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4215" windowHeight="4320" activeTab="0"/>
  </bookViews>
  <sheets>
    <sheet name="Curve Fitting" sheetId="1" r:id="rId1"/>
  </sheets>
  <definedNames>
    <definedName name="a">'Curve Fitting'!$B$2</definedName>
    <definedName name="b">'Curve Fitting'!$B$3</definedName>
    <definedName name="Fav">'Curve Fitting'!$C$25</definedName>
    <definedName name="g">'Curve Fitting'!$E$2</definedName>
    <definedName name="m">'Curve Fitting'!$E$3</definedName>
    <definedName name="R_2">'Curve Fitting'!$E$26</definedName>
    <definedName name="solver_adj" localSheetId="0" hidden="1">'Curve Fitting'!$B$2,'Curve Fitting'!$B$3</definedName>
    <definedName name="solver_lhs1" localSheetId="0" hidden="1">'Curve Fitting'!$B$2</definedName>
    <definedName name="solver_lhs2" localSheetId="0" hidden="1">'Curve Fitting'!$B$3</definedName>
    <definedName name="solver_lin" localSheetId="0" hidden="1">0</definedName>
    <definedName name="solver_num" localSheetId="0" hidden="1">2</definedName>
    <definedName name="solver_opt" localSheetId="0" hidden="1">'Curve Fitting'!$E$26</definedName>
    <definedName name="solver_rel1" localSheetId="0" hidden="1">3</definedName>
    <definedName name="solver_rel2" localSheetId="0" hidden="1">3</definedName>
    <definedName name="solver_rhs1" localSheetId="0" hidden="1">0</definedName>
    <definedName name="solver_rhs2" localSheetId="0" hidden="1">0</definedName>
    <definedName name="solver_tmp" localSheetId="0" hidden="1">0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<sst xmlns="http://schemas.openxmlformats.org/spreadsheetml/2006/main" count="47" uniqueCount="46">
  <si>
    <t>Appendix D.xls</t>
  </si>
  <si>
    <t>a =</t>
  </si>
  <si>
    <t>N/(m/s)^b</t>
  </si>
  <si>
    <t>g =</t>
  </si>
  <si>
    <t>(m/s^2)</t>
  </si>
  <si>
    <t>b =</t>
  </si>
  <si>
    <t>m =</t>
  </si>
  <si>
    <t>(kg)</t>
  </si>
  <si>
    <t>Force (N)</t>
  </si>
  <si>
    <t>Velocity
(m/s)</t>
  </si>
  <si>
    <t>Accel.
(m/s^2)</t>
  </si>
  <si>
    <t>Measured
Fi</t>
  </si>
  <si>
    <r>
      <t xml:space="preserve">Predicted*
</t>
    </r>
    <r>
      <rPr>
        <b/>
        <u val="single"/>
        <sz val="10"/>
        <rFont val="Times New Roman"/>
        <family val="1"/>
      </rPr>
      <t>F</t>
    </r>
    <r>
      <rPr>
        <b/>
        <sz val="10"/>
        <rFont val="Times New Roman"/>
        <family val="0"/>
      </rPr>
      <t>i</t>
    </r>
  </si>
  <si>
    <r>
      <t>(</t>
    </r>
    <r>
      <rPr>
        <b/>
        <u val="single"/>
        <sz val="10"/>
        <rFont val="Times New Roman"/>
        <family val="1"/>
      </rPr>
      <t>F</t>
    </r>
    <r>
      <rPr>
        <b/>
        <sz val="10"/>
        <rFont val="Times New Roman"/>
        <family val="0"/>
      </rPr>
      <t>i - Fi)^2
N^2</t>
    </r>
  </si>
  <si>
    <t>(Fav - Fi)^2
N^2</t>
  </si>
  <si>
    <t>Fav =</t>
  </si>
  <si>
    <t>Sum =</t>
  </si>
  <si>
    <t>R^2 =</t>
  </si>
  <si>
    <r>
      <t xml:space="preserve"> = 1 - SUM(</t>
    </r>
    <r>
      <rPr>
        <u val="single"/>
        <sz val="10"/>
        <rFont val="Times New Roman"/>
        <family val="1"/>
      </rPr>
      <t>F</t>
    </r>
    <r>
      <rPr>
        <sz val="10"/>
        <rFont val="Times New Roman"/>
        <family val="1"/>
      </rPr>
      <t>i - Fi)^2/SUM(Fav - Fi)^2</t>
    </r>
  </si>
  <si>
    <r>
      <t xml:space="preserve">* </t>
    </r>
    <r>
      <rPr>
        <b/>
        <u val="single"/>
        <sz val="10"/>
        <rFont val="Times New Roman"/>
        <family val="0"/>
      </rPr>
      <t>F</t>
    </r>
    <r>
      <rPr>
        <sz val="10"/>
        <rFont val="Times New Roman"/>
        <family val="0"/>
      </rPr>
      <t xml:space="preserve">i = </t>
    </r>
    <r>
      <rPr>
        <b/>
        <sz val="10"/>
        <rFont val="Times New Roman"/>
        <family val="0"/>
      </rPr>
      <t>Force(m,g,V,a,b)</t>
    </r>
  </si>
  <si>
    <t>see Module Force(m,g,V,a,b)</t>
  </si>
  <si>
    <t>SUMMARY OUTPUT</t>
  </si>
  <si>
    <t>Regression Statistics</t>
  </si>
  <si>
    <t>Multiple R</t>
  </si>
  <si>
    <t>R Square</t>
  </si>
  <si>
    <t>Adjusted R
 Square</t>
  </si>
  <si>
    <t>Standard 
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</si>
  <si>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</si>
  <si>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</si>
  <si>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</si>
  <si>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</si>
  <si>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</si>
  <si>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</si>
  <si>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</si>
  <si>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</si>
  <si>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</si>
  <si>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</si>
  <si>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</si>
  <si>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</si>
  <si>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</si>
  <si>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</si>
  <si>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</si>
  <si>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
95.0%</t>
  </si>
  <si>
    <t>Upper 
95.0%</t>
  </si>
  <si>
    <t>Intercept</t>
  </si>
  <si>
    <t>X Variable 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</si>
</sst>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E+00"/>
    <numFmt numFmtId="166" formatCode="0.0E+00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0"/>
    </font>
    <font>
      <sz val="8"/>
      <name val="Arial"/>
      <family val="0"/>
    </font>
    <font>
      <vertAlign val="superscript"/>
      <sz val="8"/>
      <name val="Arial"/>
      <family val="0"/>
    </font>
    <font>
      <i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8"/>
      <color indexed="10"/>
      <name val="Times New Roman"/>
      <family val="1"/>
    </font>
    <font>
      <u val="single"/>
      <sz val="10"/>
      <name val="Times New Roman"/>
      <family val="1"/>
    </font>
    <font>
      <b/>
      <sz val="8"/>
      <name val="Times New Roman"/>
      <family val="1"/>
    </font>
    <font>
      <b/>
      <sz val="8"/>
      <color indexed="56"/>
      <name val="Times New Roman"/>
      <family val="1"/>
    </font>
    <font>
      <b/>
      <sz val="8"/>
      <color indexed="49"/>
      <name val="Times New Roman"/>
      <family val="1"/>
    </font>
    <font>
      <b/>
      <sz val="8"/>
      <color indexed="14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wrapText="1"/>
    </xf>
    <xf numFmtId="11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9" fillId="0" borderId="1" xfId="0" applyFont="1" applyFill="1" applyBorder="1" applyAlignment="1">
      <alignment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Continuous" wrapText="1"/>
    </xf>
    <xf numFmtId="0" fontId="5" fillId="0" borderId="1" xfId="0" applyFont="1" applyBorder="1" applyAlignment="1">
      <alignment horizontal="centerContinuous"/>
    </xf>
    <xf numFmtId="0" fontId="4" fillId="0" borderId="0" xfId="0" applyFont="1" applyAlignment="1" quotePrefix="1">
      <alignment/>
    </xf>
    <xf numFmtId="0" fontId="5" fillId="0" borderId="0" xfId="0" applyFont="1" applyAlignment="1">
      <alignment/>
    </xf>
    <xf numFmtId="0" fontId="8" fillId="0" borderId="2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1" xfId="0" applyFont="1" applyFill="1" applyBorder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1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 wrapText="1"/>
    </xf>
    <xf numFmtId="0" fontId="17" fillId="0" borderId="3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4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75"/>
          <c:y val="0"/>
          <c:w val="0.91225"/>
          <c:h val="0.94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F = -0.0271V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- 0.1278V + 4.977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0.9986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'Curve Fitting'!$A$6:$A$24</c:f>
              <c:numCache/>
            </c:numRef>
          </c:xVal>
          <c:yVal>
            <c:numRef>
              <c:f>'Curve Fitting'!$C$6:$C$24</c:f>
              <c:numCache/>
            </c:numRef>
          </c:yVal>
          <c:smooth val="0"/>
        </c:ser>
        <c:axId val="43911885"/>
        <c:axId val="59662646"/>
      </c:scatterChart>
      <c:valAx>
        <c:axId val="43911885"/>
        <c:scaling>
          <c:orientation val="minMax"/>
          <c:max val="1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Velocity (m/s)</a:t>
                </a:r>
              </a:p>
            </c:rich>
          </c:tx>
          <c:layout>
            <c:manualLayout>
              <c:xMode val="factor"/>
              <c:yMode val="factor"/>
              <c:x val="-0.01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662646"/>
        <c:crosses val="autoZero"/>
        <c:crossBetween val="midCat"/>
        <c:dispUnits/>
        <c:majorUnit val="2"/>
      </c:valAx>
      <c:valAx>
        <c:axId val="596626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Force (N)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3911885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"/>
          <c:y val="0"/>
          <c:w val="0.927"/>
          <c:h val="0.94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F = -0.4612V + 5.6518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0.9698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'Curve Fitting'!$A$6:$A$24</c:f>
              <c:numCache/>
            </c:numRef>
          </c:xVal>
          <c:yVal>
            <c:numRef>
              <c:f>'Curve Fitting'!$C$6:$C$24</c:f>
              <c:numCache/>
            </c:numRef>
          </c:yVal>
          <c:smooth val="0"/>
        </c:ser>
        <c:axId val="92903"/>
        <c:axId val="836128"/>
      </c:scatterChart>
      <c:valAx>
        <c:axId val="92903"/>
        <c:scaling>
          <c:orientation val="minMax"/>
          <c:max val="1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Velocity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36128"/>
        <c:crosses val="autoZero"/>
        <c:crossBetween val="midCat"/>
        <c:dispUnits/>
        <c:majorUnit val="2"/>
      </c:valAx>
      <c:valAx>
        <c:axId val="836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Force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9290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29</xdr:row>
      <xdr:rowOff>19050</xdr:rowOff>
    </xdr:from>
    <xdr:to>
      <xdr:col>4</xdr:col>
      <xdr:colOff>190500</xdr:colOff>
      <xdr:row>44</xdr:row>
      <xdr:rowOff>66675</xdr:rowOff>
    </xdr:to>
    <xdr:graphicFrame>
      <xdr:nvGraphicFramePr>
        <xdr:cNvPr id="1" name="Chart 1"/>
        <xdr:cNvGraphicFramePr/>
      </xdr:nvGraphicFramePr>
      <xdr:xfrm>
        <a:off x="38100" y="4895850"/>
        <a:ext cx="25908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352425</xdr:colOff>
      <xdr:row>29</xdr:row>
      <xdr:rowOff>28575</xdr:rowOff>
    </xdr:from>
    <xdr:to>
      <xdr:col>8</xdr:col>
      <xdr:colOff>561975</xdr:colOff>
      <xdr:row>44</xdr:row>
      <xdr:rowOff>85725</xdr:rowOff>
    </xdr:to>
    <xdr:graphicFrame>
      <xdr:nvGraphicFramePr>
        <xdr:cNvPr id="2" name="Chart 2"/>
        <xdr:cNvGraphicFramePr/>
      </xdr:nvGraphicFramePr>
      <xdr:xfrm>
        <a:off x="2790825" y="4905375"/>
        <a:ext cx="270510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66"/>
  <sheetViews>
    <sheetView tabSelected="1" workbookViewId="0" topLeftCell="A1">
      <selection activeCell="D6" sqref="D6"/>
    </sheetView>
  </sheetViews>
  <sheetFormatPr defaultColWidth="9.140625" defaultRowHeight="12.75"/>
  <cols>
    <col min="6" max="6" width="10.00390625" style="0" customWidth="1"/>
  </cols>
  <sheetData>
    <row r="1" spans="1:9" ht="12.75">
      <c r="A1" s="5" t="s">
        <v>0</v>
      </c>
      <c r="B1" s="5"/>
      <c r="C1" s="1"/>
      <c r="D1" s="1"/>
      <c r="E1" s="1"/>
      <c r="F1" s="1"/>
      <c r="G1" s="1"/>
      <c r="H1" s="1"/>
      <c r="I1" s="1"/>
    </row>
    <row r="2" spans="1:9" ht="12.75">
      <c r="A2" s="12" t="s">
        <v>1</v>
      </c>
      <c r="B2" s="1">
        <v>0.08523154948633059</v>
      </c>
      <c r="C2" s="1" t="s">
        <v>2</v>
      </c>
      <c r="D2" s="12" t="s">
        <v>3</v>
      </c>
      <c r="E2" s="29">
        <v>9.8</v>
      </c>
      <c r="F2" s="1" t="s">
        <v>4</v>
      </c>
      <c r="G2" s="1"/>
      <c r="H2" s="1"/>
      <c r="I2" s="1"/>
    </row>
    <row r="3" spans="1:9" ht="12.75">
      <c r="A3" s="12" t="s">
        <v>5</v>
      </c>
      <c r="B3" s="1">
        <v>1.6632512437967175</v>
      </c>
      <c r="C3" s="1"/>
      <c r="D3" s="12" t="s">
        <v>6</v>
      </c>
      <c r="E3" s="29">
        <v>0.5</v>
      </c>
      <c r="F3" s="1" t="s">
        <v>7</v>
      </c>
      <c r="G3" s="1"/>
      <c r="H3" s="1"/>
      <c r="I3" s="1"/>
    </row>
    <row r="4" spans="1:9" ht="13.5" thickBot="1">
      <c r="A4" s="1"/>
      <c r="B4" s="1"/>
      <c r="C4" s="13" t="s">
        <v>8</v>
      </c>
      <c r="D4" s="14"/>
      <c r="E4" s="1"/>
      <c r="F4" s="1"/>
      <c r="G4" s="1"/>
      <c r="H4" s="1"/>
      <c r="I4" s="1"/>
    </row>
    <row r="5" spans="1:9" ht="24" customHeight="1" thickBot="1">
      <c r="A5" s="2" t="s">
        <v>9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14</v>
      </c>
      <c r="G5" s="1"/>
      <c r="H5" s="1"/>
      <c r="I5" s="1"/>
    </row>
    <row r="6" spans="1:9" ht="12.75">
      <c r="A6" s="22">
        <v>0</v>
      </c>
      <c r="B6" s="4">
        <v>9.8</v>
      </c>
      <c r="C6" s="4">
        <f aca="true" t="shared" si="0" ref="C6:C24">m*B6</f>
        <v>4.9</v>
      </c>
      <c r="D6" s="4">
        <f aca="true" t="shared" si="1" ref="D6:D24">Force(m,g,A6,a,b)</f>
        <v>4.9</v>
      </c>
      <c r="E6" s="3">
        <f aca="true" t="shared" si="2" ref="E6:E24">(D6-C6)^2</f>
        <v>0</v>
      </c>
      <c r="F6" s="23">
        <f aca="true" t="shared" si="3" ref="F6:F24">(Fav-C6)^2</f>
        <v>3.9266551246537427</v>
      </c>
      <c r="G6" s="1"/>
      <c r="H6" s="1"/>
      <c r="I6" s="1"/>
    </row>
    <row r="7" spans="1:9" ht="12.75">
      <c r="A7" s="22">
        <v>1.38</v>
      </c>
      <c r="B7" s="4">
        <v>9.6</v>
      </c>
      <c r="C7" s="4">
        <f t="shared" si="0"/>
        <v>4.8</v>
      </c>
      <c r="D7" s="4">
        <f t="shared" si="1"/>
        <v>4.754368793227383</v>
      </c>
      <c r="E7" s="3">
        <f t="shared" si="2"/>
        <v>0.002082207031525328</v>
      </c>
      <c r="F7" s="23">
        <f t="shared" si="3"/>
        <v>3.540339335180056</v>
      </c>
      <c r="G7" s="1"/>
      <c r="H7" s="1"/>
      <c r="I7" s="1"/>
    </row>
    <row r="8" spans="1:9" ht="12.75">
      <c r="A8" s="22">
        <v>1.99</v>
      </c>
      <c r="B8" s="4">
        <v>9.2</v>
      </c>
      <c r="C8" s="4">
        <f t="shared" si="0"/>
        <v>4.6</v>
      </c>
      <c r="D8" s="4">
        <f t="shared" si="1"/>
        <v>4.6322878173172874</v>
      </c>
      <c r="E8" s="3">
        <f t="shared" si="2"/>
        <v>0.00104250314711455</v>
      </c>
      <c r="F8" s="23">
        <f t="shared" si="3"/>
        <v>2.827707756232687</v>
      </c>
      <c r="G8" s="1"/>
      <c r="H8" s="1"/>
      <c r="I8" s="1"/>
    </row>
    <row r="9" spans="1:9" ht="12.75">
      <c r="A9" s="22">
        <v>2.2</v>
      </c>
      <c r="B9" s="4">
        <v>9.1</v>
      </c>
      <c r="C9" s="4">
        <f t="shared" si="0"/>
        <v>4.55</v>
      </c>
      <c r="D9" s="4">
        <f t="shared" si="1"/>
        <v>4.583673676601608</v>
      </c>
      <c r="E9" s="3">
        <f t="shared" si="2"/>
        <v>0.0011339164958696765</v>
      </c>
      <c r="F9" s="23">
        <f t="shared" si="3"/>
        <v>2.6620498614958454</v>
      </c>
      <c r="G9" s="1"/>
      <c r="H9" s="1"/>
      <c r="I9" s="1"/>
    </row>
    <row r="10" spans="1:9" ht="12.75">
      <c r="A10" s="22">
        <v>2.51</v>
      </c>
      <c r="B10" s="4">
        <v>9</v>
      </c>
      <c r="C10" s="4">
        <f t="shared" si="0"/>
        <v>4.5</v>
      </c>
      <c r="D10" s="4">
        <f t="shared" si="1"/>
        <v>4.5061251976620715</v>
      </c>
      <c r="E10" s="3">
        <f t="shared" si="2"/>
        <v>3.7518046399446604E-05</v>
      </c>
      <c r="F10" s="23">
        <f t="shared" si="3"/>
        <v>2.501391966759004</v>
      </c>
      <c r="G10" s="1"/>
      <c r="H10" s="1"/>
      <c r="I10" s="1"/>
    </row>
    <row r="11" spans="1:9" ht="12.75">
      <c r="A11" s="22">
        <v>3.06</v>
      </c>
      <c r="B11" s="4">
        <v>8.8</v>
      </c>
      <c r="C11" s="4">
        <f t="shared" si="0"/>
        <v>4.4</v>
      </c>
      <c r="D11" s="4">
        <f t="shared" si="1"/>
        <v>4.35238271140866</v>
      </c>
      <c r="E11" s="3">
        <f t="shared" si="2"/>
        <v>0.0022674061727909543</v>
      </c>
      <c r="F11" s="23">
        <f t="shared" si="3"/>
        <v>2.195076177285321</v>
      </c>
      <c r="G11" s="1"/>
      <c r="H11" s="1"/>
      <c r="I11" s="1"/>
    </row>
    <row r="12" spans="1:9" ht="12.75">
      <c r="A12" s="22">
        <v>3.77</v>
      </c>
      <c r="B12" s="4">
        <v>8.3</v>
      </c>
      <c r="C12" s="4">
        <f t="shared" si="0"/>
        <v>4.15</v>
      </c>
      <c r="D12" s="4">
        <f t="shared" si="1"/>
        <v>4.125179948161601</v>
      </c>
      <c r="E12" s="3">
        <f t="shared" si="2"/>
        <v>0.0006160349732608342</v>
      </c>
      <c r="F12" s="23">
        <f t="shared" si="3"/>
        <v>1.5167867036011098</v>
      </c>
      <c r="G12" s="1"/>
      <c r="H12" s="1"/>
      <c r="I12" s="1"/>
    </row>
    <row r="13" spans="1:9" ht="12.75">
      <c r="A13" s="22">
        <v>4.09</v>
      </c>
      <c r="B13" s="4">
        <v>8.1</v>
      </c>
      <c r="C13" s="4">
        <f t="shared" si="0"/>
        <v>4.05</v>
      </c>
      <c r="D13" s="4">
        <f t="shared" si="1"/>
        <v>4.012741973645287</v>
      </c>
      <c r="E13" s="3">
        <f t="shared" si="2"/>
        <v>0.0013881605278484623</v>
      </c>
      <c r="F13" s="23">
        <f t="shared" si="3"/>
        <v>1.2804709141274242</v>
      </c>
      <c r="G13" s="1"/>
      <c r="H13" s="1"/>
      <c r="I13" s="1"/>
    </row>
    <row r="14" spans="1:9" ht="12.75">
      <c r="A14" s="22">
        <v>4.65</v>
      </c>
      <c r="B14" s="4">
        <v>7.5</v>
      </c>
      <c r="C14" s="4">
        <f t="shared" si="0"/>
        <v>3.75</v>
      </c>
      <c r="D14" s="4">
        <f t="shared" si="1"/>
        <v>3.801645995062083</v>
      </c>
      <c r="E14" s="3">
        <f t="shared" si="2"/>
        <v>0.0026673088059527136</v>
      </c>
      <c r="F14" s="23">
        <f t="shared" si="3"/>
        <v>0.6915235457063718</v>
      </c>
      <c r="G14" s="1"/>
      <c r="H14" s="1"/>
      <c r="I14" s="1"/>
    </row>
    <row r="15" spans="1:9" ht="12.75">
      <c r="A15" s="22">
        <v>5.51</v>
      </c>
      <c r="B15" s="4">
        <v>7.1</v>
      </c>
      <c r="C15" s="4">
        <f t="shared" si="0"/>
        <v>3.55</v>
      </c>
      <c r="D15" s="4">
        <f t="shared" si="1"/>
        <v>3.4434623925014334</v>
      </c>
      <c r="E15" s="3">
        <f t="shared" si="2"/>
        <v>0.011350261811518601</v>
      </c>
      <c r="F15" s="23">
        <f t="shared" si="3"/>
        <v>0.398891966759003</v>
      </c>
      <c r="G15" s="1"/>
      <c r="H15" s="1"/>
      <c r="I15" s="1"/>
    </row>
    <row r="16" spans="1:9" ht="12.75">
      <c r="A16" s="22">
        <v>6.21</v>
      </c>
      <c r="B16" s="4">
        <v>6</v>
      </c>
      <c r="C16" s="4">
        <f t="shared" si="0"/>
        <v>3</v>
      </c>
      <c r="D16" s="4">
        <f t="shared" si="1"/>
        <v>3.122903652310908</v>
      </c>
      <c r="E16" s="3">
        <f t="shared" si="2"/>
        <v>0.015105307751360547</v>
      </c>
      <c r="F16" s="23">
        <f t="shared" si="3"/>
        <v>0.006655124653739672</v>
      </c>
      <c r="G16" s="1"/>
      <c r="H16" s="1"/>
      <c r="I16" s="1"/>
    </row>
    <row r="17" spans="1:9" ht="12.75">
      <c r="A17" s="22">
        <v>7.22</v>
      </c>
      <c r="B17" s="4">
        <v>5.2</v>
      </c>
      <c r="C17" s="4">
        <f t="shared" si="0"/>
        <v>2.6</v>
      </c>
      <c r="D17" s="4">
        <f t="shared" si="1"/>
        <v>2.616697534697175</v>
      </c>
      <c r="E17" s="3">
        <f t="shared" si="2"/>
        <v>0.0002788076649633537</v>
      </c>
      <c r="F17" s="23">
        <f t="shared" si="3"/>
        <v>0.10139196675900249</v>
      </c>
      <c r="G17" s="1"/>
      <c r="H17" s="1"/>
      <c r="I17" s="1"/>
    </row>
    <row r="18" spans="1:9" ht="12.75">
      <c r="A18" s="22">
        <v>7.88</v>
      </c>
      <c r="B18" s="4">
        <v>4.5</v>
      </c>
      <c r="C18" s="4">
        <f t="shared" si="0"/>
        <v>2.25</v>
      </c>
      <c r="D18" s="4">
        <f t="shared" si="1"/>
        <v>2.2591196191533482</v>
      </c>
      <c r="E18" s="3">
        <f t="shared" si="2"/>
        <v>8.316745350211619E-05</v>
      </c>
      <c r="F18" s="23">
        <f t="shared" si="3"/>
        <v>0.44678670360110756</v>
      </c>
      <c r="G18" s="1"/>
      <c r="H18" s="1"/>
      <c r="I18" s="1"/>
    </row>
    <row r="19" spans="1:9" ht="12.75">
      <c r="A19" s="22">
        <v>8.53</v>
      </c>
      <c r="B19" s="4">
        <v>3.9</v>
      </c>
      <c r="C19" s="4">
        <f t="shared" si="0"/>
        <v>1.95</v>
      </c>
      <c r="D19" s="4">
        <f t="shared" si="1"/>
        <v>1.8869765075270655</v>
      </c>
      <c r="E19" s="3">
        <f t="shared" si="2"/>
        <v>0.0039719606034860295</v>
      </c>
      <c r="F19" s="23">
        <f t="shared" si="3"/>
        <v>0.9378393351800548</v>
      </c>
      <c r="G19" s="1"/>
      <c r="H19" s="1"/>
      <c r="I19" s="1"/>
    </row>
    <row r="20" spans="1:9" ht="12.75">
      <c r="A20" s="22">
        <v>9.79</v>
      </c>
      <c r="B20" s="4">
        <v>2.1</v>
      </c>
      <c r="C20" s="4">
        <f t="shared" si="0"/>
        <v>1.05</v>
      </c>
      <c r="D20" s="4">
        <f t="shared" si="1"/>
        <v>1.1110320792346502</v>
      </c>
      <c r="E20" s="3">
        <f t="shared" si="2"/>
        <v>0.003724914695704614</v>
      </c>
      <c r="F20" s="23">
        <f t="shared" si="3"/>
        <v>3.490997229916896</v>
      </c>
      <c r="G20" s="1"/>
      <c r="H20" s="1"/>
      <c r="I20" s="1"/>
    </row>
    <row r="21" spans="1:9" ht="12.75">
      <c r="A21" s="22">
        <v>10.31</v>
      </c>
      <c r="B21" s="4">
        <v>1.5</v>
      </c>
      <c r="C21" s="4">
        <f t="shared" si="0"/>
        <v>0.75</v>
      </c>
      <c r="D21" s="4">
        <f t="shared" si="1"/>
        <v>0.7704367797928979</v>
      </c>
      <c r="E21" s="3">
        <f t="shared" si="2"/>
        <v>0.00041766196830340116</v>
      </c>
      <c r="F21" s="23">
        <f t="shared" si="3"/>
        <v>4.702049861495843</v>
      </c>
      <c r="G21" s="1"/>
      <c r="H21" s="1"/>
      <c r="I21" s="1"/>
    </row>
    <row r="22" spans="1:9" ht="12.75">
      <c r="A22" s="22">
        <v>10.93</v>
      </c>
      <c r="B22" s="4">
        <v>0.9</v>
      </c>
      <c r="C22" s="4">
        <f t="shared" si="0"/>
        <v>0.45</v>
      </c>
      <c r="D22" s="4">
        <f t="shared" si="1"/>
        <v>0.34921141484796614</v>
      </c>
      <c r="E22" s="3">
        <f t="shared" si="2"/>
        <v>0.010158338896948782</v>
      </c>
      <c r="F22" s="23">
        <f t="shared" si="3"/>
        <v>6.09310249307479</v>
      </c>
      <c r="G22" s="1"/>
      <c r="H22" s="1"/>
      <c r="I22" s="1"/>
    </row>
    <row r="23" spans="1:9" ht="12.75">
      <c r="A23" s="22">
        <v>11.21</v>
      </c>
      <c r="B23" s="4">
        <v>0.3</v>
      </c>
      <c r="C23" s="4">
        <f t="shared" si="0"/>
        <v>0.15</v>
      </c>
      <c r="D23" s="4">
        <f t="shared" si="1"/>
        <v>0.15366678456720795</v>
      </c>
      <c r="E23" s="3">
        <f t="shared" si="2"/>
        <v>1.344530906231442E-05</v>
      </c>
      <c r="F23" s="23">
        <f t="shared" si="3"/>
        <v>7.664155124653738</v>
      </c>
      <c r="G23" s="1"/>
      <c r="H23" s="1"/>
      <c r="I23" s="1"/>
    </row>
    <row r="24" spans="1:9" ht="13.5" thickBot="1">
      <c r="A24" s="22">
        <v>11.37</v>
      </c>
      <c r="B24" s="24">
        <v>0</v>
      </c>
      <c r="C24" s="24">
        <f t="shared" si="0"/>
        <v>0</v>
      </c>
      <c r="D24" s="4">
        <f t="shared" si="1"/>
        <v>0.04045856037873996</v>
      </c>
      <c r="E24" s="25">
        <f t="shared" si="2"/>
        <v>0.001636895107920147</v>
      </c>
      <c r="F24" s="26">
        <f t="shared" si="3"/>
        <v>8.517181440443212</v>
      </c>
      <c r="G24" s="1"/>
      <c r="H24" s="1"/>
      <c r="I24" s="1"/>
    </row>
    <row r="25" spans="1:9" ht="13.5" thickBot="1">
      <c r="A25" s="1"/>
      <c r="B25" s="12" t="s">
        <v>15</v>
      </c>
      <c r="C25" s="27">
        <f>AVERAGE(C6:C24)</f>
        <v>2.9184210526315786</v>
      </c>
      <c r="D25" s="12" t="s">
        <v>16</v>
      </c>
      <c r="E25" s="3">
        <f>SUM(E6:E24)</f>
        <v>0.057975816463531865</v>
      </c>
      <c r="F25" s="23">
        <f>SUM(F6:F24)</f>
        <v>53.50105263157895</v>
      </c>
      <c r="G25" s="1"/>
      <c r="H25" s="1"/>
      <c r="I25" s="1"/>
    </row>
    <row r="26" spans="1:9" ht="13.5" thickBot="1">
      <c r="A26" s="1"/>
      <c r="B26" s="1"/>
      <c r="C26" s="1"/>
      <c r="D26" s="30" t="s">
        <v>17</v>
      </c>
      <c r="E26" s="28">
        <f>1-E25/F25</f>
        <v>0.9989163612001661</v>
      </c>
      <c r="F26" s="15" t="s">
        <v>18</v>
      </c>
      <c r="G26" s="1"/>
      <c r="H26" s="1"/>
      <c r="I26" s="1"/>
    </row>
    <row r="27" spans="1:9" ht="12.75">
      <c r="A27" s="1"/>
      <c r="B27" s="1"/>
      <c r="C27" s="1"/>
      <c r="D27" s="1"/>
      <c r="E27" s="1"/>
      <c r="F27" s="1"/>
      <c r="G27" s="1"/>
      <c r="H27" s="1"/>
      <c r="I27" s="1"/>
    </row>
    <row r="28" spans="1:9" ht="12.75">
      <c r="A28" s="1"/>
      <c r="B28" s="1"/>
      <c r="C28" s="1"/>
      <c r="D28" s="1" t="s">
        <v>19</v>
      </c>
      <c r="E28" s="1"/>
      <c r="F28" s="1" t="s">
        <v>20</v>
      </c>
      <c r="G28" s="1"/>
      <c r="H28" s="1"/>
      <c r="I28" s="1"/>
    </row>
    <row r="29" spans="1:9" ht="12.75">
      <c r="A29" s="1"/>
      <c r="B29" s="1"/>
      <c r="C29" s="1"/>
      <c r="D29" s="1"/>
      <c r="E29" s="1"/>
      <c r="F29" s="1"/>
      <c r="G29" s="1"/>
      <c r="H29" s="1"/>
      <c r="I29" s="1"/>
    </row>
    <row r="30" spans="1:9" ht="12.75">
      <c r="A30" s="1"/>
      <c r="B30" s="1"/>
      <c r="C30" s="1"/>
      <c r="D30" s="1"/>
      <c r="E30" s="1"/>
      <c r="F30" s="1"/>
      <c r="G30" s="1"/>
      <c r="H30" s="1"/>
      <c r="I30" s="1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  <row r="36" spans="1:9" ht="12.75">
      <c r="A36" s="1"/>
      <c r="B36" s="1"/>
      <c r="C36" s="1"/>
      <c r="D36" s="1"/>
      <c r="E36" s="1"/>
      <c r="F36" s="1"/>
      <c r="G36" s="1"/>
      <c r="H36" s="1"/>
      <c r="I36" s="1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3.5" thickBot="1">
      <c r="A51" s="16" t="s">
        <v>21</v>
      </c>
      <c r="B51" s="16"/>
      <c r="C51" s="1"/>
      <c r="D51" s="1"/>
      <c r="E51" s="1"/>
      <c r="F51" s="1"/>
      <c r="G51" s="1"/>
      <c r="H51" s="1"/>
      <c r="I51" s="1"/>
    </row>
    <row r="52" spans="1:9" ht="12.75">
      <c r="A52" s="17" t="s">
        <v>22</v>
      </c>
      <c r="B52" s="17"/>
      <c r="C52" s="1"/>
      <c r="D52" s="1"/>
      <c r="E52" s="1"/>
      <c r="F52" s="1"/>
      <c r="G52" s="1"/>
      <c r="H52" s="1"/>
      <c r="I52" s="1"/>
    </row>
    <row r="53" spans="1:9" ht="12.75">
      <c r="A53" s="6" t="s">
        <v>23</v>
      </c>
      <c r="B53" s="6">
        <v>0.9848056531173853</v>
      </c>
      <c r="C53" s="1"/>
      <c r="D53" s="1"/>
      <c r="E53" s="1"/>
      <c r="F53" s="1"/>
      <c r="G53" s="1"/>
      <c r="H53" s="1"/>
      <c r="I53" s="1"/>
    </row>
    <row r="54" spans="1:9" ht="12.75">
      <c r="A54" s="6" t="s">
        <v>24</v>
      </c>
      <c r="B54" s="18">
        <v>0.9698421744119599</v>
      </c>
      <c r="C54" s="1"/>
      <c r="D54" s="1"/>
      <c r="E54" s="1"/>
      <c r="F54" s="1"/>
      <c r="G54" s="1"/>
      <c r="H54" s="1"/>
      <c r="I54" s="1"/>
    </row>
    <row r="55" spans="1:9" ht="22.5">
      <c r="A55" s="7" t="s">
        <v>25</v>
      </c>
      <c r="B55" s="6">
        <v>0.9680681846714869</v>
      </c>
      <c r="C55" s="1"/>
      <c r="D55" s="1"/>
      <c r="E55" s="1"/>
      <c r="F55" s="1"/>
      <c r="G55" s="1"/>
      <c r="H55" s="1"/>
      <c r="I55" s="1"/>
    </row>
    <row r="56" spans="1:9" ht="22.5">
      <c r="A56" s="7" t="s">
        <v>26</v>
      </c>
      <c r="B56" s="6">
        <v>0.3080751831500297</v>
      </c>
      <c r="C56" s="1"/>
      <c r="D56" s="1"/>
      <c r="E56" s="1"/>
      <c r="F56" s="1"/>
      <c r="G56" s="1"/>
      <c r="H56" s="1"/>
      <c r="I56" s="1"/>
    </row>
    <row r="57" spans="1:9" ht="13.5" thickBot="1">
      <c r="A57" s="8" t="s">
        <v>27</v>
      </c>
      <c r="B57" s="8">
        <v>19</v>
      </c>
      <c r="C57" s="1"/>
      <c r="D57" s="1"/>
      <c r="E57" s="1"/>
      <c r="F57" s="1"/>
      <c r="G57" s="1"/>
      <c r="H57" s="1"/>
      <c r="I57" s="1"/>
    </row>
    <row r="58" spans="1:9" ht="13.5" thickBot="1">
      <c r="A58" s="16" t="s">
        <v>28</v>
      </c>
      <c r="B58" s="1"/>
      <c r="C58" s="1"/>
      <c r="D58" s="1"/>
      <c r="E58" s="1"/>
      <c r="F58" s="1"/>
      <c r="G58" s="1"/>
      <c r="H58" s="1"/>
      <c r="I58" s="1"/>
    </row>
    <row r="59" spans="1:9" ht="12.75">
      <c r="A59" s="9"/>
      <c r="B59" s="9" t="s">
        <v>29</v>
      </c>
      <c r="C59" s="9" t="s">
        <v>30</v>
      </c>
      <c r="D59" s="9" t="s">
        <v>31</v>
      </c>
      <c r="E59" s="9" t="s">
        <v>32</v>
      </c>
      <c r="F59" s="9" t="s">
        <v>33</v>
      </c>
      <c r="G59" s="1"/>
      <c r="H59" s="1"/>
      <c r="I59" s="1"/>
    </row>
    <row r="60" spans="1:9" ht="12.75">
      <c r="A60" s="6" t="s">
        <v>34</v>
      </c>
      <c r="B60" s="6">
        <v>1</v>
      </c>
      <c r="C60" s="6">
        <v>51.88757721753924</v>
      </c>
      <c r="D60" s="6">
        <v>51.88757721753924</v>
      </c>
      <c r="E60" s="6">
        <v>546.7011179858334</v>
      </c>
      <c r="F60" s="6">
        <v>2.297069074382221E-14</v>
      </c>
      <c r="G60" s="1"/>
      <c r="H60" s="1"/>
      <c r="I60" s="1"/>
    </row>
    <row r="61" spans="1:9" ht="12.75">
      <c r="A61" s="6" t="s">
        <v>35</v>
      </c>
      <c r="B61" s="6">
        <v>17</v>
      </c>
      <c r="C61" s="6">
        <v>1.6134754140397138</v>
      </c>
      <c r="D61" s="6">
        <v>0.09491031847292435</v>
      </c>
      <c r="E61" s="6"/>
      <c r="F61" s="6"/>
      <c r="G61" s="1"/>
      <c r="H61" s="1"/>
      <c r="I61" s="1"/>
    </row>
    <row r="62" spans="1:9" ht="13.5" thickBot="1">
      <c r="A62" s="8" t="s">
        <v>36</v>
      </c>
      <c r="B62" s="8">
        <v>18</v>
      </c>
      <c r="C62" s="8">
        <v>53.50105263157895</v>
      </c>
      <c r="D62" s="8"/>
      <c r="E62" s="8"/>
      <c r="F62" s="8"/>
      <c r="G62" s="1"/>
      <c r="H62" s="1"/>
      <c r="I62" s="1"/>
    </row>
    <row r="63" spans="1:9" ht="13.5" thickBot="1">
      <c r="A63" s="1"/>
      <c r="B63" s="1"/>
      <c r="C63" s="1"/>
      <c r="D63" s="1"/>
      <c r="E63" s="1"/>
      <c r="F63" s="1"/>
      <c r="G63" s="1"/>
      <c r="H63" s="1"/>
      <c r="I63" s="1"/>
    </row>
    <row r="64" spans="1:9" ht="22.5">
      <c r="A64" s="9"/>
      <c r="B64" s="9" t="s">
        <v>37</v>
      </c>
      <c r="C64" s="10" t="s">
        <v>26</v>
      </c>
      <c r="D64" s="9" t="s">
        <v>38</v>
      </c>
      <c r="E64" s="9" t="s">
        <v>39</v>
      </c>
      <c r="F64" s="9" t="s">
        <v>40</v>
      </c>
      <c r="G64" s="9" t="s">
        <v>41</v>
      </c>
      <c r="H64" s="10" t="s">
        <v>42</v>
      </c>
      <c r="I64" s="10" t="s">
        <v>43</v>
      </c>
    </row>
    <row r="65" spans="1:9" ht="12.75">
      <c r="A65" s="6" t="s">
        <v>44</v>
      </c>
      <c r="B65" s="19">
        <v>5.651751705741245</v>
      </c>
      <c r="C65" s="20">
        <v>0.1366054850913965</v>
      </c>
      <c r="D65" s="6">
        <v>41.37280213865436</v>
      </c>
      <c r="E65" s="6">
        <v>1.6612388347934716E-18</v>
      </c>
      <c r="F65" s="6">
        <v>5.363538922770087</v>
      </c>
      <c r="G65" s="6">
        <v>5.939964488712403</v>
      </c>
      <c r="H65" s="6">
        <v>5.363538922770087</v>
      </c>
      <c r="I65" s="6">
        <v>5.939964488712403</v>
      </c>
    </row>
    <row r="66" spans="1:9" ht="13.5" thickBot="1">
      <c r="A66" s="8" t="s">
        <v>45</v>
      </c>
      <c r="B66" s="11">
        <v>-0.46117824712799615</v>
      </c>
      <c r="C66" s="21">
        <v>0.01972394729112506</v>
      </c>
      <c r="D66" s="8">
        <v>-23.381640617925743</v>
      </c>
      <c r="E66" s="8">
        <v>2.2970690743821716E-14</v>
      </c>
      <c r="F66" s="8">
        <v>-0.5027921964957556</v>
      </c>
      <c r="G66" s="8">
        <v>-0.41956429776023674</v>
      </c>
      <c r="H66" s="8">
        <v>-0.5027921964957556</v>
      </c>
      <c r="I66" s="8">
        <v>-0.41956429776023674</v>
      </c>
    </row>
  </sheetData>
  <printOptions/>
  <pageMargins left="0.75" right="0.75" top="1" bottom="1" header="0.5" footer="0.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Wyoming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Mechanical Engineering Dept.</dc:creator>
  <cp:keywords/>
  <dc:description/>
  <cp:lastModifiedBy>Samorton</cp:lastModifiedBy>
  <cp:lastPrinted>2000-04-12T03:14:56Z</cp:lastPrinted>
  <dcterms:created xsi:type="dcterms:W3CDTF">1997-08-08T20:49:52Z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