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35" windowHeight="8235" activeTab="0"/>
  </bookViews>
  <sheets>
    <sheet name="DEGCK034" sheetId="1" r:id="rId1"/>
  </sheets>
  <definedNames>
    <definedName name="_xlnm.Print_Area" localSheetId="0">'DEGCK034'!$A$2:$AE$82</definedName>
  </definedNames>
  <calcPr fullCalcOnLoad="1"/>
</workbook>
</file>

<file path=xl/sharedStrings.xml><?xml version="1.0" encoding="utf-8"?>
<sst xmlns="http://schemas.openxmlformats.org/spreadsheetml/2006/main" count="197" uniqueCount="148">
  <si>
    <t>STUDENT</t>
  </si>
  <si>
    <t>ADVISOR</t>
  </si>
  <si>
    <t>FILECODE</t>
  </si>
  <si>
    <t>UNIVERSITY:</t>
  </si>
  <si>
    <t>F1</t>
  </si>
  <si>
    <t>W1</t>
  </si>
  <si>
    <t>ENGL</t>
  </si>
  <si>
    <t>W3</t>
  </si>
  <si>
    <t>PEAC</t>
  </si>
  <si>
    <t>M2</t>
  </si>
  <si>
    <t>MATH</t>
  </si>
  <si>
    <t>or</t>
  </si>
  <si>
    <t>M3</t>
  </si>
  <si>
    <t>S2</t>
  </si>
  <si>
    <t>CHEM</t>
  </si>
  <si>
    <t>S3</t>
  </si>
  <si>
    <t>GEOL</t>
  </si>
  <si>
    <t>V1</t>
  </si>
  <si>
    <t>ARE</t>
  </si>
  <si>
    <t>C2</t>
  </si>
  <si>
    <t>E</t>
  </si>
  <si>
    <t>&gt;=3 HRS</t>
  </si>
  <si>
    <t>C3</t>
  </si>
  <si>
    <t xml:space="preserve">MIN = </t>
  </si>
  <si>
    <t>ES</t>
  </si>
  <si>
    <t>ED</t>
  </si>
  <si>
    <t>ENGINEERING SCIENCE:</t>
  </si>
  <si>
    <t>CIVIL ENGINEERING:</t>
  </si>
  <si>
    <t>CE</t>
  </si>
  <si>
    <t>W2</t>
  </si>
  <si>
    <t>ARCHITECTURAL ENGINEERING:</t>
  </si>
  <si>
    <t>OPTION COURSES</t>
  </si>
  <si>
    <t>TOTAL:</t>
  </si>
  <si>
    <t>Introduction to Engineering Computing</t>
  </si>
  <si>
    <t>Statics</t>
  </si>
  <si>
    <t>Dynamics</t>
  </si>
  <si>
    <t>Mechanics of Materials</t>
  </si>
  <si>
    <t>Thermodynamics</t>
  </si>
  <si>
    <t>Electrical Circuit Analysis</t>
  </si>
  <si>
    <t>Fluid Dynamics</t>
  </si>
  <si>
    <t>Engineering Surveying</t>
  </si>
  <si>
    <t>Structural Analysis I</t>
  </si>
  <si>
    <t>Building Materials &amp; Constuction Methods</t>
  </si>
  <si>
    <t>Soil Mechanics</t>
  </si>
  <si>
    <t>Structural Analysis II</t>
  </si>
  <si>
    <t>Structural Conc. Design</t>
  </si>
  <si>
    <t>Structural Steel Design</t>
  </si>
  <si>
    <t xml:space="preserve">ARE </t>
  </si>
  <si>
    <t>Bldg. Hydronic Systems</t>
  </si>
  <si>
    <t>HVAC System Analysis</t>
  </si>
  <si>
    <t>Bldg. Air Systems</t>
  </si>
  <si>
    <t>Date</t>
  </si>
  <si>
    <t>Student Approval</t>
  </si>
  <si>
    <t>Advisor</t>
  </si>
  <si>
    <t>Dept. Head</t>
  </si>
  <si>
    <t>Dean's Office</t>
  </si>
  <si>
    <t>Incomplete</t>
  </si>
  <si>
    <t>Credits</t>
  </si>
  <si>
    <t>Gde</t>
  </si>
  <si>
    <t>Graduation Date</t>
  </si>
  <si>
    <t xml:space="preserve">  Hours Remaining</t>
  </si>
  <si>
    <t>Comments</t>
  </si>
  <si>
    <t>Description</t>
  </si>
  <si>
    <t>hrs</t>
  </si>
  <si>
    <t>Approved ELECTIVE either option</t>
  </si>
  <si>
    <t>Engineering Economics &amp; Professional Ethics</t>
  </si>
  <si>
    <t>Form revised by:</t>
  </si>
  <si>
    <t>Revision date:</t>
  </si>
  <si>
    <t>48 upper div. required</t>
  </si>
  <si>
    <t>UPPER DIVISION</t>
  </si>
  <si>
    <t>C1/G1</t>
  </si>
  <si>
    <t>Plumbing &amp; Electrical Systems</t>
  </si>
  <si>
    <t>Architectural Design I</t>
  </si>
  <si>
    <t>Architectual Design II</t>
  </si>
  <si>
    <t>NOTES:</t>
  </si>
  <si>
    <t>SS No.</t>
  </si>
  <si>
    <t>TRANSFER</t>
  </si>
  <si>
    <t>YES</t>
  </si>
  <si>
    <t>NO</t>
  </si>
  <si>
    <t>SECOND DEGREE</t>
  </si>
  <si>
    <t>Date Updated</t>
  </si>
  <si>
    <t xml:space="preserve">PHYS </t>
  </si>
  <si>
    <t>STAT</t>
  </si>
  <si>
    <t>MATH, SCIENCE:</t>
  </si>
  <si>
    <t>MATH, SCIENCE ELECTIVE:</t>
  </si>
  <si>
    <t>4430 (3420)</t>
  </si>
  <si>
    <t>4460 (4400)</t>
  </si>
  <si>
    <t>4450 (3410)</t>
  </si>
  <si>
    <t>ECON 1200, HIST 1211, HIST 1221, HIST 1251 or POLS 1000</t>
  </si>
  <si>
    <t>ARE 4720 or ARE 4740</t>
  </si>
  <si>
    <t>Structural or Mechanical Systems Design Project</t>
  </si>
  <si>
    <t>Course from approved elective list.</t>
  </si>
  <si>
    <t>3360 (3430)</t>
  </si>
  <si>
    <t>Fund Transport Phenomena</t>
  </si>
  <si>
    <t>WA</t>
  </si>
  <si>
    <t>WC</t>
  </si>
  <si>
    <t>P</t>
  </si>
  <si>
    <t>V</t>
  </si>
  <si>
    <t>O</t>
  </si>
  <si>
    <t>SP</t>
  </si>
  <si>
    <t>SE</t>
  </si>
  <si>
    <t>Architectural Engineering Graphics</t>
  </si>
  <si>
    <t>HVAC of Buildings</t>
  </si>
  <si>
    <t>Civil &amp; Arch. Engineering Practice</t>
  </si>
  <si>
    <t>ARE 3010, ARE 3020</t>
  </si>
  <si>
    <t>I/L</t>
  </si>
  <si>
    <t>(QA credit is given for being able to take MATH 2200)</t>
  </si>
  <si>
    <t>HUMANITIES**</t>
  </si>
  <si>
    <t>Approved ELECTIVE either option*</t>
  </si>
  <si>
    <t>CX</t>
  </si>
  <si>
    <t>CS/</t>
  </si>
  <si>
    <t>CA/</t>
  </si>
  <si>
    <t>QA/QB</t>
  </si>
  <si>
    <t>Can share with one above (embedded)</t>
  </si>
  <si>
    <t>WB**</t>
  </si>
  <si>
    <t>D**</t>
  </si>
  <si>
    <t>JEREC</t>
  </si>
  <si>
    <t>OTHER (Transfers to Engineering School only)</t>
  </si>
  <si>
    <t>P1</t>
  </si>
  <si>
    <t>CH/G</t>
  </si>
  <si>
    <t xml:space="preserve">FLOATING COURSE </t>
  </si>
  <si>
    <t>Course from approved list.</t>
  </si>
  <si>
    <t>ALERTS</t>
  </si>
  <si>
    <t>If a student receives a grade of D or F in a courxe which must have a C to proceed to the next course, the hours are not removed and the student must repeat the course.</t>
  </si>
  <si>
    <t>Student must receive a grade of C or better to enroll in ES/COSC 3060/3070</t>
  </si>
  <si>
    <r>
      <t>ALERT SEE BELOW</t>
    </r>
    <r>
      <rPr>
        <sz val="9"/>
        <rFont val="Helv"/>
        <family val="0"/>
      </rPr>
      <t>- This message indicates that the advisor should guide the student to retake the course prior to mosing on even though it is not required.</t>
    </r>
  </si>
  <si>
    <t>INSTRUCTIONS FOR USE OF FORM</t>
  </si>
  <si>
    <t>1.   Enter awarded grade (Gde) in CAPS.  The hours remaining are removed if an acceptable grade is posted.  Acceptable entries are: A, B, C, D, F, S, U and T</t>
  </si>
  <si>
    <t>2.  Enter a T for transfer grades along with the institution (CCW, etc.) and the number of the transfer course under  "COMMENTS".</t>
  </si>
  <si>
    <t>3.  Place an "X" in boxes to indicate the course.</t>
  </si>
  <si>
    <t>4.  Colored spaces are available for manual input.</t>
  </si>
  <si>
    <t>5.  Place any comments or explanation within the NOTES: space.</t>
  </si>
  <si>
    <t>6.  The  FLOATING COURSE is either an additional Humanities course (normally the "O") or any course mutually agreed upon by the advisor and the student.</t>
  </si>
  <si>
    <t xml:space="preserve">  Student takes ES 1000, ARE 3600 and ARE 4600 for full "O" credit</t>
  </si>
  <si>
    <t>Do not place the information in both places.  Just in the FLOATING COURSE SPACE.</t>
  </si>
  <si>
    <t>Quarter Semester Hour Adjustment (one time for all transfer classes attach sheet with explanation)</t>
  </si>
  <si>
    <t>Refer to note 6</t>
  </si>
  <si>
    <t>Refer to note 7</t>
  </si>
  <si>
    <t>7.  Do not place hours for "IMBEDDED COURSES" under humanities.  Indicate the imbedded course in the COMMENTS column under HUMANITIES.</t>
  </si>
  <si>
    <t>** Can use embedded components with these required components for a total of 12 hours minimum.  Embedded requirements are WB, G and D</t>
  </si>
  <si>
    <t>03USP</t>
  </si>
  <si>
    <t>91USP</t>
  </si>
  <si>
    <t>Can share with another (embedded)</t>
  </si>
  <si>
    <t>*</t>
  </si>
  <si>
    <t>Engineering GPA*</t>
  </si>
  <si>
    <t>Engineering GPA: enter from front page of "ON COURSE" at time degree check form is completed.  It must be &gt;= 2.0 to graduate.</t>
  </si>
  <si>
    <t>ARCHITECTURAL ENGINEERING DEGREE CHECK 043</t>
  </si>
  <si>
    <t>DEG CHECK 043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</si>
</sst>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"/>
    <numFmt numFmtId="165" formatCode="m/yy"/>
    <numFmt numFmtId="166" formatCode="0.0"/>
    <numFmt numFmtId="167" formatCode=";;"/>
    <numFmt numFmtId="168" formatCode=".00"/>
    <numFmt numFmtId="169" formatCode=".000"/>
    <numFmt numFmtId="170" formatCode="mm/dd/yy"/>
  </numFmts>
  <fonts count="14">
    <font>
      <sz val="9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sz val="10"/>
      <color indexed="10"/>
      <name val="Helv"/>
      <family val="0"/>
    </font>
    <font>
      <sz val="9"/>
      <color indexed="10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>
        <color indexed="10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3" borderId="2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/>
      <protection/>
    </xf>
    <xf numFmtId="0" fontId="7" fillId="2" borderId="2" xfId="0" applyFont="1" applyFill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left"/>
      <protection/>
    </xf>
    <xf numFmtId="0" fontId="7" fillId="4" borderId="1" xfId="0" applyFont="1" applyFill="1" applyBorder="1" applyAlignment="1" applyProtection="1">
      <alignment/>
      <protection locked="0"/>
    </xf>
    <xf numFmtId="0" fontId="7" fillId="5" borderId="2" xfId="0" applyFont="1" applyFill="1" applyBorder="1" applyAlignment="1" applyProtection="1">
      <alignment/>
      <protection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0" borderId="2" xfId="0" applyFont="1" applyBorder="1" applyAlignment="1">
      <alignment/>
    </xf>
    <xf numFmtId="0" fontId="7" fillId="0" borderId="2" xfId="0" applyNumberFormat="1" applyFont="1" applyBorder="1" applyAlignment="1" applyProtection="1">
      <alignment/>
      <protection/>
    </xf>
    <xf numFmtId="2" fontId="7" fillId="0" borderId="2" xfId="0" applyNumberFormat="1" applyFont="1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14" fontId="7" fillId="0" borderId="0" xfId="0" applyNumberFormat="1" applyFont="1" applyAlignment="1" applyProtection="1">
      <alignment horizontal="left"/>
      <protection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/>
    </xf>
    <xf numFmtId="0" fontId="7" fillId="3" borderId="2" xfId="0" applyFont="1" applyFill="1" applyBorder="1" applyAlignment="1" applyProtection="1">
      <alignment horizontal="left"/>
      <protection/>
    </xf>
    <xf numFmtId="0" fontId="7" fillId="3" borderId="1" xfId="0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right"/>
      <protection locked="0"/>
    </xf>
    <xf numFmtId="0" fontId="7" fillId="0" borderId="5" xfId="0" applyFont="1" applyBorder="1" applyAlignment="1">
      <alignment/>
    </xf>
    <xf numFmtId="3" fontId="7" fillId="0" borderId="0" xfId="0" applyNumberFormat="1" applyFont="1" applyAlignment="1" applyProtection="1">
      <alignment/>
      <protection/>
    </xf>
    <xf numFmtId="0" fontId="7" fillId="6" borderId="0" xfId="0" applyFont="1" applyFill="1" applyAlignment="1" applyProtection="1">
      <alignment/>
      <protection locked="0"/>
    </xf>
    <xf numFmtId="0" fontId="7" fillId="6" borderId="0" xfId="0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/>
    </xf>
    <xf numFmtId="0" fontId="7" fillId="2" borderId="5" xfId="0" applyFont="1" applyFill="1" applyBorder="1" applyAlignment="1" applyProtection="1">
      <alignment horizontal="center"/>
      <protection locked="0"/>
    </xf>
    <xf numFmtId="17" fontId="7" fillId="2" borderId="1" xfId="0" applyNumberFormat="1" applyFont="1" applyFill="1" applyBorder="1" applyAlignment="1" applyProtection="1">
      <alignment horizontal="center"/>
      <protection locked="0"/>
    </xf>
    <xf numFmtId="170" fontId="7" fillId="2" borderId="1" xfId="0" applyNumberFormat="1" applyFont="1" applyFill="1" applyBorder="1" applyAlignment="1" applyProtection="1">
      <alignment horizontal="center"/>
      <protection locked="0"/>
    </xf>
    <xf numFmtId="0" fontId="7" fillId="7" borderId="5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/>
      <protection locked="0"/>
    </xf>
    <xf numFmtId="0" fontId="7" fillId="3" borderId="7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0" fontId="7" fillId="2" borderId="1" xfId="0" applyFont="1" applyFill="1" applyBorder="1" applyAlignment="1" applyProtection="1">
      <alignment horizontal="center"/>
      <protection/>
    </xf>
    <xf numFmtId="0" fontId="7" fillId="2" borderId="4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1" fillId="0" borderId="4" xfId="0" applyFont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8" xfId="0" applyBorder="1" applyAlignment="1">
      <alignment/>
    </xf>
    <xf numFmtId="0" fontId="0" fillId="0" borderId="8" xfId="0" applyBorder="1" applyAlignment="1" applyProtection="1">
      <alignment/>
      <protection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2" fontId="7" fillId="3" borderId="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textRotation="90"/>
    </xf>
    <xf numFmtId="0" fontId="0" fillId="0" borderId="0" xfId="0" applyAlignment="1">
      <alignment/>
    </xf>
    <xf numFmtId="0" fontId="0" fillId="0" borderId="9" xfId="0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1"/>
  <sheetViews>
    <sheetView showGridLines="0" tabSelected="1" defaultGridColor="0" zoomScale="65" zoomScaleNormal="65" colorId="12" workbookViewId="0" topLeftCell="A1">
      <pane ySplit="765" topLeftCell="M1" activePane="bottomLeft" state="split"/>
      <selection pane="topLeft" activeCell="A1" sqref="A1:A16384"/>
      <selection pane="bottomLeft" activeCell="F4" sqref="F4"/>
    </sheetView>
  </sheetViews>
  <sheetFormatPr defaultColWidth="9.140625" defaultRowHeight="12"/>
  <cols>
    <col min="2" max="2" width="7.28125" style="0" customWidth="1"/>
    <col min="3" max="3" width="3.421875" style="0" customWidth="1"/>
    <col min="4" max="4" width="9.7109375" style="0" customWidth="1"/>
    <col min="5" max="5" width="0.9921875" style="23" customWidth="1"/>
    <col min="6" max="6" width="11.8515625" style="0" customWidth="1"/>
    <col min="7" max="7" width="1.421875" style="23" customWidth="1"/>
    <col min="8" max="8" width="4.140625" style="0" customWidth="1"/>
    <col min="9" max="9" width="14.421875" style="0" customWidth="1"/>
    <col min="10" max="10" width="3.7109375" style="0" customWidth="1"/>
    <col min="11" max="11" width="6.28125" style="0" customWidth="1"/>
    <col min="12" max="12" width="3.7109375" style="0" customWidth="1"/>
    <col min="13" max="13" width="1.28515625" style="0" customWidth="1"/>
    <col min="14" max="14" width="6.28125" style="0" customWidth="1"/>
    <col min="15" max="15" width="1.28515625" style="23" customWidth="1"/>
    <col min="16" max="16" width="13.00390625" style="23" customWidth="1"/>
    <col min="17" max="17" width="1.1484375" style="23" customWidth="1"/>
    <col min="18" max="18" width="23.8515625" style="0" customWidth="1"/>
    <col min="19" max="19" width="0.9921875" style="0" customWidth="1"/>
    <col min="20" max="20" width="3.421875" style="0" customWidth="1"/>
    <col min="21" max="21" width="2.421875" style="0" customWidth="1"/>
    <col min="22" max="22" width="6.7109375" style="0" customWidth="1"/>
    <col min="23" max="23" width="2.00390625" style="0" customWidth="1"/>
    <col min="24" max="24" width="3.8515625" style="0" customWidth="1"/>
    <col min="25" max="25" width="2.28125" style="0" customWidth="1"/>
    <col min="26" max="26" width="7.8515625" style="0" customWidth="1"/>
    <col min="27" max="27" width="3.8515625" style="0" customWidth="1"/>
    <col min="28" max="28" width="4.28125" style="0" customWidth="1"/>
    <col min="29" max="29" width="29.8515625" style="0" customWidth="1"/>
    <col min="30" max="30" width="1.28515625" style="0" customWidth="1"/>
    <col min="31" max="31" width="4.7109375" style="0" customWidth="1"/>
  </cols>
  <sheetData>
    <row r="1" spans="4:29" ht="10.5">
      <c r="D1" s="23"/>
      <c r="F1" s="23"/>
      <c r="H1" s="23"/>
      <c r="I1" s="23"/>
      <c r="J1" s="23"/>
      <c r="K1" s="23"/>
      <c r="L1" s="23"/>
      <c r="M1" s="23"/>
      <c r="N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2:31" s="5" customFormat="1" ht="15" customHeight="1">
      <c r="B2" s="2" t="s">
        <v>146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AE2" s="73" t="s">
        <v>69</v>
      </c>
    </row>
    <row r="3" spans="2:31" s="5" customFormat="1" ht="1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4" t="s">
        <v>77</v>
      </c>
      <c r="W3" s="44"/>
      <c r="X3" s="45"/>
      <c r="Y3" s="45"/>
      <c r="Z3" s="45" t="s">
        <v>78</v>
      </c>
      <c r="AE3" s="73"/>
    </row>
    <row r="4" spans="2:31" s="5" customFormat="1" ht="15" customHeight="1">
      <c r="B4" s="3" t="s">
        <v>0</v>
      </c>
      <c r="C4" s="3"/>
      <c r="D4" s="3"/>
      <c r="E4" s="3"/>
      <c r="F4" s="6"/>
      <c r="G4" s="7"/>
      <c r="H4" s="7"/>
      <c r="I4" s="7"/>
      <c r="J4" s="3"/>
      <c r="K4" s="11"/>
      <c r="L4" s="11"/>
      <c r="M4" s="11"/>
      <c r="N4" s="23"/>
      <c r="O4" s="23"/>
      <c r="P4" s="23"/>
      <c r="Q4" s="23"/>
      <c r="R4" s="43" t="s">
        <v>76</v>
      </c>
      <c r="S4" s="3"/>
      <c r="T4" s="8"/>
      <c r="U4" s="3"/>
      <c r="V4" s="49"/>
      <c r="W4" s="3"/>
      <c r="X4" s="3"/>
      <c r="Y4" s="3"/>
      <c r="Z4" s="49"/>
      <c r="AA4" s="3"/>
      <c r="AB4" s="3"/>
      <c r="AC4" s="50"/>
      <c r="AE4" s="74"/>
    </row>
    <row r="5" spans="2:31" s="5" customFormat="1" ht="15" customHeight="1">
      <c r="B5" s="5" t="s">
        <v>75</v>
      </c>
      <c r="C5" s="3"/>
      <c r="D5" s="3"/>
      <c r="E5" s="3"/>
      <c r="F5" s="6"/>
      <c r="G5" s="7"/>
      <c r="H5" s="7"/>
      <c r="I5" s="7"/>
      <c r="J5" s="3"/>
      <c r="Q5" s="8"/>
      <c r="R5" s="43" t="s">
        <v>79</v>
      </c>
      <c r="S5" s="3"/>
      <c r="T5" s="8"/>
      <c r="U5" s="3"/>
      <c r="V5" s="49"/>
      <c r="W5" s="3"/>
      <c r="X5" s="3"/>
      <c r="Y5" s="3"/>
      <c r="Z5" s="49"/>
      <c r="AA5" s="3"/>
      <c r="AB5" s="3"/>
      <c r="AC5" s="3" t="s">
        <v>59</v>
      </c>
      <c r="AE5" s="74"/>
    </row>
    <row r="6" spans="2:31" s="5" customFormat="1" ht="15" customHeight="1">
      <c r="B6" s="3" t="s">
        <v>1</v>
      </c>
      <c r="D6" s="3"/>
      <c r="E6" s="3"/>
      <c r="F6" s="6"/>
      <c r="G6" s="7"/>
      <c r="H6" s="7"/>
      <c r="I6" s="7"/>
      <c r="J6" s="3"/>
      <c r="K6" s="11"/>
      <c r="L6" s="11"/>
      <c r="M6" s="11"/>
      <c r="N6" s="8" t="s">
        <v>66</v>
      </c>
      <c r="O6" s="8"/>
      <c r="P6" s="5" t="s">
        <v>116</v>
      </c>
      <c r="Q6" s="8"/>
      <c r="S6" s="3"/>
      <c r="T6" s="3"/>
      <c r="U6" s="3"/>
      <c r="V6" s="3"/>
      <c r="AA6" s="3"/>
      <c r="AB6" s="3"/>
      <c r="AC6" s="51"/>
      <c r="AE6" s="74"/>
    </row>
    <row r="7" spans="2:31" s="5" customFormat="1" ht="15" customHeight="1">
      <c r="B7" s="3" t="s">
        <v>2</v>
      </c>
      <c r="D7" s="3"/>
      <c r="E7" s="3"/>
      <c r="F7" s="6" t="s">
        <v>147</v>
      </c>
      <c r="G7" s="7"/>
      <c r="H7" s="7"/>
      <c r="I7" s="7"/>
      <c r="J7" s="3"/>
      <c r="L7" s="3"/>
      <c r="M7" s="3"/>
      <c r="N7" s="8" t="s">
        <v>67</v>
      </c>
      <c r="O7" s="3"/>
      <c r="P7" s="33">
        <v>38597</v>
      </c>
      <c r="Q7" s="8"/>
      <c r="S7" s="3"/>
      <c r="T7" s="3"/>
      <c r="U7" s="3"/>
      <c r="V7" s="3"/>
      <c r="W7" s="3"/>
      <c r="X7" s="8"/>
      <c r="Y7" s="3"/>
      <c r="Z7" s="3"/>
      <c r="AA7" s="3"/>
      <c r="AB7" s="3"/>
      <c r="AC7" s="9" t="s">
        <v>80</v>
      </c>
      <c r="AE7" s="74"/>
    </row>
    <row r="8" spans="2:31" s="5" customFormat="1" ht="15" customHeight="1">
      <c r="B8" s="3" t="s">
        <v>140</v>
      </c>
      <c r="D8" s="3"/>
      <c r="E8" s="3"/>
      <c r="F8" s="3"/>
      <c r="G8" s="3"/>
      <c r="H8" s="3" t="s">
        <v>141</v>
      </c>
      <c r="I8" s="3"/>
      <c r="J8" s="3"/>
      <c r="L8" s="3"/>
      <c r="M8" s="3"/>
      <c r="N8" s="8"/>
      <c r="O8" s="3"/>
      <c r="P8" s="33"/>
      <c r="Q8" s="8"/>
      <c r="R8" s="8"/>
      <c r="S8" s="3"/>
      <c r="T8" s="3"/>
      <c r="U8" s="3"/>
      <c r="V8" s="3"/>
      <c r="W8" s="3"/>
      <c r="X8" s="8"/>
      <c r="Y8" s="3"/>
      <c r="Z8" s="3"/>
      <c r="AA8" s="3"/>
      <c r="AB8" s="3"/>
      <c r="AE8" s="74"/>
    </row>
    <row r="9" spans="2:31" s="5" customFormat="1" ht="15" customHeight="1">
      <c r="B9" s="2" t="s">
        <v>3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27" t="s">
        <v>57</v>
      </c>
      <c r="V9" s="27"/>
      <c r="W9" s="3"/>
      <c r="X9" s="28" t="s">
        <v>58</v>
      </c>
      <c r="Y9" s="3"/>
      <c r="Z9" s="27" t="s">
        <v>56</v>
      </c>
      <c r="AA9" s="3"/>
      <c r="AB9" s="3"/>
      <c r="AC9" s="27" t="s">
        <v>61</v>
      </c>
      <c r="AE9" s="75"/>
    </row>
    <row r="10" spans="2:29" s="5" customFormat="1" ht="15" customHeight="1">
      <c r="B10" s="3" t="s">
        <v>105</v>
      </c>
      <c r="C10" s="52"/>
      <c r="D10" s="3" t="s">
        <v>24</v>
      </c>
      <c r="E10" s="1"/>
      <c r="F10" s="9">
        <v>1000</v>
      </c>
      <c r="G10" s="9"/>
      <c r="H10" s="5" t="s">
        <v>4</v>
      </c>
      <c r="I10" s="3"/>
      <c r="J10" s="2" t="s">
        <v>11</v>
      </c>
      <c r="L10" s="52"/>
      <c r="M10" s="3" t="s">
        <v>117</v>
      </c>
      <c r="N10" s="3"/>
      <c r="O10" s="3"/>
      <c r="P10" s="3"/>
      <c r="Q10" s="3"/>
      <c r="R10" s="8"/>
      <c r="S10" s="8"/>
      <c r="T10" s="8"/>
      <c r="U10" s="3"/>
      <c r="V10" s="3">
        <v>1</v>
      </c>
      <c r="W10" s="3"/>
      <c r="X10" s="37"/>
      <c r="Y10" s="3"/>
      <c r="Z10" s="61">
        <f>IF(X10="A"," ",IF(X10="B"," ",IF(X10="C"," ",IF(X10="D"," ",IF(X10="S"," ",IF(X10="T"," ",1))))))</f>
        <v>1</v>
      </c>
      <c r="AA10" s="3"/>
      <c r="AB10" s="11"/>
      <c r="AC10" s="19"/>
    </row>
    <row r="11" spans="2:29" s="5" customFormat="1" ht="15" customHeight="1">
      <c r="B11" s="3" t="s">
        <v>94</v>
      </c>
      <c r="C11" s="3"/>
      <c r="D11" s="3" t="s">
        <v>6</v>
      </c>
      <c r="E11" s="3"/>
      <c r="F11" s="9">
        <v>1010</v>
      </c>
      <c r="G11" s="9"/>
      <c r="H11" s="3" t="s">
        <v>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>
        <v>3</v>
      </c>
      <c r="W11" s="3"/>
      <c r="X11" s="37"/>
      <c r="Y11" s="3"/>
      <c r="Z11" s="61">
        <f>IF(X11="A"," ",IF(X11="B"," ",IF(X11="C"," ",IF(X11="D"," ",IF(X11="S"," ",IF(X11="T"," ",3))))))</f>
        <v>3</v>
      </c>
      <c r="AA11" s="3"/>
      <c r="AB11" s="11"/>
      <c r="AC11" s="19"/>
    </row>
    <row r="12" spans="2:31" s="5" customFormat="1" ht="15" customHeight="1">
      <c r="B12" s="3" t="s">
        <v>95</v>
      </c>
      <c r="C12" s="3"/>
      <c r="D12" s="3" t="s">
        <v>6</v>
      </c>
      <c r="E12" s="3"/>
      <c r="F12" s="9">
        <v>4010</v>
      </c>
      <c r="G12" s="9"/>
      <c r="H12" s="3" t="s">
        <v>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12"/>
      <c r="U12" s="3"/>
      <c r="V12" s="13">
        <v>3</v>
      </c>
      <c r="W12" s="3"/>
      <c r="X12" s="37"/>
      <c r="Y12" s="3"/>
      <c r="Z12" s="61">
        <f>IF(X12="A"," ",IF(X12="B"," ",IF(X12="C"," ",IF(X12="D"," ",IF(X12="S"," ",IF(X12="T"," ",3))))))</f>
        <v>3</v>
      </c>
      <c r="AA12" s="3"/>
      <c r="AB12" s="11"/>
      <c r="AC12" s="19"/>
      <c r="AE12" s="17">
        <v>3</v>
      </c>
    </row>
    <row r="13" spans="2:29" s="5" customFormat="1" ht="15" customHeight="1">
      <c r="B13" s="3" t="s">
        <v>96</v>
      </c>
      <c r="C13" s="3"/>
      <c r="D13" s="14" t="s">
        <v>8</v>
      </c>
      <c r="E13" s="14"/>
      <c r="F13" s="15"/>
      <c r="G13" s="18"/>
      <c r="H13" s="14" t="s">
        <v>118</v>
      </c>
      <c r="I13" s="16"/>
      <c r="J13" s="14"/>
      <c r="K13" s="14"/>
      <c r="L13" s="14"/>
      <c r="M13" s="14"/>
      <c r="N13" s="14"/>
      <c r="O13" s="14"/>
      <c r="P13" s="14"/>
      <c r="Q13" s="14"/>
      <c r="R13" s="24"/>
      <c r="S13" s="24"/>
      <c r="T13" s="24"/>
      <c r="U13" s="14"/>
      <c r="V13" s="25">
        <v>1</v>
      </c>
      <c r="W13" s="3"/>
      <c r="X13" s="38"/>
      <c r="Y13" s="3"/>
      <c r="Z13" s="62">
        <f>IF(X13="A"," ",IF(X13="B"," ",IF(X13="C"," ",IF(X13="D"," ",IF(X13="S"," ",IF(X13="T"," ",1))))))</f>
        <v>1</v>
      </c>
      <c r="AA13" s="3"/>
      <c r="AB13" s="11"/>
      <c r="AC13" s="19"/>
    </row>
    <row r="14" spans="2:29" s="5" customFormat="1" ht="15" customHeight="1">
      <c r="B14" s="2"/>
      <c r="C14" s="3"/>
      <c r="D14" s="3"/>
      <c r="E14" s="3"/>
      <c r="F14" s="3"/>
      <c r="G14" s="9"/>
      <c r="H14" s="3"/>
      <c r="I14" s="3"/>
      <c r="J14" s="3"/>
      <c r="K14" s="3"/>
      <c r="L14" s="3"/>
      <c r="M14" s="3"/>
      <c r="N14" s="3"/>
      <c r="O14" s="3"/>
      <c r="P14" s="3"/>
      <c r="Q14" s="3"/>
      <c r="R14" s="2"/>
      <c r="S14" s="3"/>
      <c r="T14" s="3"/>
      <c r="U14" s="3"/>
      <c r="V14" s="13">
        <f>SUM(V10:V13)</f>
        <v>8</v>
      </c>
      <c r="W14" s="3"/>
      <c r="X14" s="3"/>
      <c r="Y14" s="3"/>
      <c r="Z14" s="44">
        <f>SUM(Z10:Z13)</f>
        <v>8</v>
      </c>
      <c r="AA14" s="3"/>
      <c r="AB14" s="3"/>
      <c r="AC14" s="3"/>
    </row>
    <row r="15" spans="2:29" s="5" customFormat="1" ht="15" customHeight="1">
      <c r="B15" s="2" t="s">
        <v>83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44"/>
      <c r="AA15" s="3"/>
      <c r="AB15" s="3"/>
      <c r="AC15" s="3"/>
    </row>
    <row r="16" spans="2:29" s="5" customFormat="1" ht="15" customHeight="1">
      <c r="B16" s="3" t="s">
        <v>112</v>
      </c>
      <c r="C16" s="3"/>
      <c r="D16" s="3" t="s">
        <v>10</v>
      </c>
      <c r="E16" s="3"/>
      <c r="F16" s="9">
        <v>2200</v>
      </c>
      <c r="G16" s="9"/>
      <c r="H16" s="5" t="s">
        <v>9</v>
      </c>
      <c r="I16" s="3"/>
      <c r="J16" s="3" t="s">
        <v>106</v>
      </c>
      <c r="K16" s="9"/>
      <c r="L16" s="9"/>
      <c r="M16" s="9"/>
      <c r="N16" s="3"/>
      <c r="O16" s="3"/>
      <c r="P16" s="3"/>
      <c r="Q16" s="3"/>
      <c r="R16" s="3"/>
      <c r="S16" s="3"/>
      <c r="T16" s="3"/>
      <c r="U16" s="3"/>
      <c r="V16" s="3">
        <v>4</v>
      </c>
      <c r="W16" s="3"/>
      <c r="X16" s="37"/>
      <c r="Y16" s="3"/>
      <c r="Z16" s="61">
        <f>IF(X16="A"," ",IF(X16="B"," ",IF(X16="C"," ",IF(X16="D"," ",IF(X16="S"," ",IF(X16="T"," ",4))))))</f>
        <v>4</v>
      </c>
      <c r="AA16" s="3"/>
      <c r="AB16" s="11"/>
      <c r="AC16" s="19"/>
    </row>
    <row r="17" spans="2:29" s="5" customFormat="1" ht="15" customHeight="1">
      <c r="B17" s="3"/>
      <c r="C17" s="3"/>
      <c r="D17" s="3" t="s">
        <v>10</v>
      </c>
      <c r="E17" s="3"/>
      <c r="F17" s="9">
        <v>2205</v>
      </c>
      <c r="G17" s="9"/>
      <c r="H17" s="5" t="s">
        <v>9</v>
      </c>
      <c r="I17" s="9"/>
      <c r="J17" s="9"/>
      <c r="K17" s="9"/>
      <c r="L17" s="9"/>
      <c r="M17" s="9"/>
      <c r="N17" s="3"/>
      <c r="O17" s="3"/>
      <c r="P17" s="3"/>
      <c r="Q17" s="3"/>
      <c r="R17" s="3"/>
      <c r="S17" s="3"/>
      <c r="T17" s="3"/>
      <c r="U17" s="3"/>
      <c r="V17" s="3">
        <v>4</v>
      </c>
      <c r="W17" s="3"/>
      <c r="X17" s="37"/>
      <c r="Y17" s="3"/>
      <c r="Z17" s="61">
        <f>IF(X17="A"," ",IF(X17="B"," ",IF(X17="C"," ",IF(X17="D"," ",IF(X17="S"," ",IF(X17="T"," ",4))))))</f>
        <v>4</v>
      </c>
      <c r="AA17" s="3"/>
      <c r="AB17" s="11"/>
      <c r="AC17" s="19"/>
    </row>
    <row r="18" spans="2:29" s="5" customFormat="1" ht="15" customHeight="1">
      <c r="B18" s="3"/>
      <c r="C18" s="3"/>
      <c r="D18" s="3" t="s">
        <v>10</v>
      </c>
      <c r="E18" s="3"/>
      <c r="F18" s="9">
        <v>2210</v>
      </c>
      <c r="G18" s="9"/>
      <c r="H18" s="3" t="s">
        <v>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>
        <v>4</v>
      </c>
      <c r="W18" s="3"/>
      <c r="X18" s="37"/>
      <c r="Y18" s="3"/>
      <c r="Z18" s="61">
        <f>IF(X18="A"," ",IF(X18="B"," ",IF(X18="C"," ",IF(X18="D"," ",IF(X18="S"," ",IF(X18="T"," ",4))))))</f>
        <v>4</v>
      </c>
      <c r="AA18" s="3"/>
      <c r="AB18" s="11"/>
      <c r="AC18" s="19"/>
    </row>
    <row r="19" spans="2:29" s="5" customFormat="1" ht="15" customHeight="1">
      <c r="B19" s="3"/>
      <c r="C19" s="3"/>
      <c r="D19" s="3" t="s">
        <v>10</v>
      </c>
      <c r="E19" s="3"/>
      <c r="F19" s="9">
        <v>2310</v>
      </c>
      <c r="G19" s="9"/>
      <c r="H19" s="3" t="s">
        <v>9</v>
      </c>
      <c r="I19" s="3"/>
      <c r="J19" s="63" t="str">
        <f>IF(X19="D","D NOT ACCEPTABLE FOR ES/COSC 3070"," ")</f>
        <v> 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>
        <v>3</v>
      </c>
      <c r="W19" s="3"/>
      <c r="X19" s="37"/>
      <c r="Y19" s="3"/>
      <c r="Z19" s="61">
        <f>IF(X19="A"," ",IF(X19="B"," ",IF(X19="C"," ",IF(X19="D"," ",IF(X19="S"," ",IF(X19="T"," ",3))))))</f>
        <v>3</v>
      </c>
      <c r="AA19" s="3"/>
      <c r="AB19" s="11"/>
      <c r="AC19" s="19"/>
    </row>
    <row r="20" spans="2:31" s="5" customFormat="1" ht="15" customHeight="1">
      <c r="B20" s="3"/>
      <c r="C20" s="3"/>
      <c r="D20" s="10" t="s">
        <v>82</v>
      </c>
      <c r="E20" s="10"/>
      <c r="F20" s="22">
        <v>4220</v>
      </c>
      <c r="G20" s="22"/>
      <c r="H20" s="22" t="s">
        <v>12</v>
      </c>
      <c r="I20" s="22"/>
      <c r="J20" s="22"/>
      <c r="K20" s="22"/>
      <c r="L20" s="22"/>
      <c r="M20" s="22"/>
      <c r="N20" s="22"/>
      <c r="O20" s="3"/>
      <c r="P20" s="22"/>
      <c r="Q20" s="22"/>
      <c r="R20" s="22"/>
      <c r="S20" s="10"/>
      <c r="T20" s="10"/>
      <c r="U20" s="10"/>
      <c r="V20" s="10">
        <v>3</v>
      </c>
      <c r="W20" s="3"/>
      <c r="X20" s="37"/>
      <c r="Y20" s="3"/>
      <c r="Z20" s="61">
        <f>IF(X20="A"," ",IF(X20="B"," ",IF(X20="C"," ",IF(X20="D"," ",IF(X20="S"," ",IF(X20="T"," ",3))))))</f>
        <v>3</v>
      </c>
      <c r="AA20" s="3"/>
      <c r="AB20" s="11"/>
      <c r="AC20" s="19"/>
      <c r="AE20" s="17">
        <v>3</v>
      </c>
    </row>
    <row r="21" spans="2:29" s="5" customFormat="1" ht="15" customHeight="1">
      <c r="B21" s="3" t="s">
        <v>99</v>
      </c>
      <c r="C21" s="3"/>
      <c r="D21" s="3" t="s">
        <v>14</v>
      </c>
      <c r="E21" s="3"/>
      <c r="F21" s="9">
        <v>1020</v>
      </c>
      <c r="G21" s="9"/>
      <c r="H21" s="3" t="s">
        <v>13</v>
      </c>
      <c r="I21" s="3"/>
      <c r="J21" s="22"/>
      <c r="K21" s="3"/>
      <c r="L21" s="3"/>
      <c r="M21" s="3"/>
      <c r="N21" s="3"/>
      <c r="O21" s="3"/>
      <c r="P21" s="22"/>
      <c r="Q21" s="3"/>
      <c r="R21" s="3"/>
      <c r="S21" s="3"/>
      <c r="T21" s="3"/>
      <c r="U21" s="3"/>
      <c r="V21" s="3">
        <v>4</v>
      </c>
      <c r="W21" s="3"/>
      <c r="X21" s="37"/>
      <c r="Y21" s="3"/>
      <c r="Z21" s="61">
        <f>IF(X21="A"," ",IF(X21="B"," ",IF(X21="C"," ",IF(X21="D"," ",IF(X21="S"," ",IF(X21="T"," ",4))))))</f>
        <v>4</v>
      </c>
      <c r="AA21" s="3"/>
      <c r="AB21" s="11"/>
      <c r="AC21" s="19"/>
    </row>
    <row r="22" spans="2:29" s="5" customFormat="1" ht="15" customHeight="1">
      <c r="B22" s="3" t="s">
        <v>99</v>
      </c>
      <c r="C22" s="3"/>
      <c r="D22" s="10" t="s">
        <v>81</v>
      </c>
      <c r="E22" s="10"/>
      <c r="F22" s="22">
        <v>1210</v>
      </c>
      <c r="G22" s="22"/>
      <c r="H22" s="3" t="s">
        <v>13</v>
      </c>
      <c r="I22" s="3"/>
      <c r="J22" s="22"/>
      <c r="K22" s="3"/>
      <c r="L22" s="3"/>
      <c r="M22" s="3"/>
      <c r="N22" s="3"/>
      <c r="O22" s="3"/>
      <c r="P22" s="22"/>
      <c r="Q22" s="3"/>
      <c r="R22" s="3"/>
      <c r="S22" s="10"/>
      <c r="T22" s="3"/>
      <c r="U22" s="3"/>
      <c r="V22" s="3">
        <v>4</v>
      </c>
      <c r="W22" s="3"/>
      <c r="X22" s="37"/>
      <c r="Y22" s="3"/>
      <c r="Z22" s="61">
        <f>IF(X22="A"," ",IF(X22="B"," ",IF(X22="C"," ",IF(X22="D"," ",IF(X22="S"," ",IF(X22="T"," ",4))))))</f>
        <v>4</v>
      </c>
      <c r="AA22" s="3"/>
      <c r="AB22" s="11"/>
      <c r="AC22" s="19"/>
    </row>
    <row r="23" spans="2:29" s="5" customFormat="1" ht="15" customHeight="1">
      <c r="B23" s="3" t="s">
        <v>100</v>
      </c>
      <c r="C23" s="3"/>
      <c r="D23" s="14" t="s">
        <v>16</v>
      </c>
      <c r="E23" s="14"/>
      <c r="F23" s="18">
        <v>1100</v>
      </c>
      <c r="G23" s="18"/>
      <c r="H23" s="14" t="s">
        <v>15</v>
      </c>
      <c r="I23" s="14"/>
      <c r="J23" s="14"/>
      <c r="K23" s="14"/>
      <c r="L23" s="14"/>
      <c r="M23" s="14"/>
      <c r="N23" s="14"/>
      <c r="O23" s="3"/>
      <c r="P23" s="14"/>
      <c r="Q23" s="14"/>
      <c r="R23" s="14"/>
      <c r="S23" s="14"/>
      <c r="T23" s="14"/>
      <c r="U23" s="14"/>
      <c r="V23" s="14">
        <v>4</v>
      </c>
      <c r="W23" s="3"/>
      <c r="X23" s="38"/>
      <c r="Y23" s="3"/>
      <c r="Z23" s="62">
        <f>IF(X23="A"," ",IF(X23="B"," ",IF(X23="C"," ",IF(X23="D"," ",IF(X23="S"," ",IF(X23="T"," ",4))))))</f>
        <v>4</v>
      </c>
      <c r="AA23" s="3"/>
      <c r="AB23" s="11"/>
      <c r="AC23" s="19"/>
    </row>
    <row r="24" spans="2:29" s="5" customFormat="1" ht="15" customHeight="1">
      <c r="B24" s="3"/>
      <c r="C24" s="3"/>
      <c r="D24" s="10"/>
      <c r="E24" s="10"/>
      <c r="F24" s="22"/>
      <c r="G24" s="22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>
        <f>SUM(V16:V23)</f>
        <v>30</v>
      </c>
      <c r="W24" s="3"/>
      <c r="X24" s="46"/>
      <c r="Y24" s="3"/>
      <c r="Z24" s="54">
        <f>SUM(Z16:Z23)</f>
        <v>30</v>
      </c>
      <c r="AA24" s="3"/>
      <c r="AB24" s="11"/>
      <c r="AC24" s="47"/>
    </row>
    <row r="25" spans="2:29" s="5" customFormat="1" ht="15" customHeight="1">
      <c r="B25" s="2" t="s">
        <v>84</v>
      </c>
      <c r="C25" s="3"/>
      <c r="D25" s="10"/>
      <c r="E25" s="10"/>
      <c r="F25" s="22"/>
      <c r="G25" s="22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3"/>
      <c r="X25" s="46"/>
      <c r="Y25" s="3"/>
      <c r="Z25" s="55"/>
      <c r="AA25" s="3"/>
      <c r="AB25" s="11"/>
      <c r="AC25" s="47"/>
    </row>
    <row r="26" spans="2:31" s="5" customFormat="1" ht="15" customHeight="1">
      <c r="B26" s="34"/>
      <c r="C26" s="3" t="s">
        <v>20</v>
      </c>
      <c r="D26" s="34"/>
      <c r="E26" s="14"/>
      <c r="F26" s="15"/>
      <c r="G26" s="14"/>
      <c r="H26" s="14"/>
      <c r="I26" s="14"/>
      <c r="J26" s="14"/>
      <c r="K26" s="14"/>
      <c r="L26" s="14"/>
      <c r="M26" s="14"/>
      <c r="N26" s="14" t="s">
        <v>91</v>
      </c>
      <c r="O26" s="14"/>
      <c r="P26" s="14"/>
      <c r="Q26" s="14"/>
      <c r="R26" s="14"/>
      <c r="S26" s="14"/>
      <c r="T26" s="14"/>
      <c r="U26" s="14"/>
      <c r="V26" s="38">
        <v>3</v>
      </c>
      <c r="W26" s="3"/>
      <c r="X26" s="38"/>
      <c r="Y26" s="3"/>
      <c r="Z26" s="62">
        <f>IF(X26="A"," ",IF(X26="B"," ",IF(X26="C"," ",IF(X26="D"," ",IF(X26="S"," ",IF(X26="T"," ",3))))))</f>
        <v>3</v>
      </c>
      <c r="AA26" s="3"/>
      <c r="AB26" s="11"/>
      <c r="AC26" s="19"/>
      <c r="AE26" s="17"/>
    </row>
    <row r="27" spans="2:29" s="5" customFormat="1" ht="15" customHeight="1">
      <c r="B27" s="2"/>
      <c r="C27" s="3"/>
      <c r="D27" s="3"/>
      <c r="E27" s="3"/>
      <c r="F27" s="3"/>
      <c r="G27" s="3"/>
      <c r="H27" s="3"/>
      <c r="I27" s="8"/>
      <c r="J27" s="8"/>
      <c r="K27" s="8"/>
      <c r="L27" s="8"/>
      <c r="M27" s="3"/>
      <c r="N27" s="3"/>
      <c r="O27" s="3"/>
      <c r="P27" s="3"/>
      <c r="Q27" s="3"/>
      <c r="R27" s="3"/>
      <c r="S27" s="3"/>
      <c r="T27" s="3"/>
      <c r="U27" s="3"/>
      <c r="V27" s="3">
        <f>V26</f>
        <v>3</v>
      </c>
      <c r="W27" s="3"/>
      <c r="X27" s="3"/>
      <c r="Y27" s="3"/>
      <c r="Z27" s="44">
        <f>SUM(Z26)</f>
        <v>3</v>
      </c>
      <c r="AA27" s="3"/>
      <c r="AB27" s="3"/>
      <c r="AC27" s="3"/>
    </row>
    <row r="28" spans="2:29" s="5" customFormat="1" ht="15" customHeight="1">
      <c r="B28" s="2" t="s">
        <v>107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44"/>
      <c r="AA28" s="3"/>
      <c r="AB28" s="3"/>
      <c r="AC28" s="3"/>
    </row>
    <row r="29" spans="2:29" s="5" customFormat="1" ht="15" customHeight="1">
      <c r="B29" s="3" t="s">
        <v>97</v>
      </c>
      <c r="C29" s="3"/>
      <c r="D29" s="21"/>
      <c r="E29" s="3"/>
      <c r="F29" s="21"/>
      <c r="G29" s="3"/>
      <c r="H29" s="3" t="s">
        <v>17</v>
      </c>
      <c r="J29" s="9" t="s">
        <v>88</v>
      </c>
      <c r="K29" s="8"/>
      <c r="L29" s="8"/>
      <c r="M29" s="8"/>
      <c r="N29" s="8"/>
      <c r="O29" s="8"/>
      <c r="P29" s="8"/>
      <c r="Q29" s="8"/>
      <c r="R29" s="3"/>
      <c r="S29" s="3"/>
      <c r="T29" s="3"/>
      <c r="U29" s="3"/>
      <c r="V29" s="3">
        <v>3</v>
      </c>
      <c r="W29" s="3"/>
      <c r="X29" s="37"/>
      <c r="Y29" s="3"/>
      <c r="Z29" s="61">
        <f>IF(X29="A"," ",IF(X29="B"," ",IF(X29="C"," ",IF(X29="D"," ",IF(X29="S"," ",IF(X29="T"," ",3))))))</f>
        <v>3</v>
      </c>
      <c r="AA29" s="3"/>
      <c r="AB29" s="11"/>
      <c r="AC29" s="19"/>
    </row>
    <row r="30" spans="2:31" s="5" customFormat="1" ht="15" customHeight="1">
      <c r="B30" s="21" t="s">
        <v>119</v>
      </c>
      <c r="C30" s="3" t="s">
        <v>20</v>
      </c>
      <c r="D30" s="3" t="s">
        <v>18</v>
      </c>
      <c r="E30" s="3"/>
      <c r="F30" s="21"/>
      <c r="G30" s="3"/>
      <c r="H30" s="3" t="s">
        <v>70</v>
      </c>
      <c r="J30" s="40" t="s">
        <v>104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>
        <v>3</v>
      </c>
      <c r="W30" s="3"/>
      <c r="X30" s="37"/>
      <c r="Y30" s="3"/>
      <c r="Z30" s="61">
        <f>IF(X30="A"," ",IF(X30="B"," ",IF(X30="C"," ",IF(X30="D"," ",IF(X30="S"," ",IF(X30="T"," ",3))))))</f>
        <v>3</v>
      </c>
      <c r="AA30" s="3"/>
      <c r="AB30" s="11"/>
      <c r="AC30" s="19"/>
      <c r="AE30" s="58"/>
    </row>
    <row r="31" spans="2:29" s="5" customFormat="1" ht="15" customHeight="1">
      <c r="B31" s="21" t="s">
        <v>110</v>
      </c>
      <c r="C31" s="3" t="s">
        <v>20</v>
      </c>
      <c r="D31" s="21"/>
      <c r="E31" s="3"/>
      <c r="F31" s="21"/>
      <c r="G31" s="3"/>
      <c r="H31" s="3" t="s">
        <v>19</v>
      </c>
      <c r="J31" s="3"/>
      <c r="K31" s="3"/>
      <c r="L31" s="3"/>
      <c r="M31" s="3"/>
      <c r="N31" s="3" t="s">
        <v>21</v>
      </c>
      <c r="O31" s="3"/>
      <c r="P31" s="3"/>
      <c r="Q31" s="3"/>
      <c r="R31" s="3"/>
      <c r="S31" s="3"/>
      <c r="T31" s="3"/>
      <c r="U31" s="3"/>
      <c r="V31" s="37"/>
      <c r="W31" s="3"/>
      <c r="X31" s="37"/>
      <c r="Y31" s="3"/>
      <c r="Z31" s="61">
        <f>IF(X31="A"," ",IF(X31="B"," ",IF(X31="C"," ",IF(X31="D"," ",IF(X31="S"," ",IF(X31="T"," ",3))))))</f>
        <v>3</v>
      </c>
      <c r="AA31" s="3"/>
      <c r="AB31" s="11"/>
      <c r="AC31" s="19"/>
    </row>
    <row r="32" spans="2:29" s="5" customFormat="1" ht="15" customHeight="1">
      <c r="B32" s="21" t="s">
        <v>111</v>
      </c>
      <c r="C32" s="3" t="s">
        <v>20</v>
      </c>
      <c r="D32" s="21"/>
      <c r="E32" s="3"/>
      <c r="F32" s="21"/>
      <c r="G32" s="3"/>
      <c r="H32" s="3" t="s">
        <v>22</v>
      </c>
      <c r="J32" s="3"/>
      <c r="K32" s="3"/>
      <c r="L32" s="3"/>
      <c r="M32" s="3"/>
      <c r="N32" s="3" t="s">
        <v>21</v>
      </c>
      <c r="O32" s="3"/>
      <c r="P32" s="3"/>
      <c r="Q32" s="3"/>
      <c r="R32" s="3"/>
      <c r="S32" s="3"/>
      <c r="T32" s="3"/>
      <c r="U32" s="3"/>
      <c r="V32" s="37"/>
      <c r="W32" s="3"/>
      <c r="X32" s="37"/>
      <c r="Y32" s="3"/>
      <c r="Z32" s="61">
        <f>IF(X32="A"," ",IF(X32="B"," ",IF(X32="C"," ",IF(X32="D"," ",IF(X32="S"," ",IF(X32="T"," ",3))))))</f>
        <v>3</v>
      </c>
      <c r="AA32" s="3"/>
      <c r="AB32" s="11"/>
      <c r="AC32" s="19"/>
    </row>
    <row r="33" spans="2:29" s="5" customFormat="1" ht="15" customHeight="1">
      <c r="B33" s="21" t="s">
        <v>98</v>
      </c>
      <c r="C33" s="3" t="s">
        <v>20</v>
      </c>
      <c r="D33" s="21" t="s">
        <v>136</v>
      </c>
      <c r="E33" s="3"/>
      <c r="F33" s="21"/>
      <c r="G33" s="3"/>
      <c r="H33" s="3" t="s">
        <v>109</v>
      </c>
      <c r="I33" s="3" t="s">
        <v>133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7"/>
      <c r="W33" s="3"/>
      <c r="X33" s="37"/>
      <c r="Y33" s="3"/>
      <c r="Z33" s="44"/>
      <c r="AA33" s="3"/>
      <c r="AB33" s="11"/>
      <c r="AC33" s="19"/>
    </row>
    <row r="34" spans="2:29" s="5" customFormat="1" ht="15" customHeight="1">
      <c r="B34" s="66" t="s">
        <v>114</v>
      </c>
      <c r="C34" s="3" t="s">
        <v>20</v>
      </c>
      <c r="D34" s="21" t="s">
        <v>137</v>
      </c>
      <c r="E34" s="3"/>
      <c r="F34" s="21"/>
      <c r="G34" s="3"/>
      <c r="H34" s="3" t="s">
        <v>29</v>
      </c>
      <c r="I34" s="3"/>
      <c r="J34" s="3"/>
      <c r="K34" s="3"/>
      <c r="L34" s="3"/>
      <c r="M34" s="3"/>
      <c r="N34" s="3" t="s">
        <v>142</v>
      </c>
      <c r="O34" s="3"/>
      <c r="P34" s="3"/>
      <c r="Q34" s="3"/>
      <c r="R34" s="3"/>
      <c r="S34" s="3"/>
      <c r="T34" s="3"/>
      <c r="U34" s="3"/>
      <c r="V34" s="37"/>
      <c r="W34" s="3"/>
      <c r="X34" s="37"/>
      <c r="Y34" s="3"/>
      <c r="Z34" s="44"/>
      <c r="AA34" s="3"/>
      <c r="AB34" s="11"/>
      <c r="AC34" s="19"/>
    </row>
    <row r="35" spans="2:29" s="5" customFormat="1" ht="15" customHeight="1">
      <c r="B35" s="66" t="s">
        <v>115</v>
      </c>
      <c r="C35" s="3" t="s">
        <v>20</v>
      </c>
      <c r="D35" s="15" t="s">
        <v>137</v>
      </c>
      <c r="E35" s="3"/>
      <c r="F35" s="15"/>
      <c r="G35" s="14"/>
      <c r="H35" s="14"/>
      <c r="I35" s="14"/>
      <c r="J35" s="14"/>
      <c r="K35" s="14"/>
      <c r="L35" s="14"/>
      <c r="M35" s="14"/>
      <c r="N35" s="14" t="s">
        <v>113</v>
      </c>
      <c r="O35" s="14"/>
      <c r="P35" s="14"/>
      <c r="Q35" s="14"/>
      <c r="R35" s="14"/>
      <c r="S35" s="14"/>
      <c r="T35" s="14"/>
      <c r="U35" s="14"/>
      <c r="V35" s="59"/>
      <c r="W35" s="3"/>
      <c r="X35" s="59"/>
      <c r="Y35" s="3"/>
      <c r="Z35" s="14"/>
      <c r="AA35" s="3"/>
      <c r="AB35" s="11"/>
      <c r="AC35" s="19"/>
    </row>
    <row r="36" spans="2:29" s="5" customFormat="1" ht="15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 t="s">
        <v>23</v>
      </c>
      <c r="O36" s="3"/>
      <c r="P36" s="3"/>
      <c r="Q36" s="3"/>
      <c r="R36" s="3"/>
      <c r="S36" s="3"/>
      <c r="T36" s="3"/>
      <c r="U36" s="3"/>
      <c r="V36" s="3">
        <v>12</v>
      </c>
      <c r="W36" s="3"/>
      <c r="X36" s="3"/>
      <c r="Y36" s="3"/>
      <c r="Z36" s="44">
        <f>SUM(Z29:Z32)</f>
        <v>12</v>
      </c>
      <c r="AA36" s="3"/>
      <c r="AB36" s="3"/>
      <c r="AC36" s="3"/>
    </row>
    <row r="37" spans="2:29" s="5" customFormat="1" ht="15" customHeight="1">
      <c r="B37" s="2" t="s">
        <v>26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44"/>
      <c r="AA37" s="27" t="s">
        <v>24</v>
      </c>
      <c r="AB37" s="27" t="s">
        <v>25</v>
      </c>
      <c r="AC37" s="10"/>
    </row>
    <row r="38" spans="2:29" s="5" customFormat="1" ht="15" customHeight="1">
      <c r="B38" s="3"/>
      <c r="C38" s="3"/>
      <c r="D38" s="3" t="s">
        <v>24</v>
      </c>
      <c r="E38" s="3"/>
      <c r="F38" s="9">
        <v>1060</v>
      </c>
      <c r="G38" s="9"/>
      <c r="H38" s="3"/>
      <c r="I38" s="3"/>
      <c r="J38" s="3"/>
      <c r="K38" s="3"/>
      <c r="L38" s="3"/>
      <c r="M38" s="3"/>
      <c r="N38" s="3" t="s">
        <v>33</v>
      </c>
      <c r="O38" s="3"/>
      <c r="P38" s="3"/>
      <c r="Q38" s="3"/>
      <c r="R38" s="3"/>
      <c r="S38" s="3"/>
      <c r="T38" s="3"/>
      <c r="U38" s="3"/>
      <c r="V38" s="3">
        <v>3</v>
      </c>
      <c r="W38" s="3"/>
      <c r="X38" s="37"/>
      <c r="Y38" s="3"/>
      <c r="Z38" s="61">
        <f aca="true" t="shared" si="0" ref="Z38:Z44">IF(X38="A"," ",IF(X38="B"," ",IF(X38="C"," ",IF(X38="D"," ",IF(X38="S"," ",IF(X38="T"," ",3))))))</f>
        <v>3</v>
      </c>
      <c r="AA38" s="3"/>
      <c r="AB38" s="3"/>
      <c r="AC38" s="19"/>
    </row>
    <row r="39" spans="2:29" s="5" customFormat="1" ht="15" customHeight="1">
      <c r="B39" s="3"/>
      <c r="C39" s="3"/>
      <c r="D39" s="3" t="s">
        <v>24</v>
      </c>
      <c r="E39" s="3"/>
      <c r="F39" s="9">
        <v>2110</v>
      </c>
      <c r="G39" s="9"/>
      <c r="H39" s="3" t="s">
        <v>12</v>
      </c>
      <c r="I39" s="3"/>
      <c r="J39" s="3"/>
      <c r="K39" s="3"/>
      <c r="L39" s="3"/>
      <c r="M39" s="3"/>
      <c r="N39" s="3" t="s">
        <v>34</v>
      </c>
      <c r="O39" s="3"/>
      <c r="P39" s="3"/>
      <c r="Q39" s="3"/>
      <c r="R39" s="3"/>
      <c r="S39" s="3"/>
      <c r="T39" s="3"/>
      <c r="U39" s="3"/>
      <c r="V39" s="3">
        <v>3</v>
      </c>
      <c r="W39" s="3"/>
      <c r="X39" s="37"/>
      <c r="Y39" s="3"/>
      <c r="Z39" s="61">
        <f t="shared" si="0"/>
        <v>3</v>
      </c>
      <c r="AA39" s="3">
        <v>3</v>
      </c>
      <c r="AB39" s="3"/>
      <c r="AC39" s="19"/>
    </row>
    <row r="40" spans="2:29" s="5" customFormat="1" ht="15" customHeight="1">
      <c r="B40" s="3"/>
      <c r="C40" s="3"/>
      <c r="D40" s="3" t="s">
        <v>24</v>
      </c>
      <c r="E40" s="3"/>
      <c r="F40" s="9">
        <v>2120</v>
      </c>
      <c r="G40" s="9"/>
      <c r="H40" s="3"/>
      <c r="I40" s="3"/>
      <c r="J40" s="3"/>
      <c r="K40" s="3"/>
      <c r="L40" s="3"/>
      <c r="M40" s="3"/>
      <c r="N40" s="3" t="s">
        <v>35</v>
      </c>
      <c r="O40" s="3"/>
      <c r="P40" s="3"/>
      <c r="Q40" s="3"/>
      <c r="R40" s="3"/>
      <c r="S40" s="3"/>
      <c r="T40" s="3"/>
      <c r="U40" s="3"/>
      <c r="V40" s="3">
        <v>3</v>
      </c>
      <c r="W40" s="3"/>
      <c r="X40" s="37"/>
      <c r="Y40" s="3"/>
      <c r="Z40" s="61">
        <f t="shared" si="0"/>
        <v>3</v>
      </c>
      <c r="AA40" s="3">
        <v>3</v>
      </c>
      <c r="AB40" s="3"/>
      <c r="AC40" s="19"/>
    </row>
    <row r="41" spans="2:29" s="5" customFormat="1" ht="15" customHeight="1">
      <c r="B41" s="3"/>
      <c r="C41" s="3"/>
      <c r="D41" s="3" t="s">
        <v>24</v>
      </c>
      <c r="E41" s="3"/>
      <c r="F41" s="9">
        <v>2410</v>
      </c>
      <c r="G41" s="9"/>
      <c r="H41" s="64" t="str">
        <f>IF(X41="D","ALERT SEE BELOW"," ")</f>
        <v> </v>
      </c>
      <c r="I41" s="3"/>
      <c r="J41" s="3"/>
      <c r="K41" s="3"/>
      <c r="L41" s="3"/>
      <c r="M41" s="3"/>
      <c r="N41" s="3" t="s">
        <v>36</v>
      </c>
      <c r="O41" s="3"/>
      <c r="P41" s="3"/>
      <c r="Q41" s="3"/>
      <c r="R41" s="3"/>
      <c r="S41" s="3"/>
      <c r="T41" s="3"/>
      <c r="U41" s="3"/>
      <c r="V41" s="3">
        <v>3</v>
      </c>
      <c r="W41" s="3"/>
      <c r="X41" s="37"/>
      <c r="Y41" s="3"/>
      <c r="Z41" s="61">
        <f t="shared" si="0"/>
        <v>3</v>
      </c>
      <c r="AA41" s="3">
        <v>3</v>
      </c>
      <c r="AB41" s="3"/>
      <c r="AC41" s="19"/>
    </row>
    <row r="42" spans="2:29" s="5" customFormat="1" ht="15" customHeight="1">
      <c r="B42" s="3"/>
      <c r="C42" s="3"/>
      <c r="D42" s="3" t="s">
        <v>24</v>
      </c>
      <c r="E42" s="3"/>
      <c r="F42" s="9">
        <v>2310</v>
      </c>
      <c r="G42" s="9"/>
      <c r="H42" s="64" t="str">
        <f>IF(X42="D","ALERT SEE BELOW"," ")</f>
        <v> </v>
      </c>
      <c r="I42" s="3"/>
      <c r="J42" s="3"/>
      <c r="K42" s="3"/>
      <c r="L42" s="3"/>
      <c r="M42" s="3"/>
      <c r="N42" s="3" t="s">
        <v>37</v>
      </c>
      <c r="O42" s="3"/>
      <c r="P42" s="3"/>
      <c r="Q42" s="3"/>
      <c r="R42" s="3"/>
      <c r="S42" s="3"/>
      <c r="T42" s="3"/>
      <c r="U42" s="3"/>
      <c r="V42" s="3">
        <v>3</v>
      </c>
      <c r="W42" s="3"/>
      <c r="X42" s="37"/>
      <c r="Y42" s="3"/>
      <c r="Z42" s="61">
        <f t="shared" si="0"/>
        <v>3</v>
      </c>
      <c r="AA42" s="3">
        <v>3</v>
      </c>
      <c r="AB42" s="3"/>
      <c r="AC42" s="19"/>
    </row>
    <row r="43" spans="2:29" s="5" customFormat="1" ht="15" customHeight="1">
      <c r="B43" s="3"/>
      <c r="C43" s="3"/>
      <c r="D43" s="3" t="s">
        <v>24</v>
      </c>
      <c r="E43" s="3"/>
      <c r="F43" s="9">
        <v>2210</v>
      </c>
      <c r="G43" s="9"/>
      <c r="H43" s="3"/>
      <c r="I43" s="3"/>
      <c r="J43" s="3"/>
      <c r="K43" s="3"/>
      <c r="L43" s="3"/>
      <c r="M43" s="3"/>
      <c r="N43" s="3" t="s">
        <v>38</v>
      </c>
      <c r="O43" s="3"/>
      <c r="P43" s="3"/>
      <c r="Q43" s="3"/>
      <c r="R43" s="3"/>
      <c r="S43" s="3"/>
      <c r="T43" s="3"/>
      <c r="U43" s="3"/>
      <c r="V43" s="3">
        <v>3</v>
      </c>
      <c r="W43" s="3"/>
      <c r="X43" s="37"/>
      <c r="Y43" s="3"/>
      <c r="Z43" s="61">
        <f t="shared" si="0"/>
        <v>3</v>
      </c>
      <c r="AA43" s="3">
        <v>3</v>
      </c>
      <c r="AB43" s="3"/>
      <c r="AC43" s="19"/>
    </row>
    <row r="44" spans="2:29" s="5" customFormat="1" ht="15" customHeight="1">
      <c r="B44" s="3"/>
      <c r="C44" s="3"/>
      <c r="D44" s="14" t="s">
        <v>24</v>
      </c>
      <c r="E44" s="14"/>
      <c r="F44" s="18">
        <v>2330</v>
      </c>
      <c r="G44" s="18"/>
      <c r="H44" s="65" t="str">
        <f>IF(X44="D","ALERT SEE BELOW"," ")</f>
        <v> </v>
      </c>
      <c r="I44" s="14"/>
      <c r="J44" s="14"/>
      <c r="K44" s="14"/>
      <c r="L44" s="14"/>
      <c r="M44" s="14"/>
      <c r="N44" s="14" t="s">
        <v>39</v>
      </c>
      <c r="O44" s="14"/>
      <c r="P44" s="14"/>
      <c r="Q44" s="14"/>
      <c r="R44" s="14"/>
      <c r="S44" s="14"/>
      <c r="T44" s="14"/>
      <c r="U44" s="14"/>
      <c r="V44" s="14">
        <v>3</v>
      </c>
      <c r="W44" s="3"/>
      <c r="X44" s="38"/>
      <c r="Y44" s="3"/>
      <c r="Z44" s="62">
        <f t="shared" si="0"/>
        <v>3</v>
      </c>
      <c r="AA44" s="14">
        <v>3</v>
      </c>
      <c r="AB44" s="14"/>
      <c r="AC44" s="19"/>
    </row>
    <row r="45" spans="2:29" s="5" customFormat="1" ht="15" customHeight="1"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>
        <f>SUM(V38:V44)</f>
        <v>21</v>
      </c>
      <c r="W45" s="3"/>
      <c r="X45" s="3"/>
      <c r="Y45" s="3"/>
      <c r="Z45" s="44">
        <f>SUM(Z38:Z44)</f>
        <v>21</v>
      </c>
      <c r="AA45" s="3">
        <f>SUM(AA38:AA44)</f>
        <v>18</v>
      </c>
      <c r="AB45" s="3">
        <f>SUM(AB38:AB44)</f>
        <v>0</v>
      </c>
      <c r="AC45" s="3"/>
    </row>
    <row r="46" spans="2:29" s="5" customFormat="1" ht="15" customHeight="1">
      <c r="B46" s="2" t="s">
        <v>27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44"/>
      <c r="AA46" s="3"/>
      <c r="AB46" s="3"/>
      <c r="AC46" s="3"/>
    </row>
    <row r="47" spans="2:29" s="5" customFormat="1" ht="15" customHeight="1">
      <c r="B47" s="3"/>
      <c r="C47" s="3"/>
      <c r="D47" s="3" t="s">
        <v>28</v>
      </c>
      <c r="E47" s="3"/>
      <c r="F47" s="9">
        <v>2070</v>
      </c>
      <c r="G47" s="9"/>
      <c r="H47" s="3"/>
      <c r="I47" s="3"/>
      <c r="J47" s="3"/>
      <c r="K47" s="3"/>
      <c r="L47" s="3"/>
      <c r="M47" s="3"/>
      <c r="N47" s="3" t="s">
        <v>40</v>
      </c>
      <c r="O47" s="3"/>
      <c r="P47" s="3"/>
      <c r="Q47" s="3"/>
      <c r="R47" s="3"/>
      <c r="S47" s="3"/>
      <c r="T47" s="3"/>
      <c r="U47" s="3"/>
      <c r="V47" s="3">
        <v>3</v>
      </c>
      <c r="W47" s="3"/>
      <c r="X47" s="37"/>
      <c r="Y47" s="3"/>
      <c r="Z47" s="61">
        <f>IF(X47="A"," ",IF(X47="B"," ",IF(X47="C"," ",IF(X47="D"," ",IF(X47="S"," ",IF(X47="T"," ",3))))))</f>
        <v>3</v>
      </c>
      <c r="AA47" s="3">
        <v>3</v>
      </c>
      <c r="AB47" s="3"/>
      <c r="AC47" s="19"/>
    </row>
    <row r="48" spans="2:31" s="5" customFormat="1" ht="15" customHeight="1">
      <c r="B48" s="3"/>
      <c r="C48" s="3"/>
      <c r="D48" s="14" t="s">
        <v>28</v>
      </c>
      <c r="E48" s="14"/>
      <c r="F48" s="18">
        <v>3900</v>
      </c>
      <c r="G48" s="18"/>
      <c r="H48" s="14"/>
      <c r="I48" s="14"/>
      <c r="J48" s="14"/>
      <c r="K48" s="14"/>
      <c r="L48" s="14"/>
      <c r="M48" s="14"/>
      <c r="N48" s="14" t="s">
        <v>65</v>
      </c>
      <c r="O48" s="14"/>
      <c r="P48" s="14"/>
      <c r="Q48" s="14"/>
      <c r="R48" s="14"/>
      <c r="S48" s="14"/>
      <c r="T48" s="14"/>
      <c r="U48" s="14"/>
      <c r="V48" s="14">
        <v>3</v>
      </c>
      <c r="W48" s="3"/>
      <c r="X48" s="37"/>
      <c r="Y48" s="3"/>
      <c r="Z48" s="62">
        <f>IF(X48="A"," ",IF(X48="B"," ",IF(X48="C"," ",IF(X48="D"," ",IF(X48="S"," ",IF(X48="T"," ",3))))))</f>
        <v>3</v>
      </c>
      <c r="AA48" s="14">
        <v>1</v>
      </c>
      <c r="AB48" s="14"/>
      <c r="AC48" s="19"/>
      <c r="AE48" s="17">
        <v>3</v>
      </c>
    </row>
    <row r="49" spans="2:29" s="5" customFormat="1" ht="15" customHeight="1"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f>SUM(V47:V48)</f>
        <v>6</v>
      </c>
      <c r="W49" s="3"/>
      <c r="X49" s="3"/>
      <c r="Y49" s="3"/>
      <c r="Z49" s="44">
        <f>SUM(Z47:Z48)</f>
        <v>6</v>
      </c>
      <c r="AA49" s="3">
        <f>SUM(AA47:AA48)</f>
        <v>4</v>
      </c>
      <c r="AB49" s="3">
        <f>SUM(AB47:AB48)</f>
        <v>0</v>
      </c>
      <c r="AC49" s="3"/>
    </row>
    <row r="50" spans="2:29" s="5" customFormat="1" ht="15" customHeight="1">
      <c r="B50" s="2" t="s">
        <v>30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4"/>
      <c r="AA50" s="3"/>
      <c r="AB50" s="3"/>
      <c r="AC50" s="3"/>
    </row>
    <row r="51" spans="2:29" s="5" customFormat="1" ht="15" customHeight="1">
      <c r="B51" s="2"/>
      <c r="C51" s="3"/>
      <c r="D51" s="3" t="s">
        <v>18</v>
      </c>
      <c r="E51" s="3"/>
      <c r="F51" s="9">
        <v>2100</v>
      </c>
      <c r="G51" s="9"/>
      <c r="H51" s="2"/>
      <c r="I51" s="9"/>
      <c r="J51" s="3"/>
      <c r="K51" s="3"/>
      <c r="L51" s="3"/>
      <c r="M51" s="3"/>
      <c r="N51" s="3" t="s">
        <v>101</v>
      </c>
      <c r="O51" s="3"/>
      <c r="P51" s="3"/>
      <c r="Q51" s="3"/>
      <c r="R51" s="3"/>
      <c r="S51" s="3"/>
      <c r="T51" s="3"/>
      <c r="U51" s="3"/>
      <c r="V51" s="3">
        <v>3</v>
      </c>
      <c r="W51" s="3"/>
      <c r="X51" s="37"/>
      <c r="Y51" s="3"/>
      <c r="Z51" s="61">
        <f aca="true" t="shared" si="1" ref="Z51:Z58">IF(X51="A"," ",IF(X51="B"," ",IF(X51="C"," ",IF(X51="D"," ",IF(X51="S"," ",IF(X51="T"," ",3))))))</f>
        <v>3</v>
      </c>
      <c r="AA51" s="3">
        <v>2</v>
      </c>
      <c r="AB51" s="3">
        <v>1</v>
      </c>
      <c r="AC51" s="19"/>
    </row>
    <row r="52" spans="2:29" s="5" customFormat="1" ht="15" customHeight="1">
      <c r="B52" s="3"/>
      <c r="C52" s="3"/>
      <c r="D52" s="3" t="s">
        <v>18</v>
      </c>
      <c r="E52" s="3"/>
      <c r="F52" s="9">
        <v>2200</v>
      </c>
      <c r="G52" s="9"/>
      <c r="H52" s="3"/>
      <c r="I52" s="9"/>
      <c r="J52" s="3"/>
      <c r="K52" s="3"/>
      <c r="L52" s="3"/>
      <c r="M52" s="3"/>
      <c r="N52" s="3" t="s">
        <v>42</v>
      </c>
      <c r="O52" s="3"/>
      <c r="P52" s="3"/>
      <c r="Q52" s="3"/>
      <c r="R52" s="3"/>
      <c r="S52" s="3"/>
      <c r="T52" s="3"/>
      <c r="U52" s="3"/>
      <c r="V52" s="3">
        <v>3</v>
      </c>
      <c r="W52" s="3"/>
      <c r="X52" s="37"/>
      <c r="Y52" s="3"/>
      <c r="Z52" s="61">
        <f t="shared" si="1"/>
        <v>3</v>
      </c>
      <c r="AA52" s="3">
        <v>1</v>
      </c>
      <c r="AB52" s="3">
        <v>1</v>
      </c>
      <c r="AC52" s="19"/>
    </row>
    <row r="53" spans="2:29" s="5" customFormat="1" ht="15" customHeight="1">
      <c r="B53" s="3"/>
      <c r="D53" s="3" t="s">
        <v>18</v>
      </c>
      <c r="E53" s="3"/>
      <c r="F53" s="9">
        <v>2400</v>
      </c>
      <c r="G53" s="9"/>
      <c r="H53" s="2"/>
      <c r="I53" s="9"/>
      <c r="J53" s="9"/>
      <c r="K53" s="3"/>
      <c r="L53" s="3"/>
      <c r="M53" s="3"/>
      <c r="N53" s="3" t="s">
        <v>71</v>
      </c>
      <c r="O53" s="3"/>
      <c r="P53" s="3"/>
      <c r="Q53" s="3"/>
      <c r="R53" s="3"/>
      <c r="S53" s="3"/>
      <c r="T53" s="3"/>
      <c r="U53" s="3"/>
      <c r="V53" s="3">
        <v>3</v>
      </c>
      <c r="W53" s="3"/>
      <c r="X53" s="37"/>
      <c r="Y53" s="3"/>
      <c r="Z53" s="61">
        <f t="shared" si="1"/>
        <v>3</v>
      </c>
      <c r="AA53" s="3">
        <v>2</v>
      </c>
      <c r="AB53" s="3">
        <v>1</v>
      </c>
      <c r="AC53" s="19"/>
    </row>
    <row r="54" spans="2:31" s="5" customFormat="1" ht="15" customHeight="1">
      <c r="B54" s="3"/>
      <c r="D54" s="3" t="s">
        <v>18</v>
      </c>
      <c r="E54" s="3"/>
      <c r="F54" s="9">
        <v>3100</v>
      </c>
      <c r="G54" s="9"/>
      <c r="H54" s="2"/>
      <c r="I54" s="9"/>
      <c r="J54" s="3"/>
      <c r="K54" s="3"/>
      <c r="L54" s="3"/>
      <c r="M54" s="3"/>
      <c r="N54" s="3" t="s">
        <v>103</v>
      </c>
      <c r="O54" s="3"/>
      <c r="P54" s="3"/>
      <c r="Q54" s="3"/>
      <c r="R54" s="3"/>
      <c r="S54" s="3"/>
      <c r="T54" s="3"/>
      <c r="U54" s="3"/>
      <c r="V54" s="3">
        <v>3</v>
      </c>
      <c r="W54" s="3"/>
      <c r="X54" s="37"/>
      <c r="Y54" s="3"/>
      <c r="Z54" s="61">
        <f t="shared" si="1"/>
        <v>3</v>
      </c>
      <c r="AA54" s="3"/>
      <c r="AB54" s="3"/>
      <c r="AC54" s="19"/>
      <c r="AE54" s="17">
        <v>3</v>
      </c>
    </row>
    <row r="55" spans="2:31" s="5" customFormat="1" ht="15" customHeight="1">
      <c r="B55" s="3"/>
      <c r="C55" s="3"/>
      <c r="D55" s="3" t="s">
        <v>18</v>
      </c>
      <c r="E55" s="3"/>
      <c r="F55" s="9">
        <v>3200</v>
      </c>
      <c r="G55" s="9"/>
      <c r="H55" s="3"/>
      <c r="I55" s="3"/>
      <c r="J55" s="3"/>
      <c r="K55" s="3"/>
      <c r="L55" s="3"/>
      <c r="M55" s="3"/>
      <c r="N55" s="3" t="s">
        <v>41</v>
      </c>
      <c r="O55" s="3"/>
      <c r="P55" s="3"/>
      <c r="Q55" s="3"/>
      <c r="R55" s="3"/>
      <c r="S55" s="3"/>
      <c r="T55" s="3"/>
      <c r="U55" s="3"/>
      <c r="V55" s="3">
        <v>3</v>
      </c>
      <c r="W55" s="3"/>
      <c r="X55" s="37"/>
      <c r="Y55" s="3"/>
      <c r="Z55" s="61">
        <f t="shared" si="1"/>
        <v>3</v>
      </c>
      <c r="AA55" s="3">
        <v>2</v>
      </c>
      <c r="AB55" s="3">
        <v>1</v>
      </c>
      <c r="AC55" s="19"/>
      <c r="AE55" s="17">
        <v>3</v>
      </c>
    </row>
    <row r="56" spans="2:31" s="5" customFormat="1" ht="15" customHeight="1">
      <c r="B56" s="3"/>
      <c r="C56" s="3"/>
      <c r="D56" s="3" t="s">
        <v>18</v>
      </c>
      <c r="E56" s="3"/>
      <c r="F56" s="9">
        <v>3400</v>
      </c>
      <c r="G56" s="9"/>
      <c r="H56" s="3"/>
      <c r="I56" s="9"/>
      <c r="J56" s="9"/>
      <c r="K56" s="3"/>
      <c r="L56" s="3"/>
      <c r="M56" s="3"/>
      <c r="N56" s="3" t="s">
        <v>102</v>
      </c>
      <c r="O56" s="3"/>
      <c r="P56" s="3"/>
      <c r="Q56" s="3"/>
      <c r="R56" s="3"/>
      <c r="S56" s="3"/>
      <c r="T56" s="3"/>
      <c r="U56" s="3"/>
      <c r="V56" s="3">
        <v>3</v>
      </c>
      <c r="W56" s="3"/>
      <c r="X56" s="37"/>
      <c r="Y56" s="3"/>
      <c r="Z56" s="61">
        <f t="shared" si="1"/>
        <v>3</v>
      </c>
      <c r="AA56" s="3">
        <v>2</v>
      </c>
      <c r="AB56" s="3">
        <v>1</v>
      </c>
      <c r="AC56" s="19"/>
      <c r="AE56" s="17">
        <v>3</v>
      </c>
    </row>
    <row r="57" spans="2:31" s="5" customFormat="1" ht="15" customHeight="1">
      <c r="B57" s="3"/>
      <c r="C57" s="3"/>
      <c r="D57" s="3" t="s">
        <v>18</v>
      </c>
      <c r="E57" s="3"/>
      <c r="F57" s="9">
        <v>3600</v>
      </c>
      <c r="G57" s="9"/>
      <c r="H57" s="2"/>
      <c r="I57" s="9"/>
      <c r="J57" s="9"/>
      <c r="K57" s="3"/>
      <c r="L57" s="3"/>
      <c r="M57" s="3"/>
      <c r="N57" s="3" t="s">
        <v>72</v>
      </c>
      <c r="O57" s="3"/>
      <c r="P57" s="3"/>
      <c r="Q57" s="3"/>
      <c r="R57" s="3"/>
      <c r="S57" s="3"/>
      <c r="T57" s="3"/>
      <c r="U57" s="3"/>
      <c r="V57" s="3">
        <v>3</v>
      </c>
      <c r="W57" s="3"/>
      <c r="X57" s="37"/>
      <c r="Y57" s="3"/>
      <c r="Z57" s="61">
        <f t="shared" si="1"/>
        <v>3</v>
      </c>
      <c r="AA57" s="3"/>
      <c r="AB57" s="3">
        <v>3</v>
      </c>
      <c r="AC57" s="19"/>
      <c r="AE57" s="17">
        <v>3</v>
      </c>
    </row>
    <row r="58" spans="2:31" s="5" customFormat="1" ht="15" customHeight="1">
      <c r="B58" s="3"/>
      <c r="C58" s="3"/>
      <c r="D58" s="3" t="s">
        <v>18</v>
      </c>
      <c r="E58" s="3"/>
      <c r="F58" s="9">
        <v>4600</v>
      </c>
      <c r="G58" s="9"/>
      <c r="H58" s="2"/>
      <c r="I58" s="9"/>
      <c r="J58" s="9"/>
      <c r="K58" s="3"/>
      <c r="L58" s="3"/>
      <c r="M58" s="3"/>
      <c r="N58" s="3" t="s">
        <v>73</v>
      </c>
      <c r="O58" s="3"/>
      <c r="P58" s="3"/>
      <c r="Q58" s="3"/>
      <c r="R58" s="3"/>
      <c r="S58" s="3"/>
      <c r="T58" s="3"/>
      <c r="U58" s="3"/>
      <c r="V58" s="3">
        <v>3</v>
      </c>
      <c r="W58" s="3"/>
      <c r="X58" s="37"/>
      <c r="Y58" s="3"/>
      <c r="Z58" s="61">
        <f t="shared" si="1"/>
        <v>3</v>
      </c>
      <c r="AA58" s="3"/>
      <c r="AB58" s="3">
        <v>3</v>
      </c>
      <c r="AC58" s="19"/>
      <c r="AE58" s="17">
        <v>3</v>
      </c>
    </row>
    <row r="59" spans="2:31" s="5" customFormat="1" ht="15" customHeight="1">
      <c r="B59" s="3"/>
      <c r="C59" s="3"/>
      <c r="D59" s="14" t="s">
        <v>18</v>
      </c>
      <c r="E59" s="14"/>
      <c r="F59" s="21"/>
      <c r="G59" s="18"/>
      <c r="H59" s="14"/>
      <c r="I59" s="18" t="s">
        <v>89</v>
      </c>
      <c r="J59" s="18"/>
      <c r="K59" s="14"/>
      <c r="L59" s="14"/>
      <c r="M59" s="14"/>
      <c r="N59" s="14" t="s">
        <v>90</v>
      </c>
      <c r="O59" s="14"/>
      <c r="P59" s="14"/>
      <c r="Q59" s="14"/>
      <c r="R59" s="14"/>
      <c r="S59" s="14"/>
      <c r="T59" s="14"/>
      <c r="U59" s="14"/>
      <c r="V59" s="14">
        <v>4</v>
      </c>
      <c r="W59" s="3"/>
      <c r="X59" s="38"/>
      <c r="Y59" s="3"/>
      <c r="Z59" s="62">
        <f>IF(X59="A"," ",IF(X59="B"," ",IF(X59="C"," ",IF(X59="D"," ",IF(X59="S"," ",IF(X59="T"," ",4))))))</f>
        <v>4</v>
      </c>
      <c r="AA59" s="14"/>
      <c r="AB59" s="14">
        <v>4</v>
      </c>
      <c r="AC59" s="19"/>
      <c r="AE59" s="17">
        <v>3</v>
      </c>
    </row>
    <row r="60" spans="2:31" s="5" customFormat="1" ht="15" customHeight="1">
      <c r="B60" s="3"/>
      <c r="C60" s="3"/>
      <c r="D60" s="10"/>
      <c r="E60" s="10"/>
      <c r="F60" s="10"/>
      <c r="G60" s="10"/>
      <c r="H60" s="10"/>
      <c r="I60" s="10"/>
      <c r="J60" s="22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3">
        <f>SUM(V51:V59)</f>
        <v>28</v>
      </c>
      <c r="W60" s="3"/>
      <c r="X60" s="3"/>
      <c r="Y60" s="3"/>
      <c r="Z60" s="44">
        <f>SUM(Z51:Z59)</f>
        <v>28</v>
      </c>
      <c r="AA60" s="3">
        <f>SUM(AA51:AA59)</f>
        <v>9</v>
      </c>
      <c r="AB60" s="3">
        <f>SUM(AB51:AB59)</f>
        <v>15</v>
      </c>
      <c r="AC60" s="10"/>
      <c r="AD60" s="10"/>
      <c r="AE60" s="10"/>
    </row>
    <row r="61" spans="2:31" s="5" customFormat="1" ht="15" customHeight="1">
      <c r="B61" s="2" t="s">
        <v>120</v>
      </c>
      <c r="C61" s="3"/>
      <c r="D61" s="10"/>
      <c r="E61" s="10"/>
      <c r="F61" s="22"/>
      <c r="G61" s="22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3"/>
      <c r="X61" s="46"/>
      <c r="Y61" s="3"/>
      <c r="Z61" s="55"/>
      <c r="AA61" s="3"/>
      <c r="AB61" s="11"/>
      <c r="AC61" s="47"/>
      <c r="AD61" s="10"/>
      <c r="AE61" s="10"/>
    </row>
    <row r="62" spans="2:31" s="5" customFormat="1" ht="15" customHeight="1">
      <c r="B62" s="34"/>
      <c r="C62" s="3" t="s">
        <v>20</v>
      </c>
      <c r="D62" s="34"/>
      <c r="E62" s="14"/>
      <c r="F62" s="15"/>
      <c r="G62" s="14"/>
      <c r="H62" s="14"/>
      <c r="I62" s="14"/>
      <c r="J62" s="14"/>
      <c r="K62" s="14"/>
      <c r="L62" s="14"/>
      <c r="M62" s="14"/>
      <c r="N62" s="14" t="s">
        <v>121</v>
      </c>
      <c r="O62" s="14"/>
      <c r="P62" s="14"/>
      <c r="Q62" s="14"/>
      <c r="R62" s="14"/>
      <c r="S62" s="14"/>
      <c r="T62" s="14"/>
      <c r="U62" s="14"/>
      <c r="V62" s="38"/>
      <c r="W62" s="3"/>
      <c r="X62" s="38"/>
      <c r="Y62" s="3"/>
      <c r="Z62" s="62">
        <f>IF(X62="A"," ",IF(X62="B"," ",IF(X62="C"," ",IF(X62="D"," ",IF(X62="S"," ",IF(X62="T"," ",3))))))</f>
        <v>3</v>
      </c>
      <c r="AA62" s="3"/>
      <c r="AB62" s="11"/>
      <c r="AC62" s="19"/>
      <c r="AD62" s="10"/>
      <c r="AE62" s="17"/>
    </row>
    <row r="63" spans="2:31" s="5" customFormat="1" ht="15" customHeight="1">
      <c r="B63" s="2"/>
      <c r="C63" s="3"/>
      <c r="D63" s="3"/>
      <c r="E63" s="3"/>
      <c r="F63" s="3"/>
      <c r="G63" s="3"/>
      <c r="H63" s="3"/>
      <c r="I63" s="8"/>
      <c r="J63" s="8"/>
      <c r="K63" s="8"/>
      <c r="L63" s="8"/>
      <c r="M63" s="3"/>
      <c r="N63" s="3"/>
      <c r="O63" s="3"/>
      <c r="P63" s="3"/>
      <c r="Q63" s="3"/>
      <c r="R63" s="3"/>
      <c r="S63" s="3"/>
      <c r="T63" s="3"/>
      <c r="U63" s="3"/>
      <c r="V63" s="3">
        <v>3</v>
      </c>
      <c r="W63" s="3"/>
      <c r="X63" s="3"/>
      <c r="Y63" s="3"/>
      <c r="Z63" s="44">
        <f>SUM(Z62)</f>
        <v>3</v>
      </c>
      <c r="AA63" s="3"/>
      <c r="AB63" s="3"/>
      <c r="AC63" s="3"/>
      <c r="AD63" s="10"/>
      <c r="AE63" s="10"/>
    </row>
    <row r="64" spans="2:29" s="5" customFormat="1" ht="15" customHeight="1">
      <c r="B64" s="2" t="s">
        <v>31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0"/>
      <c r="O64" s="10"/>
      <c r="P64" s="10"/>
      <c r="Q64" s="10"/>
      <c r="R64" s="3"/>
      <c r="S64" s="3"/>
      <c r="T64" s="3"/>
      <c r="U64" s="3"/>
      <c r="V64" s="3"/>
      <c r="W64" s="3"/>
      <c r="X64" s="3"/>
      <c r="Y64" s="3"/>
      <c r="Z64" s="44"/>
      <c r="AA64" s="3"/>
      <c r="AB64" s="3"/>
      <c r="AC64" s="3"/>
    </row>
    <row r="65" spans="2:31" s="5" customFormat="1" ht="15" customHeight="1">
      <c r="B65" s="2"/>
      <c r="C65" s="52"/>
      <c r="D65" s="3" t="s">
        <v>28</v>
      </c>
      <c r="E65" s="3"/>
      <c r="F65" s="9">
        <v>3600</v>
      </c>
      <c r="G65" s="9"/>
      <c r="H65" s="3" t="s">
        <v>43</v>
      </c>
      <c r="I65" s="3"/>
      <c r="J65" s="3"/>
      <c r="K65" s="3"/>
      <c r="L65" s="52"/>
      <c r="M65" s="3"/>
      <c r="N65" s="10" t="s">
        <v>47</v>
      </c>
      <c r="O65" s="10"/>
      <c r="P65" s="10" t="s">
        <v>92</v>
      </c>
      <c r="Q65" s="10"/>
      <c r="R65" s="9" t="s">
        <v>93</v>
      </c>
      <c r="S65" s="3"/>
      <c r="T65" s="3"/>
      <c r="U65" s="3"/>
      <c r="V65" s="3">
        <v>3</v>
      </c>
      <c r="W65" s="3"/>
      <c r="X65" s="37"/>
      <c r="Y65" s="3"/>
      <c r="Z65" s="61">
        <f aca="true" t="shared" si="2" ref="Z65:Z71">IF(X65="A"," ",IF(X65="B"," ",IF(X65="C"," ",IF(X65="D"," ",IF(X65="S"," ",IF(X65="T"," ",3))))))</f>
        <v>3</v>
      </c>
      <c r="AA65" s="3">
        <v>2</v>
      </c>
      <c r="AB65" s="3">
        <v>1</v>
      </c>
      <c r="AC65" s="19"/>
      <c r="AE65" s="17">
        <v>3</v>
      </c>
    </row>
    <row r="66" spans="2:31" s="5" customFormat="1" ht="15" customHeight="1">
      <c r="B66" s="2"/>
      <c r="C66" s="52"/>
      <c r="D66" s="3" t="s">
        <v>18</v>
      </c>
      <c r="E66" s="3"/>
      <c r="F66" s="9">
        <v>4200</v>
      </c>
      <c r="G66" s="9"/>
      <c r="H66" s="3" t="s">
        <v>44</v>
      </c>
      <c r="I66" s="3"/>
      <c r="J66" s="3"/>
      <c r="K66" s="3"/>
      <c r="L66" s="52"/>
      <c r="M66" s="3"/>
      <c r="N66" s="10" t="s">
        <v>47</v>
      </c>
      <c r="O66" s="10"/>
      <c r="P66" s="10" t="s">
        <v>85</v>
      </c>
      <c r="Q66" s="10"/>
      <c r="R66" s="9" t="s">
        <v>49</v>
      </c>
      <c r="S66" s="3"/>
      <c r="T66" s="3"/>
      <c r="U66" s="3"/>
      <c r="V66" s="3">
        <v>3</v>
      </c>
      <c r="W66" s="3"/>
      <c r="X66" s="37"/>
      <c r="Y66" s="3"/>
      <c r="Z66" s="61">
        <f t="shared" si="2"/>
        <v>3</v>
      </c>
      <c r="AA66" s="3">
        <v>3</v>
      </c>
      <c r="AB66" s="3"/>
      <c r="AC66" s="19"/>
      <c r="AE66" s="17">
        <v>3</v>
      </c>
    </row>
    <row r="67" spans="2:31" s="5" customFormat="1" ht="15" customHeight="1">
      <c r="B67" s="2"/>
      <c r="C67" s="52"/>
      <c r="D67" s="3" t="s">
        <v>18</v>
      </c>
      <c r="E67" s="3"/>
      <c r="F67" s="9">
        <v>4250</v>
      </c>
      <c r="G67" s="9"/>
      <c r="H67" s="3" t="s">
        <v>46</v>
      </c>
      <c r="I67" s="3"/>
      <c r="J67" s="3"/>
      <c r="K67" s="3"/>
      <c r="L67" s="52"/>
      <c r="M67" s="3"/>
      <c r="N67" s="10" t="s">
        <v>47</v>
      </c>
      <c r="O67" s="10"/>
      <c r="P67" s="10" t="s">
        <v>87</v>
      </c>
      <c r="Q67" s="10"/>
      <c r="R67" s="9" t="s">
        <v>48</v>
      </c>
      <c r="S67" s="3"/>
      <c r="T67" s="3"/>
      <c r="U67" s="3"/>
      <c r="V67" s="3">
        <v>3</v>
      </c>
      <c r="W67" s="3"/>
      <c r="X67" s="37"/>
      <c r="Y67" s="3"/>
      <c r="Z67" s="61">
        <f t="shared" si="2"/>
        <v>3</v>
      </c>
      <c r="AA67" s="3"/>
      <c r="AB67" s="3">
        <v>3</v>
      </c>
      <c r="AC67" s="19"/>
      <c r="AE67" s="17">
        <v>3</v>
      </c>
    </row>
    <row r="68" spans="2:31" s="5" customFormat="1" ht="15" customHeight="1">
      <c r="B68" s="2"/>
      <c r="C68" s="52"/>
      <c r="D68" s="3" t="s">
        <v>18</v>
      </c>
      <c r="E68" s="3"/>
      <c r="F68" s="9">
        <v>4260</v>
      </c>
      <c r="G68" s="9"/>
      <c r="H68" s="3" t="s">
        <v>45</v>
      </c>
      <c r="I68" s="3"/>
      <c r="J68" s="3"/>
      <c r="K68" s="3"/>
      <c r="L68" s="52"/>
      <c r="M68" s="3"/>
      <c r="N68" s="10" t="s">
        <v>47</v>
      </c>
      <c r="O68" s="10"/>
      <c r="P68" s="22" t="s">
        <v>86</v>
      </c>
      <c r="Q68" s="10"/>
      <c r="R68" s="9" t="s">
        <v>50</v>
      </c>
      <c r="S68" s="3"/>
      <c r="T68" s="3"/>
      <c r="U68" s="3"/>
      <c r="V68" s="3">
        <v>3</v>
      </c>
      <c r="W68" s="3"/>
      <c r="X68" s="37"/>
      <c r="Y68" s="3"/>
      <c r="Z68" s="61">
        <f t="shared" si="2"/>
        <v>3</v>
      </c>
      <c r="AA68" s="3"/>
      <c r="AB68" s="3">
        <v>3</v>
      </c>
      <c r="AC68" s="19"/>
      <c r="AE68" s="17">
        <v>3</v>
      </c>
    </row>
    <row r="69" spans="2:31" s="5" customFormat="1" ht="15" customHeight="1">
      <c r="B69" s="2"/>
      <c r="C69" s="2" t="s">
        <v>20</v>
      </c>
      <c r="D69" s="21"/>
      <c r="E69" s="3"/>
      <c r="F69" s="21"/>
      <c r="G69" s="9"/>
      <c r="H69" s="21"/>
      <c r="I69" s="35"/>
      <c r="J69" s="35"/>
      <c r="K69" s="35"/>
      <c r="L69" s="3"/>
      <c r="M69" s="10"/>
      <c r="P69" s="10" t="s">
        <v>64</v>
      </c>
      <c r="S69" s="3"/>
      <c r="T69" s="3"/>
      <c r="U69" s="3"/>
      <c r="V69" s="3">
        <v>3</v>
      </c>
      <c r="W69" s="3"/>
      <c r="X69" s="37"/>
      <c r="Y69" s="3"/>
      <c r="Z69" s="61">
        <f t="shared" si="2"/>
        <v>3</v>
      </c>
      <c r="AA69" s="3"/>
      <c r="AB69" s="3"/>
      <c r="AC69" s="19"/>
      <c r="AE69" s="17">
        <v>3</v>
      </c>
    </row>
    <row r="70" spans="2:31" s="5" customFormat="1" ht="15" customHeight="1">
      <c r="B70" s="2"/>
      <c r="C70" s="2" t="s">
        <v>20</v>
      </c>
      <c r="D70" s="21"/>
      <c r="E70" s="3"/>
      <c r="F70" s="21"/>
      <c r="G70" s="9"/>
      <c r="H70" s="21"/>
      <c r="I70" s="35"/>
      <c r="J70" s="35"/>
      <c r="K70" s="35"/>
      <c r="L70" s="3"/>
      <c r="M70" s="10"/>
      <c r="P70" s="10" t="s">
        <v>64</v>
      </c>
      <c r="S70" s="10"/>
      <c r="T70" s="10"/>
      <c r="U70" s="10"/>
      <c r="V70" s="10">
        <v>3</v>
      </c>
      <c r="W70" s="10"/>
      <c r="X70" s="37"/>
      <c r="Y70" s="3"/>
      <c r="Z70" s="61">
        <f t="shared" si="2"/>
        <v>3</v>
      </c>
      <c r="AA70" s="3"/>
      <c r="AB70" s="3"/>
      <c r="AC70" s="19"/>
      <c r="AE70" s="17">
        <v>3</v>
      </c>
    </row>
    <row r="71" spans="2:31" s="5" customFormat="1" ht="15" customHeight="1">
      <c r="B71" s="2"/>
      <c r="C71" s="31" t="s">
        <v>20</v>
      </c>
      <c r="D71" s="15"/>
      <c r="E71" s="14"/>
      <c r="F71" s="15"/>
      <c r="G71" s="18"/>
      <c r="H71" s="15"/>
      <c r="I71" s="36"/>
      <c r="J71" s="36"/>
      <c r="K71" s="36"/>
      <c r="L71" s="14"/>
      <c r="M71" s="14"/>
      <c r="N71" s="24"/>
      <c r="O71" s="24"/>
      <c r="P71" s="14" t="s">
        <v>108</v>
      </c>
      <c r="Q71" s="24"/>
      <c r="R71" s="24"/>
      <c r="S71" s="14"/>
      <c r="T71" s="14"/>
      <c r="U71" s="14"/>
      <c r="V71" s="14">
        <v>3</v>
      </c>
      <c r="W71" s="3"/>
      <c r="X71" s="38"/>
      <c r="Y71" s="3"/>
      <c r="Z71" s="62">
        <f t="shared" si="2"/>
        <v>3</v>
      </c>
      <c r="AA71" s="14"/>
      <c r="AB71" s="14"/>
      <c r="AC71" s="19"/>
      <c r="AE71" s="17">
        <v>3</v>
      </c>
    </row>
    <row r="72" spans="2:29" s="5" customFormat="1" ht="15" customHeight="1">
      <c r="B72" s="2"/>
      <c r="C72" s="3"/>
      <c r="D72" s="3"/>
      <c r="E72" s="3"/>
      <c r="F72" s="3"/>
      <c r="G72" s="3"/>
      <c r="H72" s="1" t="s">
        <v>62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14">
        <f>SUM(V65:V71)</f>
        <v>21</v>
      </c>
      <c r="W72" s="14"/>
      <c r="X72" s="14"/>
      <c r="Y72" s="14"/>
      <c r="Z72" s="56">
        <f>SUM(Z65:Z71)</f>
        <v>21</v>
      </c>
      <c r="AA72" s="14">
        <f>SUM(AA65:AA71)</f>
        <v>5</v>
      </c>
      <c r="AB72" s="14">
        <f>SUM(AB65:AB71)</f>
        <v>7</v>
      </c>
      <c r="AC72" s="14"/>
    </row>
    <row r="73" spans="2:31" s="5" customFormat="1" ht="15" customHeight="1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44"/>
      <c r="AA73" s="3">
        <f>AA60+AA49+AA45+AA72</f>
        <v>36</v>
      </c>
      <c r="AB73" s="3">
        <f>AB60+AB49+AB45+AB72</f>
        <v>22</v>
      </c>
      <c r="AC73" s="8" t="s">
        <v>68</v>
      </c>
      <c r="AE73" s="39">
        <f>SUM(AE11:AE71)</f>
        <v>48</v>
      </c>
    </row>
    <row r="74" spans="1:31" s="5" customFormat="1" ht="15" customHeight="1">
      <c r="A74" s="2"/>
      <c r="B74" s="3"/>
      <c r="C74" s="3" t="s">
        <v>135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Z74" s="53">
        <v>0</v>
      </c>
      <c r="AA74" s="3"/>
      <c r="AB74" s="8"/>
      <c r="AC74" s="8"/>
      <c r="AE74" s="60"/>
    </row>
    <row r="75" spans="2:27" s="5" customFormat="1" ht="15" customHeight="1">
      <c r="B75" s="5" t="s">
        <v>144</v>
      </c>
      <c r="C75" s="3"/>
      <c r="D75" s="3"/>
      <c r="E75" s="3"/>
      <c r="F75" s="72"/>
      <c r="G75" s="3"/>
      <c r="H75" s="5" t="str">
        <f>IF(F75&gt;=2,"OK to graduate","GPA to LOW")</f>
        <v>GPA to LOW</v>
      </c>
      <c r="I75" s="3"/>
      <c r="J75" s="3"/>
      <c r="K75" s="3"/>
      <c r="L75" s="3"/>
      <c r="M75" s="3"/>
      <c r="N75" s="3"/>
      <c r="O75" s="3"/>
      <c r="P75" s="3"/>
      <c r="Q75" s="3"/>
      <c r="R75" s="32" t="s">
        <v>32</v>
      </c>
      <c r="S75" s="3"/>
      <c r="U75" s="3"/>
      <c r="V75" s="13">
        <f>V14+V24+V27+V36+V45+V49+V60+V72+V63</f>
        <v>132</v>
      </c>
      <c r="W75" s="3"/>
      <c r="X75" s="3" t="s">
        <v>63</v>
      </c>
      <c r="Y75" s="3"/>
      <c r="Z75" s="57">
        <f>Z60+Z49+Z45+Z36+Z27+Z14+Z24+Z72+Z63+Z74</f>
        <v>132</v>
      </c>
      <c r="AA75" s="3" t="s">
        <v>60</v>
      </c>
    </row>
    <row r="76" spans="3:27" s="5" customFormat="1" ht="15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2"/>
      <c r="S76" s="3"/>
      <c r="U76" s="3"/>
      <c r="V76" s="13"/>
      <c r="W76" s="3"/>
      <c r="X76" s="3"/>
      <c r="Y76" s="3"/>
      <c r="Z76" s="48"/>
      <c r="AA76" s="3"/>
    </row>
    <row r="77" spans="4:29" s="5" customFormat="1" ht="15" customHeight="1">
      <c r="D77" s="26"/>
      <c r="E77" s="4"/>
      <c r="F77" s="14"/>
      <c r="G77" s="14"/>
      <c r="H77" s="14"/>
      <c r="I77" s="14"/>
      <c r="J77" s="10"/>
      <c r="K77" s="14"/>
      <c r="L77" s="14"/>
      <c r="M77" s="26"/>
      <c r="N77" s="14"/>
      <c r="O77" s="14"/>
      <c r="P77" s="10"/>
      <c r="Q77" s="3"/>
      <c r="R77" s="14"/>
      <c r="S77" s="3"/>
      <c r="T77" s="3"/>
      <c r="U77" s="3"/>
      <c r="V77" s="3"/>
      <c r="W77" s="3"/>
      <c r="X77" s="3"/>
      <c r="Y77" s="14"/>
      <c r="Z77" s="20"/>
      <c r="AA77" s="3"/>
      <c r="AB77" s="14"/>
      <c r="AC77" s="14"/>
    </row>
    <row r="78" spans="4:29" ht="15" customHeight="1">
      <c r="D78" s="29" t="s">
        <v>51</v>
      </c>
      <c r="E78" s="29"/>
      <c r="F78" s="29" t="s">
        <v>52</v>
      </c>
      <c r="G78" s="29"/>
      <c r="H78" s="29"/>
      <c r="I78" s="29"/>
      <c r="J78" s="29"/>
      <c r="K78" s="29" t="s">
        <v>53</v>
      </c>
      <c r="L78" s="29"/>
      <c r="M78" s="29"/>
      <c r="O78" s="29"/>
      <c r="P78" s="29"/>
      <c r="Q78" s="30"/>
      <c r="R78" s="29" t="s">
        <v>54</v>
      </c>
      <c r="S78" s="29"/>
      <c r="T78" s="29"/>
      <c r="U78" s="29"/>
      <c r="V78" s="29"/>
      <c r="W78" s="29"/>
      <c r="X78" s="29"/>
      <c r="Y78" s="29" t="s">
        <v>51</v>
      </c>
      <c r="AA78" s="29"/>
      <c r="AB78" s="29" t="s">
        <v>55</v>
      </c>
      <c r="AC78" s="29"/>
    </row>
    <row r="79" spans="4:29" ht="10.5">
      <c r="D79" s="23"/>
      <c r="F79" s="23"/>
      <c r="H79" s="23"/>
      <c r="I79" s="23"/>
      <c r="J79" s="23"/>
      <c r="K79" s="23"/>
      <c r="L79" s="23"/>
      <c r="M79" s="23"/>
      <c r="N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</row>
    <row r="80" spans="4:29" ht="15" customHeight="1">
      <c r="D80" s="42" t="s">
        <v>74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4:29" ht="15" customHeight="1">
      <c r="D81" s="42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ht="12.75">
      <c r="D82" s="70" t="s">
        <v>139</v>
      </c>
    </row>
    <row r="84" spans="1:30" ht="11.25" thickBot="1">
      <c r="A84" s="67"/>
      <c r="B84" s="67"/>
      <c r="C84" s="67"/>
      <c r="D84" s="68"/>
      <c r="E84" s="67"/>
      <c r="F84" s="68"/>
      <c r="G84" s="67"/>
      <c r="H84" s="67"/>
      <c r="I84" s="67"/>
      <c r="J84" s="67"/>
      <c r="K84" s="67"/>
      <c r="L84" s="67"/>
      <c r="M84" s="67"/>
      <c r="N84" s="68"/>
      <c r="O84" s="68"/>
      <c r="P84" s="68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1" ht="15" customHeight="1" thickTop="1">
      <c r="A85" s="69" t="s">
        <v>122</v>
      </c>
      <c r="B85" s="70"/>
      <c r="C85" s="70"/>
      <c r="D85" s="29"/>
      <c r="E85" s="70"/>
      <c r="F85" s="29"/>
      <c r="G85" s="70"/>
      <c r="H85" s="70"/>
      <c r="I85" s="70"/>
      <c r="J85" s="70"/>
      <c r="K85" s="70"/>
      <c r="L85" s="70"/>
      <c r="M85" s="70"/>
      <c r="N85" s="29"/>
      <c r="O85" s="29"/>
      <c r="P85" s="2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</row>
    <row r="86" spans="1:31" ht="15" customHeight="1">
      <c r="A86" s="70"/>
      <c r="B86" s="70"/>
      <c r="C86" s="70" t="s">
        <v>123</v>
      </c>
      <c r="D86" s="29"/>
      <c r="E86" s="70"/>
      <c r="F86" s="29"/>
      <c r="G86" s="70"/>
      <c r="H86" s="70"/>
      <c r="I86" s="70"/>
      <c r="J86" s="70"/>
      <c r="K86" s="70"/>
      <c r="L86" s="70"/>
      <c r="M86" s="70"/>
      <c r="N86" s="29"/>
      <c r="O86" s="29"/>
      <c r="P86" s="29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</row>
    <row r="87" spans="1:31" ht="15" customHeight="1">
      <c r="A87" s="70"/>
      <c r="B87" s="70"/>
      <c r="C87" s="70" t="s">
        <v>124</v>
      </c>
      <c r="D87" s="29"/>
      <c r="E87" s="70"/>
      <c r="F87" s="29"/>
      <c r="G87" s="70"/>
      <c r="H87" s="70"/>
      <c r="I87" s="70"/>
      <c r="J87" s="70"/>
      <c r="K87" s="70"/>
      <c r="L87" s="70"/>
      <c r="M87" s="70"/>
      <c r="N87" s="29"/>
      <c r="O87" s="29"/>
      <c r="P87" s="29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</row>
    <row r="88" spans="1:31" ht="15" customHeight="1">
      <c r="A88" s="70"/>
      <c r="B88" s="70"/>
      <c r="C88" s="71" t="s">
        <v>125</v>
      </c>
      <c r="D88" s="29"/>
      <c r="E88" s="70"/>
      <c r="F88" s="29"/>
      <c r="G88" s="70"/>
      <c r="H88" s="70"/>
      <c r="I88" s="70"/>
      <c r="J88" s="70"/>
      <c r="K88" s="70"/>
      <c r="L88" s="70"/>
      <c r="M88" s="70"/>
      <c r="N88" s="29"/>
      <c r="O88" s="29"/>
      <c r="P88" s="29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</row>
    <row r="89" spans="1:31" ht="15" customHeight="1">
      <c r="A89" s="70"/>
      <c r="B89" s="70"/>
      <c r="C89" s="71"/>
      <c r="D89" s="29"/>
      <c r="E89" s="70"/>
      <c r="F89" s="29"/>
      <c r="G89" s="70"/>
      <c r="H89" s="70"/>
      <c r="I89" s="70"/>
      <c r="J89" s="70"/>
      <c r="K89" s="70"/>
      <c r="L89" s="70"/>
      <c r="M89" s="70"/>
      <c r="N89" s="29"/>
      <c r="O89" s="29"/>
      <c r="P89" s="29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</row>
    <row r="90" spans="1:17" ht="15" customHeight="1">
      <c r="A90" s="70" t="s">
        <v>126</v>
      </c>
      <c r="D90" s="23"/>
      <c r="E90"/>
      <c r="F90" s="23"/>
      <c r="G90"/>
      <c r="N90" s="23"/>
      <c r="Q90"/>
    </row>
    <row r="91" spans="2:17" ht="15" customHeight="1">
      <c r="B91" s="70" t="s">
        <v>127</v>
      </c>
      <c r="C91" s="70"/>
      <c r="D91" s="23"/>
      <c r="E91"/>
      <c r="F91" s="23"/>
      <c r="G91"/>
      <c r="N91" s="23"/>
      <c r="Q91"/>
    </row>
    <row r="92" spans="2:17" ht="15" customHeight="1">
      <c r="B92" s="70"/>
      <c r="D92" s="23"/>
      <c r="E92"/>
      <c r="F92" s="23"/>
      <c r="G92"/>
      <c r="N92" s="23"/>
      <c r="Q92"/>
    </row>
    <row r="93" spans="2:17" ht="15" customHeight="1">
      <c r="B93" s="70" t="s">
        <v>128</v>
      </c>
      <c r="D93" s="23"/>
      <c r="E93"/>
      <c r="F93" s="23"/>
      <c r="G93"/>
      <c r="N93" s="23"/>
      <c r="Q93"/>
    </row>
    <row r="94" spans="2:17" ht="15" customHeight="1">
      <c r="B94" s="70" t="s">
        <v>129</v>
      </c>
      <c r="D94" s="23"/>
      <c r="E94"/>
      <c r="F94" s="23"/>
      <c r="G94"/>
      <c r="L94" s="52"/>
      <c r="N94" s="23"/>
      <c r="Q94"/>
    </row>
    <row r="95" spans="2:29" ht="15" customHeight="1">
      <c r="B95" s="70" t="s">
        <v>130</v>
      </c>
      <c r="D95" s="23"/>
      <c r="E95"/>
      <c r="F95" s="23"/>
      <c r="G95"/>
      <c r="N95" s="23"/>
      <c r="R95" s="7"/>
      <c r="Z95" s="21"/>
      <c r="AC95" s="19"/>
    </row>
    <row r="96" spans="2:17" ht="15" customHeight="1">
      <c r="B96" s="70" t="s">
        <v>131</v>
      </c>
      <c r="D96" s="23"/>
      <c r="E96"/>
      <c r="F96" s="23"/>
      <c r="G96"/>
      <c r="N96" s="23"/>
      <c r="Q96"/>
    </row>
    <row r="98" ht="12.75">
      <c r="B98" s="70" t="s">
        <v>132</v>
      </c>
    </row>
    <row r="99" ht="12.75">
      <c r="C99" s="70" t="s">
        <v>134</v>
      </c>
    </row>
    <row r="100" ht="12.75">
      <c r="B100" s="70" t="s">
        <v>138</v>
      </c>
    </row>
    <row r="101" spans="1:2" ht="10.5">
      <c r="A101" t="s">
        <v>143</v>
      </c>
      <c r="B101" t="s">
        <v>145</v>
      </c>
    </row>
  </sheetData>
  <sheetProtection password="C16E" sheet="1" objects="1" scenarios="1"/>
  <mergeCells count="1">
    <mergeCell ref="AE2:AE9"/>
  </mergeCells>
  <printOptions/>
  <pageMargins left="0.5" right="0.4" top="0.35" bottom="0.25" header="0.5" footer="0.5"/>
  <pageSetup fitToHeight="1" fitToWidth="1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Civil Engineerin</dc:creator>
  <cp:keywords/>
  <dc:description/>
  <cp:lastModifiedBy>Jere' C. Hamilton</cp:lastModifiedBy>
  <cp:lastPrinted>2005-09-02T20:07:46Z</cp:lastPrinted>
  <dcterms:created xsi:type="dcterms:W3CDTF">1998-11-04T16:19:09Z</dcterms:created>
  <dcterms:modified xsi:type="dcterms:W3CDTF">2005-09-30T19:36:36Z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