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9320" windowHeight="15480" tabRatio="653" activeTab="0"/>
  </bookViews>
  <sheets>
    <sheet name="CE Check 07-08" sheetId="1" r:id="rId1"/>
    <sheet name="Environmental Emphasis" sheetId="2" r:id="rId2"/>
    <sheet name="Structural Emphasis" sheetId="3" r:id="rId3"/>
  </sheets>
  <definedNames>
    <definedName name="_xlnm.Print_Area" localSheetId="0">'CE Check 07-08'!$A$1:$P$78</definedName>
    <definedName name="_xlnm.Print_Area" localSheetId="1">'Environmental Emphasis'!$A$1:$P$78</definedName>
    <definedName name="_xlnm.Print_Area" localSheetId="2">'Structural Emphasis'!$A$1:$P$78</definedName>
  </definedNames>
  <calcPr fullCalcOnLoad="1"/>
</workbook>
</file>

<file path=xl/sharedStrings.xml><?xml version="1.0" encoding="utf-8"?>
<sst xmlns="http://schemas.openxmlformats.org/spreadsheetml/2006/main" count="633" uniqueCount="185">
  <si>
    <t>CE Materials</t>
  </si>
  <si>
    <t>Notes:</t>
  </si>
  <si>
    <t>E =</t>
  </si>
  <si>
    <t>Environmental</t>
  </si>
  <si>
    <t>G =</t>
  </si>
  <si>
    <t>ES 2120, Math 2210</t>
  </si>
  <si>
    <r>
      <t xml:space="preserve">(if "O" is embedded, 3 hrs. may be </t>
    </r>
    <r>
      <rPr>
        <b/>
        <sz val="10"/>
        <rFont val="Helv"/>
        <family val="2"/>
      </rPr>
      <t>any</t>
    </r>
    <r>
      <rPr>
        <sz val="10"/>
        <rFont val="Helv"/>
        <family val="2"/>
      </rPr>
      <t xml:space="preserve"> course)</t>
    </r>
  </si>
  <si>
    <t>Environ. Eng. Chemistry</t>
  </si>
  <si>
    <t>Des'gn Hydraulic Eng. Systems</t>
  </si>
  <si>
    <t>Or CE4820 if available</t>
  </si>
  <si>
    <t>Desg'n Wastewater Treat. Facilities</t>
  </si>
  <si>
    <t>WA</t>
  </si>
  <si>
    <t>WC</t>
  </si>
  <si>
    <t>CH/C</t>
  </si>
  <si>
    <t>CS/C</t>
  </si>
  <si>
    <t>CA/C</t>
  </si>
  <si>
    <t>O</t>
  </si>
  <si>
    <t>P</t>
  </si>
  <si>
    <t>(taken from 4 areas for breadth)</t>
  </si>
  <si>
    <t>(Arts)</t>
  </si>
  <si>
    <t>[ECON 1200, HIST 1211, 1221, or 1251, or POLS 1000]</t>
  </si>
  <si>
    <t>Transfer Work:</t>
  </si>
  <si>
    <t>Additional Design Hours Required</t>
  </si>
  <si>
    <t>(Need one D and one G)</t>
  </si>
  <si>
    <t>QA/QB</t>
  </si>
  <si>
    <t>SP</t>
  </si>
  <si>
    <t>STAT</t>
  </si>
  <si>
    <t>Basic Engineering Statistics</t>
  </si>
  <si>
    <t>11-13</t>
  </si>
  <si>
    <t>PROFESSIONAL DEVELOPMENT</t>
  </si>
  <si>
    <t>CHEM 1020</t>
  </si>
  <si>
    <t>C in Math 1405 or 1450, Math Placement Exam = 5, Math ACT of 26,</t>
  </si>
  <si>
    <t>or Math SAT of 600</t>
  </si>
  <si>
    <r>
      <t>ES 1060</t>
    </r>
    <r>
      <rPr>
        <sz val="10"/>
        <rFont val="Helv"/>
        <family val="2"/>
      </rPr>
      <t>, Fall only</t>
    </r>
  </si>
  <si>
    <t>WB</t>
  </si>
  <si>
    <t>STUDENT</t>
  </si>
  <si>
    <t>Hrs</t>
  </si>
  <si>
    <t>Grade</t>
  </si>
  <si>
    <t>ENGL</t>
  </si>
  <si>
    <t>English Composition</t>
  </si>
  <si>
    <t>Sci. &amp; Tech. Writing</t>
  </si>
  <si>
    <t>PEAC</t>
  </si>
  <si>
    <t>MATH</t>
  </si>
  <si>
    <t>Calculus I</t>
  </si>
  <si>
    <t>Calculus II</t>
  </si>
  <si>
    <t>Calculus III</t>
  </si>
  <si>
    <t>Appl. Diff. Eq. I</t>
  </si>
  <si>
    <t>PHYS</t>
  </si>
  <si>
    <t>CHEM</t>
  </si>
  <si>
    <t>Gen. Chemistry I</t>
  </si>
  <si>
    <t>(      )</t>
  </si>
  <si>
    <t>ENGINEERING SCIENCES</t>
  </si>
  <si>
    <t>ES</t>
  </si>
  <si>
    <t>Orientation to Engr.</t>
  </si>
  <si>
    <t>Engr. Computing</t>
  </si>
  <si>
    <t>Statics</t>
  </si>
  <si>
    <t>Dynamics</t>
  </si>
  <si>
    <t>Thermodynamics I</t>
  </si>
  <si>
    <t>Fluid Dynamics</t>
  </si>
  <si>
    <t>Mech. of Materials</t>
  </si>
  <si>
    <t>CIVIL ENGINEERING</t>
  </si>
  <si>
    <t>CE</t>
  </si>
  <si>
    <t>Structural Analysis I</t>
  </si>
  <si>
    <t>Soil Mechanics</t>
  </si>
  <si>
    <t>E</t>
  </si>
  <si>
    <t>G</t>
  </si>
  <si>
    <t>S</t>
  </si>
  <si>
    <t>T</t>
  </si>
  <si>
    <t>WR</t>
  </si>
  <si>
    <t>CDE</t>
  </si>
  <si>
    <t>X</t>
  </si>
  <si>
    <t xml:space="preserve">  Student signature</t>
  </si>
  <si>
    <t xml:space="preserve">  Advisor approval</t>
  </si>
  <si>
    <t xml:space="preserve">  Department  approval</t>
  </si>
  <si>
    <t xml:space="preserve">  College  approval</t>
  </si>
  <si>
    <t>SCIENCE</t>
  </si>
  <si>
    <t>USP 2003</t>
  </si>
  <si>
    <t>ADVISER</t>
  </si>
  <si>
    <t>GRAD DATE:</t>
  </si>
  <si>
    <t>[Minimum Required]</t>
  </si>
  <si>
    <t>TOTAL HOURS REMAINING</t>
  </si>
  <si>
    <t>ES 2110</t>
  </si>
  <si>
    <t>Math 2200</t>
  </si>
  <si>
    <t>Math 2205</t>
  </si>
  <si>
    <t>Math 2210</t>
  </si>
  <si>
    <t>ES 1060, Junior standing</t>
  </si>
  <si>
    <t>ES 2410</t>
  </si>
  <si>
    <t>ES 2330</t>
  </si>
  <si>
    <t>ES2410</t>
  </si>
  <si>
    <t>Math 2200 (concurrent )</t>
  </si>
  <si>
    <t>ES 1060 (concurrent ), Math 2205 (concurrent )</t>
  </si>
  <si>
    <t>Date</t>
  </si>
  <si>
    <t>(Humanities)</t>
  </si>
  <si>
    <t>(Social and behavior)</t>
  </si>
  <si>
    <t>Prerequisites</t>
  </si>
  <si>
    <t>Junior standing   ES 1060</t>
  </si>
  <si>
    <t>Notes/School</t>
  </si>
  <si>
    <t>Engineering Surveying</t>
  </si>
  <si>
    <t>Hydraulics Engineering</t>
  </si>
  <si>
    <t>Environmental Engineering</t>
  </si>
  <si>
    <t>Engineering Economics</t>
  </si>
  <si>
    <t>Structural Concrete Design</t>
  </si>
  <si>
    <t>Math Placement Exam &gt;= 3</t>
  </si>
  <si>
    <t>Design Hrs</t>
  </si>
  <si>
    <t>STUDENT  e-mail:</t>
  </si>
  <si>
    <t>Credit</t>
  </si>
  <si>
    <t>Design Hours Taken</t>
  </si>
  <si>
    <t>Transportation</t>
  </si>
  <si>
    <t>TOTAL HOURS FOR DEGREE</t>
  </si>
  <si>
    <t>TOTAL (check)</t>
  </si>
  <si>
    <t>Prof Practice, Specs and Est.</t>
  </si>
  <si>
    <t>Environ. Engineering PDE</t>
  </si>
  <si>
    <t>Environ. Engineering Elective</t>
  </si>
  <si>
    <t>Solid Waste Management</t>
  </si>
  <si>
    <t>Breadth Requirement</t>
  </si>
  <si>
    <t>Recommended Courses for Structural Engineering Emphasis</t>
  </si>
  <si>
    <t>Recommended Courses for Environmental Engineering Emphasis</t>
  </si>
  <si>
    <t>or CHE4110 if available</t>
  </si>
  <si>
    <t>Take asap after ES2110</t>
  </si>
  <si>
    <t>GEOL</t>
  </si>
  <si>
    <t>Physical Geology</t>
  </si>
  <si>
    <t>Must be a Science course</t>
  </si>
  <si>
    <t>Masonry Design</t>
  </si>
  <si>
    <t>Timber Design</t>
  </si>
  <si>
    <t>Prestressed Concrete</t>
  </si>
  <si>
    <t>Must qualify for grad course</t>
  </si>
  <si>
    <t>Structural Engineering PDE</t>
  </si>
  <si>
    <t>Structural Steel Design</t>
  </si>
  <si>
    <t>Foundations</t>
  </si>
  <si>
    <t>Geotech. Engineering PDE</t>
  </si>
  <si>
    <t>Pavement Design</t>
  </si>
  <si>
    <t>or CE4555</t>
  </si>
  <si>
    <t>Environ. or Water Resources PDE</t>
  </si>
  <si>
    <t>Geotech. or Transportation PDE</t>
  </si>
  <si>
    <t>Structural Analysis II</t>
  </si>
  <si>
    <t>Pre-req for other Struct PDEs</t>
  </si>
  <si>
    <t>Geotechnical</t>
  </si>
  <si>
    <t>S =</t>
  </si>
  <si>
    <t>Structural</t>
  </si>
  <si>
    <t>T =</t>
  </si>
  <si>
    <t>Phys. Activity &amp; Your Health</t>
  </si>
  <si>
    <t>WR =</t>
  </si>
  <si>
    <t>Water Resources</t>
  </si>
  <si>
    <t>ES 2410 (Concurrent)</t>
  </si>
  <si>
    <t xml:space="preserve"> </t>
  </si>
  <si>
    <t>Engr. Physics II</t>
  </si>
  <si>
    <t>Math 2210 (Concurrent)</t>
  </si>
  <si>
    <t>[Note: Two credits hours must be selected</t>
  </si>
  <si>
    <t xml:space="preserve"> from the Math or Science elective list,</t>
  </si>
  <si>
    <t>M/S</t>
  </si>
  <si>
    <t xml:space="preserve"> to equal 32 hour of Math and Science]</t>
  </si>
  <si>
    <t>MATH/SCIENCE/TECHNICAL/PROFESSIONAL ELECTIVES</t>
  </si>
  <si>
    <t>ES 2110, Math 2205</t>
  </si>
  <si>
    <t>Unspec.</t>
  </si>
  <si>
    <t>V</t>
  </si>
  <si>
    <t>Junior standing</t>
  </si>
  <si>
    <t>I,L,O</t>
  </si>
  <si>
    <t>O,CDE</t>
  </si>
  <si>
    <t>CE Systems</t>
  </si>
  <si>
    <t>(Requires "C" or better)</t>
  </si>
  <si>
    <t>Transportation Engineering</t>
  </si>
  <si>
    <t>STUDENT ID:</t>
  </si>
  <si>
    <t>W</t>
  </si>
  <si>
    <t>[ES 1002 for transfer students - 0.5 hrs]</t>
  </si>
  <si>
    <t>[or ENGL 1210, HP 1020]</t>
  </si>
  <si>
    <t xml:space="preserve"> [or PHYS 1320]</t>
  </si>
  <si>
    <r>
      <t>Options: [CHEM 1030, PHYS 1210(</t>
    </r>
    <r>
      <rPr>
        <i/>
        <sz val="10"/>
        <rFont val="Helv"/>
        <family val="0"/>
      </rPr>
      <t>w/ MATH 2205 Concurrent),</t>
    </r>
  </si>
  <si>
    <t>CE 2070 (Concurrent), ES 2410 (Concurrent)</t>
  </si>
  <si>
    <t>for All Civil Courses)</t>
  </si>
  <si>
    <t>(Requires "C" or better\</t>
  </si>
  <si>
    <t>ECON</t>
  </si>
  <si>
    <t>2-0</t>
  </si>
  <si>
    <t>Science Elective</t>
  </si>
  <si>
    <t>CIVIL ENGINEERING DEGREE CHECK  (2007-2008)</t>
  </si>
  <si>
    <t xml:space="preserve"> PHYS 1310, GEOL 1100 or MOLB 2021]</t>
  </si>
  <si>
    <t>Select from CE4900, 5260, 5820 or other specified CDE</t>
  </si>
  <si>
    <t>from Cultural Context or MSTP, if less than 13 hours in MSTP</t>
  </si>
  <si>
    <t>Recommended</t>
  </si>
  <si>
    <t>Gen. Chemistry II</t>
  </si>
  <si>
    <t>Recommended Sci. Elective</t>
  </si>
  <si>
    <t>MOLB</t>
  </si>
  <si>
    <t>General Microbiology</t>
  </si>
  <si>
    <t>Desg'n Water Treatment Facilities</t>
  </si>
  <si>
    <t>CDE Environmental Engineering</t>
  </si>
  <si>
    <t>Hydrology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</si>
</sst>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"/>
      <family val="2"/>
    </font>
    <font>
      <b/>
      <sz val="10"/>
      <name val="Helv"/>
      <family val="2"/>
    </font>
    <font>
      <sz val="8"/>
      <name val="Helv"/>
      <family val="2"/>
    </font>
    <font>
      <b/>
      <sz val="9"/>
      <name val="Helv"/>
      <family val="2"/>
    </font>
    <font>
      <sz val="9"/>
      <name val="Helv"/>
      <family val="2"/>
    </font>
    <font>
      <i/>
      <sz val="10"/>
      <name val="Helv"/>
      <family val="0"/>
    </font>
    <font>
      <b/>
      <sz val="11"/>
      <name val="Helv"/>
      <family val="0"/>
    </font>
    <font>
      <sz val="8.5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right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27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4" fillId="0" borderId="28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10" xfId="0" applyFont="1" applyBorder="1" applyAlignment="1" quotePrefix="1">
      <alignment horizontal="center"/>
    </xf>
    <xf numFmtId="0" fontId="11" fillId="0" borderId="0" xfId="0" applyFont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18" xfId="0" applyBorder="1" applyAlignment="1">
      <alignment horizontal="center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8" fillId="0" borderId="34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/>
    </xf>
    <xf numFmtId="2" fontId="0" fillId="0" borderId="0" xfId="0" applyNumberFormat="1" applyAlignment="1">
      <alignment/>
    </xf>
    <xf numFmtId="0" fontId="4" fillId="0" borderId="39" xfId="0" applyFont="1" applyBorder="1" applyAlignment="1">
      <alignment/>
    </xf>
    <xf numFmtId="0" fontId="4" fillId="0" borderId="39" xfId="0" applyFont="1" applyBorder="1" applyAlignment="1">
      <alignment horizontal="left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12" fillId="0" borderId="10" xfId="53" applyNumberFormat="1" applyBorder="1" applyAlignment="1" applyProtection="1">
      <alignment horizontal="left"/>
      <protection locked="0"/>
    </xf>
    <xf numFmtId="49" fontId="4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11" xfId="0" applyFont="1" applyBorder="1" applyAlignment="1">
      <alignment horizontal="left"/>
    </xf>
    <xf numFmtId="49" fontId="4" fillId="0" borderId="10" xfId="0" applyNumberFormat="1" applyFont="1" applyBorder="1" applyAlignment="1" applyProtection="1">
      <alignment/>
      <protection locked="0"/>
    </xf>
    <xf numFmtId="49" fontId="4" fillId="0" borderId="0" xfId="0" applyNumberFormat="1" applyFont="1" applyBorder="1" applyAlignment="1">
      <alignment/>
    </xf>
    <xf numFmtId="14" fontId="4" fillId="0" borderId="11" xfId="0" applyNumberFormat="1" applyFont="1" applyBorder="1" applyAlignment="1" applyProtection="1" quotePrefix="1">
      <alignment horizontal="left"/>
      <protection locked="0"/>
    </xf>
    <xf numFmtId="17" fontId="4" fillId="0" borderId="0" xfId="0" applyNumberFormat="1" applyFont="1" applyBorder="1" applyAlignment="1" quotePrefix="1">
      <alignment horizontal="center"/>
    </xf>
    <xf numFmtId="0" fontId="9" fillId="0" borderId="11" xfId="0" applyFont="1" applyBorder="1" applyAlignment="1" applyProtection="1">
      <alignment horizontal="left"/>
      <protection locked="0"/>
    </xf>
    <xf numFmtId="0" fontId="4" fillId="0" borderId="11" xfId="0" applyNumberFormat="1" applyFont="1" applyBorder="1" applyAlignment="1" applyProtection="1" quotePrefix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8"/>
  <sheetViews>
    <sheetView tabSelected="1" zoomScalePageLayoutView="0" workbookViewId="0" topLeftCell="A1">
      <selection activeCell="C2" sqref="C2"/>
    </sheetView>
  </sheetViews>
  <sheetFormatPr defaultColWidth="8.7109375" defaultRowHeight="12.75"/>
  <cols>
    <col min="1" max="1" width="6.28125" style="22" customWidth="1"/>
    <col min="2" max="2" width="7.140625" style="1" customWidth="1"/>
    <col min="3" max="3" width="8.140625" style="2" bestFit="1" customWidth="1"/>
    <col min="4" max="4" width="26.140625" style="2" customWidth="1"/>
    <col min="5" max="5" width="7.00390625" style="3" bestFit="1" customWidth="1"/>
    <col min="6" max="6" width="7.8515625" style="1" customWidth="1"/>
    <col min="7" max="7" width="8.57421875" style="2" customWidth="1"/>
    <col min="8" max="8" width="4.7109375" style="2" customWidth="1"/>
    <col min="9" max="12" width="4.7109375" style="3" customWidth="1"/>
    <col min="13" max="13" width="5.140625" style="3" customWidth="1"/>
    <col min="14" max="14" width="4.7109375" style="1" customWidth="1"/>
    <col min="15" max="15" width="12.8515625" style="39" customWidth="1"/>
    <col min="16" max="16" width="20.421875" style="1" customWidth="1"/>
  </cols>
  <sheetData>
    <row r="1" spans="1:16" ht="15" customHeight="1" thickBot="1">
      <c r="A1" s="76" t="s">
        <v>173</v>
      </c>
      <c r="G1" s="60" t="s">
        <v>161</v>
      </c>
      <c r="J1" s="124" t="s">
        <v>162</v>
      </c>
      <c r="K1" s="124"/>
      <c r="L1" s="124"/>
      <c r="M1" s="124"/>
      <c r="N1" s="124"/>
      <c r="O1" s="124"/>
      <c r="P1" s="127"/>
    </row>
    <row r="2" spans="1:16" ht="15" customHeight="1" thickBot="1">
      <c r="A2" s="5" t="s">
        <v>35</v>
      </c>
      <c r="C2" s="131"/>
      <c r="D2" s="131"/>
      <c r="E2" s="131"/>
      <c r="F2" s="131"/>
      <c r="G2" s="60" t="s">
        <v>104</v>
      </c>
      <c r="H2" s="17"/>
      <c r="I2" s="6"/>
      <c r="J2" s="125"/>
      <c r="K2" s="125"/>
      <c r="L2" s="124"/>
      <c r="M2" s="124"/>
      <c r="N2" s="124"/>
      <c r="O2" s="124"/>
      <c r="P2" s="128"/>
    </row>
    <row r="3" spans="1:16" ht="5.25" customHeight="1">
      <c r="A3" s="5"/>
      <c r="C3" s="132"/>
      <c r="D3" s="132"/>
      <c r="E3" s="132"/>
      <c r="F3" s="132"/>
      <c r="G3" s="17"/>
      <c r="H3" s="17"/>
      <c r="I3" s="6"/>
      <c r="K3" s="7"/>
      <c r="L3" s="7"/>
      <c r="M3" s="7"/>
      <c r="N3" s="14"/>
      <c r="O3" s="14"/>
      <c r="P3" s="14"/>
    </row>
    <row r="4" spans="1:17" ht="15" customHeight="1" thickBot="1">
      <c r="A4" s="5" t="s">
        <v>77</v>
      </c>
      <c r="C4" s="131"/>
      <c r="D4" s="131"/>
      <c r="E4" s="131"/>
      <c r="F4" s="131"/>
      <c r="G4" s="27" t="s">
        <v>21</v>
      </c>
      <c r="H4" s="17"/>
      <c r="I4" s="7"/>
      <c r="J4" s="131"/>
      <c r="K4" s="131"/>
      <c r="L4" s="131"/>
      <c r="M4" s="131"/>
      <c r="N4" s="126"/>
      <c r="O4" s="25" t="s">
        <v>78</v>
      </c>
      <c r="P4" s="131"/>
      <c r="Q4" s="121">
        <f ca="1">IF(P4,P4-TODAY(),"")</f>
      </c>
    </row>
    <row r="5" spans="1:16" ht="4.5" customHeight="1" thickBot="1">
      <c r="A5" s="11"/>
      <c r="B5" s="8"/>
      <c r="C5" s="9"/>
      <c r="D5" s="9"/>
      <c r="E5" s="10"/>
      <c r="F5" s="10"/>
      <c r="G5" s="28"/>
      <c r="H5" s="9"/>
      <c r="I5" s="11"/>
      <c r="J5" s="10"/>
      <c r="K5" s="11"/>
      <c r="L5" s="11"/>
      <c r="M5" s="11"/>
      <c r="N5" s="8"/>
      <c r="O5" s="8"/>
      <c r="P5" s="8"/>
    </row>
    <row r="6" spans="1:17" ht="15" customHeight="1">
      <c r="A6" s="40" t="s">
        <v>76</v>
      </c>
      <c r="E6" s="19" t="s">
        <v>36</v>
      </c>
      <c r="F6" s="21" t="s">
        <v>105</v>
      </c>
      <c r="G6" s="54" t="s">
        <v>37</v>
      </c>
      <c r="H6" s="20"/>
      <c r="I6" s="20"/>
      <c r="J6" s="20"/>
      <c r="K6" s="20"/>
      <c r="L6" s="20"/>
      <c r="M6" s="20"/>
      <c r="O6" s="14"/>
      <c r="P6" s="48"/>
      <c r="Q6" s="22"/>
    </row>
    <row r="7" spans="1:17" ht="12.75" customHeight="1">
      <c r="A7" s="24" t="s">
        <v>154</v>
      </c>
      <c r="B7" s="102" t="s">
        <v>170</v>
      </c>
      <c r="C7" s="103">
        <v>1200</v>
      </c>
      <c r="D7" s="103"/>
      <c r="E7" s="3">
        <v>3</v>
      </c>
      <c r="F7" s="3">
        <f>IF(OR(G7="A",G7="B",G7="C",G7="D",G7="S",G7="T",G7="TR",G7="TA",G7="TB",G7="TC",G7="AP"),E7,"")</f>
      </c>
      <c r="G7" s="88"/>
      <c r="H7" s="30" t="s">
        <v>20</v>
      </c>
      <c r="I7" s="13"/>
      <c r="J7" s="13"/>
      <c r="K7" s="13"/>
      <c r="L7" s="13"/>
      <c r="M7" s="13"/>
      <c r="N7" s="12"/>
      <c r="O7" s="12"/>
      <c r="P7" s="45" t="s">
        <v>96</v>
      </c>
      <c r="Q7" s="22"/>
    </row>
    <row r="8" spans="1:17" ht="12.75" customHeight="1">
      <c r="A8" s="24" t="s">
        <v>11</v>
      </c>
      <c r="B8" s="1" t="s">
        <v>38</v>
      </c>
      <c r="C8" s="2">
        <v>1010</v>
      </c>
      <c r="D8" s="2" t="s">
        <v>39</v>
      </c>
      <c r="E8" s="3">
        <v>3</v>
      </c>
      <c r="F8" s="3">
        <f aca="true" t="shared" si="0" ref="F8:F14">IF(OR(G8="A",G8="B",G8="C",G8="D",G8="S",G8="T",G8="TR",G8="TA",G8="TB",G8="TC",G8="AP"),E8,"")</f>
      </c>
      <c r="G8" s="89"/>
      <c r="H8" s="30" t="s">
        <v>164</v>
      </c>
      <c r="I8" s="13"/>
      <c r="J8" s="13"/>
      <c r="K8" s="13"/>
      <c r="L8" s="13"/>
      <c r="M8" s="13"/>
      <c r="N8" s="12"/>
      <c r="O8" s="12"/>
      <c r="P8" s="95"/>
      <c r="Q8" s="22"/>
    </row>
    <row r="9" spans="1:17" ht="12.75" customHeight="1" thickBot="1">
      <c r="A9" s="24" t="s">
        <v>12</v>
      </c>
      <c r="B9" s="1" t="s">
        <v>38</v>
      </c>
      <c r="C9" s="2">
        <v>4010</v>
      </c>
      <c r="D9" s="86" t="s">
        <v>40</v>
      </c>
      <c r="E9" s="3">
        <v>3</v>
      </c>
      <c r="F9" s="3">
        <f t="shared" si="0"/>
      </c>
      <c r="G9" s="90"/>
      <c r="H9" s="47" t="str">
        <f>IF(NOT(AND(H10="",H11="",H12="",H13="")),"D√","D")</f>
        <v>D</v>
      </c>
      <c r="I9" s="47" t="str">
        <f>IF(NOT(AND(I10="",I11="",I12="",I13="")),"G√","G")</f>
        <v>G</v>
      </c>
      <c r="J9" s="15" t="s">
        <v>23</v>
      </c>
      <c r="K9" s="13"/>
      <c r="L9" s="13"/>
      <c r="M9" s="13"/>
      <c r="N9" s="12"/>
      <c r="O9" s="12"/>
      <c r="P9" s="95"/>
      <c r="Q9" s="22"/>
    </row>
    <row r="10" spans="1:17" ht="12.75" customHeight="1">
      <c r="A10" s="24" t="s">
        <v>13</v>
      </c>
      <c r="B10" s="103"/>
      <c r="C10" s="103"/>
      <c r="D10" s="103"/>
      <c r="E10" s="3">
        <v>3</v>
      </c>
      <c r="F10" s="3">
        <f t="shared" si="0"/>
      </c>
      <c r="G10" s="90"/>
      <c r="H10" s="92"/>
      <c r="I10" s="92"/>
      <c r="J10" s="15" t="s">
        <v>92</v>
      </c>
      <c r="K10" s="13"/>
      <c r="L10" s="13"/>
      <c r="M10" s="13"/>
      <c r="N10" s="12"/>
      <c r="O10" s="12"/>
      <c r="P10" s="116"/>
      <c r="Q10" s="22"/>
    </row>
    <row r="11" spans="1:17" ht="12.75" customHeight="1">
      <c r="A11" s="24" t="s">
        <v>14</v>
      </c>
      <c r="B11" s="103"/>
      <c r="C11" s="103"/>
      <c r="D11" s="103"/>
      <c r="E11" s="3">
        <v>3</v>
      </c>
      <c r="F11" s="3">
        <f t="shared" si="0"/>
      </c>
      <c r="G11" s="90"/>
      <c r="H11" s="93"/>
      <c r="I11" s="93"/>
      <c r="J11" s="15" t="s">
        <v>93</v>
      </c>
      <c r="K11" s="13"/>
      <c r="L11" s="13"/>
      <c r="M11" s="13"/>
      <c r="N11" s="12"/>
      <c r="O11" s="12"/>
      <c r="P11" s="95"/>
      <c r="Q11" s="22"/>
    </row>
    <row r="12" spans="1:17" ht="12.75" customHeight="1">
      <c r="A12" s="24" t="s">
        <v>15</v>
      </c>
      <c r="B12" s="103"/>
      <c r="C12" s="103"/>
      <c r="D12" s="103"/>
      <c r="E12" s="3">
        <v>3</v>
      </c>
      <c r="F12" s="3">
        <f t="shared" si="0"/>
      </c>
      <c r="G12" s="90"/>
      <c r="H12" s="93"/>
      <c r="I12" s="93"/>
      <c r="J12" s="15" t="s">
        <v>19</v>
      </c>
      <c r="K12" s="13"/>
      <c r="L12" s="13"/>
      <c r="M12" s="13"/>
      <c r="N12" s="12"/>
      <c r="O12" s="12"/>
      <c r="P12" s="95"/>
      <c r="Q12" s="22"/>
    </row>
    <row r="13" spans="1:17" ht="12.75" customHeight="1" thickBot="1">
      <c r="A13" s="24" t="s">
        <v>16</v>
      </c>
      <c r="B13" s="103"/>
      <c r="C13" s="103"/>
      <c r="D13" s="103"/>
      <c r="E13" s="3">
        <v>3</v>
      </c>
      <c r="F13" s="3">
        <f t="shared" si="0"/>
      </c>
      <c r="G13" s="90"/>
      <c r="H13" s="94"/>
      <c r="I13" s="94"/>
      <c r="J13" s="15" t="s">
        <v>6</v>
      </c>
      <c r="K13" s="13"/>
      <c r="L13" s="13"/>
      <c r="M13" s="13"/>
      <c r="N13" s="12"/>
      <c r="O13" s="12"/>
      <c r="P13" s="95"/>
      <c r="Q13" s="22"/>
    </row>
    <row r="14" spans="1:17" ht="12.75" customHeight="1" thickBot="1">
      <c r="A14" s="24" t="s">
        <v>17</v>
      </c>
      <c r="B14" s="1" t="s">
        <v>41</v>
      </c>
      <c r="C14" s="17">
        <v>1001</v>
      </c>
      <c r="D14" s="17" t="s">
        <v>140</v>
      </c>
      <c r="E14" s="11">
        <v>1</v>
      </c>
      <c r="F14" s="57">
        <f t="shared" si="0"/>
      </c>
      <c r="G14" s="91"/>
      <c r="H14" s="15"/>
      <c r="I14" s="13"/>
      <c r="J14" s="13"/>
      <c r="K14" s="13"/>
      <c r="L14" s="13"/>
      <c r="M14" s="13"/>
      <c r="N14" s="12"/>
      <c r="O14" s="12"/>
      <c r="P14" s="95"/>
      <c r="Q14" s="22"/>
    </row>
    <row r="15" spans="1:17" ht="12.75" customHeight="1" thickBot="1">
      <c r="A15" s="34"/>
      <c r="B15" s="96"/>
      <c r="C15" s="97"/>
      <c r="D15" s="35" t="s">
        <v>79</v>
      </c>
      <c r="E15" s="10">
        <f>SUM(E7:E14)</f>
        <v>22</v>
      </c>
      <c r="F15" s="11">
        <f>SUM(F7:F14)</f>
        <v>0</v>
      </c>
      <c r="G15" s="98">
        <f>IF(F15&gt;=E15,"OK","")</f>
      </c>
      <c r="H15" s="99"/>
      <c r="I15" s="100"/>
      <c r="J15" s="100"/>
      <c r="K15" s="100"/>
      <c r="L15" s="100"/>
      <c r="M15" s="100"/>
      <c r="N15" s="96"/>
      <c r="O15" s="96"/>
      <c r="P15" s="101"/>
      <c r="Q15" s="51"/>
    </row>
    <row r="16" spans="1:17" ht="15" customHeight="1">
      <c r="A16" s="40" t="s">
        <v>42</v>
      </c>
      <c r="F16" s="3">
        <f>IF(OR(G16="A",G16="B",G16="C",G16="D",G16="S",G16="T",G16="TR",G16="TA",G16="TB",G16="TC"),E16,"")</f>
      </c>
      <c r="G16" s="43"/>
      <c r="H16" s="46" t="s">
        <v>94</v>
      </c>
      <c r="O16" s="1"/>
      <c r="P16" s="39"/>
      <c r="Q16" s="22"/>
    </row>
    <row r="17" spans="1:17" ht="12.75" customHeight="1">
      <c r="A17" s="24" t="s">
        <v>24</v>
      </c>
      <c r="B17" s="1" t="s">
        <v>42</v>
      </c>
      <c r="C17" s="2">
        <v>2200</v>
      </c>
      <c r="D17" s="2" t="s">
        <v>43</v>
      </c>
      <c r="E17" s="3">
        <v>4</v>
      </c>
      <c r="F17" s="3">
        <f>IF(OR(G17="A",G17="B",G17="C",G17="S",G17="T",G17="TR",G17="TA",G17="TB",G17="TC",G17="AP"),E17,"")</f>
      </c>
      <c r="G17" s="90"/>
      <c r="H17" s="29" t="s">
        <v>31</v>
      </c>
      <c r="I17" s="13"/>
      <c r="J17" s="13"/>
      <c r="K17" s="13"/>
      <c r="L17" s="13"/>
      <c r="M17" s="13"/>
      <c r="N17" s="12"/>
      <c r="O17" s="12"/>
      <c r="P17" s="95"/>
      <c r="Q17" s="22"/>
    </row>
    <row r="18" spans="1:17" ht="12.75" customHeight="1">
      <c r="A18" s="24"/>
      <c r="B18" s="1" t="s">
        <v>42</v>
      </c>
      <c r="C18" s="2">
        <v>2205</v>
      </c>
      <c r="D18" s="86" t="s">
        <v>44</v>
      </c>
      <c r="E18" s="3">
        <v>4</v>
      </c>
      <c r="F18" s="3">
        <f>IF(OR(G18="A",G18="B",G18="C",G18="S",G18="T",G18="TR",G18="TA",G18="TB",G18="TC",G18="AP"),E18,"")</f>
      </c>
      <c r="G18" s="89"/>
      <c r="H18" s="85" t="s">
        <v>82</v>
      </c>
      <c r="I18" s="13"/>
      <c r="J18" s="13"/>
      <c r="K18" s="13"/>
      <c r="L18" s="13"/>
      <c r="M18" s="85" t="s">
        <v>32</v>
      </c>
      <c r="N18" s="12"/>
      <c r="O18" s="12"/>
      <c r="P18" s="95"/>
      <c r="Q18" s="22"/>
    </row>
    <row r="19" spans="1:17" ht="12.75" customHeight="1">
      <c r="A19" s="24"/>
      <c r="B19" s="1" t="s">
        <v>42</v>
      </c>
      <c r="C19" s="2">
        <v>2210</v>
      </c>
      <c r="D19" s="86" t="s">
        <v>45</v>
      </c>
      <c r="E19" s="3">
        <v>4</v>
      </c>
      <c r="F19" s="3">
        <f>IF(OR(G19="A",G19="B",G19="C",G19="S",G19="T",G19="TR",G19="TA",G19="TB",G19="TC",G19="AP"),E19,"")</f>
      </c>
      <c r="G19" s="89"/>
      <c r="H19" s="85" t="s">
        <v>83</v>
      </c>
      <c r="I19" s="13"/>
      <c r="J19" s="13"/>
      <c r="K19" s="13"/>
      <c r="L19" s="13"/>
      <c r="M19" s="13"/>
      <c r="N19" s="12"/>
      <c r="O19" s="12"/>
      <c r="P19" s="95"/>
      <c r="Q19" s="22"/>
    </row>
    <row r="20" spans="1:17" ht="12.75" customHeight="1">
      <c r="A20" s="24"/>
      <c r="B20" s="1" t="s">
        <v>42</v>
      </c>
      <c r="C20" s="2">
        <v>2310</v>
      </c>
      <c r="D20" s="86" t="s">
        <v>46</v>
      </c>
      <c r="E20" s="3">
        <v>3</v>
      </c>
      <c r="F20" s="3">
        <f>IF(OR(G20="A",G20="B",G20="C",G20="D",G20="S",G20="T",G20="TR",G20="TA",G20="TB",G20="TC",G20="AP"),E20,"")</f>
      </c>
      <c r="G20" s="89"/>
      <c r="H20" s="85" t="s">
        <v>84</v>
      </c>
      <c r="I20" s="13"/>
      <c r="J20" s="13"/>
      <c r="K20" s="13"/>
      <c r="L20" s="13"/>
      <c r="M20" s="13"/>
      <c r="N20" s="12"/>
      <c r="O20" s="12"/>
      <c r="P20" s="95"/>
      <c r="Q20" s="22"/>
    </row>
    <row r="21" spans="2:17" ht="12.75" customHeight="1" thickBot="1">
      <c r="B21" s="15" t="s">
        <v>26</v>
      </c>
      <c r="C21" s="15">
        <v>4220</v>
      </c>
      <c r="D21" s="15" t="s">
        <v>27</v>
      </c>
      <c r="E21" s="11">
        <v>3</v>
      </c>
      <c r="F21" s="57">
        <f>IF(OR(G21="A",G21="B",G21="C",G21="D",G21="S",G21="T",G21="TR",G21="TA",G21="TB",G21="TC",G21="AP"),E21,"")</f>
      </c>
      <c r="G21" s="91"/>
      <c r="H21" s="85" t="s">
        <v>83</v>
      </c>
      <c r="I21" s="13"/>
      <c r="J21" s="13"/>
      <c r="K21" s="30"/>
      <c r="L21" s="13"/>
      <c r="M21" s="13"/>
      <c r="N21" s="12"/>
      <c r="O21" s="12"/>
      <c r="P21" s="117"/>
      <c r="Q21" s="22"/>
    </row>
    <row r="22" spans="1:17" ht="12.75" customHeight="1" thickBot="1">
      <c r="A22" s="34"/>
      <c r="B22" s="8"/>
      <c r="C22" s="10"/>
      <c r="D22" s="35" t="s">
        <v>79</v>
      </c>
      <c r="E22" s="10">
        <f>SUM(E17:E21)</f>
        <v>18</v>
      </c>
      <c r="F22" s="11">
        <f>SUM(F17:F21)</f>
        <v>0</v>
      </c>
      <c r="G22" s="98">
        <f>IF(F22&gt;=E22,"OK","")</f>
      </c>
      <c r="H22" s="9"/>
      <c r="I22" s="11"/>
      <c r="J22" s="11"/>
      <c r="K22" s="11"/>
      <c r="L22" s="11"/>
      <c r="M22" s="11"/>
      <c r="N22" s="8"/>
      <c r="O22" s="8"/>
      <c r="P22" s="38"/>
      <c r="Q22" s="51"/>
    </row>
    <row r="23" spans="1:17" ht="15" customHeight="1">
      <c r="A23" s="40" t="s">
        <v>75</v>
      </c>
      <c r="B23" s="14"/>
      <c r="C23" s="17"/>
      <c r="D23" s="17"/>
      <c r="F23" s="7"/>
      <c r="G23" s="43"/>
      <c r="H23" s="29" t="s">
        <v>94</v>
      </c>
      <c r="I23" s="7"/>
      <c r="J23" s="7"/>
      <c r="K23" s="7"/>
      <c r="L23" s="7"/>
      <c r="M23" s="7"/>
      <c r="N23" s="14"/>
      <c r="O23" s="14"/>
      <c r="P23" s="39"/>
      <c r="Q23" s="22"/>
    </row>
    <row r="24" spans="1:17" ht="12.75" customHeight="1">
      <c r="A24" s="24" t="s">
        <v>25</v>
      </c>
      <c r="B24" s="1" t="s">
        <v>47</v>
      </c>
      <c r="C24" s="2">
        <v>1220</v>
      </c>
      <c r="D24" s="2" t="s">
        <v>145</v>
      </c>
      <c r="E24" s="3">
        <v>4</v>
      </c>
      <c r="F24" s="3">
        <f>IF(OR(G24="A",G24="B",G24="C",G24="D",G24="S",G24="T",G24="TR",G24="TA",G24="TB",G24="TC",G24="AP"),E24,"")</f>
      </c>
      <c r="G24" s="90"/>
      <c r="H24" s="85" t="s">
        <v>146</v>
      </c>
      <c r="I24" s="13"/>
      <c r="J24" s="13"/>
      <c r="K24" s="13"/>
      <c r="L24" s="13"/>
      <c r="M24" s="15" t="s">
        <v>165</v>
      </c>
      <c r="N24" s="12"/>
      <c r="O24" s="12"/>
      <c r="P24" s="95"/>
      <c r="Q24" s="22"/>
    </row>
    <row r="25" spans="1:17" ht="12.75" customHeight="1">
      <c r="A25" s="24" t="s">
        <v>25</v>
      </c>
      <c r="B25" s="1" t="s">
        <v>48</v>
      </c>
      <c r="C25" s="2">
        <v>1020</v>
      </c>
      <c r="D25" s="2" t="s">
        <v>49</v>
      </c>
      <c r="E25" s="3">
        <v>4</v>
      </c>
      <c r="F25" s="3">
        <f>IF(OR(G25="A",G25="B",G25="C",G25="S",G25="T",G25="TR",G25="TA",G25="TB",G25="TC",G25="AP"),E25,"")</f>
      </c>
      <c r="G25" s="90"/>
      <c r="H25" s="85" t="s">
        <v>102</v>
      </c>
      <c r="I25" s="13"/>
      <c r="J25" s="13"/>
      <c r="K25" s="13"/>
      <c r="L25" s="13"/>
      <c r="M25" s="13"/>
      <c r="N25" s="12"/>
      <c r="O25" s="12"/>
      <c r="P25" s="95"/>
      <c r="Q25" s="22"/>
    </row>
    <row r="26" spans="1:17" ht="12.75" customHeight="1">
      <c r="A26" s="24"/>
      <c r="B26" s="104"/>
      <c r="C26" s="103" t="s">
        <v>144</v>
      </c>
      <c r="D26" s="104" t="s">
        <v>172</v>
      </c>
      <c r="E26" s="3">
        <v>4</v>
      </c>
      <c r="F26" s="3">
        <f>IF(OR(G26="A",G26="B",G26="C",G26="D",G26="S",G26="T",G26="TR",G26="TA",G26="TB",G26="TC",G26="AP"),E26,"")</f>
      </c>
      <c r="G26" s="90"/>
      <c r="H26" s="30" t="s">
        <v>166</v>
      </c>
      <c r="J26" s="13"/>
      <c r="K26" s="13"/>
      <c r="L26" s="13"/>
      <c r="M26" s="13"/>
      <c r="N26" s="12"/>
      <c r="O26" s="12"/>
      <c r="P26" s="95"/>
      <c r="Q26" s="22"/>
    </row>
    <row r="27" spans="2:17" ht="12.75" customHeight="1" thickBot="1">
      <c r="B27" s="122"/>
      <c r="C27" s="123"/>
      <c r="D27" s="123"/>
      <c r="E27" s="11"/>
      <c r="F27" s="57">
        <f>IF(OR(G27="A",G27="B",G27="C",G27="D",G27="S",G27="T",G27="TR",G27="TA",G27="TB",G27="TC",G27="AP"),E27,"")</f>
      </c>
      <c r="G27" s="98"/>
      <c r="H27" s="30" t="s">
        <v>174</v>
      </c>
      <c r="I27" s="13"/>
      <c r="J27" s="13"/>
      <c r="K27" s="13"/>
      <c r="L27" s="13"/>
      <c r="M27" s="13"/>
      <c r="N27" s="12"/>
      <c r="O27" s="12"/>
      <c r="P27" s="95"/>
      <c r="Q27" s="22"/>
    </row>
    <row r="28" spans="1:17" ht="12.75" customHeight="1" thickBot="1">
      <c r="A28" s="34"/>
      <c r="B28" s="8"/>
      <c r="C28" s="10"/>
      <c r="D28" s="35" t="s">
        <v>79</v>
      </c>
      <c r="E28" s="10">
        <f>SUM(E24:E27)</f>
        <v>12</v>
      </c>
      <c r="F28" s="11">
        <f>SUM(F24:F27)</f>
        <v>0</v>
      </c>
      <c r="G28" s="98">
        <f>IF(F28&gt;=E28,"OK","")</f>
      </c>
      <c r="H28" s="9"/>
      <c r="I28" s="11"/>
      <c r="J28" s="11"/>
      <c r="K28" s="11"/>
      <c r="L28" s="11"/>
      <c r="M28" s="11"/>
      <c r="N28" s="8"/>
      <c r="O28" s="8"/>
      <c r="P28" s="38"/>
      <c r="Q28" s="51"/>
    </row>
    <row r="29" spans="1:17" ht="15" customHeight="1">
      <c r="A29" s="40" t="s">
        <v>51</v>
      </c>
      <c r="F29" s="3"/>
      <c r="G29" s="43"/>
      <c r="H29" s="29" t="s">
        <v>94</v>
      </c>
      <c r="K29" s="129" t="s">
        <v>159</v>
      </c>
      <c r="O29" s="1"/>
      <c r="P29" s="39"/>
      <c r="Q29" s="22"/>
    </row>
    <row r="30" spans="1:17" ht="12.75" customHeight="1">
      <c r="A30" s="24" t="s">
        <v>156</v>
      </c>
      <c r="B30" s="1" t="s">
        <v>52</v>
      </c>
      <c r="C30" s="2">
        <v>1000</v>
      </c>
      <c r="D30" s="2" t="s">
        <v>53</v>
      </c>
      <c r="E30" s="26">
        <v>1</v>
      </c>
      <c r="F30" s="3">
        <f>IF(OR(G30="A",G30="B",G30="C",G30="D",G30="S",G30="T",G30="TR",G30="TA",G30="TB",G30="TC",G30="AP"),E30,"")</f>
      </c>
      <c r="G30" s="90"/>
      <c r="H30" s="85" t="s">
        <v>163</v>
      </c>
      <c r="I30" s="13"/>
      <c r="J30" s="13"/>
      <c r="K30" s="13"/>
      <c r="L30" s="13"/>
      <c r="M30" s="13"/>
      <c r="N30" s="12"/>
      <c r="O30" s="12"/>
      <c r="P30" s="95"/>
      <c r="Q30" s="22"/>
    </row>
    <row r="31" spans="2:17" ht="12.75" customHeight="1">
      <c r="B31" s="1" t="s">
        <v>52</v>
      </c>
      <c r="C31" s="2">
        <v>1060</v>
      </c>
      <c r="D31" s="2" t="s">
        <v>54</v>
      </c>
      <c r="E31" s="3">
        <v>3</v>
      </c>
      <c r="F31" s="3">
        <f>IF(OR(G31="A",G31="B",G31="C",G31="S",G31="T",G31="TR",G31="TA",G31="TB",G31="TC",G31="AP"),E31,"")</f>
      </c>
      <c r="G31" s="90"/>
      <c r="H31" s="85" t="s">
        <v>89</v>
      </c>
      <c r="I31" s="13"/>
      <c r="J31" s="13"/>
      <c r="K31" s="13"/>
      <c r="L31" s="13"/>
      <c r="M31" s="13"/>
      <c r="N31" s="12"/>
      <c r="O31" s="12"/>
      <c r="P31" s="95"/>
      <c r="Q31" s="22"/>
    </row>
    <row r="32" spans="1:17" ht="12.75" customHeight="1">
      <c r="A32" s="24"/>
      <c r="B32" s="1" t="s">
        <v>52</v>
      </c>
      <c r="C32" s="2">
        <v>2110</v>
      </c>
      <c r="D32" s="2" t="s">
        <v>55</v>
      </c>
      <c r="E32" s="3">
        <v>3</v>
      </c>
      <c r="F32" s="3">
        <f>IF(OR(G32="A",G32="B",G32="C",G32="S",G32="T",G32="TR",G32="TA",G32="TB",G32="TC",G32="AP"),E32,"")</f>
      </c>
      <c r="G32" s="90"/>
      <c r="H32" s="85" t="s">
        <v>90</v>
      </c>
      <c r="I32" s="13"/>
      <c r="J32" s="13"/>
      <c r="K32" s="13"/>
      <c r="L32" s="13"/>
      <c r="M32" s="13"/>
      <c r="N32" s="12"/>
      <c r="O32" s="12"/>
      <c r="P32" s="95"/>
      <c r="Q32" s="22"/>
    </row>
    <row r="33" spans="2:17" ht="12.75" customHeight="1">
      <c r="B33" s="1" t="s">
        <v>52</v>
      </c>
      <c r="C33" s="2">
        <v>2120</v>
      </c>
      <c r="D33" s="2" t="s">
        <v>56</v>
      </c>
      <c r="E33" s="3">
        <v>3</v>
      </c>
      <c r="F33" s="3">
        <f>IF(OR(G33="A",G33="B",G33="C",G33="S",G33="T",G33="TR",G33="TA",G33="TB",G33="TC",G33="AP"),E33,"")</f>
      </c>
      <c r="G33" s="90"/>
      <c r="H33" s="85" t="s">
        <v>152</v>
      </c>
      <c r="I33" s="13"/>
      <c r="J33" s="13"/>
      <c r="K33" s="13"/>
      <c r="L33" s="13"/>
      <c r="M33" s="13"/>
      <c r="N33" s="12"/>
      <c r="O33" s="12"/>
      <c r="P33" s="95"/>
      <c r="Q33" s="22"/>
    </row>
    <row r="34" spans="2:17" ht="12.75" customHeight="1">
      <c r="B34" s="1" t="s">
        <v>52</v>
      </c>
      <c r="C34" s="2">
        <v>2310</v>
      </c>
      <c r="D34" s="2" t="s">
        <v>57</v>
      </c>
      <c r="E34" s="3">
        <v>3</v>
      </c>
      <c r="F34" s="3">
        <f>IF(OR(G34="A",G34="B",G34="C",G34="D",G34="S",G34="T",G34="TR",G34="TA",G34="TB",G34="TC",G34="AP"),E34,"")</f>
      </c>
      <c r="G34" s="90"/>
      <c r="H34" s="85" t="s">
        <v>5</v>
      </c>
      <c r="I34" s="13"/>
      <c r="J34" s="13"/>
      <c r="K34" s="13"/>
      <c r="L34" s="13"/>
      <c r="M34" s="13"/>
      <c r="N34" s="12"/>
      <c r="O34" s="12"/>
      <c r="P34" s="95"/>
      <c r="Q34" s="22"/>
    </row>
    <row r="35" spans="2:17" ht="12.75" customHeight="1">
      <c r="B35" s="1" t="s">
        <v>52</v>
      </c>
      <c r="C35" s="2">
        <v>2330</v>
      </c>
      <c r="D35" s="2" t="s">
        <v>58</v>
      </c>
      <c r="E35" s="3">
        <v>3</v>
      </c>
      <c r="F35" s="3">
        <f>IF(OR(G35="A",G35="B",G35="C",G35="S",G35="T",G35="TR",G35="TA",G35="TB",G35="TC",G35="AP"),E35,"")</f>
      </c>
      <c r="G35" s="90"/>
      <c r="H35" s="85" t="s">
        <v>5</v>
      </c>
      <c r="I35" s="13"/>
      <c r="J35" s="13"/>
      <c r="K35" s="13"/>
      <c r="L35" s="13"/>
      <c r="M35" s="13"/>
      <c r="N35" s="12"/>
      <c r="O35" s="12"/>
      <c r="P35" s="95"/>
      <c r="Q35" s="22"/>
    </row>
    <row r="36" spans="2:17" ht="12.75" customHeight="1" thickBot="1">
      <c r="B36" s="1" t="s">
        <v>52</v>
      </c>
      <c r="C36" s="17">
        <v>2410</v>
      </c>
      <c r="D36" s="17" t="s">
        <v>59</v>
      </c>
      <c r="E36" s="11">
        <v>3</v>
      </c>
      <c r="F36" s="57">
        <f>IF(OR(G36="A",G36="B",G36="C",G36="S",G36="T",G36="TR",G36="TA",G36="TB",G36="TC",G36="AP"),E36,"")</f>
      </c>
      <c r="G36" s="91"/>
      <c r="H36" s="85" t="s">
        <v>81</v>
      </c>
      <c r="I36" s="13"/>
      <c r="J36" s="13"/>
      <c r="K36" s="13"/>
      <c r="L36" s="13"/>
      <c r="M36" s="13"/>
      <c r="N36" s="12"/>
      <c r="O36" s="12"/>
      <c r="P36" s="95"/>
      <c r="Q36" s="22"/>
    </row>
    <row r="37" spans="1:17" ht="12.75" customHeight="1" thickBot="1">
      <c r="A37" s="34"/>
      <c r="B37" s="8"/>
      <c r="C37" s="10"/>
      <c r="D37" s="35" t="s">
        <v>79</v>
      </c>
      <c r="E37" s="10">
        <f>SUM(E30:E36)</f>
        <v>19</v>
      </c>
      <c r="F37" s="11">
        <f>SUM(F30:F36)</f>
        <v>0</v>
      </c>
      <c r="G37" s="98">
        <f>IF(F37&gt;=E37,"OK","")</f>
      </c>
      <c r="H37" s="9"/>
      <c r="I37" s="9"/>
      <c r="J37" s="9"/>
      <c r="K37" s="11"/>
      <c r="L37" s="11"/>
      <c r="M37" s="11"/>
      <c r="N37" s="8"/>
      <c r="O37" s="8"/>
      <c r="P37" s="38"/>
      <c r="Q37" s="51"/>
    </row>
    <row r="38" spans="1:17" ht="15" customHeight="1">
      <c r="A38" s="40" t="s">
        <v>60</v>
      </c>
      <c r="F38" s="3"/>
      <c r="G38" s="43"/>
      <c r="H38" s="29" t="s">
        <v>94</v>
      </c>
      <c r="K38" s="129" t="s">
        <v>169</v>
      </c>
      <c r="O38" s="4" t="s">
        <v>103</v>
      </c>
      <c r="P38" s="39"/>
      <c r="Q38" s="22"/>
    </row>
    <row r="39" spans="1:17" ht="15" customHeight="1">
      <c r="A39" s="40"/>
      <c r="B39" s="1" t="s">
        <v>61</v>
      </c>
      <c r="C39" s="2">
        <v>2070</v>
      </c>
      <c r="D39" s="2" t="s">
        <v>97</v>
      </c>
      <c r="E39" s="3">
        <v>3</v>
      </c>
      <c r="F39" s="3">
        <f>IF(OR(G39="A",G39="B",G39="C",G39="S",G39="T",G39="TR",G39="TA",G39="TB",G39="TC",G39="AP"),E39,"")</f>
      </c>
      <c r="G39" s="90"/>
      <c r="H39" s="85" t="s">
        <v>33</v>
      </c>
      <c r="I39" s="13"/>
      <c r="J39" s="13"/>
      <c r="K39" s="13"/>
      <c r="L39" s="13"/>
      <c r="M39" s="130" t="s">
        <v>168</v>
      </c>
      <c r="N39" s="12"/>
      <c r="O39" s="13"/>
      <c r="P39" s="95"/>
      <c r="Q39" s="22"/>
    </row>
    <row r="40" spans="1:17" ht="12.75" customHeight="1">
      <c r="A40" s="24" t="s">
        <v>16</v>
      </c>
      <c r="B40" s="1" t="s">
        <v>61</v>
      </c>
      <c r="C40" s="2">
        <v>2100</v>
      </c>
      <c r="D40" s="2" t="s">
        <v>158</v>
      </c>
      <c r="E40" s="3">
        <v>3</v>
      </c>
      <c r="F40" s="3">
        <f aca="true" t="shared" si="1" ref="F40:F48">IF(OR(G40="A",G40="B",G40="C",G40="D",G40="S",G40="T",G40="TR",G40="TA",G40="TB",G40="TC",G40="AP"),E40,"")</f>
      </c>
      <c r="G40" s="90"/>
      <c r="H40" s="85" t="s">
        <v>167</v>
      </c>
      <c r="I40" s="13"/>
      <c r="J40" s="13"/>
      <c r="K40" s="13"/>
      <c r="L40" s="13"/>
      <c r="M40" s="13"/>
      <c r="N40" s="12"/>
      <c r="O40" s="13"/>
      <c r="P40" s="95"/>
      <c r="Q40" s="22"/>
    </row>
    <row r="41" spans="2:17" ht="12.75" customHeight="1">
      <c r="B41" s="1" t="s">
        <v>61</v>
      </c>
      <c r="C41" s="2">
        <v>3100</v>
      </c>
      <c r="D41" s="2" t="s">
        <v>110</v>
      </c>
      <c r="E41" s="3">
        <v>3</v>
      </c>
      <c r="F41" s="3">
        <f t="shared" si="1"/>
      </c>
      <c r="G41" s="90"/>
      <c r="H41" s="85" t="s">
        <v>85</v>
      </c>
      <c r="I41" s="13"/>
      <c r="J41" s="13"/>
      <c r="K41" s="13"/>
      <c r="L41" s="13"/>
      <c r="M41" s="13"/>
      <c r="N41" s="12"/>
      <c r="O41" s="13"/>
      <c r="P41" s="95"/>
      <c r="Q41" s="22"/>
    </row>
    <row r="42" spans="2:17" ht="12.75" customHeight="1">
      <c r="B42" s="1" t="s">
        <v>61</v>
      </c>
      <c r="C42" s="2">
        <v>3200</v>
      </c>
      <c r="D42" s="2" t="s">
        <v>62</v>
      </c>
      <c r="E42" s="3">
        <v>3</v>
      </c>
      <c r="F42" s="3">
        <f>IF(OR(G42="A",G42="B",G42="C",G42="S",G42="T",G42="TR",G42="TA",G42="TB",G42="TC",G42="AP"),E42,"")</f>
      </c>
      <c r="G42" s="90"/>
      <c r="H42" s="85" t="s">
        <v>86</v>
      </c>
      <c r="I42" s="13"/>
      <c r="J42" s="13"/>
      <c r="K42" s="13"/>
      <c r="L42" s="13"/>
      <c r="M42" s="13"/>
      <c r="N42" s="12"/>
      <c r="O42" s="13">
        <v>1</v>
      </c>
      <c r="P42" s="95"/>
      <c r="Q42" s="22"/>
    </row>
    <row r="43" spans="1:17" ht="12.75" customHeight="1">
      <c r="A43" s="24" t="s">
        <v>34</v>
      </c>
      <c r="B43" s="1" t="s">
        <v>61</v>
      </c>
      <c r="C43" s="2">
        <v>3210</v>
      </c>
      <c r="D43" s="2" t="s">
        <v>0</v>
      </c>
      <c r="E43" s="3">
        <v>3</v>
      </c>
      <c r="F43" s="3">
        <f t="shared" si="1"/>
      </c>
      <c r="G43" s="90"/>
      <c r="H43" s="85" t="s">
        <v>143</v>
      </c>
      <c r="I43" s="13"/>
      <c r="J43" s="13"/>
      <c r="K43" s="13"/>
      <c r="L43" s="13"/>
      <c r="M43" s="13"/>
      <c r="N43" s="12"/>
      <c r="O43" s="13"/>
      <c r="P43" s="95"/>
      <c r="Q43" s="22"/>
    </row>
    <row r="44" spans="2:17" ht="12.75" customHeight="1">
      <c r="B44" s="1" t="s">
        <v>61</v>
      </c>
      <c r="C44" s="2">
        <v>3300</v>
      </c>
      <c r="D44" s="2" t="s">
        <v>98</v>
      </c>
      <c r="E44" s="3">
        <v>3</v>
      </c>
      <c r="F44" s="3">
        <f t="shared" si="1"/>
      </c>
      <c r="G44" s="90"/>
      <c r="H44" s="85" t="s">
        <v>87</v>
      </c>
      <c r="I44" s="13"/>
      <c r="J44" s="13"/>
      <c r="K44" s="13"/>
      <c r="L44" s="13"/>
      <c r="M44" s="13"/>
      <c r="N44" s="12"/>
      <c r="O44" s="13">
        <v>1</v>
      </c>
      <c r="P44" s="95"/>
      <c r="Q44" s="22"/>
    </row>
    <row r="45" spans="2:17" ht="12.75" customHeight="1">
      <c r="B45" s="1" t="s">
        <v>61</v>
      </c>
      <c r="C45" s="2">
        <v>3400</v>
      </c>
      <c r="D45" s="2" t="s">
        <v>99</v>
      </c>
      <c r="E45" s="3">
        <v>3</v>
      </c>
      <c r="F45" s="3">
        <f t="shared" si="1"/>
      </c>
      <c r="G45" s="90"/>
      <c r="H45" s="85" t="s">
        <v>30</v>
      </c>
      <c r="I45" s="13"/>
      <c r="J45" s="13"/>
      <c r="K45" s="13"/>
      <c r="L45" s="13"/>
      <c r="M45" s="13"/>
      <c r="N45" s="12"/>
      <c r="O45" s="13"/>
      <c r="P45" s="95"/>
      <c r="Q45" s="22"/>
    </row>
    <row r="46" spans="2:17" ht="12.75" customHeight="1">
      <c r="B46" s="1" t="s">
        <v>61</v>
      </c>
      <c r="C46" s="2">
        <v>3500</v>
      </c>
      <c r="D46" s="2" t="s">
        <v>160</v>
      </c>
      <c r="E46" s="3">
        <v>3</v>
      </c>
      <c r="F46" s="3">
        <f t="shared" si="1"/>
      </c>
      <c r="G46" s="90"/>
      <c r="H46" s="85" t="s">
        <v>155</v>
      </c>
      <c r="I46" s="13"/>
      <c r="J46" s="13"/>
      <c r="K46" s="13"/>
      <c r="L46" s="13"/>
      <c r="M46" s="13"/>
      <c r="N46" s="12"/>
      <c r="O46" s="13">
        <v>1</v>
      </c>
      <c r="P46" s="95"/>
      <c r="Q46" s="22"/>
    </row>
    <row r="47" spans="2:17" ht="12.75" customHeight="1">
      <c r="B47" s="1" t="s">
        <v>61</v>
      </c>
      <c r="C47" s="2">
        <v>3600</v>
      </c>
      <c r="D47" s="2" t="s">
        <v>63</v>
      </c>
      <c r="E47" s="3">
        <v>3</v>
      </c>
      <c r="F47" s="3">
        <f t="shared" si="1"/>
      </c>
      <c r="G47" s="90"/>
      <c r="H47" s="85" t="s">
        <v>88</v>
      </c>
      <c r="I47" s="13"/>
      <c r="J47" s="13"/>
      <c r="K47" s="13"/>
      <c r="L47" s="13"/>
      <c r="M47" s="13"/>
      <c r="N47" s="12"/>
      <c r="O47" s="13">
        <v>1</v>
      </c>
      <c r="P47" s="95"/>
      <c r="Q47" s="22"/>
    </row>
    <row r="48" spans="2:17" ht="12.75" customHeight="1" thickBot="1">
      <c r="B48" s="1" t="s">
        <v>61</v>
      </c>
      <c r="C48" s="17">
        <v>3900</v>
      </c>
      <c r="D48" s="17" t="s">
        <v>100</v>
      </c>
      <c r="E48" s="11">
        <v>3</v>
      </c>
      <c r="F48" s="57">
        <f t="shared" si="1"/>
      </c>
      <c r="G48" s="91"/>
      <c r="H48" s="85" t="s">
        <v>95</v>
      </c>
      <c r="I48" s="13"/>
      <c r="J48" s="13"/>
      <c r="K48" s="13"/>
      <c r="L48" s="13"/>
      <c r="M48" s="13"/>
      <c r="N48" s="12"/>
      <c r="O48" s="13"/>
      <c r="P48" s="95"/>
      <c r="Q48" s="22"/>
    </row>
    <row r="49" spans="1:17" ht="12.75" customHeight="1" thickBot="1">
      <c r="A49" s="34"/>
      <c r="B49" s="8"/>
      <c r="C49" s="10"/>
      <c r="D49" s="35" t="s">
        <v>79</v>
      </c>
      <c r="E49" s="10">
        <f>SUM(E39:E48)</f>
        <v>30</v>
      </c>
      <c r="F49" s="11">
        <f>SUM(F39:F48)</f>
        <v>0</v>
      </c>
      <c r="G49" s="98">
        <f>IF(F49&gt;=E49,"OK","")</f>
      </c>
      <c r="H49" s="9"/>
      <c r="I49" s="10"/>
      <c r="J49" s="11"/>
      <c r="K49" s="11"/>
      <c r="L49" s="11"/>
      <c r="M49" s="11"/>
      <c r="N49" s="8"/>
      <c r="O49" s="11"/>
      <c r="P49" s="38"/>
      <c r="Q49" s="51"/>
    </row>
    <row r="50" spans="1:17" ht="15" customHeight="1">
      <c r="A50" s="40" t="s">
        <v>151</v>
      </c>
      <c r="F50" s="3"/>
      <c r="G50" s="43"/>
      <c r="J50" s="4"/>
      <c r="K50" s="4"/>
      <c r="L50" s="4"/>
      <c r="M50" s="4"/>
      <c r="N50" s="4"/>
      <c r="O50" s="4" t="s">
        <v>103</v>
      </c>
      <c r="P50" s="39"/>
      <c r="Q50" s="22"/>
    </row>
    <row r="51" spans="1:17" ht="12.75" customHeight="1">
      <c r="A51" s="24" t="s">
        <v>149</v>
      </c>
      <c r="B51" s="104"/>
      <c r="C51" s="103"/>
      <c r="D51" s="103"/>
      <c r="E51" s="13" t="s">
        <v>50</v>
      </c>
      <c r="F51" s="3">
        <f>IF(OR(G51="A",G51="B",G51="C",G51="D",G51="S",G51="T",G51="TR",G51="TA",G51="TB",G51="TC",G51="AP"),E51,"")</f>
      </c>
      <c r="G51" s="90"/>
      <c r="H51" s="75" t="s">
        <v>147</v>
      </c>
      <c r="I51" s="13"/>
      <c r="J51" s="13"/>
      <c r="K51" s="13"/>
      <c r="L51" s="13"/>
      <c r="M51" s="13"/>
      <c r="N51" s="13"/>
      <c r="O51" s="120"/>
      <c r="P51" s="95"/>
      <c r="Q51" s="22"/>
    </row>
    <row r="52" spans="2:17" ht="12.75" customHeight="1">
      <c r="B52" s="104"/>
      <c r="C52" s="133"/>
      <c r="D52" s="103"/>
      <c r="E52" s="13" t="s">
        <v>50</v>
      </c>
      <c r="F52" s="3">
        <f>IF(OR(G52="A",G52="B",G52="C",G52="D",G52="S",G52="T",G52="TR",G52="TA",G52="TB",G52="TC",G52="AP"),E52,"")</f>
      </c>
      <c r="G52" s="90"/>
      <c r="H52" s="76" t="s">
        <v>148</v>
      </c>
      <c r="I52" s="13"/>
      <c r="J52" s="13"/>
      <c r="K52" s="13"/>
      <c r="L52" s="13"/>
      <c r="M52" s="13"/>
      <c r="N52" s="13"/>
      <c r="O52" s="120"/>
      <c r="P52" s="95"/>
      <c r="Q52" s="22"/>
    </row>
    <row r="53" spans="2:17" ht="12.75" customHeight="1">
      <c r="B53" s="104"/>
      <c r="C53" s="103"/>
      <c r="D53" s="103"/>
      <c r="E53" s="13" t="s">
        <v>50</v>
      </c>
      <c r="F53" s="3">
        <f>IF(OR(G53="A",G53="B",G53="C",G53="D",G53="S",G53="T",G53="TR",G53="TA",G53="TB",G53="TC",G53="AP"),E53,"")</f>
      </c>
      <c r="G53" s="90"/>
      <c r="H53" s="75" t="s">
        <v>150</v>
      </c>
      <c r="I53" s="13"/>
      <c r="J53" s="13"/>
      <c r="K53" s="13"/>
      <c r="L53" s="13"/>
      <c r="M53" s="13"/>
      <c r="N53" s="12"/>
      <c r="O53" s="120"/>
      <c r="P53" s="95"/>
      <c r="Q53" s="22"/>
    </row>
    <row r="54" spans="2:17" ht="12.75" customHeight="1" thickBot="1">
      <c r="B54" s="103"/>
      <c r="C54" s="103"/>
      <c r="D54" s="135"/>
      <c r="E54" s="13" t="s">
        <v>50</v>
      </c>
      <c r="F54" s="57">
        <f>IF(OR(G54="A",G54="B",G54="C",G54="D",G54="S",G54="T",G54="TR",G54="TA",G54="TB",G54="TC",G54="AP"),E54,"")</f>
      </c>
      <c r="G54" s="91"/>
      <c r="H54" s="15"/>
      <c r="I54" s="13"/>
      <c r="J54" s="13"/>
      <c r="K54" s="13"/>
      <c r="L54" s="13"/>
      <c r="M54" s="13"/>
      <c r="N54" s="12"/>
      <c r="O54" s="120"/>
      <c r="P54" s="95"/>
      <c r="Q54" s="22"/>
    </row>
    <row r="55" spans="1:17" ht="12.75" customHeight="1" thickBot="1">
      <c r="A55" s="34"/>
      <c r="B55" s="8"/>
      <c r="C55" s="10"/>
      <c r="D55" s="35" t="s">
        <v>79</v>
      </c>
      <c r="E55" s="81" t="s">
        <v>28</v>
      </c>
      <c r="F55" s="11">
        <f>SUM(F51:F54)</f>
        <v>0</v>
      </c>
      <c r="G55" s="98">
        <f>IF(F55&gt;=13,"OK","")</f>
      </c>
      <c r="H55" s="9"/>
      <c r="I55" s="11"/>
      <c r="J55" s="9"/>
      <c r="K55" s="11"/>
      <c r="L55" s="11"/>
      <c r="M55" s="11"/>
      <c r="N55" s="8"/>
      <c r="O55" s="32"/>
      <c r="P55" s="38"/>
      <c r="Q55" s="51"/>
    </row>
    <row r="56" spans="1:16" ht="15" customHeight="1">
      <c r="A56" s="40" t="s">
        <v>29</v>
      </c>
      <c r="F56" s="3"/>
      <c r="G56" s="43"/>
      <c r="H56" s="4" t="s">
        <v>69</v>
      </c>
      <c r="I56" s="4" t="s">
        <v>64</v>
      </c>
      <c r="J56" s="4" t="s">
        <v>65</v>
      </c>
      <c r="K56" s="4" t="s">
        <v>66</v>
      </c>
      <c r="L56" s="4" t="s">
        <v>67</v>
      </c>
      <c r="M56" s="4" t="s">
        <v>68</v>
      </c>
      <c r="O56" s="4" t="s">
        <v>103</v>
      </c>
      <c r="P56" s="87"/>
    </row>
    <row r="57" spans="1:17" ht="12.75" customHeight="1">
      <c r="A57" s="50" t="s">
        <v>18</v>
      </c>
      <c r="F57" s="3"/>
      <c r="G57" s="43"/>
      <c r="H57" s="27"/>
      <c r="I57" s="4"/>
      <c r="J57" s="4"/>
      <c r="K57" s="4"/>
      <c r="L57" s="4"/>
      <c r="M57" s="4"/>
      <c r="N57" s="4"/>
      <c r="O57" s="4"/>
      <c r="P57" s="37"/>
      <c r="Q57" s="22"/>
    </row>
    <row r="58" spans="2:17" ht="12.75" customHeight="1">
      <c r="B58" s="1" t="s">
        <v>61</v>
      </c>
      <c r="C58" s="17">
        <v>4260</v>
      </c>
      <c r="D58" s="17" t="s">
        <v>101</v>
      </c>
      <c r="E58" s="3">
        <v>3</v>
      </c>
      <c r="F58" s="3">
        <f aca="true" t="shared" si="2" ref="F58:F63">IF(OR(G58="A",G58="B",G58="C",G58="D",G58="S",G58="T",G58="TR",G58="TA",G58="TB",G58="TC",G58="AP"),E58,"")</f>
      </c>
      <c r="G58" s="90"/>
      <c r="H58" s="16"/>
      <c r="I58" s="16"/>
      <c r="J58" s="16"/>
      <c r="K58" s="16" t="s">
        <v>70</v>
      </c>
      <c r="L58" s="16"/>
      <c r="M58" s="16"/>
      <c r="N58" s="52"/>
      <c r="O58" s="52">
        <v>3</v>
      </c>
      <c r="P58" s="95"/>
      <c r="Q58" s="22"/>
    </row>
    <row r="59" spans="2:17" ht="12.75" customHeight="1">
      <c r="B59" s="104"/>
      <c r="C59" s="103"/>
      <c r="D59" s="103"/>
      <c r="E59" s="13" t="s">
        <v>50</v>
      </c>
      <c r="F59" s="3">
        <f t="shared" si="2"/>
      </c>
      <c r="G59" s="90"/>
      <c r="H59" s="16"/>
      <c r="I59" s="108"/>
      <c r="J59" s="108"/>
      <c r="K59" s="108"/>
      <c r="L59" s="108"/>
      <c r="M59" s="108"/>
      <c r="N59" s="52"/>
      <c r="O59" s="52"/>
      <c r="P59" s="95"/>
      <c r="Q59" s="22"/>
    </row>
    <row r="60" spans="2:17" ht="12.75" customHeight="1">
      <c r="B60" s="104"/>
      <c r="C60" s="103"/>
      <c r="D60" s="103"/>
      <c r="E60" s="13" t="s">
        <v>50</v>
      </c>
      <c r="F60" s="3">
        <f t="shared" si="2"/>
      </c>
      <c r="G60" s="90"/>
      <c r="H60" s="16"/>
      <c r="I60" s="108"/>
      <c r="J60" s="108"/>
      <c r="K60" s="108"/>
      <c r="L60" s="108"/>
      <c r="M60" s="108"/>
      <c r="N60" s="52"/>
      <c r="O60" s="52"/>
      <c r="P60" s="95"/>
      <c r="Q60" s="22"/>
    </row>
    <row r="61" spans="2:17" ht="12.75" customHeight="1">
      <c r="B61" s="104"/>
      <c r="C61" s="103"/>
      <c r="D61" s="103"/>
      <c r="E61" s="13" t="s">
        <v>50</v>
      </c>
      <c r="F61" s="3">
        <f t="shared" si="2"/>
      </c>
      <c r="G61" s="90"/>
      <c r="H61" s="16"/>
      <c r="I61" s="108"/>
      <c r="J61" s="108"/>
      <c r="K61" s="108"/>
      <c r="L61" s="108"/>
      <c r="M61" s="108"/>
      <c r="N61" s="52"/>
      <c r="O61" s="52"/>
      <c r="P61" s="95"/>
      <c r="Q61" s="22"/>
    </row>
    <row r="62" spans="2:17" ht="12.75" customHeight="1">
      <c r="B62" s="104"/>
      <c r="C62" s="103"/>
      <c r="D62" s="103"/>
      <c r="E62" s="13" t="s">
        <v>50</v>
      </c>
      <c r="F62" s="3">
        <f t="shared" si="2"/>
      </c>
      <c r="G62" s="90"/>
      <c r="H62" s="16"/>
      <c r="I62" s="108"/>
      <c r="J62" s="108"/>
      <c r="K62" s="108"/>
      <c r="L62" s="108"/>
      <c r="M62" s="108"/>
      <c r="N62" s="52"/>
      <c r="O62" s="52"/>
      <c r="P62" s="95"/>
      <c r="Q62" s="22"/>
    </row>
    <row r="63" spans="2:17" ht="12.75" customHeight="1">
      <c r="B63" s="104"/>
      <c r="C63" s="103"/>
      <c r="D63" s="103"/>
      <c r="E63" s="13" t="s">
        <v>50</v>
      </c>
      <c r="F63" s="3">
        <f t="shared" si="2"/>
      </c>
      <c r="G63" s="90"/>
      <c r="H63" s="16"/>
      <c r="I63" s="108"/>
      <c r="J63" s="108"/>
      <c r="K63" s="108"/>
      <c r="L63" s="108"/>
      <c r="M63" s="108"/>
      <c r="N63" s="52"/>
      <c r="O63" s="52"/>
      <c r="P63" s="95"/>
      <c r="Q63" s="22"/>
    </row>
    <row r="64" spans="1:17" ht="12.75" customHeight="1" thickBot="1">
      <c r="A64" s="24" t="s">
        <v>157</v>
      </c>
      <c r="B64" s="102" t="s">
        <v>175</v>
      </c>
      <c r="C64" s="102"/>
      <c r="D64" s="102"/>
      <c r="E64" s="11" t="s">
        <v>50</v>
      </c>
      <c r="F64" s="57">
        <f>IF(OR(G64="A",G64="B",G64="C",G64="D",G64="S",G64="T",G64="TR",G64="TA",G64="TB",G64="TC"),E64,"")</f>
      </c>
      <c r="G64" s="107"/>
      <c r="H64" s="16" t="s">
        <v>70</v>
      </c>
      <c r="I64" s="77"/>
      <c r="J64" s="16"/>
      <c r="K64" s="16"/>
      <c r="L64" s="16"/>
      <c r="M64" s="18"/>
      <c r="N64" s="33"/>
      <c r="O64" s="53"/>
      <c r="P64" s="95"/>
      <c r="Q64" s="22"/>
    </row>
    <row r="65" spans="1:17" ht="12.75" customHeight="1" thickBot="1" thickTop="1">
      <c r="A65" s="34"/>
      <c r="B65" s="8"/>
      <c r="C65" s="10"/>
      <c r="D65" s="35" t="s">
        <v>79</v>
      </c>
      <c r="E65" s="10">
        <v>18</v>
      </c>
      <c r="F65" s="11">
        <f>SUM(F58:F64)</f>
        <v>0</v>
      </c>
      <c r="G65" s="98">
        <f>IF(F65&gt;=E65,"OK","")</f>
      </c>
      <c r="H65" s="44"/>
      <c r="I65" s="31"/>
      <c r="J65" s="11"/>
      <c r="K65" s="11"/>
      <c r="L65" s="63" t="s">
        <v>106</v>
      </c>
      <c r="M65" s="64"/>
      <c r="N65" s="8"/>
      <c r="O65" s="65">
        <f>SUM(O51:O55,O57:O64)</f>
        <v>3</v>
      </c>
      <c r="P65" s="36"/>
      <c r="Q65" s="51"/>
    </row>
    <row r="66" spans="1:17" ht="12.75" customHeight="1" thickBot="1">
      <c r="A66" s="80" t="s">
        <v>153</v>
      </c>
      <c r="B66" s="106"/>
      <c r="C66" s="119"/>
      <c r="D66" s="118"/>
      <c r="E66" s="134" t="s">
        <v>171</v>
      </c>
      <c r="F66" s="11"/>
      <c r="G66" s="98"/>
      <c r="H66" s="60" t="s">
        <v>176</v>
      </c>
      <c r="I66" s="7"/>
      <c r="J66" s="7"/>
      <c r="K66" s="7"/>
      <c r="L66" s="56"/>
      <c r="M66" s="14"/>
      <c r="N66" s="14"/>
      <c r="O66" s="79"/>
      <c r="P66" s="109"/>
      <c r="Q66" s="51"/>
    </row>
    <row r="67" spans="1:17" ht="15" customHeight="1" thickBot="1">
      <c r="A67" s="41" t="s">
        <v>108</v>
      </c>
      <c r="B67" s="14"/>
      <c r="C67" s="58"/>
      <c r="D67" s="59"/>
      <c r="E67" s="58"/>
      <c r="F67" s="62">
        <f>F66+F65+F55+F49+F37+F28+F22+F15</f>
        <v>0</v>
      </c>
      <c r="G67" s="49"/>
      <c r="H67" s="60" t="s">
        <v>22</v>
      </c>
      <c r="L67" s="55"/>
      <c r="M67" s="14"/>
      <c r="O67" s="56">
        <f>IF(16&lt;((SUM(O39:O48)+SUM(O51:O55)+O65)),"None",16-(SUM(O39:O48)+SUM(O51:O55)+O65))</f>
        <v>9</v>
      </c>
      <c r="P67" s="61"/>
      <c r="Q67" s="51"/>
    </row>
    <row r="68" spans="1:16" ht="15" customHeight="1" thickBot="1">
      <c r="A68" s="41" t="s">
        <v>80</v>
      </c>
      <c r="E68"/>
      <c r="F68" s="78">
        <f>132-F15-F22-F28-F37-F49-F55-F65-F66</f>
        <v>132</v>
      </c>
      <c r="G68" s="49"/>
      <c r="M68" s="1"/>
      <c r="O68" s="14"/>
      <c r="P68"/>
    </row>
    <row r="69" spans="1:16" ht="15" customHeight="1" thickBot="1">
      <c r="A69" s="41" t="s">
        <v>109</v>
      </c>
      <c r="E69" s="82">
        <f>SUM(E15,E22,E28,E37,E49,E65)+13</f>
        <v>132</v>
      </c>
      <c r="F69" s="7">
        <f>SUM(F67:F68)</f>
        <v>132</v>
      </c>
      <c r="G69" s="7"/>
      <c r="H69" s="9"/>
      <c r="I69" s="11"/>
      <c r="K69" s="56"/>
      <c r="M69" s="1"/>
      <c r="O69" s="56"/>
      <c r="P69"/>
    </row>
    <row r="70" spans="1:15" ht="12.75">
      <c r="A70" s="66" t="s">
        <v>1</v>
      </c>
      <c r="B70" s="110"/>
      <c r="C70" s="111"/>
      <c r="D70" s="111"/>
      <c r="E70" s="112"/>
      <c r="F70" s="110"/>
      <c r="G70" s="111"/>
      <c r="H70" s="70" t="s">
        <v>2</v>
      </c>
      <c r="I70" s="71" t="s">
        <v>3</v>
      </c>
      <c r="J70" s="68"/>
      <c r="K70" s="68"/>
      <c r="L70" s="68"/>
      <c r="M70" s="68"/>
      <c r="N70" s="67"/>
      <c r="O70" s="69"/>
    </row>
    <row r="71" spans="1:15" ht="12.75">
      <c r="A71" s="114"/>
      <c r="B71" s="106"/>
      <c r="C71" s="102"/>
      <c r="D71" s="102"/>
      <c r="E71" s="113"/>
      <c r="F71" s="106"/>
      <c r="G71" s="102"/>
      <c r="H71" s="70" t="s">
        <v>4</v>
      </c>
      <c r="I71" s="71" t="s">
        <v>136</v>
      </c>
      <c r="J71" s="7"/>
      <c r="K71" s="7"/>
      <c r="L71" s="7"/>
      <c r="M71" s="7"/>
      <c r="N71" s="14"/>
      <c r="O71" s="72"/>
    </row>
    <row r="72" spans="1:15" ht="12.75">
      <c r="A72" s="114"/>
      <c r="B72" s="106"/>
      <c r="C72" s="102"/>
      <c r="D72" s="102"/>
      <c r="E72" s="113"/>
      <c r="F72" s="106"/>
      <c r="G72" s="102"/>
      <c r="H72" s="70" t="s">
        <v>137</v>
      </c>
      <c r="I72" s="71" t="s">
        <v>138</v>
      </c>
      <c r="J72" s="7"/>
      <c r="K72" s="7"/>
      <c r="L72" s="7"/>
      <c r="M72" s="7"/>
      <c r="N72" s="14"/>
      <c r="O72" s="72"/>
    </row>
    <row r="73" spans="1:15" ht="12.75">
      <c r="A73" s="114"/>
      <c r="B73" s="106"/>
      <c r="C73" s="102"/>
      <c r="D73" s="102"/>
      <c r="E73" s="113"/>
      <c r="F73" s="106"/>
      <c r="G73" s="102"/>
      <c r="H73" s="70" t="s">
        <v>139</v>
      </c>
      <c r="I73" s="71" t="s">
        <v>107</v>
      </c>
      <c r="J73" s="7"/>
      <c r="K73" s="7"/>
      <c r="L73" s="7"/>
      <c r="M73" s="7"/>
      <c r="N73" s="14"/>
      <c r="O73" s="72"/>
    </row>
    <row r="74" spans="1:15" ht="13.5" thickBot="1">
      <c r="A74" s="115"/>
      <c r="B74" s="96"/>
      <c r="C74" s="105"/>
      <c r="D74" s="105"/>
      <c r="E74" s="100"/>
      <c r="F74" s="96"/>
      <c r="G74" s="105"/>
      <c r="H74" s="73" t="s">
        <v>141</v>
      </c>
      <c r="I74" s="73" t="s">
        <v>142</v>
      </c>
      <c r="J74" s="57"/>
      <c r="K74" s="11"/>
      <c r="L74" s="11"/>
      <c r="M74" s="11"/>
      <c r="N74" s="8"/>
      <c r="O74" s="74"/>
    </row>
    <row r="75" spans="1:16" ht="36" customHeight="1" thickBot="1">
      <c r="A75" s="8"/>
      <c r="B75" s="8"/>
      <c r="C75" s="9"/>
      <c r="D75" s="9"/>
      <c r="E75" s="9"/>
      <c r="F75" s="3"/>
      <c r="G75" s="11"/>
      <c r="H75" s="83"/>
      <c r="I75" s="84"/>
      <c r="J75" s="11"/>
      <c r="K75" s="8"/>
      <c r="L75" s="8"/>
      <c r="M75" s="8"/>
      <c r="N75" s="36"/>
      <c r="O75" s="36"/>
      <c r="P75"/>
    </row>
    <row r="76" spans="1:15" s="42" customFormat="1" ht="15.75" customHeight="1">
      <c r="A76" s="23" t="s">
        <v>71</v>
      </c>
      <c r="B76" s="1"/>
      <c r="C76" s="2"/>
      <c r="D76" s="2"/>
      <c r="E76" s="2" t="s">
        <v>91</v>
      </c>
      <c r="F76" s="3"/>
      <c r="G76" s="2" t="s">
        <v>72</v>
      </c>
      <c r="H76" s="2"/>
      <c r="I76" s="3"/>
      <c r="J76" s="3"/>
      <c r="K76" s="1"/>
      <c r="L76" s="3"/>
      <c r="M76" s="1"/>
      <c r="O76" s="7" t="s">
        <v>91</v>
      </c>
    </row>
    <row r="77" spans="1:16" ht="30" customHeight="1" thickBot="1">
      <c r="A77" s="32"/>
      <c r="B77" s="8"/>
      <c r="C77" s="9"/>
      <c r="D77" s="9"/>
      <c r="E77" s="9"/>
      <c r="F77" s="7"/>
      <c r="G77" s="11"/>
      <c r="H77" s="9"/>
      <c r="I77" s="11"/>
      <c r="J77" s="11"/>
      <c r="K77" s="8"/>
      <c r="L77" s="8"/>
      <c r="M77" s="8"/>
      <c r="N77" s="36"/>
      <c r="O77" s="36"/>
      <c r="P77"/>
    </row>
    <row r="78" spans="1:15" s="42" customFormat="1" ht="16.5" customHeight="1">
      <c r="A78" s="23" t="s">
        <v>73</v>
      </c>
      <c r="B78" s="1"/>
      <c r="C78" s="23"/>
      <c r="D78" s="2"/>
      <c r="E78" s="2" t="s">
        <v>91</v>
      </c>
      <c r="F78" s="3"/>
      <c r="G78" s="2" t="s">
        <v>74</v>
      </c>
      <c r="H78" s="2"/>
      <c r="I78" s="3"/>
      <c r="J78" s="3"/>
      <c r="K78" s="1"/>
      <c r="L78" s="3"/>
      <c r="M78" s="1"/>
      <c r="O78" s="7" t="s">
        <v>91</v>
      </c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  <row r="102" ht="12.75">
      <c r="O102" s="14"/>
    </row>
    <row r="103" ht="12.75">
      <c r="O103" s="14"/>
    </row>
    <row r="104" ht="12.75">
      <c r="O104" s="14"/>
    </row>
    <row r="105" ht="12.75">
      <c r="O105" s="14"/>
    </row>
    <row r="106" ht="12.75">
      <c r="O106" s="14"/>
    </row>
    <row r="107" ht="12.75">
      <c r="O107" s="14"/>
    </row>
    <row r="108" ht="12.75">
      <c r="O108" s="14"/>
    </row>
    <row r="109" ht="12.75">
      <c r="O109" s="14"/>
    </row>
    <row r="110" ht="12.75">
      <c r="O110" s="14"/>
    </row>
    <row r="111" ht="12.75">
      <c r="O111" s="14"/>
    </row>
    <row r="112" ht="12.75">
      <c r="O112" s="14"/>
    </row>
    <row r="113" ht="12.75">
      <c r="O113" s="14"/>
    </row>
    <row r="114" ht="12.75">
      <c r="O114" s="14"/>
    </row>
    <row r="115" ht="12.75">
      <c r="O115" s="14"/>
    </row>
    <row r="116" ht="12.75">
      <c r="O116" s="14"/>
    </row>
    <row r="117" ht="12.75">
      <c r="O117" s="14"/>
    </row>
    <row r="118" ht="12.75">
      <c r="O118" s="14"/>
    </row>
    <row r="119" ht="12.75">
      <c r="O119" s="14"/>
    </row>
    <row r="120" ht="12.75">
      <c r="O120" s="14"/>
    </row>
    <row r="121" ht="12.75">
      <c r="O121" s="14"/>
    </row>
    <row r="122" ht="12.75">
      <c r="O122" s="14"/>
    </row>
    <row r="123" ht="12.75">
      <c r="O123" s="14"/>
    </row>
    <row r="124" ht="12.75">
      <c r="O124" s="14"/>
    </row>
    <row r="125" ht="12.75">
      <c r="O125" s="14"/>
    </row>
    <row r="126" ht="12.75">
      <c r="O126" s="14"/>
    </row>
    <row r="127" ht="12.75">
      <c r="O127" s="14"/>
    </row>
    <row r="128" ht="12.75">
      <c r="O128" s="14"/>
    </row>
    <row r="129" ht="12.75">
      <c r="O129" s="14"/>
    </row>
    <row r="130" ht="12.75">
      <c r="O130" s="14"/>
    </row>
    <row r="131" ht="12.75">
      <c r="O131" s="14"/>
    </row>
    <row r="132" ht="12.75">
      <c r="O132" s="14"/>
    </row>
    <row r="133" ht="12.75">
      <c r="O133" s="14"/>
    </row>
    <row r="134" ht="12.75">
      <c r="O134" s="14"/>
    </row>
    <row r="135" ht="12.75">
      <c r="O135" s="14"/>
    </row>
    <row r="136" ht="12.75">
      <c r="O136" s="14"/>
    </row>
    <row r="137" ht="12.75">
      <c r="O137" s="14"/>
    </row>
    <row r="138" ht="12.75">
      <c r="O138" s="14"/>
    </row>
    <row r="139" ht="12.75">
      <c r="O139" s="14"/>
    </row>
    <row r="140" ht="12.75">
      <c r="O140" s="14"/>
    </row>
    <row r="141" ht="12.75">
      <c r="O141" s="14"/>
    </row>
    <row r="142" ht="12.75">
      <c r="O142" s="14"/>
    </row>
    <row r="143" ht="12.75">
      <c r="O143" s="14"/>
    </row>
    <row r="144" ht="12.75">
      <c r="O144" s="14"/>
    </row>
    <row r="145" ht="12.75">
      <c r="O145" s="14"/>
    </row>
    <row r="146" ht="12.75">
      <c r="O146" s="14"/>
    </row>
    <row r="147" ht="12.75">
      <c r="O147" s="14"/>
    </row>
    <row r="148" ht="12.75">
      <c r="O148" s="14"/>
    </row>
    <row r="149" ht="12.75">
      <c r="O149" s="14"/>
    </row>
    <row r="150" ht="12.75">
      <c r="O150" s="14"/>
    </row>
    <row r="151" ht="12.75">
      <c r="O151" s="14"/>
    </row>
    <row r="152" ht="12.75">
      <c r="O152" s="14"/>
    </row>
    <row r="153" ht="12.75">
      <c r="O153" s="14"/>
    </row>
    <row r="154" ht="12.75">
      <c r="O154" s="14"/>
    </row>
    <row r="155" ht="12.75">
      <c r="O155" s="14"/>
    </row>
    <row r="156" ht="12.75">
      <c r="O156" s="14"/>
    </row>
    <row r="157" ht="12.75">
      <c r="O157" s="14"/>
    </row>
    <row r="158" ht="12.75">
      <c r="O158" s="14"/>
    </row>
    <row r="159" ht="12.75">
      <c r="O159" s="14"/>
    </row>
    <row r="160" ht="12.75">
      <c r="O160" s="14"/>
    </row>
    <row r="161" ht="12.75">
      <c r="O161" s="14"/>
    </row>
    <row r="162" ht="12.75">
      <c r="O162" s="14"/>
    </row>
    <row r="163" ht="12.75">
      <c r="O163" s="14"/>
    </row>
    <row r="164" ht="12.75">
      <c r="O164" s="14"/>
    </row>
    <row r="165" ht="12.75">
      <c r="O165" s="14"/>
    </row>
    <row r="166" ht="12.75">
      <c r="O166" s="14"/>
    </row>
    <row r="167" ht="12.75">
      <c r="O167" s="14"/>
    </row>
    <row r="168" ht="12.75">
      <c r="O168" s="14"/>
    </row>
    <row r="169" ht="12.75">
      <c r="O169" s="14"/>
    </row>
    <row r="170" ht="12.75">
      <c r="O170" s="14"/>
    </row>
    <row r="171" ht="12.75">
      <c r="O171" s="14"/>
    </row>
    <row r="172" ht="12.75">
      <c r="O172" s="14"/>
    </row>
    <row r="173" ht="12.75">
      <c r="O173" s="14"/>
    </row>
    <row r="174" ht="12.75">
      <c r="O174" s="14"/>
    </row>
    <row r="175" ht="12.75">
      <c r="O175" s="14"/>
    </row>
    <row r="176" ht="12.75">
      <c r="O176" s="14"/>
    </row>
    <row r="177" ht="12.75">
      <c r="O177" s="14"/>
    </row>
    <row r="178" ht="12.75">
      <c r="O178" s="14"/>
    </row>
    <row r="179" ht="12.75">
      <c r="O179" s="14"/>
    </row>
    <row r="180" ht="12.75">
      <c r="O180" s="14"/>
    </row>
    <row r="181" ht="12.75">
      <c r="O181" s="14"/>
    </row>
    <row r="182" ht="12.75">
      <c r="O182" s="14"/>
    </row>
    <row r="183" ht="12.75">
      <c r="O183" s="14"/>
    </row>
    <row r="184" ht="12.75">
      <c r="O184" s="14"/>
    </row>
    <row r="185" ht="12.75">
      <c r="O185" s="14"/>
    </row>
    <row r="186" ht="12.75">
      <c r="O186" s="14"/>
    </row>
    <row r="187" ht="12.75">
      <c r="O187" s="14"/>
    </row>
    <row r="188" ht="12.75">
      <c r="O188" s="14"/>
    </row>
    <row r="189" ht="12.75">
      <c r="O189" s="14"/>
    </row>
    <row r="190" ht="12.75">
      <c r="O190" s="14"/>
    </row>
    <row r="191" ht="12.75">
      <c r="O191" s="14"/>
    </row>
    <row r="192" ht="12.75">
      <c r="O192" s="14"/>
    </row>
    <row r="193" ht="12.75">
      <c r="O193" s="14"/>
    </row>
    <row r="194" ht="12.75">
      <c r="O194" s="14"/>
    </row>
    <row r="195" ht="12.75">
      <c r="O195" s="14"/>
    </row>
    <row r="196" ht="12.75">
      <c r="O196" s="14"/>
    </row>
    <row r="197" ht="12.75">
      <c r="O197" s="14"/>
    </row>
    <row r="198" ht="12.75">
      <c r="O198" s="14"/>
    </row>
    <row r="199" ht="12.75">
      <c r="O199" s="14"/>
    </row>
    <row r="200" ht="12.75">
      <c r="O200" s="14"/>
    </row>
    <row r="201" ht="12.75">
      <c r="O201" s="14"/>
    </row>
    <row r="202" ht="12.75">
      <c r="O202" s="14"/>
    </row>
    <row r="203" ht="12.75">
      <c r="O203" s="14"/>
    </row>
    <row r="204" ht="12.75">
      <c r="O204" s="14"/>
    </row>
    <row r="205" ht="12.75">
      <c r="O205" s="14"/>
    </row>
    <row r="206" ht="12.75">
      <c r="O206" s="14"/>
    </row>
    <row r="207" ht="12.75">
      <c r="O207" s="14"/>
    </row>
    <row r="208" ht="12.75">
      <c r="O208" s="14"/>
    </row>
    <row r="209" ht="12.75">
      <c r="O209" s="14"/>
    </row>
    <row r="210" ht="12.75">
      <c r="O210" s="14"/>
    </row>
    <row r="211" ht="12.75">
      <c r="O211" s="14"/>
    </row>
    <row r="212" ht="12.75">
      <c r="O212" s="14"/>
    </row>
    <row r="213" ht="12.75">
      <c r="O213" s="14"/>
    </row>
    <row r="214" ht="12.75">
      <c r="O214" s="14"/>
    </row>
    <row r="215" ht="12.75">
      <c r="O215" s="14"/>
    </row>
    <row r="216" ht="12.75">
      <c r="O216" s="14"/>
    </row>
    <row r="217" ht="12.75">
      <c r="O217" s="14"/>
    </row>
    <row r="218" ht="12.75">
      <c r="O218" s="14"/>
    </row>
    <row r="219" ht="12.75">
      <c r="O219" s="14"/>
    </row>
    <row r="220" ht="12.75">
      <c r="O220" s="14"/>
    </row>
    <row r="221" ht="12.75">
      <c r="O221" s="14"/>
    </row>
    <row r="222" ht="12.75">
      <c r="O222" s="14"/>
    </row>
    <row r="223" ht="12.75">
      <c r="O223" s="14"/>
    </row>
    <row r="224" ht="12.75">
      <c r="O224" s="14"/>
    </row>
    <row r="225" ht="12.75">
      <c r="O225" s="14"/>
    </row>
    <row r="226" ht="12.75">
      <c r="O226" s="14"/>
    </row>
    <row r="227" ht="12.75">
      <c r="O227" s="14"/>
    </row>
    <row r="228" ht="12.75">
      <c r="O228" s="14"/>
    </row>
    <row r="229" ht="12.75">
      <c r="O229" s="14"/>
    </row>
    <row r="230" ht="12.75">
      <c r="O230" s="14"/>
    </row>
    <row r="231" ht="12.75">
      <c r="O231" s="14"/>
    </row>
    <row r="232" ht="12.75">
      <c r="O232" s="14"/>
    </row>
    <row r="233" ht="12.75">
      <c r="O233" s="14"/>
    </row>
    <row r="234" ht="12.75">
      <c r="O234" s="14"/>
    </row>
    <row r="235" ht="12.75">
      <c r="O235" s="14"/>
    </row>
    <row r="236" ht="12.75">
      <c r="O236" s="14"/>
    </row>
    <row r="237" ht="12.75">
      <c r="O237" s="14"/>
    </row>
    <row r="238" ht="12.75">
      <c r="O238" s="14"/>
    </row>
    <row r="239" ht="12.75">
      <c r="O239" s="14"/>
    </row>
    <row r="240" ht="12.75">
      <c r="O240" s="14"/>
    </row>
    <row r="241" ht="12.75">
      <c r="O241" s="14"/>
    </row>
    <row r="242" ht="12.75">
      <c r="O242" s="14"/>
    </row>
    <row r="243" ht="12.75">
      <c r="O243" s="14"/>
    </row>
    <row r="244" ht="12.75">
      <c r="O244" s="14"/>
    </row>
    <row r="245" ht="12.75">
      <c r="O245" s="14"/>
    </row>
    <row r="246" ht="12.75">
      <c r="O246" s="14"/>
    </row>
    <row r="247" ht="12.75">
      <c r="O247" s="14"/>
    </row>
    <row r="248" ht="12.75">
      <c r="O248" s="14"/>
    </row>
    <row r="249" ht="12.75">
      <c r="O249" s="14"/>
    </row>
    <row r="250" ht="12.75">
      <c r="O250" s="14"/>
    </row>
    <row r="251" ht="12.75">
      <c r="O251" s="14"/>
    </row>
    <row r="252" ht="12.75">
      <c r="O252" s="14"/>
    </row>
    <row r="253" ht="12.75">
      <c r="O253" s="14"/>
    </row>
    <row r="254" ht="12.75">
      <c r="O254" s="14"/>
    </row>
    <row r="255" ht="12.75">
      <c r="O255" s="14"/>
    </row>
    <row r="256" ht="12.75">
      <c r="O256" s="14"/>
    </row>
    <row r="257" ht="12.75">
      <c r="O257" s="14"/>
    </row>
    <row r="258" ht="12.75">
      <c r="O258" s="14"/>
    </row>
    <row r="259" ht="12.75">
      <c r="O259" s="14"/>
    </row>
    <row r="260" ht="12.75">
      <c r="O260" s="14"/>
    </row>
    <row r="261" ht="12.75">
      <c r="O261" s="14"/>
    </row>
    <row r="262" ht="12.75">
      <c r="O262" s="14"/>
    </row>
    <row r="263" ht="12.75">
      <c r="O263" s="14"/>
    </row>
    <row r="264" ht="12.75">
      <c r="O264" s="14"/>
    </row>
    <row r="265" ht="12.75">
      <c r="O265" s="14"/>
    </row>
    <row r="266" ht="12.75">
      <c r="O266" s="14"/>
    </row>
    <row r="267" ht="12.75">
      <c r="O267" s="14"/>
    </row>
    <row r="268" ht="12.75">
      <c r="O268" s="14"/>
    </row>
    <row r="269" ht="12.75">
      <c r="O269" s="14"/>
    </row>
    <row r="270" ht="12.75">
      <c r="O270" s="14"/>
    </row>
    <row r="271" ht="12.75">
      <c r="O271" s="14"/>
    </row>
    <row r="272" ht="12.75">
      <c r="O272" s="14"/>
    </row>
    <row r="273" ht="12.75">
      <c r="O273" s="14"/>
    </row>
    <row r="274" ht="12.75">
      <c r="O274" s="14"/>
    </row>
    <row r="275" ht="12.75">
      <c r="O275" s="14"/>
    </row>
    <row r="276" ht="12.75">
      <c r="O276" s="14"/>
    </row>
    <row r="277" ht="12.75">
      <c r="O277" s="14"/>
    </row>
    <row r="278" ht="12.75">
      <c r="O278" s="14"/>
    </row>
    <row r="279" ht="12.75">
      <c r="O279" s="14"/>
    </row>
    <row r="280" ht="12.75">
      <c r="O280" s="14"/>
    </row>
    <row r="281" ht="12.75">
      <c r="O281" s="14"/>
    </row>
    <row r="282" ht="12.75">
      <c r="O282" s="14"/>
    </row>
    <row r="283" ht="12.75">
      <c r="O283" s="14"/>
    </row>
    <row r="284" ht="12.75">
      <c r="O284" s="14"/>
    </row>
    <row r="285" ht="12.75">
      <c r="O285" s="14"/>
    </row>
    <row r="286" ht="12.75">
      <c r="O286" s="14"/>
    </row>
    <row r="287" ht="12.75">
      <c r="O287" s="14"/>
    </row>
    <row r="288" ht="12.75">
      <c r="O288" s="14"/>
    </row>
    <row r="289" ht="12.75">
      <c r="O289" s="14"/>
    </row>
    <row r="290" ht="12.75">
      <c r="O290" s="14"/>
    </row>
    <row r="291" ht="12.75">
      <c r="O291" s="14"/>
    </row>
    <row r="292" ht="12.75">
      <c r="O292" s="14"/>
    </row>
    <row r="293" ht="12.75">
      <c r="O293" s="14"/>
    </row>
    <row r="294" ht="12.75">
      <c r="O294" s="14"/>
    </row>
    <row r="295" ht="12.75">
      <c r="O295" s="14"/>
    </row>
    <row r="296" ht="12.75">
      <c r="O296" s="14"/>
    </row>
    <row r="297" ht="12.75">
      <c r="O297" s="14"/>
    </row>
    <row r="298" ht="12.75">
      <c r="O298" s="14"/>
    </row>
    <row r="299" ht="12.75">
      <c r="O299" s="14"/>
    </row>
    <row r="300" ht="12.75">
      <c r="O300" s="14"/>
    </row>
    <row r="301" ht="12.75">
      <c r="O301" s="14"/>
    </row>
    <row r="302" ht="12.75">
      <c r="O302" s="14"/>
    </row>
    <row r="303" ht="12.75">
      <c r="O303" s="14"/>
    </row>
    <row r="304" ht="12.75">
      <c r="O304" s="14"/>
    </row>
    <row r="305" ht="12.75">
      <c r="O305" s="14"/>
    </row>
    <row r="306" ht="12.75">
      <c r="O306" s="14"/>
    </row>
    <row r="307" ht="12.75">
      <c r="O307" s="14"/>
    </row>
    <row r="308" ht="12.75">
      <c r="O308" s="14"/>
    </row>
    <row r="309" ht="12.75">
      <c r="O309" s="14"/>
    </row>
    <row r="310" ht="12.75">
      <c r="O310" s="14"/>
    </row>
    <row r="311" ht="12.75">
      <c r="O311" s="14"/>
    </row>
    <row r="312" ht="12.75">
      <c r="O312" s="14"/>
    </row>
    <row r="313" ht="12.75">
      <c r="O313" s="14"/>
    </row>
    <row r="314" ht="12.75">
      <c r="O314" s="14"/>
    </row>
    <row r="315" ht="12.75">
      <c r="O315" s="14"/>
    </row>
    <row r="316" ht="12.75">
      <c r="O316" s="14"/>
    </row>
    <row r="317" ht="12.75">
      <c r="O317" s="14"/>
    </row>
    <row r="318" ht="12.75">
      <c r="O318" s="14"/>
    </row>
    <row r="319" ht="12.75">
      <c r="O319" s="14"/>
    </row>
    <row r="320" ht="12.75">
      <c r="O320" s="14"/>
    </row>
    <row r="321" ht="12.75">
      <c r="O321" s="14"/>
    </row>
    <row r="322" ht="12.75">
      <c r="O322" s="14"/>
    </row>
    <row r="323" ht="12.75">
      <c r="O323" s="14"/>
    </row>
    <row r="324" ht="12.75">
      <c r="O324" s="14"/>
    </row>
    <row r="325" ht="12.75">
      <c r="O325" s="14"/>
    </row>
    <row r="326" ht="12.75">
      <c r="O326" s="14"/>
    </row>
    <row r="327" ht="12.75">
      <c r="O327" s="14"/>
    </row>
    <row r="328" ht="12.75">
      <c r="O328" s="14"/>
    </row>
    <row r="329" ht="12.75">
      <c r="O329" s="14"/>
    </row>
    <row r="330" ht="12.75">
      <c r="O330" s="14"/>
    </row>
    <row r="331" ht="12.75">
      <c r="O331" s="14"/>
    </row>
    <row r="332" ht="12.75">
      <c r="O332" s="14"/>
    </row>
    <row r="333" ht="12.75">
      <c r="O333" s="14"/>
    </row>
    <row r="334" ht="12.75">
      <c r="O334" s="14"/>
    </row>
    <row r="335" ht="12.75">
      <c r="O335" s="14"/>
    </row>
    <row r="336" ht="12.75">
      <c r="O336" s="14"/>
    </row>
    <row r="337" ht="12.75">
      <c r="O337" s="14"/>
    </row>
    <row r="338" ht="12.75">
      <c r="O338" s="14"/>
    </row>
    <row r="339" ht="12.75">
      <c r="O339" s="14"/>
    </row>
    <row r="340" ht="12.75">
      <c r="O340" s="14"/>
    </row>
    <row r="341" ht="12.75">
      <c r="O341" s="14"/>
    </row>
    <row r="342" ht="12.75">
      <c r="O342" s="14"/>
    </row>
    <row r="343" ht="12.75">
      <c r="O343" s="14"/>
    </row>
    <row r="344" ht="12.75">
      <c r="O344" s="14"/>
    </row>
    <row r="345" ht="12.75">
      <c r="O345" s="14"/>
    </row>
    <row r="346" ht="12.75">
      <c r="O346" s="14"/>
    </row>
    <row r="347" ht="12.75">
      <c r="O347" s="14"/>
    </row>
    <row r="348" ht="12.75">
      <c r="O348" s="14"/>
    </row>
    <row r="349" ht="12.75">
      <c r="O349" s="14"/>
    </row>
    <row r="350" ht="12.75">
      <c r="O350" s="14"/>
    </row>
    <row r="351" ht="12.75">
      <c r="O351" s="14"/>
    </row>
    <row r="352" ht="12.75">
      <c r="O352" s="14"/>
    </row>
    <row r="353" ht="12.75">
      <c r="O353" s="14"/>
    </row>
    <row r="354" ht="12.75">
      <c r="O354" s="14"/>
    </row>
    <row r="355" ht="12.75">
      <c r="O355" s="14"/>
    </row>
    <row r="356" ht="12.75">
      <c r="O356" s="14"/>
    </row>
    <row r="357" ht="12.75">
      <c r="O357" s="14"/>
    </row>
    <row r="358" ht="12.75">
      <c r="O358" s="14"/>
    </row>
    <row r="359" ht="12.75">
      <c r="O359" s="14"/>
    </row>
    <row r="360" ht="12.75">
      <c r="O360" s="14"/>
    </row>
    <row r="361" ht="12.75">
      <c r="O361" s="14"/>
    </row>
    <row r="362" ht="12.75">
      <c r="O362" s="14"/>
    </row>
    <row r="363" ht="12.75">
      <c r="O363" s="14"/>
    </row>
    <row r="364" ht="12.75">
      <c r="O364" s="14"/>
    </row>
    <row r="365" ht="12.75">
      <c r="O365" s="14"/>
    </row>
    <row r="366" ht="12.75">
      <c r="O366" s="14"/>
    </row>
    <row r="367" ht="12.75">
      <c r="O367" s="14"/>
    </row>
    <row r="368" ht="12.75">
      <c r="O368" s="14"/>
    </row>
    <row r="369" ht="12.75">
      <c r="O369" s="14"/>
    </row>
    <row r="370" ht="12.75">
      <c r="O370" s="14"/>
    </row>
    <row r="371" ht="12.75">
      <c r="O371" s="14"/>
    </row>
    <row r="372" ht="12.75">
      <c r="O372" s="14"/>
    </row>
    <row r="373" ht="12.75">
      <c r="O373" s="14"/>
    </row>
    <row r="374" ht="12.75">
      <c r="O374" s="14"/>
    </row>
    <row r="375" ht="12.75">
      <c r="O375" s="14"/>
    </row>
    <row r="376" ht="12.75">
      <c r="O376" s="14"/>
    </row>
    <row r="377" ht="12.75">
      <c r="O377" s="14"/>
    </row>
    <row r="378" ht="12.75">
      <c r="O378" s="14"/>
    </row>
    <row r="379" ht="12.75">
      <c r="O379" s="14"/>
    </row>
    <row r="380" ht="12.75">
      <c r="O380" s="14"/>
    </row>
    <row r="381" ht="12.75">
      <c r="O381" s="14"/>
    </row>
    <row r="382" ht="12.75">
      <c r="O382" s="14"/>
    </row>
    <row r="383" ht="12.75">
      <c r="O383" s="14"/>
    </row>
    <row r="384" ht="12.75">
      <c r="O384" s="14"/>
    </row>
    <row r="385" ht="12.75">
      <c r="O385" s="14"/>
    </row>
    <row r="386" ht="12.75">
      <c r="O386" s="14"/>
    </row>
    <row r="387" ht="12.75">
      <c r="O387" s="14"/>
    </row>
    <row r="388" ht="12.75">
      <c r="O388" s="14"/>
    </row>
    <row r="389" ht="12.75">
      <c r="O389" s="14"/>
    </row>
    <row r="390" ht="12.75">
      <c r="O390" s="14"/>
    </row>
    <row r="391" ht="12.75">
      <c r="O391" s="14"/>
    </row>
    <row r="392" ht="12.75">
      <c r="O392" s="14"/>
    </row>
    <row r="393" ht="12.75">
      <c r="O393" s="14"/>
    </row>
    <row r="394" ht="12.75">
      <c r="O394" s="14"/>
    </row>
    <row r="395" ht="12.75">
      <c r="O395" s="14"/>
    </row>
    <row r="396" ht="12.75">
      <c r="O396" s="14"/>
    </row>
    <row r="397" ht="12.75">
      <c r="O397" s="14"/>
    </row>
    <row r="398" ht="12.75">
      <c r="O398" s="14"/>
    </row>
    <row r="399" ht="12.75">
      <c r="O399" s="14"/>
    </row>
    <row r="400" ht="12.75">
      <c r="O400" s="14"/>
    </row>
    <row r="401" ht="12.75">
      <c r="O401" s="14"/>
    </row>
    <row r="402" ht="12.75">
      <c r="O402" s="14"/>
    </row>
    <row r="403" ht="12.75">
      <c r="O403" s="14"/>
    </row>
    <row r="404" ht="12.75">
      <c r="O404" s="14"/>
    </row>
    <row r="405" ht="12.75">
      <c r="O405" s="14"/>
    </row>
    <row r="406" ht="12.75">
      <c r="O406" s="14"/>
    </row>
    <row r="407" ht="12.75">
      <c r="O407" s="14"/>
    </row>
    <row r="408" ht="12.75">
      <c r="O408" s="14"/>
    </row>
    <row r="409" ht="12.75">
      <c r="O409" s="14"/>
    </row>
    <row r="410" ht="12.75">
      <c r="O410" s="14"/>
    </row>
    <row r="411" ht="12.75">
      <c r="O411" s="14"/>
    </row>
    <row r="412" ht="12.75">
      <c r="O412" s="14"/>
    </row>
    <row r="413" ht="12.75">
      <c r="O413" s="14"/>
    </row>
    <row r="414" ht="12.75">
      <c r="O414" s="14"/>
    </row>
    <row r="415" ht="12.75">
      <c r="O415" s="14"/>
    </row>
    <row r="416" ht="12.75">
      <c r="O416" s="14"/>
    </row>
    <row r="417" ht="12.75">
      <c r="O417" s="14"/>
    </row>
    <row r="418" ht="12.75">
      <c r="O418" s="14"/>
    </row>
    <row r="419" ht="12.75">
      <c r="O419" s="14"/>
    </row>
    <row r="420" ht="12.75">
      <c r="O420" s="14"/>
    </row>
    <row r="421" ht="12.75">
      <c r="O421" s="14"/>
    </row>
    <row r="422" ht="12.75">
      <c r="O422" s="14"/>
    </row>
    <row r="423" ht="12.75">
      <c r="O423" s="14"/>
    </row>
    <row r="424" ht="12.75">
      <c r="O424" s="14"/>
    </row>
    <row r="425" ht="12.75">
      <c r="O425" s="14"/>
    </row>
    <row r="426" ht="12.75">
      <c r="O426" s="14"/>
    </row>
    <row r="427" ht="12.75">
      <c r="O427" s="14"/>
    </row>
    <row r="428" ht="12.75">
      <c r="O428" s="14"/>
    </row>
  </sheetData>
  <sheetProtection/>
  <printOptions/>
  <pageMargins left="0" right="0" top="0.18" bottom="0" header="0.38" footer="0.28"/>
  <pageSetup fitToHeight="1" fitToWidth="1" horizontalDpi="300" verticalDpi="300" orientation="portrait" scale="74" r:id="rId1"/>
  <headerFooter alignWithMargins="0">
    <oddFooter xml:space="preserve">&amp;R&amp;"Arial,Regular"&amp;9Rev. May 29, 2007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8"/>
  <sheetViews>
    <sheetView zoomScale="150" zoomScaleNormal="150" zoomScalePageLayoutView="0" workbookViewId="0" topLeftCell="A7">
      <selection activeCell="A63" sqref="A63"/>
    </sheetView>
  </sheetViews>
  <sheetFormatPr defaultColWidth="8.7109375" defaultRowHeight="12.75"/>
  <cols>
    <col min="1" max="1" width="6.28125" style="22" customWidth="1"/>
    <col min="2" max="2" width="7.140625" style="1" customWidth="1"/>
    <col min="3" max="3" width="8.140625" style="2" customWidth="1"/>
    <col min="4" max="4" width="26.140625" style="2" customWidth="1"/>
    <col min="5" max="5" width="7.00390625" style="3" customWidth="1"/>
    <col min="6" max="6" width="7.8515625" style="1" customWidth="1"/>
    <col min="7" max="7" width="8.57421875" style="2" customWidth="1"/>
    <col min="8" max="8" width="4.7109375" style="2" customWidth="1"/>
    <col min="9" max="12" width="4.7109375" style="3" customWidth="1"/>
    <col min="13" max="13" width="5.140625" style="3" customWidth="1"/>
    <col min="14" max="14" width="4.7109375" style="1" customWidth="1"/>
    <col min="15" max="15" width="12.8515625" style="39" customWidth="1"/>
    <col min="16" max="16" width="20.421875" style="1" customWidth="1"/>
  </cols>
  <sheetData>
    <row r="1" spans="1:16" ht="15" customHeight="1" thickBot="1">
      <c r="A1" s="76" t="s">
        <v>173</v>
      </c>
      <c r="G1" s="60" t="s">
        <v>161</v>
      </c>
      <c r="J1" s="124" t="s">
        <v>162</v>
      </c>
      <c r="K1" s="124"/>
      <c r="L1" s="124"/>
      <c r="M1" s="124"/>
      <c r="N1" s="124"/>
      <c r="O1" s="124"/>
      <c r="P1" s="127"/>
    </row>
    <row r="2" spans="1:16" ht="15" customHeight="1" thickBot="1">
      <c r="A2" s="5" t="s">
        <v>35</v>
      </c>
      <c r="C2" s="131" t="s">
        <v>116</v>
      </c>
      <c r="D2" s="131"/>
      <c r="E2" s="131"/>
      <c r="F2" s="131"/>
      <c r="G2" s="60" t="s">
        <v>104</v>
      </c>
      <c r="H2" s="17"/>
      <c r="I2" s="6"/>
      <c r="J2" s="125"/>
      <c r="K2" s="125"/>
      <c r="L2" s="124"/>
      <c r="M2" s="124"/>
      <c r="N2" s="124"/>
      <c r="O2" s="124"/>
      <c r="P2" s="128"/>
    </row>
    <row r="3" spans="1:16" ht="5.25" customHeight="1">
      <c r="A3" s="5"/>
      <c r="C3" s="132"/>
      <c r="D3" s="132"/>
      <c r="E3" s="132"/>
      <c r="F3" s="132"/>
      <c r="G3" s="17"/>
      <c r="H3" s="17"/>
      <c r="I3" s="6"/>
      <c r="K3" s="7"/>
      <c r="L3" s="7"/>
      <c r="M3" s="7"/>
      <c r="N3" s="14"/>
      <c r="O3" s="14"/>
      <c r="P3" s="14"/>
    </row>
    <row r="4" spans="1:17" ht="15" customHeight="1" thickBot="1">
      <c r="A4" s="5" t="s">
        <v>77</v>
      </c>
      <c r="C4" s="131"/>
      <c r="D4" s="131"/>
      <c r="E4" s="131"/>
      <c r="F4" s="131"/>
      <c r="G4" s="27" t="s">
        <v>21</v>
      </c>
      <c r="H4" s="17"/>
      <c r="I4" s="7"/>
      <c r="J4" s="131"/>
      <c r="K4" s="131"/>
      <c r="L4" s="131"/>
      <c r="M4" s="131"/>
      <c r="N4" s="126"/>
      <c r="O4" s="25" t="s">
        <v>78</v>
      </c>
      <c r="P4" s="131"/>
      <c r="Q4" s="121">
        <f ca="1">IF(P4,P4-TODAY(),"")</f>
      </c>
    </row>
    <row r="5" spans="1:16" ht="4.5" customHeight="1" thickBot="1">
      <c r="A5" s="11"/>
      <c r="B5" s="8"/>
      <c r="C5" s="9"/>
      <c r="D5" s="9"/>
      <c r="E5" s="10"/>
      <c r="F5" s="10"/>
      <c r="G5" s="28"/>
      <c r="H5" s="9"/>
      <c r="I5" s="11"/>
      <c r="J5" s="10"/>
      <c r="K5" s="11"/>
      <c r="L5" s="11"/>
      <c r="M5" s="11"/>
      <c r="N5" s="8"/>
      <c r="O5" s="8"/>
      <c r="P5" s="8"/>
    </row>
    <row r="6" spans="1:17" ht="15" customHeight="1">
      <c r="A6" s="40" t="s">
        <v>76</v>
      </c>
      <c r="E6" s="19" t="s">
        <v>36</v>
      </c>
      <c r="F6" s="21" t="s">
        <v>105</v>
      </c>
      <c r="G6" s="54" t="s">
        <v>37</v>
      </c>
      <c r="H6" s="20"/>
      <c r="I6" s="20"/>
      <c r="J6" s="20"/>
      <c r="K6" s="20"/>
      <c r="L6" s="20"/>
      <c r="M6" s="20"/>
      <c r="O6" s="14"/>
      <c r="P6" s="48"/>
      <c r="Q6" s="22"/>
    </row>
    <row r="7" spans="1:17" ht="12.75" customHeight="1">
      <c r="A7" s="24" t="s">
        <v>154</v>
      </c>
      <c r="B7" s="102" t="s">
        <v>170</v>
      </c>
      <c r="C7" s="103">
        <v>1200</v>
      </c>
      <c r="D7" s="103"/>
      <c r="E7" s="3">
        <v>3</v>
      </c>
      <c r="F7" s="3">
        <f>IF(OR(G7="A",G7="B",G7="C",G7="D",G7="S",G7="T",G7="TR",G7="TA",G7="TB",G7="TC",G7="AP"),E7,"")</f>
      </c>
      <c r="G7" s="88"/>
      <c r="H7" s="30" t="s">
        <v>20</v>
      </c>
      <c r="I7" s="13"/>
      <c r="J7" s="13"/>
      <c r="K7" s="13"/>
      <c r="L7" s="13"/>
      <c r="M7" s="13"/>
      <c r="N7" s="12"/>
      <c r="O7" s="12"/>
      <c r="P7" s="45" t="s">
        <v>96</v>
      </c>
      <c r="Q7" s="22"/>
    </row>
    <row r="8" spans="1:17" ht="12.75" customHeight="1">
      <c r="A8" s="24" t="s">
        <v>11</v>
      </c>
      <c r="B8" s="1" t="s">
        <v>38</v>
      </c>
      <c r="C8" s="2">
        <v>1010</v>
      </c>
      <c r="D8" s="2" t="s">
        <v>39</v>
      </c>
      <c r="E8" s="3">
        <v>3</v>
      </c>
      <c r="F8" s="3">
        <f aca="true" t="shared" si="0" ref="F8:F14">IF(OR(G8="A",G8="B",G8="C",G8="D",G8="S",G8="T",G8="TR",G8="TA",G8="TB",G8="TC",G8="AP"),E8,"")</f>
      </c>
      <c r="G8" s="89"/>
      <c r="H8" s="30" t="s">
        <v>164</v>
      </c>
      <c r="I8" s="13"/>
      <c r="J8" s="13"/>
      <c r="K8" s="13"/>
      <c r="L8" s="13"/>
      <c r="M8" s="13"/>
      <c r="N8" s="12"/>
      <c r="O8" s="12"/>
      <c r="P8" s="95"/>
      <c r="Q8" s="22"/>
    </row>
    <row r="9" spans="1:17" ht="12.75" customHeight="1" thickBot="1">
      <c r="A9" s="24" t="s">
        <v>12</v>
      </c>
      <c r="B9" s="1" t="s">
        <v>38</v>
      </c>
      <c r="C9" s="2">
        <v>4010</v>
      </c>
      <c r="D9" s="86" t="s">
        <v>40</v>
      </c>
      <c r="E9" s="3">
        <v>3</v>
      </c>
      <c r="F9" s="3">
        <f t="shared" si="0"/>
      </c>
      <c r="G9" s="90"/>
      <c r="H9" s="47" t="str">
        <f>IF(NOT(AND(H10="",H11="",H12="",H13="")),"D√","D")</f>
        <v>D</v>
      </c>
      <c r="I9" s="47" t="str">
        <f>IF(NOT(AND(I10="",I11="",I12="",I13="")),"G√","G")</f>
        <v>G</v>
      </c>
      <c r="J9" s="15" t="s">
        <v>23</v>
      </c>
      <c r="K9" s="13"/>
      <c r="L9" s="13"/>
      <c r="M9" s="13"/>
      <c r="N9" s="12"/>
      <c r="O9" s="12"/>
      <c r="P9" s="95"/>
      <c r="Q9" s="22"/>
    </row>
    <row r="10" spans="1:17" ht="12.75" customHeight="1">
      <c r="A10" s="24" t="s">
        <v>13</v>
      </c>
      <c r="B10" s="103"/>
      <c r="C10" s="103"/>
      <c r="D10" s="103"/>
      <c r="E10" s="3">
        <v>3</v>
      </c>
      <c r="F10" s="3">
        <f t="shared" si="0"/>
      </c>
      <c r="G10" s="90"/>
      <c r="H10" s="92"/>
      <c r="I10" s="92"/>
      <c r="J10" s="15" t="s">
        <v>92</v>
      </c>
      <c r="K10" s="13"/>
      <c r="L10" s="13"/>
      <c r="M10" s="13"/>
      <c r="N10" s="12"/>
      <c r="O10" s="12"/>
      <c r="P10" s="116"/>
      <c r="Q10" s="22"/>
    </row>
    <row r="11" spans="1:17" ht="12.75" customHeight="1">
      <c r="A11" s="24" t="s">
        <v>14</v>
      </c>
      <c r="B11" s="103"/>
      <c r="C11" s="103"/>
      <c r="D11" s="103"/>
      <c r="E11" s="3">
        <v>3</v>
      </c>
      <c r="F11" s="3">
        <f t="shared" si="0"/>
      </c>
      <c r="G11" s="90"/>
      <c r="H11" s="93"/>
      <c r="I11" s="93"/>
      <c r="J11" s="15" t="s">
        <v>93</v>
      </c>
      <c r="K11" s="13"/>
      <c r="L11" s="13"/>
      <c r="M11" s="13"/>
      <c r="N11" s="12"/>
      <c r="O11" s="12"/>
      <c r="P11" s="95"/>
      <c r="Q11" s="22"/>
    </row>
    <row r="12" spans="1:17" ht="12.75" customHeight="1">
      <c r="A12" s="24" t="s">
        <v>15</v>
      </c>
      <c r="B12" s="103"/>
      <c r="C12" s="103"/>
      <c r="D12" s="103"/>
      <c r="E12" s="3">
        <v>3</v>
      </c>
      <c r="F12" s="3">
        <f t="shared" si="0"/>
      </c>
      <c r="G12" s="90"/>
      <c r="H12" s="93"/>
      <c r="I12" s="93"/>
      <c r="J12" s="15" t="s">
        <v>19</v>
      </c>
      <c r="K12" s="13"/>
      <c r="L12" s="13"/>
      <c r="M12" s="13"/>
      <c r="N12" s="12"/>
      <c r="O12" s="12"/>
      <c r="P12" s="95"/>
      <c r="Q12" s="22"/>
    </row>
    <row r="13" spans="1:17" ht="12.75" customHeight="1" thickBot="1">
      <c r="A13" s="24" t="s">
        <v>16</v>
      </c>
      <c r="B13" s="103"/>
      <c r="C13" s="103"/>
      <c r="D13" s="103"/>
      <c r="E13" s="3">
        <v>3</v>
      </c>
      <c r="F13" s="3">
        <f t="shared" si="0"/>
      </c>
      <c r="G13" s="90"/>
      <c r="H13" s="94"/>
      <c r="I13" s="94"/>
      <c r="J13" s="15" t="s">
        <v>6</v>
      </c>
      <c r="K13" s="13"/>
      <c r="L13" s="13"/>
      <c r="M13" s="13"/>
      <c r="N13" s="12"/>
      <c r="O13" s="12"/>
      <c r="P13" s="95"/>
      <c r="Q13" s="22"/>
    </row>
    <row r="14" spans="1:17" ht="12.75" customHeight="1" thickBot="1">
      <c r="A14" s="24" t="s">
        <v>17</v>
      </c>
      <c r="B14" s="1" t="s">
        <v>41</v>
      </c>
      <c r="C14" s="17">
        <v>1001</v>
      </c>
      <c r="D14" s="17" t="s">
        <v>140</v>
      </c>
      <c r="E14" s="11">
        <v>1</v>
      </c>
      <c r="F14" s="57">
        <f t="shared" si="0"/>
      </c>
      <c r="G14" s="91"/>
      <c r="H14" s="15"/>
      <c r="I14" s="13"/>
      <c r="J14" s="13"/>
      <c r="K14" s="13"/>
      <c r="L14" s="13"/>
      <c r="M14" s="13"/>
      <c r="N14" s="12"/>
      <c r="O14" s="12"/>
      <c r="P14" s="95"/>
      <c r="Q14" s="22"/>
    </row>
    <row r="15" spans="1:17" ht="12.75" customHeight="1" thickBot="1">
      <c r="A15" s="34"/>
      <c r="B15" s="96"/>
      <c r="C15" s="97"/>
      <c r="D15" s="35" t="s">
        <v>79</v>
      </c>
      <c r="E15" s="10">
        <f>SUM(E7:E14)</f>
        <v>22</v>
      </c>
      <c r="F15" s="11">
        <f>SUM(F7:F14)</f>
        <v>0</v>
      </c>
      <c r="G15" s="98">
        <f>IF(F15&gt;=E15,"OK","")</f>
      </c>
      <c r="H15" s="99"/>
      <c r="I15" s="100"/>
      <c r="J15" s="100"/>
      <c r="K15" s="100"/>
      <c r="L15" s="100"/>
      <c r="M15" s="100"/>
      <c r="N15" s="96"/>
      <c r="O15" s="96"/>
      <c r="P15" s="101"/>
      <c r="Q15" s="51"/>
    </row>
    <row r="16" spans="1:17" ht="15" customHeight="1">
      <c r="A16" s="40" t="s">
        <v>42</v>
      </c>
      <c r="F16" s="3">
        <f>IF(OR(G16="A",G16="B",G16="C",G16="D",G16="S",G16="T",G16="TR",G16="TA",G16="TB",G16="TC"),E16,"")</f>
      </c>
      <c r="G16" s="43"/>
      <c r="H16" s="46" t="s">
        <v>94</v>
      </c>
      <c r="O16" s="1"/>
      <c r="P16" s="39"/>
      <c r="Q16" s="22"/>
    </row>
    <row r="17" spans="1:17" ht="12.75" customHeight="1">
      <c r="A17" s="24" t="s">
        <v>24</v>
      </c>
      <c r="B17" s="1" t="s">
        <v>42</v>
      </c>
      <c r="C17" s="2">
        <v>2200</v>
      </c>
      <c r="D17" s="2" t="s">
        <v>43</v>
      </c>
      <c r="E17" s="3">
        <v>4</v>
      </c>
      <c r="F17" s="3">
        <f>IF(OR(G17="A",G17="B",G17="C",G17="S",G17="T",G17="TR",G17="TA",G17="TB",G17="TC",G17="AP"),E17,"")</f>
      </c>
      <c r="G17" s="90"/>
      <c r="H17" s="29" t="s">
        <v>31</v>
      </c>
      <c r="I17" s="13"/>
      <c r="J17" s="13"/>
      <c r="K17" s="13"/>
      <c r="L17" s="13"/>
      <c r="M17" s="13"/>
      <c r="N17" s="12"/>
      <c r="O17" s="12"/>
      <c r="P17" s="95"/>
      <c r="Q17" s="22"/>
    </row>
    <row r="18" spans="1:17" ht="12.75" customHeight="1">
      <c r="A18" s="24"/>
      <c r="B18" s="1" t="s">
        <v>42</v>
      </c>
      <c r="C18" s="2">
        <v>2205</v>
      </c>
      <c r="D18" s="86" t="s">
        <v>44</v>
      </c>
      <c r="E18" s="3">
        <v>4</v>
      </c>
      <c r="F18" s="3">
        <f>IF(OR(G18="A",G18="B",G18="C",G18="S",G18="T",G18="TR",G18="TA",G18="TB",G18="TC",G18="AP"),E18,"")</f>
      </c>
      <c r="G18" s="89"/>
      <c r="H18" s="85" t="s">
        <v>82</v>
      </c>
      <c r="I18" s="13"/>
      <c r="J18" s="13"/>
      <c r="K18" s="13"/>
      <c r="L18" s="13"/>
      <c r="M18" s="85" t="s">
        <v>32</v>
      </c>
      <c r="N18" s="12"/>
      <c r="O18" s="12"/>
      <c r="P18" s="95"/>
      <c r="Q18" s="22"/>
    </row>
    <row r="19" spans="1:17" ht="12.75" customHeight="1">
      <c r="A19" s="24"/>
      <c r="B19" s="1" t="s">
        <v>42</v>
      </c>
      <c r="C19" s="2">
        <v>2210</v>
      </c>
      <c r="D19" s="86" t="s">
        <v>45</v>
      </c>
      <c r="E19" s="3">
        <v>4</v>
      </c>
      <c r="F19" s="3">
        <f>IF(OR(G19="A",G19="B",G19="C",G19="S",G19="T",G19="TR",G19="TA",G19="TB",G19="TC",G19="AP"),E19,"")</f>
      </c>
      <c r="G19" s="89"/>
      <c r="H19" s="85" t="s">
        <v>83</v>
      </c>
      <c r="I19" s="13"/>
      <c r="J19" s="13"/>
      <c r="K19" s="13"/>
      <c r="L19" s="13"/>
      <c r="M19" s="13"/>
      <c r="N19" s="12"/>
      <c r="O19" s="12"/>
      <c r="P19" s="95"/>
      <c r="Q19" s="22"/>
    </row>
    <row r="20" spans="1:17" ht="12.75" customHeight="1">
      <c r="A20" s="24"/>
      <c r="B20" s="1" t="s">
        <v>42</v>
      </c>
      <c r="C20" s="2">
        <v>2310</v>
      </c>
      <c r="D20" s="86" t="s">
        <v>46</v>
      </c>
      <c r="E20" s="3">
        <v>3</v>
      </c>
      <c r="F20" s="3">
        <f>IF(OR(G20="A",G20="B",G20="C",G20="D",G20="S",G20="T",G20="TR",G20="TA",G20="TB",G20="TC",G20="AP"),E20,"")</f>
      </c>
      <c r="G20" s="89"/>
      <c r="H20" s="85" t="s">
        <v>84</v>
      </c>
      <c r="I20" s="13"/>
      <c r="J20" s="13"/>
      <c r="K20" s="13"/>
      <c r="L20" s="13"/>
      <c r="M20" s="13"/>
      <c r="N20" s="12"/>
      <c r="O20" s="12"/>
      <c r="P20" s="95"/>
      <c r="Q20" s="22"/>
    </row>
    <row r="21" spans="2:17" ht="12.75" customHeight="1" thickBot="1">
      <c r="B21" s="15" t="s">
        <v>26</v>
      </c>
      <c r="C21" s="15">
        <v>4220</v>
      </c>
      <c r="D21" s="15" t="s">
        <v>27</v>
      </c>
      <c r="E21" s="11">
        <v>3</v>
      </c>
      <c r="F21" s="57">
        <f>IF(OR(G21="A",G21="B",G21="C",G21="D",G21="S",G21="T",G21="TR",G21="TA",G21="TB",G21="TC",G21="AP"),E21,"")</f>
      </c>
      <c r="G21" s="91"/>
      <c r="H21" s="85" t="s">
        <v>83</v>
      </c>
      <c r="I21" s="13"/>
      <c r="J21" s="13"/>
      <c r="K21" s="30"/>
      <c r="L21" s="13"/>
      <c r="M21" s="13"/>
      <c r="N21" s="12"/>
      <c r="O21" s="12"/>
      <c r="P21" s="117"/>
      <c r="Q21" s="22"/>
    </row>
    <row r="22" spans="1:17" ht="12.75" customHeight="1" thickBot="1">
      <c r="A22" s="34"/>
      <c r="B22" s="8"/>
      <c r="C22" s="10"/>
      <c r="D22" s="35" t="s">
        <v>79</v>
      </c>
      <c r="E22" s="10">
        <f>SUM(E17:E21)</f>
        <v>18</v>
      </c>
      <c r="F22" s="11">
        <f>SUM(F17:F21)</f>
        <v>0</v>
      </c>
      <c r="G22" s="98">
        <f>IF(F22&gt;=E22,"OK","")</f>
      </c>
      <c r="H22" s="9"/>
      <c r="I22" s="11"/>
      <c r="J22" s="11"/>
      <c r="K22" s="11"/>
      <c r="L22" s="11"/>
      <c r="M22" s="11"/>
      <c r="N22" s="8"/>
      <c r="O22" s="8"/>
      <c r="P22" s="38"/>
      <c r="Q22" s="51"/>
    </row>
    <row r="23" spans="1:17" ht="15" customHeight="1">
      <c r="A23" s="40" t="s">
        <v>75</v>
      </c>
      <c r="B23" s="14"/>
      <c r="C23" s="17"/>
      <c r="D23" s="17"/>
      <c r="F23" s="7"/>
      <c r="G23" s="43"/>
      <c r="H23" s="29" t="s">
        <v>94</v>
      </c>
      <c r="I23" s="7"/>
      <c r="J23" s="7"/>
      <c r="K23" s="7"/>
      <c r="L23" s="7"/>
      <c r="M23" s="7"/>
      <c r="N23" s="14"/>
      <c r="O23" s="14"/>
      <c r="P23" s="39"/>
      <c r="Q23" s="22"/>
    </row>
    <row r="24" spans="1:17" ht="12.75" customHeight="1">
      <c r="A24" s="24" t="s">
        <v>25</v>
      </c>
      <c r="B24" s="1" t="s">
        <v>47</v>
      </c>
      <c r="C24" s="2">
        <v>1220</v>
      </c>
      <c r="D24" s="2" t="s">
        <v>145</v>
      </c>
      <c r="E24" s="3">
        <v>4</v>
      </c>
      <c r="F24" s="3">
        <f>IF(OR(G24="A",G24="B",G24="C",G24="D",G24="S",G24="T",G24="TR",G24="TA",G24="TB",G24="TC",G24="AP"),E24,"")</f>
      </c>
      <c r="G24" s="90"/>
      <c r="H24" s="85" t="s">
        <v>146</v>
      </c>
      <c r="I24" s="13"/>
      <c r="J24" s="13"/>
      <c r="K24" s="13"/>
      <c r="L24" s="13"/>
      <c r="M24" s="15" t="s">
        <v>165</v>
      </c>
      <c r="N24" s="12"/>
      <c r="O24" s="12"/>
      <c r="P24" s="95"/>
      <c r="Q24" s="22"/>
    </row>
    <row r="25" spans="1:17" ht="12.75" customHeight="1">
      <c r="A25" s="24" t="s">
        <v>25</v>
      </c>
      <c r="B25" s="1" t="s">
        <v>48</v>
      </c>
      <c r="C25" s="2">
        <v>1020</v>
      </c>
      <c r="D25" s="2" t="s">
        <v>49</v>
      </c>
      <c r="E25" s="3">
        <v>4</v>
      </c>
      <c r="F25" s="3">
        <f>IF(OR(G25="A",G25="B",G25="C",G25="S",G25="T",G25="TR",G25="TA",G25="TB",G25="TC",G25="AP"),E25,"")</f>
      </c>
      <c r="G25" s="90"/>
      <c r="H25" s="85" t="s">
        <v>102</v>
      </c>
      <c r="I25" s="13"/>
      <c r="J25" s="13"/>
      <c r="K25" s="13"/>
      <c r="L25" s="13"/>
      <c r="M25" s="13"/>
      <c r="N25" s="12"/>
      <c r="O25" s="12"/>
      <c r="P25" s="95"/>
      <c r="Q25" s="22"/>
    </row>
    <row r="26" spans="1:17" ht="12.75" customHeight="1">
      <c r="A26" s="24"/>
      <c r="B26" s="104" t="s">
        <v>48</v>
      </c>
      <c r="C26" s="103">
        <v>1030</v>
      </c>
      <c r="D26" s="104" t="s">
        <v>178</v>
      </c>
      <c r="E26" s="3">
        <v>4</v>
      </c>
      <c r="F26" s="3">
        <f>IF(OR(G26="A",G26="B",G26="C",G26="D",G26="S",G26="T",G26="TR",G26="TA",G26="TB",G26="TC",G26="AP"),E26,"")</f>
      </c>
      <c r="G26" s="90"/>
      <c r="H26" s="30" t="s">
        <v>166</v>
      </c>
      <c r="J26" s="13"/>
      <c r="K26" s="13"/>
      <c r="L26" s="13"/>
      <c r="M26" s="13"/>
      <c r="N26" s="12"/>
      <c r="O26" s="12"/>
      <c r="P26" s="95" t="s">
        <v>177</v>
      </c>
      <c r="Q26" s="22"/>
    </row>
    <row r="27" spans="2:17" ht="12.75" customHeight="1" thickBot="1">
      <c r="B27" s="122"/>
      <c r="C27" s="123"/>
      <c r="D27" s="123"/>
      <c r="E27" s="11"/>
      <c r="F27" s="57">
        <f>IF(OR(G27="A",G27="B",G27="C",G27="D",G27="S",G27="T",G27="TR",G27="TA",G27="TB",G27="TC",G27="AP"),E27,"")</f>
      </c>
      <c r="G27" s="98"/>
      <c r="H27" s="30" t="s">
        <v>174</v>
      </c>
      <c r="I27" s="13"/>
      <c r="J27" s="13"/>
      <c r="K27" s="13"/>
      <c r="L27" s="13"/>
      <c r="M27" s="13"/>
      <c r="N27" s="12"/>
      <c r="O27" s="12"/>
      <c r="P27" s="95"/>
      <c r="Q27" s="22"/>
    </row>
    <row r="28" spans="1:17" ht="12.75" customHeight="1" thickBot="1">
      <c r="A28" s="34"/>
      <c r="B28" s="8"/>
      <c r="C28" s="10"/>
      <c r="D28" s="35" t="s">
        <v>79</v>
      </c>
      <c r="E28" s="10">
        <f>SUM(E24:E27)</f>
        <v>12</v>
      </c>
      <c r="F28" s="11">
        <f>SUM(F24:F27)</f>
        <v>0</v>
      </c>
      <c r="G28" s="98">
        <f>IF(F28&gt;=E28,"OK","")</f>
      </c>
      <c r="H28" s="9"/>
      <c r="I28" s="11"/>
      <c r="J28" s="11"/>
      <c r="K28" s="11"/>
      <c r="L28" s="11"/>
      <c r="M28" s="11"/>
      <c r="N28" s="8"/>
      <c r="O28" s="8"/>
      <c r="P28" s="38"/>
      <c r="Q28" s="51"/>
    </row>
    <row r="29" spans="1:17" ht="15" customHeight="1">
      <c r="A29" s="40" t="s">
        <v>51</v>
      </c>
      <c r="F29" s="3"/>
      <c r="G29" s="43"/>
      <c r="H29" s="29" t="s">
        <v>94</v>
      </c>
      <c r="K29" s="129" t="s">
        <v>159</v>
      </c>
      <c r="O29" s="1"/>
      <c r="P29" s="39"/>
      <c r="Q29" s="22"/>
    </row>
    <row r="30" spans="1:17" ht="12.75" customHeight="1">
      <c r="A30" s="24" t="s">
        <v>156</v>
      </c>
      <c r="B30" s="1" t="s">
        <v>52</v>
      </c>
      <c r="C30" s="2">
        <v>1000</v>
      </c>
      <c r="D30" s="2" t="s">
        <v>53</v>
      </c>
      <c r="E30" s="26">
        <v>1</v>
      </c>
      <c r="F30" s="3">
        <f>IF(OR(G30="A",G30="B",G30="C",G30="D",G30="S",G30="T",G30="TR",G30="TA",G30="TB",G30="TC",G30="AP"),E30,"")</f>
      </c>
      <c r="G30" s="90"/>
      <c r="H30" s="85" t="s">
        <v>163</v>
      </c>
      <c r="I30" s="13"/>
      <c r="J30" s="13"/>
      <c r="K30" s="13"/>
      <c r="L30" s="13"/>
      <c r="M30" s="13"/>
      <c r="N30" s="12"/>
      <c r="O30" s="12"/>
      <c r="P30" s="95"/>
      <c r="Q30" s="22"/>
    </row>
    <row r="31" spans="2:17" ht="12.75" customHeight="1">
      <c r="B31" s="1" t="s">
        <v>52</v>
      </c>
      <c r="C31" s="2">
        <v>1060</v>
      </c>
      <c r="D31" s="2" t="s">
        <v>54</v>
      </c>
      <c r="E31" s="3">
        <v>3</v>
      </c>
      <c r="F31" s="3">
        <f>IF(OR(G31="A",G31="B",G31="C",G31="S",G31="T",G31="TR",G31="TA",G31="TB",G31="TC",G31="AP"),E31,"")</f>
      </c>
      <c r="G31" s="90"/>
      <c r="H31" s="85" t="s">
        <v>89</v>
      </c>
      <c r="I31" s="13"/>
      <c r="J31" s="13"/>
      <c r="K31" s="13"/>
      <c r="L31" s="13"/>
      <c r="M31" s="13"/>
      <c r="N31" s="12"/>
      <c r="O31" s="12"/>
      <c r="P31" s="95"/>
      <c r="Q31" s="22"/>
    </row>
    <row r="32" spans="1:17" ht="12.75" customHeight="1">
      <c r="A32" s="24"/>
      <c r="B32" s="1" t="s">
        <v>52</v>
      </c>
      <c r="C32" s="2">
        <v>2110</v>
      </c>
      <c r="D32" s="2" t="s">
        <v>55</v>
      </c>
      <c r="E32" s="3">
        <v>3</v>
      </c>
      <c r="F32" s="3">
        <f>IF(OR(G32="A",G32="B",G32="C",G32="S",G32="T",G32="TR",G32="TA",G32="TB",G32="TC",G32="AP"),E32,"")</f>
      </c>
      <c r="G32" s="90"/>
      <c r="H32" s="85" t="s">
        <v>90</v>
      </c>
      <c r="I32" s="13"/>
      <c r="J32" s="13"/>
      <c r="K32" s="13"/>
      <c r="L32" s="13"/>
      <c r="M32" s="13"/>
      <c r="N32" s="12"/>
      <c r="O32" s="12"/>
      <c r="P32" s="95"/>
      <c r="Q32" s="22"/>
    </row>
    <row r="33" spans="2:17" ht="12.75" customHeight="1">
      <c r="B33" s="1" t="s">
        <v>52</v>
      </c>
      <c r="C33" s="2">
        <v>2120</v>
      </c>
      <c r="D33" s="2" t="s">
        <v>56</v>
      </c>
      <c r="E33" s="3">
        <v>3</v>
      </c>
      <c r="F33" s="3">
        <f>IF(OR(G33="A",G33="B",G33="C",G33="S",G33="T",G33="TR",G33="TA",G33="TB",G33="TC",G33="AP"),E33,"")</f>
      </c>
      <c r="G33" s="90"/>
      <c r="H33" s="85" t="s">
        <v>152</v>
      </c>
      <c r="I33" s="13"/>
      <c r="J33" s="13"/>
      <c r="K33" s="13"/>
      <c r="L33" s="13"/>
      <c r="M33" s="13"/>
      <c r="N33" s="12"/>
      <c r="O33" s="12"/>
      <c r="P33" s="95"/>
      <c r="Q33" s="22"/>
    </row>
    <row r="34" spans="2:17" ht="12.75" customHeight="1">
      <c r="B34" s="1" t="s">
        <v>52</v>
      </c>
      <c r="C34" s="2">
        <v>2310</v>
      </c>
      <c r="D34" s="2" t="s">
        <v>57</v>
      </c>
      <c r="E34" s="3">
        <v>3</v>
      </c>
      <c r="F34" s="3">
        <f>IF(OR(G34="A",G34="B",G34="C",G34="D",G34="S",G34="T",G34="TR",G34="TA",G34="TB",G34="TC",G34="AP"),E34,"")</f>
      </c>
      <c r="G34" s="90"/>
      <c r="H34" s="85" t="s">
        <v>5</v>
      </c>
      <c r="I34" s="13"/>
      <c r="J34" s="13"/>
      <c r="K34" s="13"/>
      <c r="L34" s="13"/>
      <c r="M34" s="13"/>
      <c r="N34" s="12"/>
      <c r="O34" s="12"/>
      <c r="P34" s="95"/>
      <c r="Q34" s="22"/>
    </row>
    <row r="35" spans="2:17" ht="12.75" customHeight="1">
      <c r="B35" s="1" t="s">
        <v>52</v>
      </c>
      <c r="C35" s="2">
        <v>2330</v>
      </c>
      <c r="D35" s="2" t="s">
        <v>58</v>
      </c>
      <c r="E35" s="3">
        <v>3</v>
      </c>
      <c r="F35" s="3">
        <f>IF(OR(G35="A",G35="B",G35="C",G35="S",G35="T",G35="TR",G35="TA",G35="TB",G35="TC",G35="AP"),E35,"")</f>
      </c>
      <c r="G35" s="90"/>
      <c r="H35" s="85" t="s">
        <v>5</v>
      </c>
      <c r="I35" s="13"/>
      <c r="J35" s="13"/>
      <c r="K35" s="13"/>
      <c r="L35" s="13"/>
      <c r="M35" s="13"/>
      <c r="N35" s="12"/>
      <c r="O35" s="12"/>
      <c r="P35" s="95"/>
      <c r="Q35" s="22"/>
    </row>
    <row r="36" spans="2:17" ht="12.75" customHeight="1" thickBot="1">
      <c r="B36" s="1" t="s">
        <v>52</v>
      </c>
      <c r="C36" s="17">
        <v>2410</v>
      </c>
      <c r="D36" s="17" t="s">
        <v>59</v>
      </c>
      <c r="E36" s="11">
        <v>3</v>
      </c>
      <c r="F36" s="57">
        <f>IF(OR(G36="A",G36="B",G36="C",G36="S",G36="T",G36="TR",G36="TA",G36="TB",G36="TC",G36="AP"),E36,"")</f>
      </c>
      <c r="G36" s="91"/>
      <c r="H36" s="85" t="s">
        <v>81</v>
      </c>
      <c r="I36" s="13"/>
      <c r="J36" s="13"/>
      <c r="K36" s="13"/>
      <c r="L36" s="13"/>
      <c r="M36" s="13"/>
      <c r="N36" s="12"/>
      <c r="O36" s="12"/>
      <c r="P36" s="95"/>
      <c r="Q36" s="22"/>
    </row>
    <row r="37" spans="1:17" ht="12.75" customHeight="1" thickBot="1">
      <c r="A37" s="34"/>
      <c r="B37" s="8"/>
      <c r="C37" s="10"/>
      <c r="D37" s="35" t="s">
        <v>79</v>
      </c>
      <c r="E37" s="10">
        <f>SUM(E30:E36)</f>
        <v>19</v>
      </c>
      <c r="F37" s="11">
        <f>SUM(F30:F36)</f>
        <v>0</v>
      </c>
      <c r="G37" s="98">
        <f>IF(F37&gt;=E37,"OK","")</f>
      </c>
      <c r="H37" s="9"/>
      <c r="I37" s="9"/>
      <c r="J37" s="9"/>
      <c r="K37" s="11"/>
      <c r="L37" s="11"/>
      <c r="M37" s="11"/>
      <c r="N37" s="8"/>
      <c r="O37" s="8"/>
      <c r="P37" s="38"/>
      <c r="Q37" s="51"/>
    </row>
    <row r="38" spans="1:17" ht="15" customHeight="1">
      <c r="A38" s="40" t="s">
        <v>60</v>
      </c>
      <c r="F38" s="3"/>
      <c r="G38" s="43"/>
      <c r="H38" s="29" t="s">
        <v>94</v>
      </c>
      <c r="K38" s="129" t="s">
        <v>169</v>
      </c>
      <c r="O38" s="4" t="s">
        <v>103</v>
      </c>
      <c r="P38" s="39"/>
      <c r="Q38" s="22"/>
    </row>
    <row r="39" spans="1:17" ht="15" customHeight="1">
      <c r="A39" s="40"/>
      <c r="B39" s="1" t="s">
        <v>61</v>
      </c>
      <c r="C39" s="2">
        <v>2070</v>
      </c>
      <c r="D39" s="2" t="s">
        <v>97</v>
      </c>
      <c r="E39" s="3">
        <v>3</v>
      </c>
      <c r="F39" s="3">
        <f>IF(OR(G39="A",G39="B",G39="C",G39="S",G39="T",G39="TR",G39="TA",G39="TB",G39="TC",G39="AP"),E39,"")</f>
      </c>
      <c r="G39" s="90"/>
      <c r="H39" s="85" t="s">
        <v>33</v>
      </c>
      <c r="I39" s="13"/>
      <c r="J39" s="13"/>
      <c r="K39" s="13"/>
      <c r="L39" s="13"/>
      <c r="M39" s="130" t="s">
        <v>168</v>
      </c>
      <c r="N39" s="12"/>
      <c r="O39" s="13"/>
      <c r="P39" s="95"/>
      <c r="Q39" s="22"/>
    </row>
    <row r="40" spans="1:17" ht="12.75" customHeight="1">
      <c r="A40" s="24" t="s">
        <v>16</v>
      </c>
      <c r="B40" s="1" t="s">
        <v>61</v>
      </c>
      <c r="C40" s="2">
        <v>2100</v>
      </c>
      <c r="D40" s="2" t="s">
        <v>158</v>
      </c>
      <c r="E40" s="3">
        <v>3</v>
      </c>
      <c r="F40" s="3">
        <f aca="true" t="shared" si="1" ref="F40:F48">IF(OR(G40="A",G40="B",G40="C",G40="D",G40="S",G40="T",G40="TR",G40="TA",G40="TB",G40="TC",G40="AP"),E40,"")</f>
      </c>
      <c r="G40" s="90"/>
      <c r="H40" s="85" t="s">
        <v>167</v>
      </c>
      <c r="I40" s="13"/>
      <c r="J40" s="13"/>
      <c r="K40" s="13"/>
      <c r="L40" s="13"/>
      <c r="M40" s="13"/>
      <c r="N40" s="12"/>
      <c r="O40" s="13"/>
      <c r="P40" s="95"/>
      <c r="Q40" s="22"/>
    </row>
    <row r="41" spans="2:17" ht="12.75" customHeight="1">
      <c r="B41" s="1" t="s">
        <v>61</v>
      </c>
      <c r="C41" s="2">
        <v>3100</v>
      </c>
      <c r="D41" s="2" t="s">
        <v>110</v>
      </c>
      <c r="E41" s="3">
        <v>3</v>
      </c>
      <c r="F41" s="3">
        <f t="shared" si="1"/>
      </c>
      <c r="G41" s="90"/>
      <c r="H41" s="85" t="s">
        <v>85</v>
      </c>
      <c r="I41" s="13"/>
      <c r="J41" s="13"/>
      <c r="K41" s="13"/>
      <c r="L41" s="13"/>
      <c r="M41" s="13"/>
      <c r="N41" s="12"/>
      <c r="O41" s="13"/>
      <c r="P41" s="95"/>
      <c r="Q41" s="22"/>
    </row>
    <row r="42" spans="2:17" ht="12.75" customHeight="1">
      <c r="B42" s="1" t="s">
        <v>61</v>
      </c>
      <c r="C42" s="2">
        <v>3200</v>
      </c>
      <c r="D42" s="2" t="s">
        <v>62</v>
      </c>
      <c r="E42" s="3">
        <v>3</v>
      </c>
      <c r="F42" s="3">
        <f>IF(OR(G42="A",G42="B",G42="C",G42="S",G42="T",G42="TR",G42="TA",G42="TB",G42="TC",G42="AP"),E42,"")</f>
      </c>
      <c r="G42" s="90"/>
      <c r="H42" s="85" t="s">
        <v>86</v>
      </c>
      <c r="I42" s="13"/>
      <c r="J42" s="13"/>
      <c r="K42" s="13"/>
      <c r="L42" s="13"/>
      <c r="M42" s="13"/>
      <c r="N42" s="12"/>
      <c r="O42" s="13">
        <v>1</v>
      </c>
      <c r="P42" s="95"/>
      <c r="Q42" s="22"/>
    </row>
    <row r="43" spans="1:17" ht="12.75" customHeight="1">
      <c r="A43" s="24" t="s">
        <v>34</v>
      </c>
      <c r="B43" s="1" t="s">
        <v>61</v>
      </c>
      <c r="C43" s="2">
        <v>3210</v>
      </c>
      <c r="D43" s="2" t="s">
        <v>0</v>
      </c>
      <c r="E43" s="3">
        <v>3</v>
      </c>
      <c r="F43" s="3">
        <f t="shared" si="1"/>
      </c>
      <c r="G43" s="90"/>
      <c r="H43" s="85" t="s">
        <v>143</v>
      </c>
      <c r="I43" s="13"/>
      <c r="J43" s="13"/>
      <c r="K43" s="13"/>
      <c r="L43" s="13"/>
      <c r="M43" s="13"/>
      <c r="N43" s="12"/>
      <c r="O43" s="13"/>
      <c r="P43" s="95"/>
      <c r="Q43" s="22"/>
    </row>
    <row r="44" spans="2:17" ht="12.75" customHeight="1">
      <c r="B44" s="1" t="s">
        <v>61</v>
      </c>
      <c r="C44" s="2">
        <v>3300</v>
      </c>
      <c r="D44" s="2" t="s">
        <v>98</v>
      </c>
      <c r="E44" s="3">
        <v>3</v>
      </c>
      <c r="F44" s="3">
        <f>IF(OR(G44="A",G44="B",G44="C",G44="S",G44="T",G44="TR",G44="TA",G44="TB",G44="TC",G44="AP"),E44,"")</f>
      </c>
      <c r="G44" s="90"/>
      <c r="H44" s="85" t="s">
        <v>87</v>
      </c>
      <c r="I44" s="13"/>
      <c r="J44" s="13"/>
      <c r="K44" s="13"/>
      <c r="L44" s="13"/>
      <c r="M44" s="13"/>
      <c r="N44" s="12"/>
      <c r="O44" s="13">
        <v>1</v>
      </c>
      <c r="P44" s="95"/>
      <c r="Q44" s="22"/>
    </row>
    <row r="45" spans="2:17" ht="12.75" customHeight="1">
      <c r="B45" s="1" t="s">
        <v>61</v>
      </c>
      <c r="C45" s="2">
        <v>3400</v>
      </c>
      <c r="D45" s="2" t="s">
        <v>99</v>
      </c>
      <c r="E45" s="3">
        <v>3</v>
      </c>
      <c r="F45" s="3">
        <f>IF(OR(G45="A",G45="B",G45="C",G45="S",G45="T",G45="TR",G45="TA",G45="TB",G45="TC",G45="AP"),E45,"")</f>
      </c>
      <c r="G45" s="90"/>
      <c r="H45" s="85" t="s">
        <v>30</v>
      </c>
      <c r="I45" s="13"/>
      <c r="J45" s="13"/>
      <c r="K45" s="13"/>
      <c r="L45" s="13"/>
      <c r="M45" s="13"/>
      <c r="N45" s="12"/>
      <c r="O45" s="13"/>
      <c r="P45" s="95"/>
      <c r="Q45" s="22"/>
    </row>
    <row r="46" spans="2:17" ht="12.75" customHeight="1">
      <c r="B46" s="1" t="s">
        <v>61</v>
      </c>
      <c r="C46" s="2">
        <v>3500</v>
      </c>
      <c r="D46" s="2" t="s">
        <v>160</v>
      </c>
      <c r="E46" s="3">
        <v>3</v>
      </c>
      <c r="F46" s="3">
        <f t="shared" si="1"/>
      </c>
      <c r="G46" s="90"/>
      <c r="H46" s="85" t="s">
        <v>155</v>
      </c>
      <c r="I46" s="13"/>
      <c r="J46" s="13"/>
      <c r="K46" s="13"/>
      <c r="L46" s="13"/>
      <c r="M46" s="13"/>
      <c r="N46" s="12"/>
      <c r="O46" s="13">
        <v>1</v>
      </c>
      <c r="P46" s="95"/>
      <c r="Q46" s="22"/>
    </row>
    <row r="47" spans="2:17" ht="12.75" customHeight="1">
      <c r="B47" s="1" t="s">
        <v>61</v>
      </c>
      <c r="C47" s="2">
        <v>3600</v>
      </c>
      <c r="D47" s="2" t="s">
        <v>63</v>
      </c>
      <c r="E47" s="3">
        <v>3</v>
      </c>
      <c r="F47" s="3">
        <f t="shared" si="1"/>
      </c>
      <c r="G47" s="90"/>
      <c r="H47" s="85" t="s">
        <v>88</v>
      </c>
      <c r="I47" s="13"/>
      <c r="J47" s="13"/>
      <c r="K47" s="13"/>
      <c r="L47" s="13"/>
      <c r="M47" s="13"/>
      <c r="N47" s="12"/>
      <c r="O47" s="13">
        <v>1</v>
      </c>
      <c r="P47" s="95"/>
      <c r="Q47" s="22"/>
    </row>
    <row r="48" spans="2:17" ht="12.75" customHeight="1" thickBot="1">
      <c r="B48" s="1" t="s">
        <v>61</v>
      </c>
      <c r="C48" s="17">
        <v>3900</v>
      </c>
      <c r="D48" s="17" t="s">
        <v>100</v>
      </c>
      <c r="E48" s="11">
        <v>3</v>
      </c>
      <c r="F48" s="57">
        <f t="shared" si="1"/>
      </c>
      <c r="G48" s="91"/>
      <c r="H48" s="85" t="s">
        <v>95</v>
      </c>
      <c r="I48" s="13"/>
      <c r="J48" s="13"/>
      <c r="K48" s="13"/>
      <c r="L48" s="13"/>
      <c r="M48" s="13"/>
      <c r="N48" s="12"/>
      <c r="O48" s="13"/>
      <c r="P48" s="95"/>
      <c r="Q48" s="22"/>
    </row>
    <row r="49" spans="1:17" ht="12.75" customHeight="1" thickBot="1">
      <c r="A49" s="34"/>
      <c r="B49" s="8"/>
      <c r="C49" s="10"/>
      <c r="D49" s="35" t="s">
        <v>79</v>
      </c>
      <c r="E49" s="10">
        <v>30</v>
      </c>
      <c r="F49" s="11">
        <f>SUM(F39:F48)</f>
        <v>0</v>
      </c>
      <c r="G49" s="98">
        <f>IF(F49&gt;=E49,"OK","")</f>
      </c>
      <c r="H49" s="9"/>
      <c r="I49" s="10"/>
      <c r="J49" s="11"/>
      <c r="K49" s="11"/>
      <c r="L49" s="11"/>
      <c r="M49" s="11"/>
      <c r="N49" s="8"/>
      <c r="O49" s="11"/>
      <c r="P49" s="38"/>
      <c r="Q49" s="51"/>
    </row>
    <row r="50" spans="1:17" ht="15" customHeight="1">
      <c r="A50" s="40" t="s">
        <v>151</v>
      </c>
      <c r="F50" s="3"/>
      <c r="G50" s="43"/>
      <c r="J50" s="4"/>
      <c r="K50" s="4"/>
      <c r="L50" s="4"/>
      <c r="M50" s="4"/>
      <c r="N50" s="4"/>
      <c r="O50" s="4" t="s">
        <v>103</v>
      </c>
      <c r="P50" s="39"/>
      <c r="Q50" s="22"/>
    </row>
    <row r="51" spans="1:17" ht="12.75" customHeight="1">
      <c r="A51" s="24" t="s">
        <v>149</v>
      </c>
      <c r="B51" s="104" t="s">
        <v>180</v>
      </c>
      <c r="C51" s="103">
        <v>2021</v>
      </c>
      <c r="D51" s="103" t="s">
        <v>181</v>
      </c>
      <c r="E51" s="13">
        <v>4</v>
      </c>
      <c r="F51" s="3">
        <f>IF(OR(G51="A",G51="B",G51="C",G51="D",G51="S",G51="T",G51="TR",G51="TA",G51="TB",G51="TC",G51="AP"),E51,"")</f>
      </c>
      <c r="G51" s="90"/>
      <c r="H51" s="75" t="s">
        <v>147</v>
      </c>
      <c r="I51" s="13"/>
      <c r="J51" s="13"/>
      <c r="K51" s="13"/>
      <c r="L51" s="13"/>
      <c r="M51" s="13"/>
      <c r="N51" s="13"/>
      <c r="O51" s="120"/>
      <c r="P51" s="95" t="s">
        <v>179</v>
      </c>
      <c r="Q51" s="22"/>
    </row>
    <row r="52" spans="2:17" ht="12.75" customHeight="1">
      <c r="B52" s="104" t="s">
        <v>61</v>
      </c>
      <c r="C52" s="136">
        <v>4400</v>
      </c>
      <c r="D52" s="103" t="s">
        <v>182</v>
      </c>
      <c r="E52" s="13">
        <v>3</v>
      </c>
      <c r="F52" s="3">
        <f>IF(OR(G52="A",G52="B",G52="C",G52="D",G52="S",G52="T",G52="TR",G52="TA",G52="TB",G52="TC",G52="AP"),E52,"")</f>
      </c>
      <c r="G52" s="90"/>
      <c r="H52" s="76" t="s">
        <v>148</v>
      </c>
      <c r="I52" s="13"/>
      <c r="J52" s="13"/>
      <c r="K52" s="13"/>
      <c r="L52" s="13"/>
      <c r="M52" s="13"/>
      <c r="N52" s="13"/>
      <c r="O52" s="13">
        <v>2</v>
      </c>
      <c r="P52" s="95" t="s">
        <v>111</v>
      </c>
      <c r="Q52" s="22"/>
    </row>
    <row r="53" spans="2:17" ht="12.75" customHeight="1">
      <c r="B53" s="104" t="s">
        <v>61</v>
      </c>
      <c r="C53" s="103">
        <v>4430</v>
      </c>
      <c r="D53" s="103" t="s">
        <v>7</v>
      </c>
      <c r="E53" s="13">
        <v>3</v>
      </c>
      <c r="F53" s="3">
        <f>IF(OR(G53="A",G53="B",G53="C",G53="D",G53="S",G53="T",G53="TR",G53="TA",G53="TB",G53="TC",G53="AP"),E53,"")</f>
      </c>
      <c r="G53" s="90"/>
      <c r="H53" s="75" t="s">
        <v>150</v>
      </c>
      <c r="I53" s="13"/>
      <c r="J53" s="13"/>
      <c r="K53" s="13"/>
      <c r="L53" s="13"/>
      <c r="M53" s="13"/>
      <c r="N53" s="12"/>
      <c r="O53" s="120"/>
      <c r="P53" s="95" t="s">
        <v>112</v>
      </c>
      <c r="Q53" s="22"/>
    </row>
    <row r="54" spans="2:17" ht="12.75" customHeight="1" thickBot="1">
      <c r="B54" s="103" t="s">
        <v>61</v>
      </c>
      <c r="C54" s="103">
        <v>4800</v>
      </c>
      <c r="D54" s="103" t="s">
        <v>184</v>
      </c>
      <c r="E54" s="13">
        <v>3</v>
      </c>
      <c r="F54" s="57">
        <f>IF(OR(G54="A",G54="B",G54="C",G54="D",G54="S",G54="T",G54="TR",G54="TA",G54="TB",G54="TC",G54="AP"),E54,"")</f>
      </c>
      <c r="G54" s="91"/>
      <c r="H54" s="15"/>
      <c r="I54" s="13"/>
      <c r="J54" s="13"/>
      <c r="K54" s="13"/>
      <c r="L54" s="13"/>
      <c r="M54" s="13"/>
      <c r="N54" s="12"/>
      <c r="O54" s="13">
        <v>1</v>
      </c>
      <c r="P54" s="95" t="s">
        <v>117</v>
      </c>
      <c r="Q54" s="22"/>
    </row>
    <row r="55" spans="1:17" ht="12.75" customHeight="1" thickBot="1">
      <c r="A55" s="34"/>
      <c r="B55" s="8"/>
      <c r="C55" s="10"/>
      <c r="D55" s="35" t="s">
        <v>79</v>
      </c>
      <c r="E55" s="81" t="s">
        <v>28</v>
      </c>
      <c r="F55" s="11">
        <f>SUM(F51:F54)</f>
        <v>0</v>
      </c>
      <c r="G55" s="98">
        <f>IF(F55&gt;=13,"OK","")</f>
      </c>
      <c r="H55" s="9"/>
      <c r="I55" s="11"/>
      <c r="J55" s="9"/>
      <c r="K55" s="11"/>
      <c r="L55" s="11"/>
      <c r="M55" s="11"/>
      <c r="N55" s="8"/>
      <c r="O55" s="32"/>
      <c r="P55" s="38"/>
      <c r="Q55" s="51"/>
    </row>
    <row r="56" spans="1:16" ht="15" customHeight="1">
      <c r="A56" s="40" t="s">
        <v>29</v>
      </c>
      <c r="F56" s="3"/>
      <c r="G56" s="43"/>
      <c r="H56" s="4" t="s">
        <v>69</v>
      </c>
      <c r="I56" s="4" t="s">
        <v>64</v>
      </c>
      <c r="J56" s="4" t="s">
        <v>65</v>
      </c>
      <c r="K56" s="4" t="s">
        <v>66</v>
      </c>
      <c r="L56" s="4" t="s">
        <v>67</v>
      </c>
      <c r="M56" s="4" t="s">
        <v>68</v>
      </c>
      <c r="O56" s="4" t="s">
        <v>103</v>
      </c>
      <c r="P56" s="87"/>
    </row>
    <row r="57" spans="1:17" ht="12.75" customHeight="1">
      <c r="A57" s="50" t="s">
        <v>18</v>
      </c>
      <c r="F57" s="3"/>
      <c r="G57" s="43"/>
      <c r="H57" s="27"/>
      <c r="I57" s="4"/>
      <c r="J57" s="4"/>
      <c r="K57" s="4"/>
      <c r="L57" s="4"/>
      <c r="M57" s="4"/>
      <c r="N57" s="4"/>
      <c r="O57" s="4"/>
      <c r="P57" s="37"/>
      <c r="Q57" s="22"/>
    </row>
    <row r="58" spans="2:17" ht="12.75" customHeight="1">
      <c r="B58" s="1" t="s">
        <v>61</v>
      </c>
      <c r="C58" s="17">
        <v>4260</v>
      </c>
      <c r="D58" s="17" t="s">
        <v>101</v>
      </c>
      <c r="E58" s="3">
        <v>3</v>
      </c>
      <c r="F58" s="3">
        <f aca="true" t="shared" si="2" ref="F58:F63">IF(OR(G58="A",G58="B",G58="C",G58="D",G58="S",G58="T",G58="TR",G58="TA",G58="TB",G58="TC",G58="AP"),E58,"")</f>
      </c>
      <c r="G58" s="90"/>
      <c r="H58" s="16"/>
      <c r="I58" s="16"/>
      <c r="J58" s="16"/>
      <c r="K58" s="16" t="s">
        <v>70</v>
      </c>
      <c r="L58" s="16"/>
      <c r="M58" s="16"/>
      <c r="N58" s="52"/>
      <c r="O58" s="52">
        <v>3</v>
      </c>
      <c r="P58" s="95"/>
      <c r="Q58" s="22"/>
    </row>
    <row r="59" spans="2:17" ht="12.75" customHeight="1">
      <c r="B59" s="104" t="s">
        <v>61</v>
      </c>
      <c r="C59" s="103">
        <v>4350</v>
      </c>
      <c r="D59" s="103" t="s">
        <v>8</v>
      </c>
      <c r="E59" s="13">
        <v>3</v>
      </c>
      <c r="F59" s="3">
        <f t="shared" si="2"/>
      </c>
      <c r="G59" s="90"/>
      <c r="H59" s="16"/>
      <c r="I59" s="108"/>
      <c r="J59" s="108"/>
      <c r="K59" s="108"/>
      <c r="L59" s="108"/>
      <c r="M59" s="108" t="s">
        <v>70</v>
      </c>
      <c r="N59" s="52"/>
      <c r="O59" s="52">
        <v>3</v>
      </c>
      <c r="P59" s="95" t="s">
        <v>9</v>
      </c>
      <c r="Q59" s="22"/>
    </row>
    <row r="60" spans="2:17" ht="12.75" customHeight="1">
      <c r="B60" s="104" t="s">
        <v>61</v>
      </c>
      <c r="C60" s="103">
        <v>4410</v>
      </c>
      <c r="D60" s="103" t="s">
        <v>10</v>
      </c>
      <c r="E60" s="13">
        <v>3</v>
      </c>
      <c r="F60" s="3">
        <f t="shared" si="2"/>
      </c>
      <c r="G60" s="90"/>
      <c r="H60" s="16"/>
      <c r="I60" s="108" t="s">
        <v>70</v>
      </c>
      <c r="J60" s="108"/>
      <c r="K60" s="108"/>
      <c r="L60" s="108"/>
      <c r="M60" s="108"/>
      <c r="N60" s="52"/>
      <c r="O60" s="52">
        <v>2</v>
      </c>
      <c r="P60" s="95" t="s">
        <v>111</v>
      </c>
      <c r="Q60" s="22"/>
    </row>
    <row r="61" spans="2:17" ht="12.75" customHeight="1">
      <c r="B61" s="104" t="s">
        <v>61</v>
      </c>
      <c r="C61" s="103">
        <v>4440</v>
      </c>
      <c r="D61" s="103" t="s">
        <v>113</v>
      </c>
      <c r="E61" s="13">
        <v>3</v>
      </c>
      <c r="F61" s="3">
        <f t="shared" si="2"/>
      </c>
      <c r="G61" s="90"/>
      <c r="H61" s="16"/>
      <c r="I61" s="108" t="s">
        <v>70</v>
      </c>
      <c r="J61" s="108"/>
      <c r="K61" s="108"/>
      <c r="L61" s="108"/>
      <c r="M61" s="108"/>
      <c r="N61" s="52"/>
      <c r="O61" s="52">
        <v>2</v>
      </c>
      <c r="P61" s="95" t="s">
        <v>111</v>
      </c>
      <c r="Q61" s="22"/>
    </row>
    <row r="62" spans="2:17" ht="12.75" customHeight="1">
      <c r="B62" s="104"/>
      <c r="C62" s="103"/>
      <c r="D62" s="103" t="s">
        <v>133</v>
      </c>
      <c r="E62" s="13">
        <v>3</v>
      </c>
      <c r="F62" s="3">
        <f t="shared" si="2"/>
      </c>
      <c r="G62" s="90"/>
      <c r="H62" s="16"/>
      <c r="I62" s="108"/>
      <c r="J62" s="108"/>
      <c r="K62" s="108"/>
      <c r="L62" s="108"/>
      <c r="M62" s="108"/>
      <c r="N62" s="52"/>
      <c r="O62" s="52"/>
      <c r="P62" s="95" t="s">
        <v>114</v>
      </c>
      <c r="Q62" s="22"/>
    </row>
    <row r="63" spans="1:17" ht="12.75" customHeight="1">
      <c r="A63" s="24" t="s">
        <v>157</v>
      </c>
      <c r="B63" s="104" t="s">
        <v>61</v>
      </c>
      <c r="C63" s="103">
        <v>4900</v>
      </c>
      <c r="D63" s="103" t="s">
        <v>183</v>
      </c>
      <c r="E63" s="13">
        <v>3</v>
      </c>
      <c r="F63" s="3">
        <f t="shared" si="2"/>
      </c>
      <c r="G63" s="90"/>
      <c r="H63" s="16" t="s">
        <v>70</v>
      </c>
      <c r="I63" s="108" t="s">
        <v>70</v>
      </c>
      <c r="J63" s="108"/>
      <c r="K63" s="108"/>
      <c r="L63" s="108"/>
      <c r="M63" s="108"/>
      <c r="N63" s="52"/>
      <c r="O63" s="52">
        <v>3</v>
      </c>
      <c r="P63" s="95"/>
      <c r="Q63" s="22"/>
    </row>
    <row r="64" spans="2:17" ht="12.75" customHeight="1" thickBot="1">
      <c r="B64" s="102"/>
      <c r="C64" s="102"/>
      <c r="D64" s="102"/>
      <c r="E64" s="11"/>
      <c r="F64" s="57">
        <f>IF(OR(G64="A",G64="B",G64="C",G64="D",G64="S",G64="T",G64="TR",G64="TA",G64="TB",G64="TC"),E64,"")</f>
      </c>
      <c r="G64" s="107"/>
      <c r="H64" s="16"/>
      <c r="I64" s="77"/>
      <c r="J64" s="16"/>
      <c r="K64" s="16"/>
      <c r="L64" s="16"/>
      <c r="M64" s="18"/>
      <c r="N64" s="33"/>
      <c r="O64" s="53"/>
      <c r="P64" s="95"/>
      <c r="Q64" s="22"/>
    </row>
    <row r="65" spans="1:17" ht="12.75" customHeight="1" thickBot="1" thickTop="1">
      <c r="A65" s="34"/>
      <c r="B65" s="8"/>
      <c r="C65" s="10"/>
      <c r="D65" s="35" t="s">
        <v>79</v>
      </c>
      <c r="E65" s="10">
        <v>18</v>
      </c>
      <c r="F65" s="11">
        <f>SUM(F58:F64)</f>
        <v>0</v>
      </c>
      <c r="G65" s="98">
        <f>IF(F65&gt;=E65,"OK","")</f>
      </c>
      <c r="H65" s="44"/>
      <c r="I65" s="31"/>
      <c r="J65" s="11"/>
      <c r="K65" s="11"/>
      <c r="L65" s="63" t="s">
        <v>106</v>
      </c>
      <c r="M65" s="64"/>
      <c r="N65" s="8"/>
      <c r="O65" s="65">
        <f>SUM(O51:O55,O57:O64)</f>
        <v>16</v>
      </c>
      <c r="P65" s="36"/>
      <c r="Q65" s="51"/>
    </row>
    <row r="66" spans="1:17" ht="12.75" customHeight="1" thickBot="1">
      <c r="A66" s="80" t="s">
        <v>153</v>
      </c>
      <c r="B66" s="106"/>
      <c r="C66" s="119"/>
      <c r="D66" s="118"/>
      <c r="E66" s="134" t="s">
        <v>171</v>
      </c>
      <c r="F66" s="11"/>
      <c r="G66" s="98"/>
      <c r="H66" s="60" t="s">
        <v>176</v>
      </c>
      <c r="I66" s="7"/>
      <c r="J66" s="7"/>
      <c r="K66" s="7"/>
      <c r="L66" s="56"/>
      <c r="M66" s="14"/>
      <c r="N66" s="14"/>
      <c r="O66" s="79"/>
      <c r="P66" s="109"/>
      <c r="Q66" s="51"/>
    </row>
    <row r="67" spans="1:17" ht="15" customHeight="1" thickBot="1">
      <c r="A67" s="41" t="s">
        <v>108</v>
      </c>
      <c r="B67" s="14"/>
      <c r="C67" s="58"/>
      <c r="D67" s="59"/>
      <c r="E67" s="58"/>
      <c r="F67" s="62">
        <f>F66+F65+F55+F49+F37+F28+F22+F15</f>
        <v>0</v>
      </c>
      <c r="G67" s="49"/>
      <c r="H67" s="60" t="s">
        <v>22</v>
      </c>
      <c r="L67" s="55"/>
      <c r="M67" s="14"/>
      <c r="O67" s="56" t="str">
        <f>IF(16&lt;((SUM(O39:O48)+SUM(O51:O55)+O65)),"None",16-(SUM(O39:O48)+SUM(O51:O55)+O65))</f>
        <v>None</v>
      </c>
      <c r="P67" s="61"/>
      <c r="Q67" s="51"/>
    </row>
    <row r="68" spans="1:16" ht="15" customHeight="1" thickBot="1">
      <c r="A68" s="41" t="s">
        <v>80</v>
      </c>
      <c r="E68"/>
      <c r="F68" s="78">
        <f>132-F15-F22-F28-F37-F49-F55-F65-F66</f>
        <v>132</v>
      </c>
      <c r="G68" s="49"/>
      <c r="M68" s="1"/>
      <c r="O68" s="14"/>
      <c r="P68"/>
    </row>
    <row r="69" spans="1:16" ht="15" customHeight="1" thickBot="1">
      <c r="A69" s="41" t="s">
        <v>109</v>
      </c>
      <c r="E69" s="82">
        <f>SUM(E15,E22,E28,E37,E49,E65)+13</f>
        <v>132</v>
      </c>
      <c r="F69" s="7">
        <f>SUM(F67:F68)</f>
        <v>132</v>
      </c>
      <c r="G69" s="7"/>
      <c r="H69" s="9"/>
      <c r="I69" s="11"/>
      <c r="K69" s="56"/>
      <c r="M69" s="1"/>
      <c r="O69" s="56"/>
      <c r="P69"/>
    </row>
    <row r="70" spans="1:15" ht="12.75">
      <c r="A70" s="66" t="s">
        <v>1</v>
      </c>
      <c r="B70" s="110"/>
      <c r="C70" s="111"/>
      <c r="D70" s="111"/>
      <c r="E70" s="112"/>
      <c r="F70" s="110"/>
      <c r="G70" s="111"/>
      <c r="H70" s="70" t="s">
        <v>2</v>
      </c>
      <c r="I70" s="71" t="s">
        <v>3</v>
      </c>
      <c r="J70" s="68"/>
      <c r="K70" s="68"/>
      <c r="L70" s="68"/>
      <c r="M70" s="68"/>
      <c r="N70" s="67"/>
      <c r="O70" s="69"/>
    </row>
    <row r="71" spans="1:15" ht="12.75">
      <c r="A71" s="114"/>
      <c r="B71" s="106"/>
      <c r="C71" s="102"/>
      <c r="D71" s="102"/>
      <c r="E71" s="113"/>
      <c r="F71" s="106"/>
      <c r="G71" s="102"/>
      <c r="H71" s="70" t="s">
        <v>4</v>
      </c>
      <c r="I71" s="71" t="s">
        <v>136</v>
      </c>
      <c r="J71" s="7"/>
      <c r="K71" s="7"/>
      <c r="L71" s="7"/>
      <c r="M71" s="7"/>
      <c r="N71" s="14"/>
      <c r="O71" s="72"/>
    </row>
    <row r="72" spans="1:15" ht="12.75">
      <c r="A72" s="114"/>
      <c r="B72" s="106"/>
      <c r="C72" s="102"/>
      <c r="D72" s="102"/>
      <c r="E72" s="113"/>
      <c r="F72" s="106"/>
      <c r="G72" s="102"/>
      <c r="H72" s="70" t="s">
        <v>137</v>
      </c>
      <c r="I72" s="71" t="s">
        <v>138</v>
      </c>
      <c r="J72" s="7"/>
      <c r="K72" s="7"/>
      <c r="L72" s="7"/>
      <c r="M72" s="7"/>
      <c r="N72" s="14"/>
      <c r="O72" s="72"/>
    </row>
    <row r="73" spans="1:15" ht="12.75">
      <c r="A73" s="114"/>
      <c r="B73" s="106"/>
      <c r="C73" s="102"/>
      <c r="D73" s="102"/>
      <c r="E73" s="113"/>
      <c r="F73" s="106"/>
      <c r="G73" s="102"/>
      <c r="H73" s="70" t="s">
        <v>139</v>
      </c>
      <c r="I73" s="71" t="s">
        <v>107</v>
      </c>
      <c r="J73" s="7"/>
      <c r="K73" s="7"/>
      <c r="L73" s="7"/>
      <c r="M73" s="7"/>
      <c r="N73" s="14"/>
      <c r="O73" s="72"/>
    </row>
    <row r="74" spans="1:15" ht="13.5" thickBot="1">
      <c r="A74" s="115"/>
      <c r="B74" s="96"/>
      <c r="C74" s="105"/>
      <c r="D74" s="105"/>
      <c r="E74" s="100"/>
      <c r="F74" s="96"/>
      <c r="G74" s="105"/>
      <c r="H74" s="73" t="s">
        <v>141</v>
      </c>
      <c r="I74" s="73" t="s">
        <v>142</v>
      </c>
      <c r="J74" s="57"/>
      <c r="K74" s="11"/>
      <c r="L74" s="11"/>
      <c r="M74" s="11"/>
      <c r="N74" s="8"/>
      <c r="O74" s="74"/>
    </row>
    <row r="75" spans="1:16" ht="36" customHeight="1" thickBot="1">
      <c r="A75" s="8"/>
      <c r="B75" s="8"/>
      <c r="C75" s="9"/>
      <c r="D75" s="9"/>
      <c r="E75" s="9"/>
      <c r="F75" s="3"/>
      <c r="G75" s="11"/>
      <c r="H75" s="83"/>
      <c r="I75" s="84"/>
      <c r="J75" s="11"/>
      <c r="K75" s="8"/>
      <c r="L75" s="8"/>
      <c r="M75" s="8"/>
      <c r="N75" s="36"/>
      <c r="O75" s="36"/>
      <c r="P75"/>
    </row>
    <row r="76" spans="1:15" s="42" customFormat="1" ht="15.75" customHeight="1">
      <c r="A76" s="23" t="s">
        <v>71</v>
      </c>
      <c r="B76" s="1"/>
      <c r="C76" s="2"/>
      <c r="D76" s="2"/>
      <c r="E76" s="2" t="s">
        <v>91</v>
      </c>
      <c r="F76" s="3"/>
      <c r="G76" s="2" t="s">
        <v>72</v>
      </c>
      <c r="H76" s="2"/>
      <c r="I76" s="3"/>
      <c r="J76" s="3"/>
      <c r="K76" s="1"/>
      <c r="L76" s="3"/>
      <c r="M76" s="1"/>
      <c r="O76" s="7" t="s">
        <v>91</v>
      </c>
    </row>
    <row r="77" spans="1:16" ht="30" customHeight="1" thickBot="1">
      <c r="A77" s="32"/>
      <c r="B77" s="8"/>
      <c r="C77" s="9"/>
      <c r="D77" s="9"/>
      <c r="E77" s="9"/>
      <c r="F77" s="7"/>
      <c r="G77" s="11"/>
      <c r="H77" s="9"/>
      <c r="I77" s="11"/>
      <c r="J77" s="11"/>
      <c r="K77" s="8"/>
      <c r="L77" s="8"/>
      <c r="M77" s="8"/>
      <c r="N77" s="36"/>
      <c r="O77" s="36"/>
      <c r="P77"/>
    </row>
    <row r="78" spans="1:15" s="42" customFormat="1" ht="16.5" customHeight="1">
      <c r="A78" s="23" t="s">
        <v>73</v>
      </c>
      <c r="B78" s="1"/>
      <c r="C78" s="23"/>
      <c r="D78" s="2"/>
      <c r="E78" s="2" t="s">
        <v>91</v>
      </c>
      <c r="F78" s="3"/>
      <c r="G78" s="2" t="s">
        <v>74</v>
      </c>
      <c r="H78" s="2"/>
      <c r="I78" s="3"/>
      <c r="J78" s="3"/>
      <c r="K78" s="1"/>
      <c r="L78" s="3"/>
      <c r="M78" s="1"/>
      <c r="O78" s="7" t="s">
        <v>91</v>
      </c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  <row r="102" ht="12.75">
      <c r="O102" s="14"/>
    </row>
    <row r="103" ht="12.75">
      <c r="O103" s="14"/>
    </row>
    <row r="104" ht="12.75">
      <c r="O104" s="14"/>
    </row>
    <row r="105" ht="12.75">
      <c r="O105" s="14"/>
    </row>
    <row r="106" ht="12.75">
      <c r="O106" s="14"/>
    </row>
    <row r="107" ht="12.75">
      <c r="O107" s="14"/>
    </row>
    <row r="108" ht="12.75">
      <c r="O108" s="14"/>
    </row>
    <row r="109" ht="12.75">
      <c r="O109" s="14"/>
    </row>
    <row r="110" ht="12.75">
      <c r="O110" s="14"/>
    </row>
    <row r="111" ht="12.75">
      <c r="O111" s="14"/>
    </row>
    <row r="112" ht="12.75">
      <c r="O112" s="14"/>
    </row>
    <row r="113" ht="12.75">
      <c r="O113" s="14"/>
    </row>
    <row r="114" ht="12.75">
      <c r="O114" s="14"/>
    </row>
    <row r="115" ht="12.75">
      <c r="O115" s="14"/>
    </row>
    <row r="116" ht="12.75">
      <c r="O116" s="14"/>
    </row>
    <row r="117" ht="12.75">
      <c r="O117" s="14"/>
    </row>
    <row r="118" ht="12.75">
      <c r="O118" s="14"/>
    </row>
    <row r="119" ht="12.75">
      <c r="O119" s="14"/>
    </row>
    <row r="120" ht="12.75">
      <c r="O120" s="14"/>
    </row>
    <row r="121" ht="12.75">
      <c r="O121" s="14"/>
    </row>
    <row r="122" ht="12.75">
      <c r="O122" s="14"/>
    </row>
    <row r="123" ht="12.75">
      <c r="O123" s="14"/>
    </row>
    <row r="124" ht="12.75">
      <c r="O124" s="14"/>
    </row>
    <row r="125" ht="12.75">
      <c r="O125" s="14"/>
    </row>
    <row r="126" ht="12.75">
      <c r="O126" s="14"/>
    </row>
    <row r="127" ht="12.75">
      <c r="O127" s="14"/>
    </row>
    <row r="128" ht="12.75">
      <c r="O128" s="14"/>
    </row>
    <row r="129" ht="12.75">
      <c r="O129" s="14"/>
    </row>
    <row r="130" ht="12.75">
      <c r="O130" s="14"/>
    </row>
    <row r="131" ht="12.75">
      <c r="O131" s="14"/>
    </row>
    <row r="132" ht="12.75">
      <c r="O132" s="14"/>
    </row>
    <row r="133" ht="12.75">
      <c r="O133" s="14"/>
    </row>
    <row r="134" ht="12.75">
      <c r="O134" s="14"/>
    </row>
    <row r="135" ht="12.75">
      <c r="O135" s="14"/>
    </row>
    <row r="136" ht="12.75">
      <c r="O136" s="14"/>
    </row>
    <row r="137" ht="12.75">
      <c r="O137" s="14"/>
    </row>
    <row r="138" ht="12.75">
      <c r="O138" s="14"/>
    </row>
    <row r="139" ht="12.75">
      <c r="O139" s="14"/>
    </row>
    <row r="140" ht="12.75">
      <c r="O140" s="14"/>
    </row>
    <row r="141" ht="12.75">
      <c r="O141" s="14"/>
    </row>
    <row r="142" ht="12.75">
      <c r="O142" s="14"/>
    </row>
    <row r="143" ht="12.75">
      <c r="O143" s="14"/>
    </row>
    <row r="144" ht="12.75">
      <c r="O144" s="14"/>
    </row>
    <row r="145" ht="12.75">
      <c r="O145" s="14"/>
    </row>
    <row r="146" ht="12.75">
      <c r="O146" s="14"/>
    </row>
    <row r="147" ht="12.75">
      <c r="O147" s="14"/>
    </row>
    <row r="148" ht="12.75">
      <c r="O148" s="14"/>
    </row>
    <row r="149" ht="12.75">
      <c r="O149" s="14"/>
    </row>
    <row r="150" ht="12.75">
      <c r="O150" s="14"/>
    </row>
    <row r="151" ht="12.75">
      <c r="O151" s="14"/>
    </row>
    <row r="152" ht="12.75">
      <c r="O152" s="14"/>
    </row>
    <row r="153" ht="12.75">
      <c r="O153" s="14"/>
    </row>
    <row r="154" ht="12.75">
      <c r="O154" s="14"/>
    </row>
    <row r="155" ht="12.75">
      <c r="O155" s="14"/>
    </row>
    <row r="156" ht="12.75">
      <c r="O156" s="14"/>
    </row>
    <row r="157" ht="12.75">
      <c r="O157" s="14"/>
    </row>
    <row r="158" ht="12.75">
      <c r="O158" s="14"/>
    </row>
    <row r="159" ht="12.75">
      <c r="O159" s="14"/>
    </row>
    <row r="160" ht="12.75">
      <c r="O160" s="14"/>
    </row>
    <row r="161" ht="12.75">
      <c r="O161" s="14"/>
    </row>
    <row r="162" ht="12.75">
      <c r="O162" s="14"/>
    </row>
    <row r="163" ht="12.75">
      <c r="O163" s="14"/>
    </row>
    <row r="164" ht="12.75">
      <c r="O164" s="14"/>
    </row>
    <row r="165" ht="12.75">
      <c r="O165" s="14"/>
    </row>
    <row r="166" ht="12.75">
      <c r="O166" s="14"/>
    </row>
    <row r="167" ht="12.75">
      <c r="O167" s="14"/>
    </row>
    <row r="168" ht="12.75">
      <c r="O168" s="14"/>
    </row>
    <row r="169" ht="12.75">
      <c r="O169" s="14"/>
    </row>
    <row r="170" ht="12.75">
      <c r="O170" s="14"/>
    </row>
    <row r="171" ht="12.75">
      <c r="O171" s="14"/>
    </row>
    <row r="172" ht="12.75">
      <c r="O172" s="14"/>
    </row>
    <row r="173" ht="12.75">
      <c r="O173" s="14"/>
    </row>
    <row r="174" ht="12.75">
      <c r="O174" s="14"/>
    </row>
    <row r="175" ht="12.75">
      <c r="O175" s="14"/>
    </row>
    <row r="176" ht="12.75">
      <c r="O176" s="14"/>
    </row>
    <row r="177" ht="12.75">
      <c r="O177" s="14"/>
    </row>
    <row r="178" ht="12.75">
      <c r="O178" s="14"/>
    </row>
    <row r="179" ht="12.75">
      <c r="O179" s="14"/>
    </row>
    <row r="180" ht="12.75">
      <c r="O180" s="14"/>
    </row>
    <row r="181" ht="12.75">
      <c r="O181" s="14"/>
    </row>
    <row r="182" ht="12.75">
      <c r="O182" s="14"/>
    </row>
    <row r="183" ht="12.75">
      <c r="O183" s="14"/>
    </row>
    <row r="184" ht="12.75">
      <c r="O184" s="14"/>
    </row>
    <row r="185" ht="12.75">
      <c r="O185" s="14"/>
    </row>
    <row r="186" ht="12.75">
      <c r="O186" s="14"/>
    </row>
    <row r="187" ht="12.75">
      <c r="O187" s="14"/>
    </row>
    <row r="188" ht="12.75">
      <c r="O188" s="14"/>
    </row>
    <row r="189" ht="12.75">
      <c r="O189" s="14"/>
    </row>
    <row r="190" ht="12.75">
      <c r="O190" s="14"/>
    </row>
    <row r="191" ht="12.75">
      <c r="O191" s="14"/>
    </row>
    <row r="192" ht="12.75">
      <c r="O192" s="14"/>
    </row>
    <row r="193" ht="12.75">
      <c r="O193" s="14"/>
    </row>
    <row r="194" ht="12.75">
      <c r="O194" s="14"/>
    </row>
    <row r="195" ht="12.75">
      <c r="O195" s="14"/>
    </row>
    <row r="196" ht="12.75">
      <c r="O196" s="14"/>
    </row>
    <row r="197" ht="12.75">
      <c r="O197" s="14"/>
    </row>
    <row r="198" ht="12.75">
      <c r="O198" s="14"/>
    </row>
    <row r="199" ht="12.75">
      <c r="O199" s="14"/>
    </row>
    <row r="200" ht="12.75">
      <c r="O200" s="14"/>
    </row>
    <row r="201" ht="12.75">
      <c r="O201" s="14"/>
    </row>
    <row r="202" ht="12.75">
      <c r="O202" s="14"/>
    </row>
    <row r="203" ht="12.75">
      <c r="O203" s="14"/>
    </row>
    <row r="204" ht="12.75">
      <c r="O204" s="14"/>
    </row>
    <row r="205" ht="12.75">
      <c r="O205" s="14"/>
    </row>
    <row r="206" ht="12.75">
      <c r="O206" s="14"/>
    </row>
    <row r="207" ht="12.75">
      <c r="O207" s="14"/>
    </row>
    <row r="208" ht="12.75">
      <c r="O208" s="14"/>
    </row>
    <row r="209" ht="12.75">
      <c r="O209" s="14"/>
    </row>
    <row r="210" ht="12.75">
      <c r="O210" s="14"/>
    </row>
    <row r="211" ht="12.75">
      <c r="O211" s="14"/>
    </row>
    <row r="212" ht="12.75">
      <c r="O212" s="14"/>
    </row>
    <row r="213" ht="12.75">
      <c r="O213" s="14"/>
    </row>
    <row r="214" ht="12.75">
      <c r="O214" s="14"/>
    </row>
    <row r="215" ht="12.75">
      <c r="O215" s="14"/>
    </row>
    <row r="216" ht="12.75">
      <c r="O216" s="14"/>
    </row>
    <row r="217" ht="12.75">
      <c r="O217" s="14"/>
    </row>
    <row r="218" ht="12.75">
      <c r="O218" s="14"/>
    </row>
    <row r="219" ht="12.75">
      <c r="O219" s="14"/>
    </row>
    <row r="220" ht="12.75">
      <c r="O220" s="14"/>
    </row>
    <row r="221" ht="12.75">
      <c r="O221" s="14"/>
    </row>
    <row r="222" ht="12.75">
      <c r="O222" s="14"/>
    </row>
    <row r="223" ht="12.75">
      <c r="O223" s="14"/>
    </row>
    <row r="224" ht="12.75">
      <c r="O224" s="14"/>
    </row>
    <row r="225" ht="12.75">
      <c r="O225" s="14"/>
    </row>
    <row r="226" ht="12.75">
      <c r="O226" s="14"/>
    </row>
    <row r="227" ht="12.75">
      <c r="O227" s="14"/>
    </row>
    <row r="228" ht="12.75">
      <c r="O228" s="14"/>
    </row>
    <row r="229" ht="12.75">
      <c r="O229" s="14"/>
    </row>
    <row r="230" ht="12.75">
      <c r="O230" s="14"/>
    </row>
    <row r="231" ht="12.75">
      <c r="O231" s="14"/>
    </row>
    <row r="232" ht="12.75">
      <c r="O232" s="14"/>
    </row>
    <row r="233" ht="12.75">
      <c r="O233" s="14"/>
    </row>
    <row r="234" ht="12.75">
      <c r="O234" s="14"/>
    </row>
    <row r="235" ht="12.75">
      <c r="O235" s="14"/>
    </row>
    <row r="236" ht="12.75">
      <c r="O236" s="14"/>
    </row>
    <row r="237" ht="12.75">
      <c r="O237" s="14"/>
    </row>
    <row r="238" ht="12.75">
      <c r="O238" s="14"/>
    </row>
    <row r="239" ht="12.75">
      <c r="O239" s="14"/>
    </row>
    <row r="240" ht="12.75">
      <c r="O240" s="14"/>
    </row>
    <row r="241" ht="12.75">
      <c r="O241" s="14"/>
    </row>
    <row r="242" ht="12.75">
      <c r="O242" s="14"/>
    </row>
    <row r="243" ht="12.75">
      <c r="O243" s="14"/>
    </row>
    <row r="244" ht="12.75">
      <c r="O244" s="14"/>
    </row>
    <row r="245" ht="12.75">
      <c r="O245" s="14"/>
    </row>
    <row r="246" ht="12.75">
      <c r="O246" s="14"/>
    </row>
    <row r="247" ht="12.75">
      <c r="O247" s="14"/>
    </row>
    <row r="248" ht="12.75">
      <c r="O248" s="14"/>
    </row>
    <row r="249" ht="12.75">
      <c r="O249" s="14"/>
    </row>
    <row r="250" ht="12.75">
      <c r="O250" s="14"/>
    </row>
    <row r="251" ht="12.75">
      <c r="O251" s="14"/>
    </row>
    <row r="252" ht="12.75">
      <c r="O252" s="14"/>
    </row>
    <row r="253" ht="12.75">
      <c r="O253" s="14"/>
    </row>
    <row r="254" ht="12.75">
      <c r="O254" s="14"/>
    </row>
    <row r="255" ht="12.75">
      <c r="O255" s="14"/>
    </row>
    <row r="256" ht="12.75">
      <c r="O256" s="14"/>
    </row>
    <row r="257" ht="12.75">
      <c r="O257" s="14"/>
    </row>
    <row r="258" ht="12.75">
      <c r="O258" s="14"/>
    </row>
    <row r="259" ht="12.75">
      <c r="O259" s="14"/>
    </row>
    <row r="260" ht="12.75">
      <c r="O260" s="14"/>
    </row>
    <row r="261" ht="12.75">
      <c r="O261" s="14"/>
    </row>
    <row r="262" ht="12.75">
      <c r="O262" s="14"/>
    </row>
    <row r="263" ht="12.75">
      <c r="O263" s="14"/>
    </row>
    <row r="264" ht="12.75">
      <c r="O264" s="14"/>
    </row>
    <row r="265" ht="12.75">
      <c r="O265" s="14"/>
    </row>
    <row r="266" ht="12.75">
      <c r="O266" s="14"/>
    </row>
    <row r="267" ht="12.75">
      <c r="O267" s="14"/>
    </row>
    <row r="268" ht="12.75">
      <c r="O268" s="14"/>
    </row>
    <row r="269" ht="12.75">
      <c r="O269" s="14"/>
    </row>
    <row r="270" ht="12.75">
      <c r="O270" s="14"/>
    </row>
    <row r="271" ht="12.75">
      <c r="O271" s="14"/>
    </row>
    <row r="272" ht="12.75">
      <c r="O272" s="14"/>
    </row>
    <row r="273" ht="12.75">
      <c r="O273" s="14"/>
    </row>
    <row r="274" ht="12.75">
      <c r="O274" s="14"/>
    </row>
    <row r="275" ht="12.75">
      <c r="O275" s="14"/>
    </row>
    <row r="276" ht="12.75">
      <c r="O276" s="14"/>
    </row>
    <row r="277" ht="12.75">
      <c r="O277" s="14"/>
    </row>
    <row r="278" ht="12.75">
      <c r="O278" s="14"/>
    </row>
    <row r="279" ht="12.75">
      <c r="O279" s="14"/>
    </row>
    <row r="280" ht="12.75">
      <c r="O280" s="14"/>
    </row>
    <row r="281" ht="12.75">
      <c r="O281" s="14"/>
    </row>
    <row r="282" ht="12.75">
      <c r="O282" s="14"/>
    </row>
    <row r="283" ht="12.75">
      <c r="O283" s="14"/>
    </row>
    <row r="284" ht="12.75">
      <c r="O284" s="14"/>
    </row>
    <row r="285" ht="12.75">
      <c r="O285" s="14"/>
    </row>
    <row r="286" ht="12.75">
      <c r="O286" s="14"/>
    </row>
    <row r="287" ht="12.75">
      <c r="O287" s="14"/>
    </row>
    <row r="288" ht="12.75">
      <c r="O288" s="14"/>
    </row>
    <row r="289" ht="12.75">
      <c r="O289" s="14"/>
    </row>
    <row r="290" ht="12.75">
      <c r="O290" s="14"/>
    </row>
    <row r="291" ht="12.75">
      <c r="O291" s="14"/>
    </row>
    <row r="292" ht="12.75">
      <c r="O292" s="14"/>
    </row>
    <row r="293" ht="12.75">
      <c r="O293" s="14"/>
    </row>
    <row r="294" ht="12.75">
      <c r="O294" s="14"/>
    </row>
    <row r="295" ht="12.75">
      <c r="O295" s="14"/>
    </row>
    <row r="296" ht="12.75">
      <c r="O296" s="14"/>
    </row>
    <row r="297" ht="12.75">
      <c r="O297" s="14"/>
    </row>
    <row r="298" ht="12.75">
      <c r="O298" s="14"/>
    </row>
    <row r="299" ht="12.75">
      <c r="O299" s="14"/>
    </row>
    <row r="300" ht="12.75">
      <c r="O300" s="14"/>
    </row>
    <row r="301" ht="12.75">
      <c r="O301" s="14"/>
    </row>
    <row r="302" ht="12.75">
      <c r="O302" s="14"/>
    </row>
    <row r="303" ht="12.75">
      <c r="O303" s="14"/>
    </row>
    <row r="304" ht="12.75">
      <c r="O304" s="14"/>
    </row>
    <row r="305" ht="12.75">
      <c r="O305" s="14"/>
    </row>
    <row r="306" ht="12.75">
      <c r="O306" s="14"/>
    </row>
    <row r="307" ht="12.75">
      <c r="O307" s="14"/>
    </row>
    <row r="308" ht="12.75">
      <c r="O308" s="14"/>
    </row>
    <row r="309" ht="12.75">
      <c r="O309" s="14"/>
    </row>
    <row r="310" ht="12.75">
      <c r="O310" s="14"/>
    </row>
    <row r="311" ht="12.75">
      <c r="O311" s="14"/>
    </row>
    <row r="312" ht="12.75">
      <c r="O312" s="14"/>
    </row>
    <row r="313" ht="12.75">
      <c r="O313" s="14"/>
    </row>
    <row r="314" ht="12.75">
      <c r="O314" s="14"/>
    </row>
    <row r="315" ht="12.75">
      <c r="O315" s="14"/>
    </row>
    <row r="316" ht="12.75">
      <c r="O316" s="14"/>
    </row>
    <row r="317" ht="12.75">
      <c r="O317" s="14"/>
    </row>
    <row r="318" ht="12.75">
      <c r="O318" s="14"/>
    </row>
    <row r="319" ht="12.75">
      <c r="O319" s="14"/>
    </row>
    <row r="320" ht="12.75">
      <c r="O320" s="14"/>
    </row>
    <row r="321" ht="12.75">
      <c r="O321" s="14"/>
    </row>
    <row r="322" ht="12.75">
      <c r="O322" s="14"/>
    </row>
    <row r="323" ht="12.75">
      <c r="O323" s="14"/>
    </row>
    <row r="324" ht="12.75">
      <c r="O324" s="14"/>
    </row>
    <row r="325" ht="12.75">
      <c r="O325" s="14"/>
    </row>
    <row r="326" ht="12.75">
      <c r="O326" s="14"/>
    </row>
    <row r="327" ht="12.75">
      <c r="O327" s="14"/>
    </row>
    <row r="328" ht="12.75">
      <c r="O328" s="14"/>
    </row>
    <row r="329" ht="12.75">
      <c r="O329" s="14"/>
    </row>
    <row r="330" ht="12.75">
      <c r="O330" s="14"/>
    </row>
    <row r="331" ht="12.75">
      <c r="O331" s="14"/>
    </row>
    <row r="332" ht="12.75">
      <c r="O332" s="14"/>
    </row>
    <row r="333" ht="12.75">
      <c r="O333" s="14"/>
    </row>
    <row r="334" ht="12.75">
      <c r="O334" s="14"/>
    </row>
    <row r="335" ht="12.75">
      <c r="O335" s="14"/>
    </row>
    <row r="336" ht="12.75">
      <c r="O336" s="14"/>
    </row>
    <row r="337" ht="12.75">
      <c r="O337" s="14"/>
    </row>
    <row r="338" ht="12.75">
      <c r="O338" s="14"/>
    </row>
    <row r="339" ht="12.75">
      <c r="O339" s="14"/>
    </row>
    <row r="340" ht="12.75">
      <c r="O340" s="14"/>
    </row>
    <row r="341" ht="12.75">
      <c r="O341" s="14"/>
    </row>
    <row r="342" ht="12.75">
      <c r="O342" s="14"/>
    </row>
    <row r="343" ht="12.75">
      <c r="O343" s="14"/>
    </row>
    <row r="344" ht="12.75">
      <c r="O344" s="14"/>
    </row>
    <row r="345" ht="12.75">
      <c r="O345" s="14"/>
    </row>
    <row r="346" ht="12.75">
      <c r="O346" s="14"/>
    </row>
    <row r="347" ht="12.75">
      <c r="O347" s="14"/>
    </row>
    <row r="348" ht="12.75">
      <c r="O348" s="14"/>
    </row>
    <row r="349" ht="12.75">
      <c r="O349" s="14"/>
    </row>
    <row r="350" ht="12.75">
      <c r="O350" s="14"/>
    </row>
    <row r="351" ht="12.75">
      <c r="O351" s="14"/>
    </row>
    <row r="352" ht="12.75">
      <c r="O352" s="14"/>
    </row>
    <row r="353" ht="12.75">
      <c r="O353" s="14"/>
    </row>
    <row r="354" ht="12.75">
      <c r="O354" s="14"/>
    </row>
    <row r="355" ht="12.75">
      <c r="O355" s="14"/>
    </row>
    <row r="356" ht="12.75">
      <c r="O356" s="14"/>
    </row>
    <row r="357" ht="12.75">
      <c r="O357" s="14"/>
    </row>
    <row r="358" ht="12.75">
      <c r="O358" s="14"/>
    </row>
    <row r="359" ht="12.75">
      <c r="O359" s="14"/>
    </row>
    <row r="360" ht="12.75">
      <c r="O360" s="14"/>
    </row>
    <row r="361" ht="12.75">
      <c r="O361" s="14"/>
    </row>
    <row r="362" ht="12.75">
      <c r="O362" s="14"/>
    </row>
    <row r="363" ht="12.75">
      <c r="O363" s="14"/>
    </row>
    <row r="364" ht="12.75">
      <c r="O364" s="14"/>
    </row>
    <row r="365" ht="12.75">
      <c r="O365" s="14"/>
    </row>
    <row r="366" ht="12.75">
      <c r="O366" s="14"/>
    </row>
    <row r="367" ht="12.75">
      <c r="O367" s="14"/>
    </row>
    <row r="368" ht="12.75">
      <c r="O368" s="14"/>
    </row>
    <row r="369" ht="12.75">
      <c r="O369" s="14"/>
    </row>
    <row r="370" ht="12.75">
      <c r="O370" s="14"/>
    </row>
    <row r="371" ht="12.75">
      <c r="O371" s="14"/>
    </row>
    <row r="372" ht="12.75">
      <c r="O372" s="14"/>
    </row>
    <row r="373" ht="12.75">
      <c r="O373" s="14"/>
    </row>
    <row r="374" ht="12.75">
      <c r="O374" s="14"/>
    </row>
    <row r="375" ht="12.75">
      <c r="O375" s="14"/>
    </row>
    <row r="376" ht="12.75">
      <c r="O376" s="14"/>
    </row>
    <row r="377" ht="12.75">
      <c r="O377" s="14"/>
    </row>
    <row r="378" ht="12.75">
      <c r="O378" s="14"/>
    </row>
    <row r="379" ht="12.75">
      <c r="O379" s="14"/>
    </row>
    <row r="380" ht="12.75">
      <c r="O380" s="14"/>
    </row>
    <row r="381" ht="12.75">
      <c r="O381" s="14"/>
    </row>
    <row r="382" ht="12.75">
      <c r="O382" s="14"/>
    </row>
    <row r="383" ht="12.75">
      <c r="O383" s="14"/>
    </row>
    <row r="384" ht="12.75">
      <c r="O384" s="14"/>
    </row>
    <row r="385" ht="12.75">
      <c r="O385" s="14"/>
    </row>
    <row r="386" ht="12.75">
      <c r="O386" s="14"/>
    </row>
    <row r="387" ht="12.75">
      <c r="O387" s="14"/>
    </row>
    <row r="388" ht="12.75">
      <c r="O388" s="14"/>
    </row>
    <row r="389" ht="12.75">
      <c r="O389" s="14"/>
    </row>
    <row r="390" ht="12.75">
      <c r="O390" s="14"/>
    </row>
    <row r="391" ht="12.75">
      <c r="O391" s="14"/>
    </row>
    <row r="392" ht="12.75">
      <c r="O392" s="14"/>
    </row>
    <row r="393" ht="12.75">
      <c r="O393" s="14"/>
    </row>
    <row r="394" ht="12.75">
      <c r="O394" s="14"/>
    </row>
    <row r="395" ht="12.75">
      <c r="O395" s="14"/>
    </row>
    <row r="396" ht="12.75">
      <c r="O396" s="14"/>
    </row>
    <row r="397" ht="12.75">
      <c r="O397" s="14"/>
    </row>
    <row r="398" ht="12.75">
      <c r="O398" s="14"/>
    </row>
    <row r="399" ht="12.75">
      <c r="O399" s="14"/>
    </row>
    <row r="400" ht="12.75">
      <c r="O400" s="14"/>
    </row>
    <row r="401" ht="12.75">
      <c r="O401" s="14"/>
    </row>
    <row r="402" ht="12.75">
      <c r="O402" s="14"/>
    </row>
    <row r="403" ht="12.75">
      <c r="O403" s="14"/>
    </row>
    <row r="404" ht="12.75">
      <c r="O404" s="14"/>
    </row>
    <row r="405" ht="12.75">
      <c r="O405" s="14"/>
    </row>
    <row r="406" ht="12.75">
      <c r="O406" s="14"/>
    </row>
    <row r="407" ht="12.75">
      <c r="O407" s="14"/>
    </row>
    <row r="408" ht="12.75">
      <c r="O408" s="14"/>
    </row>
    <row r="409" ht="12.75">
      <c r="O409" s="14"/>
    </row>
    <row r="410" ht="12.75">
      <c r="O410" s="14"/>
    </row>
    <row r="411" ht="12.75">
      <c r="O411" s="14"/>
    </row>
    <row r="412" ht="12.75">
      <c r="O412" s="14"/>
    </row>
    <row r="413" ht="12.75">
      <c r="O413" s="14"/>
    </row>
    <row r="414" ht="12.75">
      <c r="O414" s="14"/>
    </row>
    <row r="415" ht="12.75">
      <c r="O415" s="14"/>
    </row>
    <row r="416" ht="12.75">
      <c r="O416" s="14"/>
    </row>
    <row r="417" ht="12.75">
      <c r="O417" s="14"/>
    </row>
    <row r="418" ht="12.75">
      <c r="O418" s="14"/>
    </row>
    <row r="419" ht="12.75">
      <c r="O419" s="14"/>
    </row>
    <row r="420" ht="12.75">
      <c r="O420" s="14"/>
    </row>
    <row r="421" ht="12.75">
      <c r="O421" s="14"/>
    </row>
    <row r="422" ht="12.75">
      <c r="O422" s="14"/>
    </row>
    <row r="423" ht="12.75">
      <c r="O423" s="14"/>
    </row>
    <row r="424" ht="12.75">
      <c r="O424" s="14"/>
    </row>
    <row r="425" ht="12.75">
      <c r="O425" s="14"/>
    </row>
    <row r="426" ht="12.75">
      <c r="O426" s="14"/>
    </row>
    <row r="427" ht="12.75">
      <c r="O427" s="14"/>
    </row>
    <row r="428" ht="12.75">
      <c r="O428" s="14"/>
    </row>
  </sheetData>
  <sheetProtection/>
  <printOptions/>
  <pageMargins left="0" right="0" top="0.18" bottom="0" header="0.38" footer="0.28"/>
  <pageSetup fitToHeight="1" fitToWidth="1" orientation="portrait" paperSize="9" scale="59"/>
  <headerFooter alignWithMargins="0">
    <oddFooter>&amp;R&amp;"Lucida Grande,Regular"Rev. May 29, 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8"/>
  <sheetViews>
    <sheetView zoomScale="150" zoomScaleNormal="150" zoomScalePageLayoutView="0" workbookViewId="0" topLeftCell="A26">
      <selection activeCell="A40" sqref="A40"/>
    </sheetView>
  </sheetViews>
  <sheetFormatPr defaultColWidth="8.7109375" defaultRowHeight="12.75"/>
  <cols>
    <col min="1" max="1" width="6.28125" style="22" customWidth="1"/>
    <col min="2" max="2" width="7.140625" style="1" customWidth="1"/>
    <col min="3" max="3" width="8.140625" style="2" customWidth="1"/>
    <col min="4" max="4" width="26.140625" style="2" customWidth="1"/>
    <col min="5" max="5" width="7.00390625" style="3" customWidth="1"/>
    <col min="6" max="6" width="7.8515625" style="1" customWidth="1"/>
    <col min="7" max="7" width="8.57421875" style="2" customWidth="1"/>
    <col min="8" max="8" width="4.7109375" style="2" customWidth="1"/>
    <col min="9" max="12" width="4.7109375" style="3" customWidth="1"/>
    <col min="13" max="13" width="5.140625" style="3" customWidth="1"/>
    <col min="14" max="14" width="4.7109375" style="1" customWidth="1"/>
    <col min="15" max="15" width="12.8515625" style="39" customWidth="1"/>
    <col min="16" max="16" width="20.421875" style="1" customWidth="1"/>
  </cols>
  <sheetData>
    <row r="1" spans="1:16" ht="15" customHeight="1" thickBot="1">
      <c r="A1" s="76" t="s">
        <v>173</v>
      </c>
      <c r="G1" s="60" t="s">
        <v>161</v>
      </c>
      <c r="J1" s="124" t="s">
        <v>162</v>
      </c>
      <c r="K1" s="124"/>
      <c r="L1" s="124"/>
      <c r="M1" s="124"/>
      <c r="N1" s="124"/>
      <c r="O1" s="124"/>
      <c r="P1" s="127"/>
    </row>
    <row r="2" spans="1:16" ht="15" customHeight="1" thickBot="1">
      <c r="A2" s="5" t="s">
        <v>35</v>
      </c>
      <c r="C2" s="131" t="s">
        <v>115</v>
      </c>
      <c r="D2" s="131"/>
      <c r="E2" s="131"/>
      <c r="F2" s="131"/>
      <c r="G2" s="60" t="s">
        <v>104</v>
      </c>
      <c r="H2" s="17"/>
      <c r="I2" s="6"/>
      <c r="J2" s="125"/>
      <c r="K2" s="125"/>
      <c r="L2" s="124"/>
      <c r="M2" s="124"/>
      <c r="N2" s="124"/>
      <c r="O2" s="124"/>
      <c r="P2" s="128"/>
    </row>
    <row r="3" spans="1:16" ht="5.25" customHeight="1">
      <c r="A3" s="5"/>
      <c r="C3" s="132"/>
      <c r="D3" s="132"/>
      <c r="E3" s="132"/>
      <c r="F3" s="132"/>
      <c r="G3" s="17"/>
      <c r="H3" s="17"/>
      <c r="I3" s="6"/>
      <c r="K3" s="7"/>
      <c r="L3" s="7"/>
      <c r="M3" s="7"/>
      <c r="N3" s="14"/>
      <c r="O3" s="14"/>
      <c r="P3" s="14"/>
    </row>
    <row r="4" spans="1:17" ht="15" customHeight="1" thickBot="1">
      <c r="A4" s="5" t="s">
        <v>77</v>
      </c>
      <c r="C4" s="131"/>
      <c r="D4" s="131"/>
      <c r="E4" s="131"/>
      <c r="F4" s="131"/>
      <c r="G4" s="27" t="s">
        <v>21</v>
      </c>
      <c r="H4" s="17"/>
      <c r="I4" s="7"/>
      <c r="J4" s="131"/>
      <c r="K4" s="131"/>
      <c r="L4" s="131"/>
      <c r="M4" s="131"/>
      <c r="N4" s="126"/>
      <c r="O4" s="25" t="s">
        <v>78</v>
      </c>
      <c r="P4" s="131"/>
      <c r="Q4" s="121">
        <f ca="1">IF(P4,P4-TODAY(),"")</f>
      </c>
    </row>
    <row r="5" spans="1:16" ht="4.5" customHeight="1" thickBot="1">
      <c r="A5" s="11"/>
      <c r="B5" s="8"/>
      <c r="C5" s="9"/>
      <c r="D5" s="9"/>
      <c r="E5" s="10"/>
      <c r="F5" s="10"/>
      <c r="G5" s="28"/>
      <c r="H5" s="9"/>
      <c r="I5" s="11"/>
      <c r="J5" s="10"/>
      <c r="K5" s="11"/>
      <c r="L5" s="11"/>
      <c r="M5" s="11"/>
      <c r="N5" s="8"/>
      <c r="O5" s="8"/>
      <c r="P5" s="8"/>
    </row>
    <row r="6" spans="1:17" ht="15" customHeight="1">
      <c r="A6" s="40" t="s">
        <v>76</v>
      </c>
      <c r="E6" s="19" t="s">
        <v>36</v>
      </c>
      <c r="F6" s="21" t="s">
        <v>105</v>
      </c>
      <c r="G6" s="54" t="s">
        <v>37</v>
      </c>
      <c r="H6" s="20"/>
      <c r="I6" s="20"/>
      <c r="J6" s="20"/>
      <c r="K6" s="20"/>
      <c r="L6" s="20"/>
      <c r="M6" s="20"/>
      <c r="O6" s="14"/>
      <c r="P6" s="48"/>
      <c r="Q6" s="22"/>
    </row>
    <row r="7" spans="1:17" ht="12.75" customHeight="1">
      <c r="A7" s="24" t="s">
        <v>154</v>
      </c>
      <c r="B7" s="102" t="s">
        <v>170</v>
      </c>
      <c r="C7" s="103">
        <v>1200</v>
      </c>
      <c r="D7" s="103"/>
      <c r="E7" s="3">
        <v>3</v>
      </c>
      <c r="F7" s="3">
        <f>IF(OR(G7="A",G7="B",G7="C",G7="D",G7="S",G7="T",G7="TR",G7="TA",G7="TB",G7="TC",G7="AP"),E7,"")</f>
      </c>
      <c r="G7" s="88"/>
      <c r="H7" s="30" t="s">
        <v>20</v>
      </c>
      <c r="I7" s="13"/>
      <c r="J7" s="13"/>
      <c r="K7" s="13"/>
      <c r="L7" s="13"/>
      <c r="M7" s="13"/>
      <c r="N7" s="12"/>
      <c r="O7" s="12"/>
      <c r="P7" s="45" t="s">
        <v>96</v>
      </c>
      <c r="Q7" s="22"/>
    </row>
    <row r="8" spans="1:17" ht="12.75" customHeight="1">
      <c r="A8" s="24" t="s">
        <v>11</v>
      </c>
      <c r="B8" s="1" t="s">
        <v>38</v>
      </c>
      <c r="C8" s="2">
        <v>1010</v>
      </c>
      <c r="D8" s="2" t="s">
        <v>39</v>
      </c>
      <c r="E8" s="3">
        <v>3</v>
      </c>
      <c r="F8" s="3">
        <f aca="true" t="shared" si="0" ref="F8:F14">IF(OR(G8="A",G8="B",G8="C",G8="D",G8="S",G8="T",G8="TR",G8="TA",G8="TB",G8="TC",G8="AP"),E8,"")</f>
      </c>
      <c r="G8" s="89"/>
      <c r="H8" s="30" t="s">
        <v>164</v>
      </c>
      <c r="I8" s="13"/>
      <c r="J8" s="13"/>
      <c r="K8" s="13"/>
      <c r="L8" s="13"/>
      <c r="M8" s="13"/>
      <c r="N8" s="12"/>
      <c r="O8" s="12"/>
      <c r="P8" s="95"/>
      <c r="Q8" s="22"/>
    </row>
    <row r="9" spans="1:17" ht="12.75" customHeight="1" thickBot="1">
      <c r="A9" s="24" t="s">
        <v>12</v>
      </c>
      <c r="B9" s="1" t="s">
        <v>38</v>
      </c>
      <c r="C9" s="2">
        <v>4010</v>
      </c>
      <c r="D9" s="86" t="s">
        <v>40</v>
      </c>
      <c r="E9" s="3">
        <v>3</v>
      </c>
      <c r="F9" s="3">
        <f t="shared" si="0"/>
      </c>
      <c r="G9" s="90"/>
      <c r="H9" s="47" t="str">
        <f>IF(NOT(AND(H10="",H11="",H12="",H13="")),"D√","D")</f>
        <v>D</v>
      </c>
      <c r="I9" s="47" t="str">
        <f>IF(NOT(AND(I10="",I11="",I12="",I13="")),"G√","G")</f>
        <v>G</v>
      </c>
      <c r="J9" s="15" t="s">
        <v>23</v>
      </c>
      <c r="K9" s="13"/>
      <c r="L9" s="13"/>
      <c r="M9" s="13"/>
      <c r="N9" s="12"/>
      <c r="O9" s="12"/>
      <c r="P9" s="95"/>
      <c r="Q9" s="22"/>
    </row>
    <row r="10" spans="1:17" ht="12.75" customHeight="1">
      <c r="A10" s="24" t="s">
        <v>13</v>
      </c>
      <c r="B10" s="103"/>
      <c r="C10" s="103"/>
      <c r="D10" s="103"/>
      <c r="E10" s="3">
        <v>3</v>
      </c>
      <c r="F10" s="3">
        <f t="shared" si="0"/>
      </c>
      <c r="G10" s="90"/>
      <c r="H10" s="92"/>
      <c r="I10" s="92"/>
      <c r="J10" s="15" t="s">
        <v>92</v>
      </c>
      <c r="K10" s="13"/>
      <c r="L10" s="13"/>
      <c r="M10" s="13"/>
      <c r="N10" s="12"/>
      <c r="O10" s="12"/>
      <c r="P10" s="116"/>
      <c r="Q10" s="22"/>
    </row>
    <row r="11" spans="1:17" ht="12.75" customHeight="1">
      <c r="A11" s="24" t="s">
        <v>14</v>
      </c>
      <c r="B11" s="103"/>
      <c r="C11" s="103"/>
      <c r="D11" s="103"/>
      <c r="E11" s="3">
        <v>3</v>
      </c>
      <c r="F11" s="3">
        <f t="shared" si="0"/>
      </c>
      <c r="G11" s="90"/>
      <c r="H11" s="93"/>
      <c r="I11" s="93"/>
      <c r="J11" s="15" t="s">
        <v>93</v>
      </c>
      <c r="K11" s="13"/>
      <c r="L11" s="13"/>
      <c r="M11" s="13"/>
      <c r="N11" s="12"/>
      <c r="O11" s="12"/>
      <c r="P11" s="95"/>
      <c r="Q11" s="22"/>
    </row>
    <row r="12" spans="1:17" ht="12.75" customHeight="1">
      <c r="A12" s="24" t="s">
        <v>15</v>
      </c>
      <c r="B12" s="103"/>
      <c r="C12" s="103"/>
      <c r="D12" s="103"/>
      <c r="E12" s="3">
        <v>3</v>
      </c>
      <c r="F12" s="3">
        <f t="shared" si="0"/>
      </c>
      <c r="G12" s="90"/>
      <c r="H12" s="93"/>
      <c r="I12" s="93"/>
      <c r="J12" s="15" t="s">
        <v>19</v>
      </c>
      <c r="K12" s="13"/>
      <c r="L12" s="13"/>
      <c r="M12" s="13"/>
      <c r="N12" s="12"/>
      <c r="O12" s="12"/>
      <c r="P12" s="95"/>
      <c r="Q12" s="22"/>
    </row>
    <row r="13" spans="1:17" ht="12.75" customHeight="1" thickBot="1">
      <c r="A13" s="24" t="s">
        <v>16</v>
      </c>
      <c r="B13" s="103"/>
      <c r="C13" s="103"/>
      <c r="D13" s="103"/>
      <c r="E13" s="3">
        <v>3</v>
      </c>
      <c r="F13" s="3">
        <f t="shared" si="0"/>
      </c>
      <c r="G13" s="90"/>
      <c r="H13" s="94"/>
      <c r="I13" s="94"/>
      <c r="J13" s="15" t="s">
        <v>6</v>
      </c>
      <c r="K13" s="13"/>
      <c r="L13" s="13"/>
      <c r="M13" s="13"/>
      <c r="N13" s="12"/>
      <c r="O13" s="12"/>
      <c r="P13" s="95"/>
      <c r="Q13" s="22"/>
    </row>
    <row r="14" spans="1:17" ht="12.75" customHeight="1" thickBot="1">
      <c r="A14" s="24" t="s">
        <v>17</v>
      </c>
      <c r="B14" s="1" t="s">
        <v>41</v>
      </c>
      <c r="C14" s="17">
        <v>1001</v>
      </c>
      <c r="D14" s="17" t="s">
        <v>140</v>
      </c>
      <c r="E14" s="11">
        <v>1</v>
      </c>
      <c r="F14" s="57">
        <f t="shared" si="0"/>
      </c>
      <c r="G14" s="91"/>
      <c r="H14" s="15"/>
      <c r="I14" s="13"/>
      <c r="J14" s="13"/>
      <c r="K14" s="13"/>
      <c r="L14" s="13"/>
      <c r="M14" s="13"/>
      <c r="N14" s="12"/>
      <c r="O14" s="12"/>
      <c r="P14" s="95"/>
      <c r="Q14" s="22"/>
    </row>
    <row r="15" spans="1:17" ht="12.75" customHeight="1" thickBot="1">
      <c r="A15" s="34"/>
      <c r="B15" s="96"/>
      <c r="C15" s="97"/>
      <c r="D15" s="35" t="s">
        <v>79</v>
      </c>
      <c r="E15" s="10">
        <f>SUM(E7:E14)</f>
        <v>22</v>
      </c>
      <c r="F15" s="11">
        <f>SUM(F7:F14)</f>
        <v>0</v>
      </c>
      <c r="G15" s="98">
        <f>IF(F15&gt;=E15,"OK","")</f>
      </c>
      <c r="H15" s="99"/>
      <c r="I15" s="100"/>
      <c r="J15" s="100"/>
      <c r="K15" s="100"/>
      <c r="L15" s="100"/>
      <c r="M15" s="100"/>
      <c r="N15" s="96"/>
      <c r="O15" s="96"/>
      <c r="P15" s="101"/>
      <c r="Q15" s="51"/>
    </row>
    <row r="16" spans="1:17" ht="15" customHeight="1">
      <c r="A16" s="40" t="s">
        <v>42</v>
      </c>
      <c r="F16" s="3">
        <f>IF(OR(G16="A",G16="B",G16="C",G16="D",G16="S",G16="T",G16="TR",G16="TA",G16="TB",G16="TC"),E16,"")</f>
      </c>
      <c r="G16" s="43"/>
      <c r="H16" s="46" t="s">
        <v>94</v>
      </c>
      <c r="O16" s="1"/>
      <c r="P16" s="39"/>
      <c r="Q16" s="22"/>
    </row>
    <row r="17" spans="1:17" ht="12.75" customHeight="1">
      <c r="A17" s="24" t="s">
        <v>24</v>
      </c>
      <c r="B17" s="1" t="s">
        <v>42</v>
      </c>
      <c r="C17" s="2">
        <v>2200</v>
      </c>
      <c r="D17" s="2" t="s">
        <v>43</v>
      </c>
      <c r="E17" s="3">
        <v>4</v>
      </c>
      <c r="F17" s="3">
        <f>IF(OR(G17="A",G17="B",G17="C",G17="S",G17="T",G17="TR",G17="TA",G17="TB",G17="TC",G17="AP"),E17,"")</f>
      </c>
      <c r="G17" s="90"/>
      <c r="H17" s="29" t="s">
        <v>31</v>
      </c>
      <c r="I17" s="13"/>
      <c r="J17" s="13"/>
      <c r="K17" s="13"/>
      <c r="L17" s="13"/>
      <c r="M17" s="13"/>
      <c r="N17" s="12"/>
      <c r="O17" s="12"/>
      <c r="P17" s="95"/>
      <c r="Q17" s="22"/>
    </row>
    <row r="18" spans="1:17" ht="12.75" customHeight="1">
      <c r="A18" s="24"/>
      <c r="B18" s="1" t="s">
        <v>42</v>
      </c>
      <c r="C18" s="2">
        <v>2205</v>
      </c>
      <c r="D18" s="86" t="s">
        <v>44</v>
      </c>
      <c r="E18" s="3">
        <v>4</v>
      </c>
      <c r="F18" s="3">
        <f>IF(OR(G18="A",G18="B",G18="C",G18="S",G18="T",G18="TR",G18="TA",G18="TB",G18="TC",G18="AP"),E18,"")</f>
      </c>
      <c r="G18" s="89"/>
      <c r="H18" s="85" t="s">
        <v>82</v>
      </c>
      <c r="I18" s="13"/>
      <c r="J18" s="13"/>
      <c r="K18" s="13"/>
      <c r="L18" s="13"/>
      <c r="M18" s="85" t="s">
        <v>32</v>
      </c>
      <c r="N18" s="12"/>
      <c r="O18" s="12"/>
      <c r="P18" s="95"/>
      <c r="Q18" s="22"/>
    </row>
    <row r="19" spans="1:17" ht="12.75" customHeight="1">
      <c r="A19" s="24"/>
      <c r="B19" s="1" t="s">
        <v>42</v>
      </c>
      <c r="C19" s="2">
        <v>2210</v>
      </c>
      <c r="D19" s="86" t="s">
        <v>45</v>
      </c>
      <c r="E19" s="3">
        <v>4</v>
      </c>
      <c r="F19" s="3">
        <f>IF(OR(G19="A",G19="B",G19="C",G19="S",G19="T",G19="TR",G19="TA",G19="TB",G19="TC",G19="AP"),E19,"")</f>
      </c>
      <c r="G19" s="89"/>
      <c r="H19" s="85" t="s">
        <v>83</v>
      </c>
      <c r="I19" s="13"/>
      <c r="J19" s="13"/>
      <c r="K19" s="13"/>
      <c r="L19" s="13"/>
      <c r="M19" s="13"/>
      <c r="N19" s="12"/>
      <c r="O19" s="12"/>
      <c r="P19" s="95"/>
      <c r="Q19" s="22"/>
    </row>
    <row r="20" spans="1:17" ht="12.75" customHeight="1">
      <c r="A20" s="24"/>
      <c r="B20" s="1" t="s">
        <v>42</v>
      </c>
      <c r="C20" s="2">
        <v>2310</v>
      </c>
      <c r="D20" s="86" t="s">
        <v>46</v>
      </c>
      <c r="E20" s="3">
        <v>3</v>
      </c>
      <c r="F20" s="3">
        <f>IF(OR(G20="A",G20="B",G20="C",G20="D",G20="S",G20="T",G20="TR",G20="TA",G20="TB",G20="TC",G20="AP"),E20,"")</f>
      </c>
      <c r="G20" s="89"/>
      <c r="H20" s="85" t="s">
        <v>84</v>
      </c>
      <c r="I20" s="13"/>
      <c r="J20" s="13"/>
      <c r="K20" s="13"/>
      <c r="L20" s="13"/>
      <c r="M20" s="13"/>
      <c r="N20" s="12"/>
      <c r="O20" s="12"/>
      <c r="P20" s="95"/>
      <c r="Q20" s="22"/>
    </row>
    <row r="21" spans="2:17" ht="12.75" customHeight="1" thickBot="1">
      <c r="B21" s="15" t="s">
        <v>26</v>
      </c>
      <c r="C21" s="15">
        <v>4220</v>
      </c>
      <c r="D21" s="15" t="s">
        <v>27</v>
      </c>
      <c r="E21" s="11">
        <v>3</v>
      </c>
      <c r="F21" s="57">
        <f>IF(OR(G21="A",G21="B",G21="C",G21="D",G21="S",G21="T",G21="TR",G21="TA",G21="TB",G21="TC",G21="AP"),E21,"")</f>
      </c>
      <c r="G21" s="91"/>
      <c r="H21" s="85" t="s">
        <v>83</v>
      </c>
      <c r="I21" s="13"/>
      <c r="J21" s="13"/>
      <c r="K21" s="30"/>
      <c r="L21" s="13"/>
      <c r="M21" s="13"/>
      <c r="N21" s="12"/>
      <c r="O21" s="12"/>
      <c r="P21" s="117"/>
      <c r="Q21" s="22"/>
    </row>
    <row r="22" spans="1:17" ht="12.75" customHeight="1" thickBot="1">
      <c r="A22" s="34"/>
      <c r="B22" s="8"/>
      <c r="C22" s="10"/>
      <c r="D22" s="35" t="s">
        <v>79</v>
      </c>
      <c r="E22" s="10">
        <f>SUM(E17:E21)</f>
        <v>18</v>
      </c>
      <c r="F22" s="11">
        <f>SUM(F17:F21)</f>
        <v>0</v>
      </c>
      <c r="G22" s="98">
        <f>IF(F22&gt;=E22,"OK","")</f>
      </c>
      <c r="H22" s="9"/>
      <c r="I22" s="11"/>
      <c r="J22" s="11"/>
      <c r="K22" s="11"/>
      <c r="L22" s="11"/>
      <c r="M22" s="11"/>
      <c r="N22" s="8"/>
      <c r="O22" s="8"/>
      <c r="P22" s="38"/>
      <c r="Q22" s="51"/>
    </row>
    <row r="23" spans="1:17" ht="15" customHeight="1">
      <c r="A23" s="40" t="s">
        <v>75</v>
      </c>
      <c r="B23" s="14"/>
      <c r="C23" s="17"/>
      <c r="D23" s="17"/>
      <c r="F23" s="7"/>
      <c r="G23" s="43"/>
      <c r="H23" s="29" t="s">
        <v>94</v>
      </c>
      <c r="I23" s="7"/>
      <c r="J23" s="7"/>
      <c r="K23" s="7"/>
      <c r="L23" s="7"/>
      <c r="M23" s="7"/>
      <c r="N23" s="14"/>
      <c r="O23" s="14"/>
      <c r="P23" s="39"/>
      <c r="Q23" s="22"/>
    </row>
    <row r="24" spans="1:17" ht="12.75" customHeight="1">
      <c r="A24" s="24" t="s">
        <v>25</v>
      </c>
      <c r="B24" s="1" t="s">
        <v>47</v>
      </c>
      <c r="C24" s="2">
        <v>1220</v>
      </c>
      <c r="D24" s="2" t="s">
        <v>145</v>
      </c>
      <c r="E24" s="3">
        <v>4</v>
      </c>
      <c r="F24" s="3">
        <f>IF(OR(G24="A",G24="B",G24="C",G24="D",G24="S",G24="T",G24="TR",G24="TA",G24="TB",G24="TC",G24="AP"),E24,"")</f>
      </c>
      <c r="G24" s="90"/>
      <c r="H24" s="85" t="s">
        <v>146</v>
      </c>
      <c r="I24" s="13"/>
      <c r="J24" s="13"/>
      <c r="K24" s="13"/>
      <c r="L24" s="13"/>
      <c r="M24" s="15" t="s">
        <v>165</v>
      </c>
      <c r="N24" s="12"/>
      <c r="O24" s="12"/>
      <c r="P24" s="95"/>
      <c r="Q24" s="22"/>
    </row>
    <row r="25" spans="1:17" ht="12.75" customHeight="1">
      <c r="A25" s="24" t="s">
        <v>25</v>
      </c>
      <c r="B25" s="1" t="s">
        <v>48</v>
      </c>
      <c r="C25" s="2">
        <v>1020</v>
      </c>
      <c r="D25" s="2" t="s">
        <v>49</v>
      </c>
      <c r="E25" s="3">
        <v>4</v>
      </c>
      <c r="F25" s="3">
        <f>IF(OR(G25="A",G25="B",G25="C",G25="S",G25="T",G25="TR",G25="TA",G25="TB",G25="TC",G25="AP"),E25,"")</f>
      </c>
      <c r="G25" s="90"/>
      <c r="H25" s="85" t="s">
        <v>102</v>
      </c>
      <c r="I25" s="13"/>
      <c r="J25" s="13"/>
      <c r="K25" s="13"/>
      <c r="L25" s="13"/>
      <c r="M25" s="13"/>
      <c r="N25" s="12"/>
      <c r="O25" s="12"/>
      <c r="P25" s="95"/>
      <c r="Q25" s="22"/>
    </row>
    <row r="26" spans="1:17" ht="12.75" customHeight="1">
      <c r="A26" s="24"/>
      <c r="B26" s="104" t="s">
        <v>119</v>
      </c>
      <c r="C26" s="103">
        <v>1100</v>
      </c>
      <c r="D26" s="104" t="s">
        <v>120</v>
      </c>
      <c r="E26" s="3">
        <v>4</v>
      </c>
      <c r="F26" s="3">
        <f>IF(OR(G26="A",G26="B",G26="C",G26="D",G26="S",G26="T",G26="TR",G26="TA",G26="TB",G26="TC",G26="AP"),E26,"")</f>
      </c>
      <c r="G26" s="90"/>
      <c r="H26" s="30" t="s">
        <v>166</v>
      </c>
      <c r="J26" s="13"/>
      <c r="K26" s="13"/>
      <c r="L26" s="13"/>
      <c r="M26" s="13"/>
      <c r="N26" s="12"/>
      <c r="O26" s="12"/>
      <c r="P26" s="95" t="s">
        <v>177</v>
      </c>
      <c r="Q26" s="22"/>
    </row>
    <row r="27" spans="2:17" ht="12.75" customHeight="1" thickBot="1">
      <c r="B27" s="122"/>
      <c r="C27" s="123"/>
      <c r="D27" s="123"/>
      <c r="E27" s="11"/>
      <c r="F27" s="57">
        <f>IF(OR(G27="A",G27="B",G27="C",G27="D",G27="S",G27="T",G27="TR",G27="TA",G27="TB",G27="TC",G27="AP"),E27,"")</f>
      </c>
      <c r="G27" s="98"/>
      <c r="H27" s="30" t="s">
        <v>174</v>
      </c>
      <c r="I27" s="13"/>
      <c r="J27" s="13"/>
      <c r="K27" s="13"/>
      <c r="L27" s="13"/>
      <c r="M27" s="13"/>
      <c r="N27" s="12"/>
      <c r="O27" s="12"/>
      <c r="P27" s="95"/>
      <c r="Q27" s="22"/>
    </row>
    <row r="28" spans="1:17" ht="12.75" customHeight="1" thickBot="1">
      <c r="A28" s="34"/>
      <c r="B28" s="8"/>
      <c r="C28" s="10"/>
      <c r="D28" s="35" t="s">
        <v>79</v>
      </c>
      <c r="E28" s="10">
        <f>SUM(E24:E27)</f>
        <v>12</v>
      </c>
      <c r="F28" s="11">
        <f>SUM(F24:F27)</f>
        <v>0</v>
      </c>
      <c r="G28" s="98">
        <f>IF(F28&gt;=E28,"OK","")</f>
      </c>
      <c r="H28" s="9"/>
      <c r="I28" s="11"/>
      <c r="J28" s="11"/>
      <c r="K28" s="11"/>
      <c r="L28" s="11"/>
      <c r="M28" s="11"/>
      <c r="N28" s="8"/>
      <c r="O28" s="8"/>
      <c r="P28" s="38"/>
      <c r="Q28" s="51"/>
    </row>
    <row r="29" spans="1:17" ht="15" customHeight="1">
      <c r="A29" s="40" t="s">
        <v>51</v>
      </c>
      <c r="F29" s="3"/>
      <c r="G29" s="43"/>
      <c r="H29" s="29" t="s">
        <v>94</v>
      </c>
      <c r="K29" s="129" t="s">
        <v>159</v>
      </c>
      <c r="O29" s="1"/>
      <c r="P29" s="39"/>
      <c r="Q29" s="22"/>
    </row>
    <row r="30" spans="1:17" ht="12.75" customHeight="1">
      <c r="A30" s="24" t="s">
        <v>156</v>
      </c>
      <c r="B30" s="1" t="s">
        <v>52</v>
      </c>
      <c r="C30" s="2">
        <v>1000</v>
      </c>
      <c r="D30" s="2" t="s">
        <v>53</v>
      </c>
      <c r="E30" s="26">
        <v>1</v>
      </c>
      <c r="F30" s="3">
        <f>IF(OR(G30="A",G30="B",G30="C",G30="D",G30="S",G30="T",G30="TR",G30="TA",G30="TB",G30="TC",G30="AP"),E30,"")</f>
      </c>
      <c r="G30" s="90"/>
      <c r="H30" s="85" t="s">
        <v>163</v>
      </c>
      <c r="I30" s="13"/>
      <c r="J30" s="13"/>
      <c r="K30" s="13"/>
      <c r="L30" s="13"/>
      <c r="M30" s="13"/>
      <c r="N30" s="12"/>
      <c r="O30" s="12"/>
      <c r="P30" s="95"/>
      <c r="Q30" s="22"/>
    </row>
    <row r="31" spans="2:17" ht="12.75" customHeight="1">
      <c r="B31" s="1" t="s">
        <v>52</v>
      </c>
      <c r="C31" s="2">
        <v>1060</v>
      </c>
      <c r="D31" s="2" t="s">
        <v>54</v>
      </c>
      <c r="E31" s="3">
        <v>3</v>
      </c>
      <c r="F31" s="3">
        <f>IF(OR(G31="A",G31="B",G31="C",G31="S",G31="T",G31="TR",G31="TA",G31="TB",G31="TC",G31="AP"),E31,"")</f>
      </c>
      <c r="G31" s="90"/>
      <c r="H31" s="85" t="s">
        <v>89</v>
      </c>
      <c r="I31" s="13"/>
      <c r="J31" s="13"/>
      <c r="K31" s="13"/>
      <c r="L31" s="13"/>
      <c r="M31" s="13"/>
      <c r="N31" s="12"/>
      <c r="O31" s="12"/>
      <c r="P31" s="95"/>
      <c r="Q31" s="22"/>
    </row>
    <row r="32" spans="1:17" ht="12.75" customHeight="1">
      <c r="A32" s="24"/>
      <c r="B32" s="1" t="s">
        <v>52</v>
      </c>
      <c r="C32" s="2">
        <v>2110</v>
      </c>
      <c r="D32" s="2" t="s">
        <v>55</v>
      </c>
      <c r="E32" s="3">
        <v>3</v>
      </c>
      <c r="F32" s="3">
        <f>IF(OR(G32="A",G32="B",G32="C",G32="S",G32="T",G32="TR",G32="TA",G32="TB",G32="TC",G32="AP"),E32,"")</f>
      </c>
      <c r="G32" s="90"/>
      <c r="H32" s="85" t="s">
        <v>90</v>
      </c>
      <c r="I32" s="13"/>
      <c r="J32" s="13"/>
      <c r="K32" s="13"/>
      <c r="L32" s="13"/>
      <c r="M32" s="13"/>
      <c r="N32" s="12"/>
      <c r="O32" s="12"/>
      <c r="P32" s="95"/>
      <c r="Q32" s="22"/>
    </row>
    <row r="33" spans="2:17" ht="12.75" customHeight="1">
      <c r="B33" s="1" t="s">
        <v>52</v>
      </c>
      <c r="C33" s="2">
        <v>2120</v>
      </c>
      <c r="D33" s="2" t="s">
        <v>56</v>
      </c>
      <c r="E33" s="3">
        <v>3</v>
      </c>
      <c r="F33" s="3">
        <f>IF(OR(G33="A",G33="B",G33="C",G33="S",G33="T",G33="TR",G33="TA",G33="TB",G33="TC",G33="AP"),E33,"")</f>
      </c>
      <c r="G33" s="90"/>
      <c r="H33" s="85" t="s">
        <v>152</v>
      </c>
      <c r="I33" s="13"/>
      <c r="J33" s="13"/>
      <c r="K33" s="13"/>
      <c r="L33" s="13"/>
      <c r="M33" s="13"/>
      <c r="N33" s="12"/>
      <c r="O33" s="12"/>
      <c r="P33" s="95"/>
      <c r="Q33" s="22"/>
    </row>
    <row r="34" spans="2:17" ht="12.75" customHeight="1">
      <c r="B34" s="1" t="s">
        <v>52</v>
      </c>
      <c r="C34" s="2">
        <v>2310</v>
      </c>
      <c r="D34" s="2" t="s">
        <v>57</v>
      </c>
      <c r="E34" s="3">
        <v>3</v>
      </c>
      <c r="F34" s="3">
        <f>IF(OR(G34="A",G34="B",G34="C",G34="D",G34="S",G34="T",G34="TR",G34="TA",G34="TB",G34="TC",G34="AP"),E34,"")</f>
      </c>
      <c r="G34" s="90"/>
      <c r="H34" s="85" t="s">
        <v>5</v>
      </c>
      <c r="I34" s="13"/>
      <c r="J34" s="13"/>
      <c r="K34" s="13"/>
      <c r="L34" s="13"/>
      <c r="M34" s="13"/>
      <c r="N34" s="12"/>
      <c r="O34" s="12"/>
      <c r="P34" s="95"/>
      <c r="Q34" s="22"/>
    </row>
    <row r="35" spans="2:17" ht="12.75" customHeight="1">
      <c r="B35" s="1" t="s">
        <v>52</v>
      </c>
      <c r="C35" s="2">
        <v>2330</v>
      </c>
      <c r="D35" s="2" t="s">
        <v>58</v>
      </c>
      <c r="E35" s="3">
        <v>3</v>
      </c>
      <c r="F35" s="3">
        <f>IF(OR(G35="A",G35="B",G35="C",G35="S",G35="T",G35="TR",G35="TA",G35="TB",G35="TC",G35="AP"),E35,"")</f>
      </c>
      <c r="G35" s="90"/>
      <c r="H35" s="85" t="s">
        <v>5</v>
      </c>
      <c r="I35" s="13"/>
      <c r="J35" s="13"/>
      <c r="K35" s="13"/>
      <c r="L35" s="13"/>
      <c r="M35" s="13"/>
      <c r="N35" s="12"/>
      <c r="O35" s="12"/>
      <c r="P35" s="95"/>
      <c r="Q35" s="22"/>
    </row>
    <row r="36" spans="2:17" ht="12.75" customHeight="1" thickBot="1">
      <c r="B36" s="1" t="s">
        <v>52</v>
      </c>
      <c r="C36" s="17">
        <v>2410</v>
      </c>
      <c r="D36" s="17" t="s">
        <v>59</v>
      </c>
      <c r="E36" s="11">
        <v>3</v>
      </c>
      <c r="F36" s="57">
        <f>IF(OR(G36="A",G36="B",G36="C",G36="S",G36="T",G36="TR",G36="TA",G36="TB",G36="TC",G36="AP"),E36,"")</f>
      </c>
      <c r="G36" s="91"/>
      <c r="H36" s="85" t="s">
        <v>81</v>
      </c>
      <c r="I36" s="13"/>
      <c r="J36" s="13"/>
      <c r="K36" s="13"/>
      <c r="L36" s="13"/>
      <c r="M36" s="13"/>
      <c r="N36" s="12"/>
      <c r="O36" s="12"/>
      <c r="P36" s="95" t="s">
        <v>118</v>
      </c>
      <c r="Q36" s="22"/>
    </row>
    <row r="37" spans="1:17" ht="12.75" customHeight="1" thickBot="1">
      <c r="A37" s="34"/>
      <c r="B37" s="8"/>
      <c r="C37" s="10"/>
      <c r="D37" s="35" t="s">
        <v>79</v>
      </c>
      <c r="E37" s="10">
        <f>SUM(E30:E36)</f>
        <v>19</v>
      </c>
      <c r="F37" s="11">
        <f>SUM(F30:F36)</f>
        <v>0</v>
      </c>
      <c r="G37" s="98">
        <f>IF(F37&gt;=E37,"OK","")</f>
      </c>
      <c r="H37" s="9"/>
      <c r="I37" s="9"/>
      <c r="J37" s="9"/>
      <c r="K37" s="11"/>
      <c r="L37" s="11"/>
      <c r="M37" s="11"/>
      <c r="N37" s="8"/>
      <c r="O37" s="8"/>
      <c r="P37" s="38"/>
      <c r="Q37" s="51"/>
    </row>
    <row r="38" spans="1:17" ht="15" customHeight="1">
      <c r="A38" s="40" t="s">
        <v>60</v>
      </c>
      <c r="F38" s="3"/>
      <c r="G38" s="43"/>
      <c r="H38" s="29" t="s">
        <v>94</v>
      </c>
      <c r="K38" s="129" t="s">
        <v>169</v>
      </c>
      <c r="O38" s="4" t="s">
        <v>103</v>
      </c>
      <c r="P38" s="39"/>
      <c r="Q38" s="22"/>
    </row>
    <row r="39" spans="1:17" ht="15" customHeight="1">
      <c r="A39" s="40"/>
      <c r="B39" s="1" t="s">
        <v>61</v>
      </c>
      <c r="C39" s="2">
        <v>2070</v>
      </c>
      <c r="D39" s="2" t="s">
        <v>97</v>
      </c>
      <c r="E39" s="3">
        <v>3</v>
      </c>
      <c r="F39" s="3">
        <f>IF(OR(G39="A",G39="B",G39="C",G39="S",G39="T",G39="TR",G39="TA",G39="TB",G39="TC",G39="AP"),E39,"")</f>
      </c>
      <c r="G39" s="90"/>
      <c r="H39" s="85" t="s">
        <v>33</v>
      </c>
      <c r="I39" s="13"/>
      <c r="J39" s="13"/>
      <c r="K39" s="13"/>
      <c r="L39" s="13"/>
      <c r="M39" s="130" t="s">
        <v>168</v>
      </c>
      <c r="N39" s="12"/>
      <c r="O39" s="13"/>
      <c r="P39" s="95"/>
      <c r="Q39" s="22"/>
    </row>
    <row r="40" spans="1:17" ht="12.75" customHeight="1">
      <c r="A40" s="24" t="s">
        <v>16</v>
      </c>
      <c r="B40" s="1" t="s">
        <v>61</v>
      </c>
      <c r="C40" s="2">
        <v>2100</v>
      </c>
      <c r="D40" s="2" t="s">
        <v>158</v>
      </c>
      <c r="E40" s="3">
        <v>3</v>
      </c>
      <c r="F40" s="3">
        <f aca="true" t="shared" si="1" ref="F40:F48">IF(OR(G40="A",G40="B",G40="C",G40="D",G40="S",G40="T",G40="TR",G40="TA",G40="TB",G40="TC",G40="AP"),E40,"")</f>
      </c>
      <c r="G40" s="90"/>
      <c r="H40" s="85" t="s">
        <v>167</v>
      </c>
      <c r="I40" s="13"/>
      <c r="J40" s="13"/>
      <c r="K40" s="13"/>
      <c r="L40" s="13"/>
      <c r="M40" s="13"/>
      <c r="N40" s="12"/>
      <c r="O40" s="13"/>
      <c r="P40" s="95"/>
      <c r="Q40" s="22"/>
    </row>
    <row r="41" spans="2:17" ht="12.75" customHeight="1">
      <c r="B41" s="1" t="s">
        <v>61</v>
      </c>
      <c r="C41" s="2">
        <v>3100</v>
      </c>
      <c r="D41" s="2" t="s">
        <v>110</v>
      </c>
      <c r="E41" s="3">
        <v>3</v>
      </c>
      <c r="F41" s="3">
        <f t="shared" si="1"/>
      </c>
      <c r="G41" s="90"/>
      <c r="H41" s="85" t="s">
        <v>85</v>
      </c>
      <c r="I41" s="13"/>
      <c r="J41" s="13"/>
      <c r="K41" s="13"/>
      <c r="L41" s="13"/>
      <c r="M41" s="13"/>
      <c r="N41" s="12"/>
      <c r="O41" s="13"/>
      <c r="P41" s="95"/>
      <c r="Q41" s="22"/>
    </row>
    <row r="42" spans="2:17" ht="12.75" customHeight="1">
      <c r="B42" s="1" t="s">
        <v>61</v>
      </c>
      <c r="C42" s="2">
        <v>3200</v>
      </c>
      <c r="D42" s="2" t="s">
        <v>62</v>
      </c>
      <c r="E42" s="3">
        <v>3</v>
      </c>
      <c r="F42" s="3">
        <f>IF(OR(G42="A",G42="B",G42="C",G42="S",G42="T",G42="TR",G42="TA",G42="TB",G42="TC",G42="AP"),E42,"")</f>
      </c>
      <c r="G42" s="90"/>
      <c r="H42" s="85" t="s">
        <v>86</v>
      </c>
      <c r="I42" s="13"/>
      <c r="J42" s="13"/>
      <c r="K42" s="13"/>
      <c r="L42" s="13"/>
      <c r="M42" s="13"/>
      <c r="N42" s="12"/>
      <c r="O42" s="13">
        <v>1</v>
      </c>
      <c r="P42" s="95"/>
      <c r="Q42" s="22"/>
    </row>
    <row r="43" spans="1:17" ht="12.75" customHeight="1">
      <c r="A43" s="24" t="s">
        <v>34</v>
      </c>
      <c r="B43" s="1" t="s">
        <v>61</v>
      </c>
      <c r="C43" s="2">
        <v>3210</v>
      </c>
      <c r="D43" s="2" t="s">
        <v>0</v>
      </c>
      <c r="E43" s="3">
        <v>3</v>
      </c>
      <c r="F43" s="3">
        <f t="shared" si="1"/>
      </c>
      <c r="G43" s="90"/>
      <c r="H43" s="85" t="s">
        <v>143</v>
      </c>
      <c r="I43" s="13"/>
      <c r="J43" s="13"/>
      <c r="K43" s="13"/>
      <c r="L43" s="13"/>
      <c r="M43" s="13"/>
      <c r="N43" s="12"/>
      <c r="O43" s="13"/>
      <c r="P43" s="95"/>
      <c r="Q43" s="22"/>
    </row>
    <row r="44" spans="2:17" ht="12.75" customHeight="1">
      <c r="B44" s="1" t="s">
        <v>61</v>
      </c>
      <c r="C44" s="2">
        <v>3300</v>
      </c>
      <c r="D44" s="2" t="s">
        <v>98</v>
      </c>
      <c r="E44" s="3">
        <v>3</v>
      </c>
      <c r="F44" s="3">
        <f t="shared" si="1"/>
      </c>
      <c r="G44" s="90"/>
      <c r="H44" s="85" t="s">
        <v>87</v>
      </c>
      <c r="I44" s="13"/>
      <c r="J44" s="13"/>
      <c r="K44" s="13"/>
      <c r="L44" s="13"/>
      <c r="M44" s="13"/>
      <c r="N44" s="12"/>
      <c r="O44" s="13">
        <v>1</v>
      </c>
      <c r="P44" s="95"/>
      <c r="Q44" s="22"/>
    </row>
    <row r="45" spans="2:17" ht="12.75" customHeight="1">
      <c r="B45" s="1" t="s">
        <v>61</v>
      </c>
      <c r="C45" s="2">
        <v>3400</v>
      </c>
      <c r="D45" s="2" t="s">
        <v>99</v>
      </c>
      <c r="E45" s="3">
        <v>3</v>
      </c>
      <c r="F45" s="3">
        <f t="shared" si="1"/>
      </c>
      <c r="G45" s="90"/>
      <c r="H45" s="85" t="s">
        <v>30</v>
      </c>
      <c r="I45" s="13"/>
      <c r="J45" s="13"/>
      <c r="K45" s="13"/>
      <c r="L45" s="13"/>
      <c r="M45" s="13"/>
      <c r="N45" s="12"/>
      <c r="O45" s="13"/>
      <c r="P45" s="95"/>
      <c r="Q45" s="22"/>
    </row>
    <row r="46" spans="2:17" ht="12.75" customHeight="1">
      <c r="B46" s="1" t="s">
        <v>61</v>
      </c>
      <c r="C46" s="2">
        <v>3500</v>
      </c>
      <c r="D46" s="2" t="s">
        <v>160</v>
      </c>
      <c r="E46" s="3">
        <v>3</v>
      </c>
      <c r="F46" s="3">
        <f>IF(OR(G46="A",G46="B",G46="C",G46="S",G46="T",G46="TR",G46="TA",G46="TB",G46="TC",G46="AP"),E46,"")</f>
      </c>
      <c r="G46" s="90"/>
      <c r="H46" s="85" t="s">
        <v>155</v>
      </c>
      <c r="I46" s="13"/>
      <c r="J46" s="13"/>
      <c r="K46" s="13"/>
      <c r="L46" s="13"/>
      <c r="M46" s="13"/>
      <c r="N46" s="12"/>
      <c r="O46" s="13">
        <v>1</v>
      </c>
      <c r="P46" s="95"/>
      <c r="Q46" s="22"/>
    </row>
    <row r="47" spans="2:17" ht="12.75" customHeight="1">
      <c r="B47" s="1" t="s">
        <v>61</v>
      </c>
      <c r="C47" s="2">
        <v>3600</v>
      </c>
      <c r="D47" s="2" t="s">
        <v>63</v>
      </c>
      <c r="E47" s="3">
        <v>3</v>
      </c>
      <c r="F47" s="3">
        <f>IF(OR(G47="A",G47="B",G47="C",G47="S",G47="T",G47="TR",G47="TA",G47="TB",G47="TC",G47="AP"),E47,"")</f>
      </c>
      <c r="G47" s="90"/>
      <c r="H47" s="85" t="s">
        <v>88</v>
      </c>
      <c r="I47" s="13"/>
      <c r="J47" s="13"/>
      <c r="K47" s="13"/>
      <c r="L47" s="13"/>
      <c r="M47" s="13"/>
      <c r="N47" s="12"/>
      <c r="O47" s="13">
        <v>1</v>
      </c>
      <c r="P47" s="95"/>
      <c r="Q47" s="22"/>
    </row>
    <row r="48" spans="2:17" ht="12.75" customHeight="1" thickBot="1">
      <c r="B48" s="1" t="s">
        <v>61</v>
      </c>
      <c r="C48" s="17">
        <v>3900</v>
      </c>
      <c r="D48" s="17" t="s">
        <v>100</v>
      </c>
      <c r="E48" s="11">
        <v>3</v>
      </c>
      <c r="F48" s="57">
        <f t="shared" si="1"/>
      </c>
      <c r="G48" s="91"/>
      <c r="H48" s="85" t="s">
        <v>95</v>
      </c>
      <c r="I48" s="13"/>
      <c r="J48" s="13"/>
      <c r="K48" s="13"/>
      <c r="L48" s="13"/>
      <c r="M48" s="13"/>
      <c r="N48" s="12"/>
      <c r="O48" s="13"/>
      <c r="P48" s="95"/>
      <c r="Q48" s="22"/>
    </row>
    <row r="49" spans="1:17" ht="12.75" customHeight="1" thickBot="1">
      <c r="A49" s="34"/>
      <c r="B49" s="8"/>
      <c r="C49" s="10"/>
      <c r="D49" s="35" t="s">
        <v>79</v>
      </c>
      <c r="E49" s="10">
        <v>30</v>
      </c>
      <c r="F49" s="11">
        <f>SUM(F39:F48)</f>
        <v>0</v>
      </c>
      <c r="G49" s="98">
        <f>IF(F49&gt;=E49,"OK","")</f>
      </c>
      <c r="H49" s="9"/>
      <c r="I49" s="10"/>
      <c r="J49" s="11"/>
      <c r="K49" s="11"/>
      <c r="L49" s="11"/>
      <c r="M49" s="11"/>
      <c r="N49" s="8"/>
      <c r="O49" s="11"/>
      <c r="P49" s="38"/>
      <c r="Q49" s="51"/>
    </row>
    <row r="50" spans="1:17" ht="15" customHeight="1">
      <c r="A50" s="40" t="s">
        <v>151</v>
      </c>
      <c r="F50" s="3"/>
      <c r="G50" s="43"/>
      <c r="J50" s="4"/>
      <c r="K50" s="4"/>
      <c r="L50" s="4"/>
      <c r="M50" s="4"/>
      <c r="N50" s="4"/>
      <c r="O50" s="4" t="s">
        <v>103</v>
      </c>
      <c r="P50" s="39"/>
      <c r="Q50" s="22"/>
    </row>
    <row r="51" spans="1:17" ht="12.75" customHeight="1">
      <c r="A51" s="24" t="s">
        <v>149</v>
      </c>
      <c r="B51" s="104"/>
      <c r="C51" s="103"/>
      <c r="D51" s="103" t="s">
        <v>121</v>
      </c>
      <c r="E51" s="13" t="s">
        <v>50</v>
      </c>
      <c r="F51" s="3">
        <f>IF(OR(G51="A",G51="B",G51="C",G51="D",G51="S",G51="T",G51="TR",G51="TA",G51="TB",G51="TC",G51="AP"),E51,"")</f>
      </c>
      <c r="G51" s="90"/>
      <c r="H51" s="75" t="s">
        <v>147</v>
      </c>
      <c r="I51" s="13"/>
      <c r="J51" s="13"/>
      <c r="K51" s="13"/>
      <c r="L51" s="13"/>
      <c r="M51" s="13"/>
      <c r="N51" s="13"/>
      <c r="O51" s="120"/>
      <c r="P51" s="95" t="s">
        <v>177</v>
      </c>
      <c r="Q51" s="22"/>
    </row>
    <row r="52" spans="2:17" ht="12.75" customHeight="1">
      <c r="B52" s="104" t="s">
        <v>61</v>
      </c>
      <c r="C52" s="136">
        <v>4200</v>
      </c>
      <c r="D52" s="103" t="s">
        <v>134</v>
      </c>
      <c r="E52" s="13">
        <v>3</v>
      </c>
      <c r="F52" s="3">
        <f>IF(OR(G52="A",G52="B",G52="C",G52="S",G52="T",G52="TR",G52="TA",G52="TB",G52="TC",G52="AP"),E52,"")</f>
      </c>
      <c r="G52" s="90"/>
      <c r="H52" s="76" t="s">
        <v>148</v>
      </c>
      <c r="I52" s="13"/>
      <c r="J52" s="13"/>
      <c r="K52" s="13"/>
      <c r="L52" s="13"/>
      <c r="M52" s="13"/>
      <c r="N52" s="13"/>
      <c r="O52" s="120"/>
      <c r="P52" s="95" t="s">
        <v>135</v>
      </c>
      <c r="Q52" s="22"/>
    </row>
    <row r="53" spans="2:17" ht="12.75" customHeight="1">
      <c r="B53" s="104" t="s">
        <v>61</v>
      </c>
      <c r="C53" s="136">
        <v>4280</v>
      </c>
      <c r="D53" s="103" t="s">
        <v>122</v>
      </c>
      <c r="E53" s="13">
        <v>3</v>
      </c>
      <c r="F53" s="3">
        <f>IF(OR(G53="A",G53="B",G53="C",G53="D",G53="S",G53="T",G53="TR",G53="TA",G53="TB",G53="TC",G53="AP"),E53,"")</f>
      </c>
      <c r="G53" s="90"/>
      <c r="H53" s="75" t="s">
        <v>150</v>
      </c>
      <c r="I53" s="13"/>
      <c r="J53" s="13"/>
      <c r="K53" s="13"/>
      <c r="L53" s="13"/>
      <c r="M53" s="13"/>
      <c r="N53" s="12"/>
      <c r="O53" s="13">
        <v>2</v>
      </c>
      <c r="P53" s="95" t="s">
        <v>126</v>
      </c>
      <c r="Q53" s="22"/>
    </row>
    <row r="54" spans="2:17" ht="12.75" customHeight="1" thickBot="1">
      <c r="B54" s="104" t="s">
        <v>61</v>
      </c>
      <c r="C54" s="103">
        <v>4290</v>
      </c>
      <c r="D54" s="103" t="s">
        <v>123</v>
      </c>
      <c r="E54" s="13">
        <v>3</v>
      </c>
      <c r="F54" s="57">
        <f>IF(OR(G54="A",G54="B",G54="C",G54="D",G54="S",G54="T",G54="TR",G54="TA",G54="TB",G54="TC",G54="AP"),E54,"")</f>
      </c>
      <c r="G54" s="91"/>
      <c r="H54" s="15"/>
      <c r="I54" s="13"/>
      <c r="J54" s="13"/>
      <c r="K54" s="13"/>
      <c r="L54" s="13"/>
      <c r="M54" s="13"/>
      <c r="N54" s="12"/>
      <c r="O54" s="13">
        <v>2</v>
      </c>
      <c r="P54" s="95" t="s">
        <v>126</v>
      </c>
      <c r="Q54" s="22"/>
    </row>
    <row r="55" spans="1:17" ht="12.75" customHeight="1" thickBot="1">
      <c r="A55" s="34"/>
      <c r="B55" s="8"/>
      <c r="C55" s="10"/>
      <c r="D55" s="35" t="s">
        <v>79</v>
      </c>
      <c r="E55" s="81" t="s">
        <v>28</v>
      </c>
      <c r="F55" s="11">
        <f>SUM(F51:F54)</f>
        <v>0</v>
      </c>
      <c r="G55" s="98">
        <f>IF(F55&gt;=13,"OK","")</f>
      </c>
      <c r="H55" s="9"/>
      <c r="I55" s="11"/>
      <c r="J55" s="9"/>
      <c r="K55" s="11"/>
      <c r="L55" s="11"/>
      <c r="M55" s="11"/>
      <c r="N55" s="8"/>
      <c r="O55" s="32"/>
      <c r="P55" s="38"/>
      <c r="Q55" s="51"/>
    </row>
    <row r="56" spans="1:16" ht="15" customHeight="1">
      <c r="A56" s="40" t="s">
        <v>29</v>
      </c>
      <c r="F56" s="3"/>
      <c r="G56" s="43"/>
      <c r="H56" s="4" t="s">
        <v>69</v>
      </c>
      <c r="I56" s="4" t="s">
        <v>64</v>
      </c>
      <c r="J56" s="4" t="s">
        <v>65</v>
      </c>
      <c r="K56" s="4" t="s">
        <v>66</v>
      </c>
      <c r="L56" s="4" t="s">
        <v>67</v>
      </c>
      <c r="M56" s="4" t="s">
        <v>68</v>
      </c>
      <c r="O56" s="4" t="s">
        <v>103</v>
      </c>
      <c r="P56" s="87"/>
    </row>
    <row r="57" spans="1:17" ht="12.75" customHeight="1">
      <c r="A57" s="50" t="s">
        <v>18</v>
      </c>
      <c r="F57" s="3"/>
      <c r="G57" s="43"/>
      <c r="H57" s="27"/>
      <c r="I57" s="4"/>
      <c r="J57" s="4"/>
      <c r="K57" s="4"/>
      <c r="L57" s="4"/>
      <c r="M57" s="4"/>
      <c r="N57" s="4"/>
      <c r="O57" s="4"/>
      <c r="P57" s="37"/>
      <c r="Q57" s="22"/>
    </row>
    <row r="58" spans="2:17" ht="12.75" customHeight="1">
      <c r="B58" s="1" t="s">
        <v>61</v>
      </c>
      <c r="C58" s="17">
        <v>4260</v>
      </c>
      <c r="D58" s="17" t="s">
        <v>101</v>
      </c>
      <c r="E58" s="3">
        <v>3</v>
      </c>
      <c r="F58" s="3">
        <f>IF(OR(G58="A",G58="B",G58="C",G58="S",G58="T",G58="TR",G58="TA",G58="TB",G58="TC",G58="AP"),E58,"")</f>
      </c>
      <c r="G58" s="90"/>
      <c r="H58" s="16"/>
      <c r="I58" s="16"/>
      <c r="J58" s="16"/>
      <c r="K58" s="16" t="s">
        <v>70</v>
      </c>
      <c r="L58" s="16"/>
      <c r="M58" s="16"/>
      <c r="N58" s="52"/>
      <c r="O58" s="52">
        <v>3</v>
      </c>
      <c r="P58" s="95"/>
      <c r="Q58" s="22"/>
    </row>
    <row r="59" spans="2:17" ht="12.75" customHeight="1">
      <c r="B59" s="104" t="s">
        <v>61</v>
      </c>
      <c r="C59" s="103">
        <v>4250</v>
      </c>
      <c r="D59" s="103" t="s">
        <v>127</v>
      </c>
      <c r="E59" s="13">
        <v>3</v>
      </c>
      <c r="F59" s="3">
        <f>IF(OR(G59="A",G59="B",G59="C",G59="D",G59="S",G59="T",G59="TR",G59="TA",G59="TB",G59="TC",G59="AP"),E59,"")</f>
      </c>
      <c r="G59" s="90"/>
      <c r="H59" s="16"/>
      <c r="I59" s="108"/>
      <c r="J59" s="108"/>
      <c r="K59" s="108" t="s">
        <v>70</v>
      </c>
      <c r="L59" s="108"/>
      <c r="M59" s="108"/>
      <c r="N59" s="52"/>
      <c r="O59" s="52">
        <v>3</v>
      </c>
      <c r="P59" s="95" t="s">
        <v>126</v>
      </c>
      <c r="Q59" s="22"/>
    </row>
    <row r="60" spans="2:17" ht="12.75" customHeight="1">
      <c r="B60" s="104" t="s">
        <v>61</v>
      </c>
      <c r="C60" s="103">
        <v>4610</v>
      </c>
      <c r="D60" s="103" t="s">
        <v>128</v>
      </c>
      <c r="E60" s="13">
        <v>3</v>
      </c>
      <c r="F60" s="3">
        <f>IF(OR(G60="A",G60="B",G60="C",G60="D",G60="S",G60="T",G60="TR",G60="TA",G60="TB",G60="TC",G60="AP"),E60,"")</f>
      </c>
      <c r="G60" s="90"/>
      <c r="H60" s="16"/>
      <c r="I60" s="108"/>
      <c r="J60" s="108" t="s">
        <v>70</v>
      </c>
      <c r="K60" s="108"/>
      <c r="L60" s="108"/>
      <c r="M60" s="108"/>
      <c r="N60" s="52"/>
      <c r="O60" s="52">
        <v>2</v>
      </c>
      <c r="P60" s="95" t="s">
        <v>129</v>
      </c>
      <c r="Q60" s="22"/>
    </row>
    <row r="61" spans="2:17" ht="12.75" customHeight="1">
      <c r="B61" s="104" t="s">
        <v>61</v>
      </c>
      <c r="C61" s="103">
        <v>4510</v>
      </c>
      <c r="D61" s="103" t="s">
        <v>130</v>
      </c>
      <c r="E61" s="13">
        <v>3</v>
      </c>
      <c r="F61" s="3">
        <f>IF(OR(G61="A",G61="B",G61="C",G61="D",G61="S",G61="T",G61="TR",G61="TA",G61="TB",G61="TC",G61="AP"),E61,"")</f>
      </c>
      <c r="G61" s="90"/>
      <c r="H61" s="16"/>
      <c r="I61" s="108"/>
      <c r="J61" s="108"/>
      <c r="K61" s="108"/>
      <c r="L61" s="108" t="s">
        <v>70</v>
      </c>
      <c r="M61" s="108"/>
      <c r="N61" s="52"/>
      <c r="O61" s="52">
        <v>2</v>
      </c>
      <c r="P61" s="95" t="s">
        <v>131</v>
      </c>
      <c r="Q61" s="22"/>
    </row>
    <row r="62" spans="2:17" ht="12.75" customHeight="1">
      <c r="B62" s="104"/>
      <c r="C62" s="103"/>
      <c r="D62" s="103" t="s">
        <v>132</v>
      </c>
      <c r="E62" s="13">
        <v>3</v>
      </c>
      <c r="F62" s="3">
        <f>IF(OR(G62="A",G62="B",G62="C",G62="D",G62="S",G62="T",G62="TR",G62="TA",G62="TB",G62="TC",G62="AP"),E62,"")</f>
      </c>
      <c r="G62" s="90"/>
      <c r="H62" s="16"/>
      <c r="I62" s="108"/>
      <c r="J62" s="108"/>
      <c r="K62" s="108"/>
      <c r="L62" s="108"/>
      <c r="M62" s="108"/>
      <c r="N62" s="52"/>
      <c r="O62" s="52"/>
      <c r="P62" s="95" t="s">
        <v>114</v>
      </c>
      <c r="Q62" s="22"/>
    </row>
    <row r="63" spans="1:17" ht="12.75" customHeight="1">
      <c r="A63" s="24" t="s">
        <v>157</v>
      </c>
      <c r="B63" s="102" t="s">
        <v>61</v>
      </c>
      <c r="C63" s="103">
        <v>5260</v>
      </c>
      <c r="D63" s="103" t="s">
        <v>124</v>
      </c>
      <c r="E63" s="13">
        <v>3</v>
      </c>
      <c r="F63" s="3">
        <f>IF(OR(G63="A",G63="B",G63="C",G63="D",G63="S",G63="T",G63="TR",G63="TA",G63="TB",G63="TC",G63="AP"),E63,"")</f>
      </c>
      <c r="G63" s="90"/>
      <c r="H63" s="16" t="s">
        <v>70</v>
      </c>
      <c r="I63" s="108"/>
      <c r="J63" s="108"/>
      <c r="K63" s="108" t="s">
        <v>70</v>
      </c>
      <c r="L63" s="108"/>
      <c r="M63" s="108"/>
      <c r="N63" s="52"/>
      <c r="O63" s="52">
        <v>3</v>
      </c>
      <c r="P63" s="95" t="s">
        <v>125</v>
      </c>
      <c r="Q63" s="22"/>
    </row>
    <row r="64" spans="2:17" ht="12.75" customHeight="1" thickBot="1">
      <c r="B64" s="102"/>
      <c r="C64" s="102"/>
      <c r="D64" s="102"/>
      <c r="E64" s="11"/>
      <c r="F64" s="57">
        <f>IF(OR(G64="A",G64="B",G64="C",G64="D",G64="S",G64="T",G64="TR",G64="TA",G64="TB",G64="TC"),E64,"")</f>
      </c>
      <c r="G64" s="107"/>
      <c r="H64" s="16"/>
      <c r="I64" s="77"/>
      <c r="J64" s="16"/>
      <c r="K64" s="16"/>
      <c r="L64" s="16"/>
      <c r="M64" s="18"/>
      <c r="N64" s="33"/>
      <c r="O64" s="53"/>
      <c r="P64" s="95"/>
      <c r="Q64" s="22"/>
    </row>
    <row r="65" spans="1:17" ht="12.75" customHeight="1" thickBot="1" thickTop="1">
      <c r="A65" s="34"/>
      <c r="B65" s="8"/>
      <c r="C65" s="10"/>
      <c r="D65" s="35" t="s">
        <v>79</v>
      </c>
      <c r="E65" s="10">
        <v>18</v>
      </c>
      <c r="F65" s="11">
        <f>SUM(F58:F64)</f>
        <v>0</v>
      </c>
      <c r="G65" s="98">
        <f>IF(F65&gt;=E65,"OK","")</f>
      </c>
      <c r="H65" s="44"/>
      <c r="I65" s="31"/>
      <c r="J65" s="11"/>
      <c r="K65" s="11"/>
      <c r="L65" s="63" t="s">
        <v>106</v>
      </c>
      <c r="M65" s="64"/>
      <c r="N65" s="8"/>
      <c r="O65" s="65">
        <f>SUM(O51:O55,O57:O64)</f>
        <v>17</v>
      </c>
      <c r="P65" s="36"/>
      <c r="Q65" s="51"/>
    </row>
    <row r="66" spans="1:17" ht="12.75" customHeight="1" thickBot="1">
      <c r="A66" s="80" t="s">
        <v>153</v>
      </c>
      <c r="B66" s="106"/>
      <c r="C66" s="119"/>
      <c r="D66" s="118"/>
      <c r="E66" s="134" t="s">
        <v>171</v>
      </c>
      <c r="F66" s="11"/>
      <c r="G66" s="98"/>
      <c r="H66" s="60" t="s">
        <v>176</v>
      </c>
      <c r="I66" s="7"/>
      <c r="J66" s="7"/>
      <c r="K66" s="7"/>
      <c r="L66" s="56"/>
      <c r="M66" s="14"/>
      <c r="N66" s="14"/>
      <c r="O66" s="79"/>
      <c r="P66" s="109"/>
      <c r="Q66" s="51"/>
    </row>
    <row r="67" spans="1:17" ht="15" customHeight="1" thickBot="1">
      <c r="A67" s="41" t="s">
        <v>108</v>
      </c>
      <c r="B67" s="14"/>
      <c r="C67" s="58"/>
      <c r="D67" s="59"/>
      <c r="E67" s="58"/>
      <c r="F67" s="62">
        <f>F66+F65+F55+F49+F37+F28+F22+F15</f>
        <v>0</v>
      </c>
      <c r="G67" s="49"/>
      <c r="H67" s="60" t="s">
        <v>22</v>
      </c>
      <c r="L67" s="55"/>
      <c r="M67" s="14"/>
      <c r="O67" s="56" t="str">
        <f>IF(16&lt;((SUM(O39:O48)+SUM(O51:O55)+O65)),"None",16-(SUM(O39:O48)+SUM(O51:O55)+O65))</f>
        <v>None</v>
      </c>
      <c r="P67" s="61"/>
      <c r="Q67" s="51"/>
    </row>
    <row r="68" spans="1:16" ht="15" customHeight="1" thickBot="1">
      <c r="A68" s="41" t="s">
        <v>80</v>
      </c>
      <c r="E68"/>
      <c r="F68" s="78">
        <f>132-F15-F22-F28-F37-F49-F55-F65-F66</f>
        <v>132</v>
      </c>
      <c r="G68" s="49"/>
      <c r="M68" s="1"/>
      <c r="O68" s="14"/>
      <c r="P68"/>
    </row>
    <row r="69" spans="1:16" ht="15" customHeight="1" thickBot="1">
      <c r="A69" s="41" t="s">
        <v>109</v>
      </c>
      <c r="E69" s="82">
        <f>SUM(E15,E22,E28,E37,E49,E65)+13</f>
        <v>132</v>
      </c>
      <c r="F69" s="7">
        <f>SUM(F67:F68)</f>
        <v>132</v>
      </c>
      <c r="G69" s="7"/>
      <c r="H69" s="9"/>
      <c r="I69" s="11"/>
      <c r="K69" s="56"/>
      <c r="M69" s="1"/>
      <c r="O69" s="56"/>
      <c r="P69"/>
    </row>
    <row r="70" spans="1:15" ht="12.75">
      <c r="A70" s="66" t="s">
        <v>1</v>
      </c>
      <c r="B70" s="110"/>
      <c r="C70" s="111"/>
      <c r="D70" s="111"/>
      <c r="E70" s="112"/>
      <c r="F70" s="110"/>
      <c r="G70" s="111"/>
      <c r="H70" s="70" t="s">
        <v>2</v>
      </c>
      <c r="I70" s="71" t="s">
        <v>3</v>
      </c>
      <c r="J70" s="68"/>
      <c r="K70" s="68"/>
      <c r="L70" s="68"/>
      <c r="M70" s="68"/>
      <c r="N70" s="67"/>
      <c r="O70" s="69"/>
    </row>
    <row r="71" spans="1:15" ht="12.75">
      <c r="A71" s="114"/>
      <c r="B71" s="106"/>
      <c r="C71" s="102"/>
      <c r="D71" s="102"/>
      <c r="E71" s="113"/>
      <c r="F71" s="106"/>
      <c r="G71" s="102"/>
      <c r="H71" s="70" t="s">
        <v>4</v>
      </c>
      <c r="I71" s="71" t="s">
        <v>136</v>
      </c>
      <c r="J71" s="7"/>
      <c r="K71" s="7"/>
      <c r="L71" s="7"/>
      <c r="M71" s="7"/>
      <c r="N71" s="14"/>
      <c r="O71" s="72"/>
    </row>
    <row r="72" spans="1:15" ht="12.75">
      <c r="A72" s="114"/>
      <c r="B72" s="106"/>
      <c r="C72" s="102"/>
      <c r="D72" s="102"/>
      <c r="E72" s="113"/>
      <c r="F72" s="106"/>
      <c r="G72" s="102"/>
      <c r="H72" s="70" t="s">
        <v>137</v>
      </c>
      <c r="I72" s="71" t="s">
        <v>138</v>
      </c>
      <c r="J72" s="7"/>
      <c r="K72" s="7"/>
      <c r="L72" s="7"/>
      <c r="M72" s="7"/>
      <c r="N72" s="14"/>
      <c r="O72" s="72"/>
    </row>
    <row r="73" spans="1:15" ht="12.75">
      <c r="A73" s="114"/>
      <c r="B73" s="106"/>
      <c r="C73" s="102"/>
      <c r="D73" s="102"/>
      <c r="E73" s="113"/>
      <c r="F73" s="106"/>
      <c r="G73" s="102"/>
      <c r="H73" s="70" t="s">
        <v>139</v>
      </c>
      <c r="I73" s="71" t="s">
        <v>107</v>
      </c>
      <c r="J73" s="7"/>
      <c r="K73" s="7"/>
      <c r="L73" s="7"/>
      <c r="M73" s="7"/>
      <c r="N73" s="14"/>
      <c r="O73" s="72"/>
    </row>
    <row r="74" spans="1:15" ht="13.5" thickBot="1">
      <c r="A74" s="115"/>
      <c r="B74" s="96"/>
      <c r="C74" s="105"/>
      <c r="D74" s="105"/>
      <c r="E74" s="100"/>
      <c r="F74" s="96"/>
      <c r="G74" s="105"/>
      <c r="H74" s="73" t="s">
        <v>141</v>
      </c>
      <c r="I74" s="73" t="s">
        <v>142</v>
      </c>
      <c r="J74" s="57"/>
      <c r="K74" s="11"/>
      <c r="L74" s="11"/>
      <c r="M74" s="11"/>
      <c r="N74" s="8"/>
      <c r="O74" s="74"/>
    </row>
    <row r="75" spans="1:16" ht="36" customHeight="1" thickBot="1">
      <c r="A75" s="8"/>
      <c r="B75" s="8"/>
      <c r="C75" s="9"/>
      <c r="D75" s="9"/>
      <c r="E75" s="9"/>
      <c r="F75" s="3"/>
      <c r="G75" s="11"/>
      <c r="H75" s="83"/>
      <c r="I75" s="84"/>
      <c r="J75" s="11"/>
      <c r="K75" s="8"/>
      <c r="L75" s="8"/>
      <c r="M75" s="8"/>
      <c r="N75" s="36"/>
      <c r="O75" s="36"/>
      <c r="P75"/>
    </row>
    <row r="76" spans="1:15" s="42" customFormat="1" ht="15.75" customHeight="1">
      <c r="A76" s="23" t="s">
        <v>71</v>
      </c>
      <c r="B76" s="1"/>
      <c r="C76" s="2"/>
      <c r="D76" s="2"/>
      <c r="E76" s="2" t="s">
        <v>91</v>
      </c>
      <c r="F76" s="3"/>
      <c r="G76" s="2" t="s">
        <v>72</v>
      </c>
      <c r="H76" s="2"/>
      <c r="I76" s="3"/>
      <c r="J76" s="3"/>
      <c r="K76" s="1"/>
      <c r="L76" s="3"/>
      <c r="M76" s="1"/>
      <c r="O76" s="7" t="s">
        <v>91</v>
      </c>
    </row>
    <row r="77" spans="1:16" ht="30" customHeight="1" thickBot="1">
      <c r="A77" s="32"/>
      <c r="B77" s="8"/>
      <c r="C77" s="9"/>
      <c r="D77" s="9"/>
      <c r="E77" s="9"/>
      <c r="F77" s="7"/>
      <c r="G77" s="11"/>
      <c r="H77" s="9"/>
      <c r="I77" s="11"/>
      <c r="J77" s="11"/>
      <c r="K77" s="8"/>
      <c r="L77" s="8"/>
      <c r="M77" s="8"/>
      <c r="N77" s="36"/>
      <c r="O77" s="36"/>
      <c r="P77"/>
    </row>
    <row r="78" spans="1:15" s="42" customFormat="1" ht="16.5" customHeight="1">
      <c r="A78" s="23" t="s">
        <v>73</v>
      </c>
      <c r="B78" s="1"/>
      <c r="C78" s="23"/>
      <c r="D78" s="2"/>
      <c r="E78" s="2" t="s">
        <v>91</v>
      </c>
      <c r="F78" s="3"/>
      <c r="G78" s="2" t="s">
        <v>74</v>
      </c>
      <c r="H78" s="2"/>
      <c r="I78" s="3"/>
      <c r="J78" s="3"/>
      <c r="K78" s="1"/>
      <c r="L78" s="3"/>
      <c r="M78" s="1"/>
      <c r="O78" s="7" t="s">
        <v>91</v>
      </c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  <row r="102" ht="12.75">
      <c r="O102" s="14"/>
    </row>
    <row r="103" ht="12.75">
      <c r="O103" s="14"/>
    </row>
    <row r="104" ht="12.75">
      <c r="O104" s="14"/>
    </row>
    <row r="105" ht="12.75">
      <c r="O105" s="14"/>
    </row>
    <row r="106" ht="12.75">
      <c r="O106" s="14"/>
    </row>
    <row r="107" ht="12.75">
      <c r="O107" s="14"/>
    </row>
    <row r="108" ht="12.75">
      <c r="O108" s="14"/>
    </row>
    <row r="109" ht="12.75">
      <c r="O109" s="14"/>
    </row>
    <row r="110" ht="12.75">
      <c r="O110" s="14"/>
    </row>
    <row r="111" ht="12.75">
      <c r="O111" s="14"/>
    </row>
    <row r="112" ht="12.75">
      <c r="O112" s="14"/>
    </row>
    <row r="113" ht="12.75">
      <c r="O113" s="14"/>
    </row>
    <row r="114" ht="12.75">
      <c r="O114" s="14"/>
    </row>
    <row r="115" ht="12.75">
      <c r="O115" s="14"/>
    </row>
    <row r="116" ht="12.75">
      <c r="O116" s="14"/>
    </row>
    <row r="117" ht="12.75">
      <c r="O117" s="14"/>
    </row>
    <row r="118" ht="12.75">
      <c r="O118" s="14"/>
    </row>
    <row r="119" ht="12.75">
      <c r="O119" s="14"/>
    </row>
    <row r="120" ht="12.75">
      <c r="O120" s="14"/>
    </row>
    <row r="121" ht="12.75">
      <c r="O121" s="14"/>
    </row>
    <row r="122" ht="12.75">
      <c r="O122" s="14"/>
    </row>
    <row r="123" ht="12.75">
      <c r="O123" s="14"/>
    </row>
    <row r="124" ht="12.75">
      <c r="O124" s="14"/>
    </row>
    <row r="125" ht="12.75">
      <c r="O125" s="14"/>
    </row>
    <row r="126" ht="12.75">
      <c r="O126" s="14"/>
    </row>
    <row r="127" ht="12.75">
      <c r="O127" s="14"/>
    </row>
    <row r="128" ht="12.75">
      <c r="O128" s="14"/>
    </row>
    <row r="129" ht="12.75">
      <c r="O129" s="14"/>
    </row>
    <row r="130" ht="12.75">
      <c r="O130" s="14"/>
    </row>
    <row r="131" ht="12.75">
      <c r="O131" s="14"/>
    </row>
    <row r="132" ht="12.75">
      <c r="O132" s="14"/>
    </row>
    <row r="133" ht="12.75">
      <c r="O133" s="14"/>
    </row>
    <row r="134" ht="12.75">
      <c r="O134" s="14"/>
    </row>
    <row r="135" ht="12.75">
      <c r="O135" s="14"/>
    </row>
    <row r="136" ht="12.75">
      <c r="O136" s="14"/>
    </row>
    <row r="137" ht="12.75">
      <c r="O137" s="14"/>
    </row>
    <row r="138" ht="12.75">
      <c r="O138" s="14"/>
    </row>
    <row r="139" ht="12.75">
      <c r="O139" s="14"/>
    </row>
    <row r="140" ht="12.75">
      <c r="O140" s="14"/>
    </row>
    <row r="141" ht="12.75">
      <c r="O141" s="14"/>
    </row>
    <row r="142" ht="12.75">
      <c r="O142" s="14"/>
    </row>
    <row r="143" ht="12.75">
      <c r="O143" s="14"/>
    </row>
    <row r="144" ht="12.75">
      <c r="O144" s="14"/>
    </row>
    <row r="145" ht="12.75">
      <c r="O145" s="14"/>
    </row>
    <row r="146" ht="12.75">
      <c r="O146" s="14"/>
    </row>
    <row r="147" ht="12.75">
      <c r="O147" s="14"/>
    </row>
    <row r="148" ht="12.75">
      <c r="O148" s="14"/>
    </row>
    <row r="149" ht="12.75">
      <c r="O149" s="14"/>
    </row>
    <row r="150" ht="12.75">
      <c r="O150" s="14"/>
    </row>
    <row r="151" ht="12.75">
      <c r="O151" s="14"/>
    </row>
    <row r="152" ht="12.75">
      <c r="O152" s="14"/>
    </row>
    <row r="153" ht="12.75">
      <c r="O153" s="14"/>
    </row>
    <row r="154" ht="12.75">
      <c r="O154" s="14"/>
    </row>
    <row r="155" ht="12.75">
      <c r="O155" s="14"/>
    </row>
    <row r="156" ht="12.75">
      <c r="O156" s="14"/>
    </row>
    <row r="157" ht="12.75">
      <c r="O157" s="14"/>
    </row>
    <row r="158" ht="12.75">
      <c r="O158" s="14"/>
    </row>
    <row r="159" ht="12.75">
      <c r="O159" s="14"/>
    </row>
    <row r="160" ht="12.75">
      <c r="O160" s="14"/>
    </row>
    <row r="161" ht="12.75">
      <c r="O161" s="14"/>
    </row>
    <row r="162" ht="12.75">
      <c r="O162" s="14"/>
    </row>
    <row r="163" ht="12.75">
      <c r="O163" s="14"/>
    </row>
    <row r="164" ht="12.75">
      <c r="O164" s="14"/>
    </row>
    <row r="165" ht="12.75">
      <c r="O165" s="14"/>
    </row>
    <row r="166" ht="12.75">
      <c r="O166" s="14"/>
    </row>
    <row r="167" ht="12.75">
      <c r="O167" s="14"/>
    </row>
    <row r="168" ht="12.75">
      <c r="O168" s="14"/>
    </row>
    <row r="169" ht="12.75">
      <c r="O169" s="14"/>
    </row>
    <row r="170" ht="12.75">
      <c r="O170" s="14"/>
    </row>
    <row r="171" ht="12.75">
      <c r="O171" s="14"/>
    </row>
    <row r="172" ht="12.75">
      <c r="O172" s="14"/>
    </row>
    <row r="173" ht="12.75">
      <c r="O173" s="14"/>
    </row>
    <row r="174" ht="12.75">
      <c r="O174" s="14"/>
    </row>
    <row r="175" ht="12.75">
      <c r="O175" s="14"/>
    </row>
    <row r="176" ht="12.75">
      <c r="O176" s="14"/>
    </row>
    <row r="177" ht="12.75">
      <c r="O177" s="14"/>
    </row>
    <row r="178" ht="12.75">
      <c r="O178" s="14"/>
    </row>
    <row r="179" ht="12.75">
      <c r="O179" s="14"/>
    </row>
    <row r="180" ht="12.75">
      <c r="O180" s="14"/>
    </row>
    <row r="181" ht="12.75">
      <c r="O181" s="14"/>
    </row>
    <row r="182" ht="12.75">
      <c r="O182" s="14"/>
    </row>
    <row r="183" ht="12.75">
      <c r="O183" s="14"/>
    </row>
    <row r="184" ht="12.75">
      <c r="O184" s="14"/>
    </row>
    <row r="185" ht="12.75">
      <c r="O185" s="14"/>
    </row>
    <row r="186" ht="12.75">
      <c r="O186" s="14"/>
    </row>
    <row r="187" ht="12.75">
      <c r="O187" s="14"/>
    </row>
    <row r="188" ht="12.75">
      <c r="O188" s="14"/>
    </row>
    <row r="189" ht="12.75">
      <c r="O189" s="14"/>
    </row>
    <row r="190" ht="12.75">
      <c r="O190" s="14"/>
    </row>
    <row r="191" ht="12.75">
      <c r="O191" s="14"/>
    </row>
    <row r="192" ht="12.75">
      <c r="O192" s="14"/>
    </row>
    <row r="193" ht="12.75">
      <c r="O193" s="14"/>
    </row>
    <row r="194" ht="12.75">
      <c r="O194" s="14"/>
    </row>
    <row r="195" ht="12.75">
      <c r="O195" s="14"/>
    </row>
    <row r="196" ht="12.75">
      <c r="O196" s="14"/>
    </row>
    <row r="197" ht="12.75">
      <c r="O197" s="14"/>
    </row>
    <row r="198" ht="12.75">
      <c r="O198" s="14"/>
    </row>
    <row r="199" ht="12.75">
      <c r="O199" s="14"/>
    </row>
    <row r="200" ht="12.75">
      <c r="O200" s="14"/>
    </row>
    <row r="201" ht="12.75">
      <c r="O201" s="14"/>
    </row>
    <row r="202" ht="12.75">
      <c r="O202" s="14"/>
    </row>
    <row r="203" ht="12.75">
      <c r="O203" s="14"/>
    </row>
    <row r="204" ht="12.75">
      <c r="O204" s="14"/>
    </row>
    <row r="205" ht="12.75">
      <c r="O205" s="14"/>
    </row>
    <row r="206" ht="12.75">
      <c r="O206" s="14"/>
    </row>
    <row r="207" ht="12.75">
      <c r="O207" s="14"/>
    </row>
    <row r="208" ht="12.75">
      <c r="O208" s="14"/>
    </row>
    <row r="209" ht="12.75">
      <c r="O209" s="14"/>
    </row>
    <row r="210" ht="12.75">
      <c r="O210" s="14"/>
    </row>
    <row r="211" ht="12.75">
      <c r="O211" s="14"/>
    </row>
    <row r="212" ht="12.75">
      <c r="O212" s="14"/>
    </row>
    <row r="213" ht="12.75">
      <c r="O213" s="14"/>
    </row>
    <row r="214" ht="12.75">
      <c r="O214" s="14"/>
    </row>
    <row r="215" ht="12.75">
      <c r="O215" s="14"/>
    </row>
    <row r="216" ht="12.75">
      <c r="O216" s="14"/>
    </row>
    <row r="217" ht="12.75">
      <c r="O217" s="14"/>
    </row>
    <row r="218" ht="12.75">
      <c r="O218" s="14"/>
    </row>
    <row r="219" ht="12.75">
      <c r="O219" s="14"/>
    </row>
    <row r="220" ht="12.75">
      <c r="O220" s="14"/>
    </row>
    <row r="221" ht="12.75">
      <c r="O221" s="14"/>
    </row>
    <row r="222" ht="12.75">
      <c r="O222" s="14"/>
    </row>
    <row r="223" ht="12.75">
      <c r="O223" s="14"/>
    </row>
    <row r="224" ht="12.75">
      <c r="O224" s="14"/>
    </row>
    <row r="225" ht="12.75">
      <c r="O225" s="14"/>
    </row>
    <row r="226" ht="12.75">
      <c r="O226" s="14"/>
    </row>
    <row r="227" ht="12.75">
      <c r="O227" s="14"/>
    </row>
    <row r="228" ht="12.75">
      <c r="O228" s="14"/>
    </row>
    <row r="229" ht="12.75">
      <c r="O229" s="14"/>
    </row>
    <row r="230" ht="12.75">
      <c r="O230" s="14"/>
    </row>
    <row r="231" ht="12.75">
      <c r="O231" s="14"/>
    </row>
    <row r="232" ht="12.75">
      <c r="O232" s="14"/>
    </row>
    <row r="233" ht="12.75">
      <c r="O233" s="14"/>
    </row>
    <row r="234" ht="12.75">
      <c r="O234" s="14"/>
    </row>
    <row r="235" ht="12.75">
      <c r="O235" s="14"/>
    </row>
    <row r="236" ht="12.75">
      <c r="O236" s="14"/>
    </row>
    <row r="237" ht="12.75">
      <c r="O237" s="14"/>
    </row>
    <row r="238" ht="12.75">
      <c r="O238" s="14"/>
    </row>
    <row r="239" ht="12.75">
      <c r="O239" s="14"/>
    </row>
    <row r="240" ht="12.75">
      <c r="O240" s="14"/>
    </row>
    <row r="241" ht="12.75">
      <c r="O241" s="14"/>
    </row>
    <row r="242" ht="12.75">
      <c r="O242" s="14"/>
    </row>
    <row r="243" ht="12.75">
      <c r="O243" s="14"/>
    </row>
    <row r="244" ht="12.75">
      <c r="O244" s="14"/>
    </row>
    <row r="245" ht="12.75">
      <c r="O245" s="14"/>
    </row>
    <row r="246" ht="12.75">
      <c r="O246" s="14"/>
    </row>
    <row r="247" ht="12.75">
      <c r="O247" s="14"/>
    </row>
    <row r="248" ht="12.75">
      <c r="O248" s="14"/>
    </row>
    <row r="249" ht="12.75">
      <c r="O249" s="14"/>
    </row>
    <row r="250" ht="12.75">
      <c r="O250" s="14"/>
    </row>
    <row r="251" ht="12.75">
      <c r="O251" s="14"/>
    </row>
    <row r="252" ht="12.75">
      <c r="O252" s="14"/>
    </row>
    <row r="253" ht="12.75">
      <c r="O253" s="14"/>
    </row>
    <row r="254" ht="12.75">
      <c r="O254" s="14"/>
    </row>
    <row r="255" ht="12.75">
      <c r="O255" s="14"/>
    </row>
    <row r="256" ht="12.75">
      <c r="O256" s="14"/>
    </row>
    <row r="257" ht="12.75">
      <c r="O257" s="14"/>
    </row>
    <row r="258" ht="12.75">
      <c r="O258" s="14"/>
    </row>
    <row r="259" ht="12.75">
      <c r="O259" s="14"/>
    </row>
    <row r="260" ht="12.75">
      <c r="O260" s="14"/>
    </row>
    <row r="261" ht="12.75">
      <c r="O261" s="14"/>
    </row>
    <row r="262" ht="12.75">
      <c r="O262" s="14"/>
    </row>
    <row r="263" ht="12.75">
      <c r="O263" s="14"/>
    </row>
    <row r="264" ht="12.75">
      <c r="O264" s="14"/>
    </row>
    <row r="265" ht="12.75">
      <c r="O265" s="14"/>
    </row>
    <row r="266" ht="12.75">
      <c r="O266" s="14"/>
    </row>
    <row r="267" ht="12.75">
      <c r="O267" s="14"/>
    </row>
    <row r="268" ht="12.75">
      <c r="O268" s="14"/>
    </row>
    <row r="269" ht="12.75">
      <c r="O269" s="14"/>
    </row>
    <row r="270" ht="12.75">
      <c r="O270" s="14"/>
    </row>
    <row r="271" ht="12.75">
      <c r="O271" s="14"/>
    </row>
    <row r="272" ht="12.75">
      <c r="O272" s="14"/>
    </row>
    <row r="273" ht="12.75">
      <c r="O273" s="14"/>
    </row>
    <row r="274" ht="12.75">
      <c r="O274" s="14"/>
    </row>
    <row r="275" ht="12.75">
      <c r="O275" s="14"/>
    </row>
    <row r="276" ht="12.75">
      <c r="O276" s="14"/>
    </row>
    <row r="277" ht="12.75">
      <c r="O277" s="14"/>
    </row>
    <row r="278" ht="12.75">
      <c r="O278" s="14"/>
    </row>
    <row r="279" ht="12.75">
      <c r="O279" s="14"/>
    </row>
    <row r="280" ht="12.75">
      <c r="O280" s="14"/>
    </row>
    <row r="281" ht="12.75">
      <c r="O281" s="14"/>
    </row>
    <row r="282" ht="12.75">
      <c r="O282" s="14"/>
    </row>
    <row r="283" ht="12.75">
      <c r="O283" s="14"/>
    </row>
    <row r="284" ht="12.75">
      <c r="O284" s="14"/>
    </row>
    <row r="285" ht="12.75">
      <c r="O285" s="14"/>
    </row>
    <row r="286" ht="12.75">
      <c r="O286" s="14"/>
    </row>
    <row r="287" ht="12.75">
      <c r="O287" s="14"/>
    </row>
    <row r="288" ht="12.75">
      <c r="O288" s="14"/>
    </row>
    <row r="289" ht="12.75">
      <c r="O289" s="14"/>
    </row>
    <row r="290" ht="12.75">
      <c r="O290" s="14"/>
    </row>
    <row r="291" ht="12.75">
      <c r="O291" s="14"/>
    </row>
    <row r="292" ht="12.75">
      <c r="O292" s="14"/>
    </row>
    <row r="293" ht="12.75">
      <c r="O293" s="14"/>
    </row>
    <row r="294" ht="12.75">
      <c r="O294" s="14"/>
    </row>
    <row r="295" ht="12.75">
      <c r="O295" s="14"/>
    </row>
    <row r="296" ht="12.75">
      <c r="O296" s="14"/>
    </row>
    <row r="297" ht="12.75">
      <c r="O297" s="14"/>
    </row>
    <row r="298" ht="12.75">
      <c r="O298" s="14"/>
    </row>
    <row r="299" ht="12.75">
      <c r="O299" s="14"/>
    </row>
    <row r="300" ht="12.75">
      <c r="O300" s="14"/>
    </row>
    <row r="301" ht="12.75">
      <c r="O301" s="14"/>
    </row>
    <row r="302" ht="12.75">
      <c r="O302" s="14"/>
    </row>
    <row r="303" ht="12.75">
      <c r="O303" s="14"/>
    </row>
    <row r="304" ht="12.75">
      <c r="O304" s="14"/>
    </row>
    <row r="305" ht="12.75">
      <c r="O305" s="14"/>
    </row>
    <row r="306" ht="12.75">
      <c r="O306" s="14"/>
    </row>
    <row r="307" ht="12.75">
      <c r="O307" s="14"/>
    </row>
    <row r="308" ht="12.75">
      <c r="O308" s="14"/>
    </row>
    <row r="309" ht="12.75">
      <c r="O309" s="14"/>
    </row>
    <row r="310" ht="12.75">
      <c r="O310" s="14"/>
    </row>
    <row r="311" ht="12.75">
      <c r="O311" s="14"/>
    </row>
    <row r="312" ht="12.75">
      <c r="O312" s="14"/>
    </row>
    <row r="313" ht="12.75">
      <c r="O313" s="14"/>
    </row>
    <row r="314" ht="12.75">
      <c r="O314" s="14"/>
    </row>
    <row r="315" ht="12.75">
      <c r="O315" s="14"/>
    </row>
    <row r="316" ht="12.75">
      <c r="O316" s="14"/>
    </row>
    <row r="317" ht="12.75">
      <c r="O317" s="14"/>
    </row>
    <row r="318" ht="12.75">
      <c r="O318" s="14"/>
    </row>
    <row r="319" ht="12.75">
      <c r="O319" s="14"/>
    </row>
    <row r="320" ht="12.75">
      <c r="O320" s="14"/>
    </row>
    <row r="321" ht="12.75">
      <c r="O321" s="14"/>
    </row>
    <row r="322" ht="12.75">
      <c r="O322" s="14"/>
    </row>
    <row r="323" ht="12.75">
      <c r="O323" s="14"/>
    </row>
    <row r="324" ht="12.75">
      <c r="O324" s="14"/>
    </row>
    <row r="325" ht="12.75">
      <c r="O325" s="14"/>
    </row>
    <row r="326" ht="12.75">
      <c r="O326" s="14"/>
    </row>
    <row r="327" ht="12.75">
      <c r="O327" s="14"/>
    </row>
    <row r="328" ht="12.75">
      <c r="O328" s="14"/>
    </row>
    <row r="329" ht="12.75">
      <c r="O329" s="14"/>
    </row>
    <row r="330" ht="12.75">
      <c r="O330" s="14"/>
    </row>
    <row r="331" ht="12.75">
      <c r="O331" s="14"/>
    </row>
    <row r="332" ht="12.75">
      <c r="O332" s="14"/>
    </row>
    <row r="333" ht="12.75">
      <c r="O333" s="14"/>
    </row>
    <row r="334" ht="12.75">
      <c r="O334" s="14"/>
    </row>
    <row r="335" ht="12.75">
      <c r="O335" s="14"/>
    </row>
    <row r="336" ht="12.75">
      <c r="O336" s="14"/>
    </row>
    <row r="337" ht="12.75">
      <c r="O337" s="14"/>
    </row>
    <row r="338" ht="12.75">
      <c r="O338" s="14"/>
    </row>
    <row r="339" ht="12.75">
      <c r="O339" s="14"/>
    </row>
    <row r="340" ht="12.75">
      <c r="O340" s="14"/>
    </row>
    <row r="341" ht="12.75">
      <c r="O341" s="14"/>
    </row>
    <row r="342" ht="12.75">
      <c r="O342" s="14"/>
    </row>
    <row r="343" ht="12.75">
      <c r="O343" s="14"/>
    </row>
    <row r="344" ht="12.75">
      <c r="O344" s="14"/>
    </row>
    <row r="345" ht="12.75">
      <c r="O345" s="14"/>
    </row>
    <row r="346" ht="12.75">
      <c r="O346" s="14"/>
    </row>
    <row r="347" ht="12.75">
      <c r="O347" s="14"/>
    </row>
    <row r="348" ht="12.75">
      <c r="O348" s="14"/>
    </row>
    <row r="349" ht="12.75">
      <c r="O349" s="14"/>
    </row>
    <row r="350" ht="12.75">
      <c r="O350" s="14"/>
    </row>
    <row r="351" ht="12.75">
      <c r="O351" s="14"/>
    </row>
    <row r="352" ht="12.75">
      <c r="O352" s="14"/>
    </row>
    <row r="353" ht="12.75">
      <c r="O353" s="14"/>
    </row>
    <row r="354" ht="12.75">
      <c r="O354" s="14"/>
    </row>
    <row r="355" ht="12.75">
      <c r="O355" s="14"/>
    </row>
    <row r="356" ht="12.75">
      <c r="O356" s="14"/>
    </row>
    <row r="357" ht="12.75">
      <c r="O357" s="14"/>
    </row>
    <row r="358" ht="12.75">
      <c r="O358" s="14"/>
    </row>
    <row r="359" ht="12.75">
      <c r="O359" s="14"/>
    </row>
    <row r="360" ht="12.75">
      <c r="O360" s="14"/>
    </row>
    <row r="361" ht="12.75">
      <c r="O361" s="14"/>
    </row>
    <row r="362" ht="12.75">
      <c r="O362" s="14"/>
    </row>
    <row r="363" ht="12.75">
      <c r="O363" s="14"/>
    </row>
    <row r="364" ht="12.75">
      <c r="O364" s="14"/>
    </row>
    <row r="365" ht="12.75">
      <c r="O365" s="14"/>
    </row>
    <row r="366" ht="12.75">
      <c r="O366" s="14"/>
    </row>
    <row r="367" ht="12.75">
      <c r="O367" s="14"/>
    </row>
    <row r="368" ht="12.75">
      <c r="O368" s="14"/>
    </row>
    <row r="369" ht="12.75">
      <c r="O369" s="14"/>
    </row>
    <row r="370" ht="12.75">
      <c r="O370" s="14"/>
    </row>
    <row r="371" ht="12.75">
      <c r="O371" s="14"/>
    </row>
    <row r="372" ht="12.75">
      <c r="O372" s="14"/>
    </row>
    <row r="373" ht="12.75">
      <c r="O373" s="14"/>
    </row>
    <row r="374" ht="12.75">
      <c r="O374" s="14"/>
    </row>
    <row r="375" ht="12.75">
      <c r="O375" s="14"/>
    </row>
    <row r="376" ht="12.75">
      <c r="O376" s="14"/>
    </row>
    <row r="377" ht="12.75">
      <c r="O377" s="14"/>
    </row>
    <row r="378" ht="12.75">
      <c r="O378" s="14"/>
    </row>
    <row r="379" ht="12.75">
      <c r="O379" s="14"/>
    </row>
    <row r="380" ht="12.75">
      <c r="O380" s="14"/>
    </row>
    <row r="381" ht="12.75">
      <c r="O381" s="14"/>
    </row>
    <row r="382" ht="12.75">
      <c r="O382" s="14"/>
    </row>
    <row r="383" ht="12.75">
      <c r="O383" s="14"/>
    </row>
    <row r="384" ht="12.75">
      <c r="O384" s="14"/>
    </row>
    <row r="385" ht="12.75">
      <c r="O385" s="14"/>
    </row>
    <row r="386" ht="12.75">
      <c r="O386" s="14"/>
    </row>
    <row r="387" ht="12.75">
      <c r="O387" s="14"/>
    </row>
    <row r="388" ht="12.75">
      <c r="O388" s="14"/>
    </row>
    <row r="389" ht="12.75">
      <c r="O389" s="14"/>
    </row>
    <row r="390" ht="12.75">
      <c r="O390" s="14"/>
    </row>
    <row r="391" ht="12.75">
      <c r="O391" s="14"/>
    </row>
    <row r="392" ht="12.75">
      <c r="O392" s="14"/>
    </row>
    <row r="393" ht="12.75">
      <c r="O393" s="14"/>
    </row>
    <row r="394" ht="12.75">
      <c r="O394" s="14"/>
    </row>
    <row r="395" ht="12.75">
      <c r="O395" s="14"/>
    </row>
    <row r="396" ht="12.75">
      <c r="O396" s="14"/>
    </row>
    <row r="397" ht="12.75">
      <c r="O397" s="14"/>
    </row>
    <row r="398" ht="12.75">
      <c r="O398" s="14"/>
    </row>
    <row r="399" ht="12.75">
      <c r="O399" s="14"/>
    </row>
    <row r="400" ht="12.75">
      <c r="O400" s="14"/>
    </row>
    <row r="401" ht="12.75">
      <c r="O401" s="14"/>
    </row>
    <row r="402" ht="12.75">
      <c r="O402" s="14"/>
    </row>
    <row r="403" ht="12.75">
      <c r="O403" s="14"/>
    </row>
    <row r="404" ht="12.75">
      <c r="O404" s="14"/>
    </row>
    <row r="405" ht="12.75">
      <c r="O405" s="14"/>
    </row>
    <row r="406" ht="12.75">
      <c r="O406" s="14"/>
    </row>
    <row r="407" ht="12.75">
      <c r="O407" s="14"/>
    </row>
    <row r="408" ht="12.75">
      <c r="O408" s="14"/>
    </row>
    <row r="409" ht="12.75">
      <c r="O409" s="14"/>
    </row>
    <row r="410" ht="12.75">
      <c r="O410" s="14"/>
    </row>
    <row r="411" ht="12.75">
      <c r="O411" s="14"/>
    </row>
    <row r="412" ht="12.75">
      <c r="O412" s="14"/>
    </row>
    <row r="413" ht="12.75">
      <c r="O413" s="14"/>
    </row>
    <row r="414" ht="12.75">
      <c r="O414" s="14"/>
    </row>
    <row r="415" ht="12.75">
      <c r="O415" s="14"/>
    </row>
    <row r="416" ht="12.75">
      <c r="O416" s="14"/>
    </row>
    <row r="417" ht="12.75">
      <c r="O417" s="14"/>
    </row>
    <row r="418" ht="12.75">
      <c r="O418" s="14"/>
    </row>
    <row r="419" ht="12.75">
      <c r="O419" s="14"/>
    </row>
    <row r="420" ht="12.75">
      <c r="O420" s="14"/>
    </row>
    <row r="421" ht="12.75">
      <c r="O421" s="14"/>
    </row>
    <row r="422" ht="12.75">
      <c r="O422" s="14"/>
    </row>
    <row r="423" ht="12.75">
      <c r="O423" s="14"/>
    </row>
    <row r="424" ht="12.75">
      <c r="O424" s="14"/>
    </row>
    <row r="425" ht="12.75">
      <c r="O425" s="14"/>
    </row>
    <row r="426" ht="12.75">
      <c r="O426" s="14"/>
    </row>
    <row r="427" ht="12.75">
      <c r="O427" s="14"/>
    </row>
    <row r="428" ht="12.75">
      <c r="O428" s="14"/>
    </row>
  </sheetData>
  <sheetProtection/>
  <printOptions/>
  <pageMargins left="0" right="0" top="0.18" bottom="0" header="0.38" footer="0.28"/>
  <pageSetup fitToHeight="1" fitToWidth="1" orientation="portrait" paperSize="9" scale="59"/>
  <headerFooter alignWithMargins="0">
    <oddFooter>&amp;R&amp;"Lucida Grande,Regular"Rev. May 29,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Civil Engineerin</dc:creator>
  <cp:keywords/>
  <dc:description/>
  <cp:lastModifiedBy>David J Mukai</cp:lastModifiedBy>
  <cp:lastPrinted>2007-10-30T22:11:57Z</cp:lastPrinted>
  <dcterms:created xsi:type="dcterms:W3CDTF">1998-01-21T19:15:10Z</dcterms:created>
  <dcterms:modified xsi:type="dcterms:W3CDTF">2007-10-30T22:12:04Z</dcterms:modified>
  <cp:category/>
  <cp:version/>
  <cp:contentType/>
  <cp:contentStatus/>
</cp:coreProperties>
</file>