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db9b86cfa3c94632/Desktop/SIF Reports/updated sample sheets/"/>
    </mc:Choice>
  </mc:AlternateContent>
  <xr:revisionPtr revIDLastSave="4" documentId="13_ncr:1_{B0712C8F-77FD-4F4A-8312-79A8D911F50F}" xr6:coauthVersionLast="47" xr6:coauthVersionMax="47" xr10:uidLastSave="{E81EB7A0-5346-4B85-BF1E-AC9082168257}"/>
  <bookViews>
    <workbookView xWindow="-110" yWindow="-110" windowWidth="22780" windowHeight="14540" xr2:uid="{00000000-000D-0000-FFFF-FFFF00000000}"/>
  </bookViews>
  <sheets>
    <sheet name="Info" sheetId="24" r:id="rId1"/>
    <sheet name="Tray 1" sheetId="21" r:id="rId2"/>
    <sheet name="Tray 2" sheetId="34" r:id="rId3"/>
    <sheet name="Tray 3" sheetId="43" r:id="rId4"/>
    <sheet name="Tray 4" sheetId="44" r:id="rId5"/>
    <sheet name="Tray 5" sheetId="45" r:id="rId6"/>
    <sheet name="Tray 6" sheetId="46" r:id="rId7"/>
    <sheet name="Tray 7" sheetId="47" r:id="rId8"/>
    <sheet name="Tray 8" sheetId="48" r:id="rId9"/>
    <sheet name="Tray 9" sheetId="49" r:id="rId10"/>
  </sheets>
  <definedNames>
    <definedName name="_45_UWSIF__Soil2" localSheetId="2">'Tray 2'!$G$26:$G$33</definedName>
    <definedName name="_45_UWSIF__Soil2" localSheetId="3">'Tray 3'!$G$26:$G$33</definedName>
    <definedName name="_45_UWSIF__Soil2" localSheetId="4">'Tray 4'!$G$26:$G$33</definedName>
    <definedName name="_45_UWSIF__Soil2" localSheetId="5">'Tray 5'!$G$26:$G$33</definedName>
    <definedName name="_45_UWSIF__Soil2" localSheetId="6">'Tray 6'!$G$26:$G$33</definedName>
    <definedName name="_45_UWSIF__Soil2" localSheetId="7">'Tray 7'!$G$26:$G$33</definedName>
    <definedName name="_45_UWSIF__Soil2" localSheetId="8">'Tray 8'!$G$26:$G$33</definedName>
    <definedName name="_45_UWSIF__Soil2" localSheetId="9">'Tray 9'!$G$26:$G$33</definedName>
    <definedName name="_45_UWSIF__Soil2">'Tray 1'!$G$33:$G$40</definedName>
  </definedNames>
  <calcPr calcId="191029"/>
  <customWorkbookViews>
    <customWorkbookView name="Chandelle Joan Macdonald - Personal View" guid="{7E158502-C153-4CC7-A325-986E2F368088}" mergeInterval="0" personalView="1" maximized="1" windowWidth="1676" windowHeight="811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H2" i="49" l="1"/>
  <c r="G2" i="49"/>
  <c r="H2" i="48"/>
  <c r="C47" i="48" s="1"/>
  <c r="G2" i="48"/>
  <c r="H2" i="47"/>
  <c r="G2" i="47"/>
  <c r="H2" i="46"/>
  <c r="C27" i="46" s="1"/>
  <c r="G2" i="46"/>
  <c r="H2" i="45"/>
  <c r="G2" i="45"/>
  <c r="H2" i="44"/>
  <c r="G2" i="44"/>
  <c r="H2" i="43"/>
  <c r="G2" i="43"/>
  <c r="H2" i="34"/>
  <c r="G2" i="34"/>
  <c r="C50" i="21"/>
  <c r="C49" i="21"/>
  <c r="C28" i="21"/>
  <c r="C46" i="21"/>
  <c r="C45" i="21"/>
  <c r="C47" i="21"/>
  <c r="C48" i="21"/>
  <c r="C27" i="21"/>
  <c r="C10" i="21"/>
  <c r="C9" i="21"/>
  <c r="C8" i="21"/>
  <c r="C7" i="21"/>
  <c r="C6" i="21"/>
  <c r="C5" i="21"/>
  <c r="C4" i="21"/>
  <c r="C3" i="21"/>
  <c r="C11" i="21"/>
  <c r="C12" i="21" s="1"/>
  <c r="C2" i="21"/>
  <c r="C28" i="46" l="1"/>
  <c r="C28" i="48"/>
  <c r="C3" i="34"/>
  <c r="C6" i="44"/>
  <c r="C9" i="34"/>
  <c r="C2" i="34"/>
  <c r="C10" i="34"/>
  <c r="C50" i="34"/>
  <c r="C50" i="44"/>
  <c r="C9" i="44"/>
  <c r="C49" i="48"/>
  <c r="C6" i="34"/>
  <c r="C48" i="34"/>
  <c r="C48" i="44"/>
  <c r="C8" i="46"/>
  <c r="C9" i="48"/>
  <c r="C7" i="46"/>
  <c r="C5" i="48"/>
  <c r="C50" i="45"/>
  <c r="C3" i="47"/>
  <c r="C49" i="49"/>
  <c r="C7" i="47"/>
  <c r="C9" i="49"/>
  <c r="C5" i="43"/>
  <c r="C47" i="43"/>
  <c r="C49" i="43"/>
  <c r="C2" i="44"/>
  <c r="C10" i="44"/>
  <c r="C48" i="45"/>
  <c r="C3" i="46"/>
  <c r="C45" i="46"/>
  <c r="C45" i="47"/>
  <c r="C10" i="48"/>
  <c r="C47" i="49"/>
  <c r="C9" i="43"/>
  <c r="C6" i="45"/>
  <c r="C5" i="49"/>
  <c r="C4" i="43"/>
  <c r="C46" i="43"/>
  <c r="C10" i="45"/>
  <c r="C7" i="34"/>
  <c r="C47" i="34"/>
  <c r="C49" i="34"/>
  <c r="C8" i="43"/>
  <c r="C28" i="43"/>
  <c r="C5" i="44"/>
  <c r="C47" i="44"/>
  <c r="C49" i="44"/>
  <c r="C2" i="45"/>
  <c r="C4" i="46"/>
  <c r="C46" i="46"/>
  <c r="C27" i="47"/>
  <c r="C4" i="48"/>
  <c r="C46" i="48"/>
  <c r="C3" i="45"/>
  <c r="C45" i="45"/>
  <c r="C4" i="34"/>
  <c r="C45" i="34"/>
  <c r="C27" i="34"/>
  <c r="C2" i="43"/>
  <c r="C6" i="43"/>
  <c r="C10" i="43"/>
  <c r="C48" i="43"/>
  <c r="C50" i="43"/>
  <c r="C3" i="44"/>
  <c r="C7" i="44"/>
  <c r="C45" i="44"/>
  <c r="C27" i="44"/>
  <c r="C4" i="45"/>
  <c r="C8" i="45"/>
  <c r="C46" i="45"/>
  <c r="C28" i="45"/>
  <c r="C5" i="46"/>
  <c r="C9" i="46"/>
  <c r="C47" i="46"/>
  <c r="C49" i="46"/>
  <c r="C5" i="47"/>
  <c r="C9" i="47"/>
  <c r="C47" i="47"/>
  <c r="C49" i="47"/>
  <c r="C2" i="48"/>
  <c r="C6" i="48"/>
  <c r="C8" i="48"/>
  <c r="C48" i="48"/>
  <c r="C50" i="48"/>
  <c r="C3" i="49"/>
  <c r="C7" i="49"/>
  <c r="C45" i="49"/>
  <c r="C27" i="49"/>
  <c r="C7" i="45"/>
  <c r="C27" i="45"/>
  <c r="C4" i="47"/>
  <c r="C8" i="47"/>
  <c r="C46" i="47"/>
  <c r="C28" i="47"/>
  <c r="C2" i="49"/>
  <c r="C6" i="49"/>
  <c r="C10" i="49"/>
  <c r="C48" i="49"/>
  <c r="C50" i="49"/>
  <c r="C5" i="34"/>
  <c r="C8" i="34"/>
  <c r="C46" i="34"/>
  <c r="C28" i="34"/>
  <c r="C3" i="43"/>
  <c r="C7" i="43"/>
  <c r="C45" i="43"/>
  <c r="C27" i="43"/>
  <c r="C4" i="44"/>
  <c r="C8" i="44"/>
  <c r="C46" i="44"/>
  <c r="C28" i="44"/>
  <c r="C5" i="45"/>
  <c r="C9" i="45"/>
  <c r="C47" i="45"/>
  <c r="C49" i="45"/>
  <c r="C2" i="46"/>
  <c r="C6" i="46"/>
  <c r="C10" i="46"/>
  <c r="C48" i="46"/>
  <c r="C50" i="46"/>
  <c r="C2" i="47"/>
  <c r="C6" i="47"/>
  <c r="C10" i="47"/>
  <c r="C48" i="47"/>
  <c r="C50" i="47"/>
  <c r="C3" i="48"/>
  <c r="C7" i="48"/>
  <c r="C45" i="48"/>
  <c r="C27" i="48"/>
  <c r="C4" i="49"/>
  <c r="C8" i="49"/>
  <c r="C46" i="49"/>
  <c r="C28" i="49"/>
  <c r="C13" i="21"/>
  <c r="C14" i="21" s="1"/>
  <c r="C15" i="21" s="1"/>
  <c r="C16" i="21" s="1"/>
  <c r="C17" i="21" s="1"/>
  <c r="C18" i="21" s="1"/>
  <c r="C19" i="21" s="1"/>
  <c r="C20" i="21" s="1"/>
  <c r="C21" i="21" s="1"/>
  <c r="C22" i="21" s="1"/>
  <c r="C23" i="21" s="1"/>
  <c r="C24" i="21" l="1"/>
  <c r="C25" i="21" s="1"/>
  <c r="C26" i="21" s="1"/>
  <c r="C29" i="21" s="1"/>
  <c r="C30" i="21" l="1"/>
  <c r="C31" i="21" s="1"/>
  <c r="C32" i="21" l="1"/>
  <c r="C33" i="21" s="1"/>
  <c r="C35" i="21" s="1"/>
  <c r="C34" i="21" l="1"/>
  <c r="C36" i="21" s="1"/>
  <c r="C37" i="21" s="1"/>
  <c r="C38" i="21" s="1"/>
  <c r="C39" i="21" s="1"/>
  <c r="C40" i="21" s="1"/>
  <c r="C41" i="21" s="1"/>
  <c r="C42" i="21" s="1"/>
  <c r="C43" i="21" s="1"/>
  <c r="C44" i="21" s="1"/>
  <c r="C11" i="34" s="1"/>
  <c r="C12" i="34" s="1"/>
  <c r="C13" i="34" l="1"/>
  <c r="C14" i="34" s="1"/>
  <c r="C15" i="34" s="1"/>
  <c r="C16" i="34" s="1"/>
  <c r="C17" i="34" s="1"/>
  <c r="C18" i="34" s="1"/>
  <c r="C19" i="34" s="1"/>
  <c r="C20" i="34" s="1"/>
  <c r="C21" i="34" s="1"/>
  <c r="C22" i="34" s="1"/>
  <c r="C23" i="34" s="1"/>
  <c r="C24" i="34" s="1"/>
  <c r="C25" i="34" s="1"/>
  <c r="C26" i="34" s="1"/>
  <c r="C29" i="34" s="1"/>
  <c r="C30" i="34" s="1"/>
  <c r="C31" i="34" s="1"/>
  <c r="C32" i="34" l="1"/>
  <c r="C33" i="34" s="1"/>
  <c r="C35" i="34" s="1"/>
  <c r="C34" i="34" l="1"/>
  <c r="C36" i="34" s="1"/>
  <c r="C37" i="34" s="1"/>
  <c r="C38" i="34" s="1"/>
  <c r="C39" i="34" s="1"/>
  <c r="C40" i="34" s="1"/>
  <c r="C41" i="34" s="1"/>
  <c r="C42" i="34" s="1"/>
  <c r="C43" i="34" s="1"/>
  <c r="C44" i="34" s="1"/>
  <c r="C11" i="43" s="1"/>
  <c r="C13" i="43" l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9" i="43" s="1"/>
  <c r="C12" i="43"/>
  <c r="C30" i="43" l="1"/>
  <c r="C31" i="43" s="1"/>
  <c r="C32" i="43" l="1"/>
  <c r="C33" i="43" s="1"/>
  <c r="C35" i="43" s="1"/>
  <c r="C34" i="43" l="1"/>
  <c r="C36" i="43" s="1"/>
  <c r="C37" i="43" s="1"/>
  <c r="C38" i="43" s="1"/>
  <c r="C39" i="43" s="1"/>
  <c r="C40" i="43" s="1"/>
  <c r="C41" i="43" s="1"/>
  <c r="C42" i="43" s="1"/>
  <c r="C43" i="43" s="1"/>
  <c r="C44" i="43" s="1"/>
  <c r="C11" i="44" s="1"/>
  <c r="C12" i="44" l="1"/>
  <c r="C13" i="44"/>
  <c r="C14" i="44" s="1"/>
  <c r="C15" i="44" s="1"/>
  <c r="C16" i="44" s="1"/>
  <c r="C17" i="44" s="1"/>
  <c r="C18" i="44" s="1"/>
  <c r="C19" i="44" s="1"/>
  <c r="C20" i="44" s="1"/>
  <c r="C21" i="44" s="1"/>
  <c r="C22" i="44" s="1"/>
  <c r="C23" i="44" s="1"/>
  <c r="C24" i="44" s="1"/>
  <c r="C25" i="44" s="1"/>
  <c r="C26" i="44" s="1"/>
  <c r="C29" i="44" s="1"/>
  <c r="C30" i="44" l="1"/>
  <c r="C31" i="44" s="1"/>
  <c r="C32" i="44" l="1"/>
  <c r="C33" i="44" s="1"/>
  <c r="C35" i="44" s="1"/>
  <c r="C34" i="44" l="1"/>
  <c r="C36" i="44" s="1"/>
  <c r="C37" i="44" s="1"/>
  <c r="C38" i="44" s="1"/>
  <c r="C39" i="44" s="1"/>
  <c r="C40" i="44" s="1"/>
  <c r="C41" i="44" s="1"/>
  <c r="C42" i="44" s="1"/>
  <c r="C43" i="44" s="1"/>
  <c r="C44" i="44" s="1"/>
  <c r="C11" i="45" s="1"/>
  <c r="C13" i="45" l="1"/>
  <c r="C14" i="45" s="1"/>
  <c r="C15" i="45" s="1"/>
  <c r="C16" i="45" s="1"/>
  <c r="C17" i="45" s="1"/>
  <c r="C18" i="45" s="1"/>
  <c r="C19" i="45" s="1"/>
  <c r="C20" i="45" s="1"/>
  <c r="C21" i="45" s="1"/>
  <c r="C22" i="45" s="1"/>
  <c r="C23" i="45" s="1"/>
  <c r="C24" i="45" s="1"/>
  <c r="C25" i="45" s="1"/>
  <c r="C26" i="45" s="1"/>
  <c r="C29" i="45" s="1"/>
  <c r="C12" i="45"/>
  <c r="C30" i="45" l="1"/>
  <c r="C31" i="45" s="1"/>
  <c r="C32" i="45" l="1"/>
  <c r="C33" i="45" s="1"/>
  <c r="C35" i="45" s="1"/>
  <c r="C34" i="45" l="1"/>
  <c r="C36" i="45" s="1"/>
  <c r="C37" i="45" s="1"/>
  <c r="C38" i="45" s="1"/>
  <c r="C39" i="45" s="1"/>
  <c r="C40" i="45" s="1"/>
  <c r="C41" i="45" s="1"/>
  <c r="C42" i="45" s="1"/>
  <c r="C43" i="45" s="1"/>
  <c r="C44" i="45" s="1"/>
  <c r="C11" i="46" s="1"/>
  <c r="C13" i="46" l="1"/>
  <c r="C14" i="46" s="1"/>
  <c r="C15" i="46" s="1"/>
  <c r="C16" i="46" s="1"/>
  <c r="C17" i="46" s="1"/>
  <c r="C18" i="46" s="1"/>
  <c r="C19" i="46" s="1"/>
  <c r="C20" i="46" s="1"/>
  <c r="C21" i="46" s="1"/>
  <c r="C22" i="46" s="1"/>
  <c r="C23" i="46" s="1"/>
  <c r="C24" i="46" s="1"/>
  <c r="C25" i="46" s="1"/>
  <c r="C26" i="46" s="1"/>
  <c r="C29" i="46" s="1"/>
  <c r="C12" i="46"/>
  <c r="C30" i="46" l="1"/>
  <c r="C31" i="46" s="1"/>
  <c r="C32" i="46" l="1"/>
  <c r="C33" i="46" s="1"/>
  <c r="C35" i="46" s="1"/>
  <c r="C34" i="46" l="1"/>
  <c r="C36" i="46" s="1"/>
  <c r="C37" i="46" s="1"/>
  <c r="C38" i="46" s="1"/>
  <c r="C39" i="46" s="1"/>
  <c r="C40" i="46" s="1"/>
  <c r="C41" i="46" s="1"/>
  <c r="C42" i="46" s="1"/>
  <c r="C43" i="46" s="1"/>
  <c r="C44" i="46" s="1"/>
  <c r="C11" i="47" s="1"/>
  <c r="C12" i="47" l="1"/>
  <c r="C13" i="47"/>
  <c r="C14" i="47" s="1"/>
  <c r="C15" i="47" s="1"/>
  <c r="C16" i="47" s="1"/>
  <c r="C17" i="47" s="1"/>
  <c r="C18" i="47" s="1"/>
  <c r="C19" i="47" s="1"/>
  <c r="C20" i="47" s="1"/>
  <c r="C21" i="47" s="1"/>
  <c r="C22" i="47" s="1"/>
  <c r="C23" i="47" s="1"/>
  <c r="C24" i="47" s="1"/>
  <c r="C25" i="47" s="1"/>
  <c r="C26" i="47" s="1"/>
  <c r="C29" i="47" s="1"/>
  <c r="C30" i="47" l="1"/>
  <c r="C31" i="47" s="1"/>
  <c r="C32" i="47" l="1"/>
  <c r="C33" i="47" s="1"/>
  <c r="C35" i="47" s="1"/>
  <c r="C34" i="47" l="1"/>
  <c r="C36" i="47" s="1"/>
  <c r="C37" i="47" s="1"/>
  <c r="C38" i="47" s="1"/>
  <c r="C39" i="47" s="1"/>
  <c r="C40" i="47" s="1"/>
  <c r="C41" i="47" s="1"/>
  <c r="C42" i="47" s="1"/>
  <c r="C43" i="47" s="1"/>
  <c r="C44" i="47" s="1"/>
  <c r="C11" i="48" s="1"/>
  <c r="C13" i="48" l="1"/>
  <c r="C14" i="48" s="1"/>
  <c r="C15" i="48" s="1"/>
  <c r="C16" i="48" s="1"/>
  <c r="C17" i="48" s="1"/>
  <c r="C18" i="48" s="1"/>
  <c r="C19" i="48" s="1"/>
  <c r="C20" i="48" s="1"/>
  <c r="C21" i="48" s="1"/>
  <c r="C22" i="48" s="1"/>
  <c r="C23" i="48" s="1"/>
  <c r="C24" i="48" s="1"/>
  <c r="C25" i="48" s="1"/>
  <c r="C26" i="48" s="1"/>
  <c r="C29" i="48" s="1"/>
  <c r="C12" i="48"/>
  <c r="C30" i="48" l="1"/>
  <c r="C31" i="48" s="1"/>
  <c r="C32" i="48" l="1"/>
  <c r="C33" i="48" s="1"/>
  <c r="C35" i="48" s="1"/>
  <c r="C34" i="48" l="1"/>
  <c r="C36" i="48" s="1"/>
  <c r="C37" i="48" s="1"/>
  <c r="C38" i="48" s="1"/>
  <c r="C39" i="48" s="1"/>
  <c r="C40" i="48" s="1"/>
  <c r="C41" i="48" s="1"/>
  <c r="C42" i="48" s="1"/>
  <c r="C43" i="48" s="1"/>
  <c r="C44" i="48" s="1"/>
  <c r="C11" i="49" s="1"/>
  <c r="C12" i="49" l="1"/>
  <c r="C13" i="49"/>
  <c r="C14" i="49" s="1"/>
  <c r="C15" i="49" s="1"/>
  <c r="C16" i="49" s="1"/>
  <c r="C17" i="49" s="1"/>
  <c r="C18" i="49" s="1"/>
  <c r="C19" i="49" s="1"/>
  <c r="C20" i="49" s="1"/>
  <c r="C21" i="49" s="1"/>
  <c r="C22" i="49" s="1"/>
  <c r="C23" i="49" s="1"/>
  <c r="C24" i="49" s="1"/>
  <c r="C25" i="49" s="1"/>
  <c r="C26" i="49" s="1"/>
  <c r="C29" i="49" s="1"/>
  <c r="C30" i="49" l="1"/>
  <c r="C31" i="49" s="1"/>
  <c r="C32" i="49" l="1"/>
  <c r="C33" i="49" s="1"/>
  <c r="C35" i="49" s="1"/>
  <c r="C34" i="49" l="1"/>
  <c r="C36" i="49" s="1"/>
  <c r="C37" i="49" s="1"/>
  <c r="C38" i="49" s="1"/>
  <c r="C39" i="49" s="1"/>
  <c r="C40" i="49" s="1"/>
  <c r="C41" i="49" s="1"/>
  <c r="C42" i="49" s="1"/>
  <c r="C43" i="49" s="1"/>
  <c r="C44" i="49" s="1"/>
</calcChain>
</file>

<file path=xl/sharedStrings.xml><?xml version="1.0" encoding="utf-8"?>
<sst xmlns="http://schemas.openxmlformats.org/spreadsheetml/2006/main" count="961" uniqueCount="98">
  <si>
    <t>AS#</t>
  </si>
  <si>
    <t>WELL</t>
  </si>
  <si>
    <t>UWSIF ID</t>
  </si>
  <si>
    <t>SAMPLE ID</t>
  </si>
  <si>
    <t>WEIGHT</t>
  </si>
  <si>
    <t>TRAY #</t>
  </si>
  <si>
    <t>PI</t>
  </si>
  <si>
    <t>ROUTING SHEET #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</si>
  <si>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</si>
  <si>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</si>
  <si>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</si>
  <si>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</si>
  <si>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</si>
  <si>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</si>
  <si>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</si>
  <si>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</si>
  <si>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</si>
  <si>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</si>
  <si>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</si>
  <si>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</si>
  <si>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B1</t>
  </si>
  <si>
    <t>B2</t>
  </si>
  <si>
    <t>B3</t>
  </si>
  <si>
    <t>B4</t>
  </si>
  <si>
    <t>B5</t>
  </si>
  <si>
    <t>B6</t>
  </si>
  <si>
    <t>B7</t>
  </si>
  <si>
    <t>B8</t>
  </si>
  <si>
    <t>B9</t>
  </si>
  <si>
    <t>B10</t>
  </si>
  <si>
    <t>B11</t>
  </si>
  <si>
    <t>B12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</si>
  <si>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</si>
  <si>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</si>
  <si>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</si>
  <si>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</si>
  <si>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</si>
  <si>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</si>
  <si>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</si>
  <si>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</si>
  <si>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</si>
  <si>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</si>
  <si>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</si>
  <si>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</si>
  <si>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</si>
  <si>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</si>
  <si>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</si>
  <si>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</si>
  <si>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</si>
  <si>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</si>
  <si>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</si>
  <si>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</si>
  <si>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</si>
  <si>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</si>
  <si>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</si>
  <si>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</si>
  <si>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E1</t>
  </si>
  <si>
    <t>Yellow fields are filled out by User.</t>
  </si>
  <si>
    <t>100-CAROUSEL TEMPLATE*</t>
  </si>
  <si>
    <t>*Use 50 Carousel template if sample diameter</t>
  </si>
  <si>
    <t>is larger than 3.5mm</t>
  </si>
  <si>
    <t>User Comments:</t>
  </si>
  <si>
    <t>STDS</t>
  </si>
  <si>
    <t>Replicate A11</t>
  </si>
  <si>
    <t>01-UWSIF-Liver-</t>
  </si>
  <si>
    <t>02-UWSIF-Whole Blood-</t>
  </si>
  <si>
    <t xml:space="preserve">15-UWISF-Collagen- </t>
  </si>
  <si>
    <t>32-UWSIF-Keratin-</t>
  </si>
  <si>
    <t>39-UWSIF-UW Glut 2-</t>
  </si>
  <si>
    <t>312-UWSIF-Cellulose-</t>
  </si>
  <si>
    <t>46-UWSIF- Soil3-</t>
  </si>
  <si>
    <t>315-UWSIF-Chitin-</t>
  </si>
  <si>
    <t>47-UWSIF-Alfalfa2-</t>
  </si>
  <si>
    <t>Institution:</t>
  </si>
  <si>
    <t>Project Name:</t>
  </si>
  <si>
    <t>Data Deadline:</t>
  </si>
  <si>
    <t>Irreplaceable: (y/n)</t>
  </si>
  <si>
    <t>Are these samples Enriched?</t>
  </si>
  <si>
    <t xml:space="preserve">Estimated Enrichement? </t>
  </si>
  <si>
    <t>Do these samples need to be expedited?</t>
  </si>
  <si>
    <t xml:space="preserve">Rush fees will apply. </t>
  </si>
  <si>
    <t xml:space="preserve">Order acceptance is not a guarantee for expedited deadlines. </t>
  </si>
  <si>
    <t xml:space="preserve">If treated, please contact SIF (uwyosif@uwyo.edu), to discuss SOP. </t>
  </si>
  <si>
    <t>Data Recordings</t>
  </si>
  <si>
    <t>Initials</t>
  </si>
  <si>
    <t>Additional Notes</t>
  </si>
  <si>
    <t>Loading &amp; Pre-Run Notes</t>
  </si>
  <si>
    <t>Post-Run Notes</t>
  </si>
  <si>
    <t>Chromatography Reviewed</t>
  </si>
  <si>
    <t>Data Processing Notes</t>
  </si>
  <si>
    <t>Unbillable Data? (#/yes/maybe)</t>
  </si>
  <si>
    <t>Please answer questions fully</t>
  </si>
  <si>
    <t>Have these samples been pretreated?</t>
  </si>
  <si>
    <t>SIF USE ONLY</t>
  </si>
  <si>
    <t>41-UWSIF-IN Glut 3-</t>
  </si>
  <si>
    <t xml:space="preserve">Grey fields are filled out by SIF Techs Only </t>
  </si>
  <si>
    <t>Sample Substrate:</t>
  </si>
  <si>
    <t>Replicate C11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</si>
</sst>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10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0"/>
      <color rgb="FFFF0000"/>
      <name val="Arial"/>
      <family val="2"/>
    </font>
    <font>
      <sz val="10"/>
      <color rgb="FF0070C0"/>
      <name val="Arial"/>
      <family val="2"/>
    </font>
    <font>
      <u/>
      <sz val="10"/>
      <color theme="10"/>
      <name val="Arial"/>
      <family val="2"/>
    </font>
    <font>
      <sz val="12"/>
      <color rgb="FF323338"/>
      <name val="Poppins"/>
    </font>
  </fonts>
  <fills count="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B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B9"/>
        <bgColor rgb="FF000000"/>
      </patternFill>
    </fill>
    <fill>
      <patternFill patternType="solid">
        <fgColor rgb="FFAFABAB"/>
        <bgColor rgb="FF969696"/>
      </patternFill>
    </fill>
    <fill>
      <patternFill patternType="solid">
        <fgColor theme="0" tint="-0.34998626667073579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" fillId="0" borderId="0"/>
    <xf numFmtId="0" fontId="8" fillId="0" borderId="0" applyNumberFormat="0" applyFill="0" applyBorder="0" applyAlignment="0" applyProtection="0"/>
  </cellStyleXfs>
  <cellXfs count="64">
    <xf numFmtId="0" fontId="0" fillId="0" borderId="0" xfId="0"/>
    <xf numFmtId="0" fontId="1" fillId="2" borderId="1" xfId="1" applyFill="1" applyBorder="1" applyAlignment="1">
      <alignment vertical="center"/>
    </xf>
    <xf numFmtId="0" fontId="1" fillId="0" borderId="0" xfId="1" applyAlignment="1">
      <alignment vertical="center"/>
    </xf>
    <xf numFmtId="0" fontId="9" fillId="0" borderId="0" xfId="0" applyFont="1" applyAlignment="1">
      <alignment vertical="center"/>
    </xf>
    <xf numFmtId="0" fontId="1" fillId="5" borderId="6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 wrapText="1"/>
    </xf>
    <xf numFmtId="0" fontId="1" fillId="0" borderId="0" xfId="1" applyAlignment="1">
      <alignment vertical="center" wrapText="1"/>
    </xf>
    <xf numFmtId="0" fontId="1" fillId="0" borderId="1" xfId="1" applyBorder="1" applyAlignment="1">
      <alignment vertical="center"/>
    </xf>
    <xf numFmtId="0" fontId="1" fillId="0" borderId="12" xfId="0" quotePrefix="1" applyFont="1" applyBorder="1" applyAlignment="1">
      <alignment vertical="center"/>
    </xf>
    <xf numFmtId="0" fontId="1" fillId="8" borderId="3" xfId="1" applyFill="1" applyBorder="1" applyAlignment="1">
      <alignment vertical="center"/>
    </xf>
    <xf numFmtId="0" fontId="1" fillId="8" borderId="1" xfId="1" applyFill="1" applyBorder="1" applyAlignment="1">
      <alignment vertical="center"/>
    </xf>
    <xf numFmtId="164" fontId="1" fillId="7" borderId="3" xfId="1" applyNumberFormat="1" applyFill="1" applyBorder="1" applyAlignment="1">
      <alignment horizontal="right" vertical="center"/>
    </xf>
    <xf numFmtId="164" fontId="1" fillId="7" borderId="4" xfId="1" applyNumberFormat="1" applyFill="1" applyBorder="1" applyAlignment="1">
      <alignment vertical="center"/>
    </xf>
    <xf numFmtId="0" fontId="1" fillId="6" borderId="1" xfId="0" applyFont="1" applyFill="1" applyBorder="1" applyAlignment="1" applyProtection="1">
      <alignment vertical="center"/>
      <protection locked="0"/>
    </xf>
    <xf numFmtId="164" fontId="3" fillId="3" borderId="1" xfId="1" applyNumberFormat="1" applyFont="1" applyFill="1" applyBorder="1" applyAlignment="1" applyProtection="1">
      <alignment vertical="center"/>
      <protection locked="0"/>
    </xf>
    <xf numFmtId="0" fontId="1" fillId="3" borderId="1" xfId="1" applyFill="1" applyBorder="1" applyAlignment="1" applyProtection="1">
      <alignment vertical="center"/>
      <protection locked="0"/>
    </xf>
    <xf numFmtId="49" fontId="2" fillId="4" borderId="25" xfId="0" applyNumberFormat="1" applyFont="1" applyFill="1" applyBorder="1" applyAlignment="1">
      <alignment vertical="center"/>
    </xf>
    <xf numFmtId="0" fontId="1" fillId="5" borderId="1" xfId="1" applyFill="1" applyBorder="1" applyAlignment="1" applyProtection="1">
      <alignment vertical="center"/>
      <protection locked="0"/>
    </xf>
    <xf numFmtId="0" fontId="1" fillId="5" borderId="7" xfId="1" applyFill="1" applyBorder="1" applyAlignment="1" applyProtection="1">
      <alignment vertical="center"/>
      <protection locked="0"/>
    </xf>
    <xf numFmtId="0" fontId="1" fillId="5" borderId="10" xfId="1" applyFill="1" applyBorder="1" applyAlignment="1" applyProtection="1">
      <alignment vertical="center"/>
      <protection locked="0"/>
    </xf>
    <xf numFmtId="0" fontId="1" fillId="5" borderId="11" xfId="1" applyFill="1" applyBorder="1" applyAlignment="1" applyProtection="1">
      <alignment vertical="center"/>
      <protection locked="0"/>
    </xf>
    <xf numFmtId="0" fontId="1" fillId="5" borderId="8" xfId="1" applyFill="1" applyBorder="1" applyAlignment="1" applyProtection="1">
      <alignment vertical="center"/>
      <protection locked="0"/>
    </xf>
    <xf numFmtId="0" fontId="1" fillId="5" borderId="9" xfId="1" applyFill="1" applyBorder="1" applyAlignment="1" applyProtection="1">
      <alignment vertical="center"/>
      <protection locked="0"/>
    </xf>
    <xf numFmtId="0" fontId="2" fillId="2" borderId="0" xfId="1" applyFont="1" applyFill="1" applyAlignment="1">
      <alignment vertical="center"/>
    </xf>
    <xf numFmtId="0" fontId="2" fillId="2" borderId="1" xfId="1" applyFont="1" applyFill="1" applyBorder="1" applyAlignment="1">
      <alignment vertical="center"/>
    </xf>
    <xf numFmtId="164" fontId="2" fillId="2" borderId="1" xfId="1" applyNumberFormat="1" applyFont="1" applyFill="1" applyBorder="1" applyAlignment="1">
      <alignment vertical="center"/>
    </xf>
    <xf numFmtId="0" fontId="2" fillId="2" borderId="2" xfId="1" applyFont="1" applyFill="1" applyBorder="1" applyAlignment="1">
      <alignment vertical="center"/>
    </xf>
    <xf numFmtId="0" fontId="1" fillId="8" borderId="1" xfId="1" applyFill="1" applyBorder="1" applyAlignment="1" applyProtection="1">
      <alignment vertical="center"/>
      <protection locked="0"/>
    </xf>
    <xf numFmtId="0" fontId="2" fillId="3" borderId="1" xfId="1" applyFont="1" applyFill="1" applyBorder="1" applyAlignment="1" applyProtection="1">
      <alignment vertical="center"/>
      <protection locked="0"/>
    </xf>
    <xf numFmtId="0" fontId="1" fillId="4" borderId="1" xfId="1" applyFill="1" applyBorder="1" applyAlignment="1">
      <alignment vertical="center"/>
    </xf>
    <xf numFmtId="0" fontId="3" fillId="3" borderId="1" xfId="1" applyFont="1" applyFill="1" applyBorder="1" applyAlignment="1">
      <alignment vertical="center"/>
    </xf>
    <xf numFmtId="0" fontId="1" fillId="5" borderId="6" xfId="1" applyFill="1" applyBorder="1" applyAlignment="1">
      <alignment vertical="center"/>
    </xf>
    <xf numFmtId="0" fontId="1" fillId="5" borderId="7" xfId="1" applyFill="1" applyBorder="1" applyAlignment="1">
      <alignment vertical="center"/>
    </xf>
    <xf numFmtId="0" fontId="3" fillId="3" borderId="1" xfId="1" applyFont="1" applyFill="1" applyBorder="1" applyAlignment="1" applyProtection="1">
      <alignment vertical="center"/>
      <protection locked="0"/>
    </xf>
    <xf numFmtId="0" fontId="1" fillId="5" borderId="10" xfId="1" applyFill="1" applyBorder="1" applyAlignment="1">
      <alignment vertical="center"/>
    </xf>
    <xf numFmtId="0" fontId="1" fillId="5" borderId="9" xfId="1" applyFill="1" applyBorder="1" applyAlignment="1">
      <alignment vertical="center"/>
    </xf>
    <xf numFmtId="49" fontId="2" fillId="4" borderId="16" xfId="0" applyNumberFormat="1" applyFont="1" applyFill="1" applyBorder="1" applyAlignment="1">
      <alignment vertical="center"/>
    </xf>
    <xf numFmtId="0" fontId="8" fillId="0" borderId="0" xfId="3" applyAlignment="1">
      <alignment vertical="center"/>
    </xf>
    <xf numFmtId="0" fontId="2" fillId="8" borderId="19" xfId="0" applyFont="1" applyFill="1" applyBorder="1" applyAlignment="1">
      <alignment vertical="center"/>
    </xf>
    <xf numFmtId="0" fontId="4" fillId="8" borderId="24" xfId="0" applyFont="1" applyFill="1" applyBorder="1" applyAlignment="1">
      <alignment vertical="center"/>
    </xf>
    <xf numFmtId="0" fontId="4" fillId="8" borderId="14" xfId="0" applyFont="1" applyFill="1" applyBorder="1" applyAlignment="1">
      <alignment vertical="center"/>
    </xf>
    <xf numFmtId="0" fontId="1" fillId="8" borderId="16" xfId="1" applyFill="1" applyBorder="1" applyAlignment="1">
      <alignment vertical="center"/>
    </xf>
    <xf numFmtId="0" fontId="1" fillId="8" borderId="18" xfId="1" applyFill="1" applyBorder="1" applyAlignment="1">
      <alignment vertical="center"/>
    </xf>
    <xf numFmtId="0" fontId="1" fillId="8" borderId="17" xfId="1" applyFill="1" applyBorder="1" applyAlignment="1">
      <alignment vertical="center"/>
    </xf>
    <xf numFmtId="0" fontId="2" fillId="8" borderId="12" xfId="0" applyFont="1" applyFill="1" applyBorder="1" applyAlignment="1">
      <alignment vertical="center"/>
    </xf>
    <xf numFmtId="0" fontId="7" fillId="8" borderId="1" xfId="0" applyFont="1" applyFill="1" applyBorder="1" applyAlignment="1">
      <alignment vertical="center"/>
    </xf>
    <xf numFmtId="0" fontId="7" fillId="8" borderId="2" xfId="0" applyFont="1" applyFill="1" applyBorder="1" applyAlignment="1">
      <alignment vertical="center"/>
    </xf>
    <xf numFmtId="0" fontId="7" fillId="8" borderId="15" xfId="0" applyFont="1" applyFill="1" applyBorder="1" applyAlignment="1">
      <alignment vertical="center"/>
    </xf>
    <xf numFmtId="0" fontId="2" fillId="8" borderId="20" xfId="0" applyFont="1" applyFill="1" applyBorder="1" applyAlignment="1">
      <alignment vertical="center"/>
    </xf>
    <xf numFmtId="0" fontId="6" fillId="8" borderId="21" xfId="0" applyFont="1" applyFill="1" applyBorder="1" applyAlignment="1">
      <alignment vertical="center"/>
    </xf>
    <xf numFmtId="0" fontId="6" fillId="8" borderId="22" xfId="0" applyFont="1" applyFill="1" applyBorder="1" applyAlignment="1">
      <alignment vertical="center"/>
    </xf>
    <xf numFmtId="0" fontId="6" fillId="8" borderId="23" xfId="0" applyFont="1" applyFill="1" applyBorder="1" applyAlignment="1">
      <alignment vertical="center"/>
    </xf>
    <xf numFmtId="164" fontId="1" fillId="0" borderId="0" xfId="1" applyNumberFormat="1" applyAlignment="1">
      <alignment vertical="center"/>
    </xf>
    <xf numFmtId="164" fontId="5" fillId="8" borderId="6" xfId="1" applyNumberFormat="1" applyFont="1" applyFill="1" applyBorder="1" applyAlignment="1">
      <alignment vertical="center"/>
    </xf>
    <xf numFmtId="164" fontId="5" fillId="8" borderId="7" xfId="1" applyNumberFormat="1" applyFont="1" applyFill="1" applyBorder="1" applyAlignment="1">
      <alignment vertical="center"/>
    </xf>
    <xf numFmtId="164" fontId="5" fillId="8" borderId="8" xfId="1" applyNumberFormat="1" applyFont="1" applyFill="1" applyBorder="1" applyAlignment="1">
      <alignment vertical="center"/>
    </xf>
    <xf numFmtId="164" fontId="5" fillId="8" borderId="9" xfId="1" applyNumberFormat="1" applyFont="1" applyFill="1" applyBorder="1" applyAlignment="1">
      <alignment vertical="center"/>
    </xf>
    <xf numFmtId="49" fontId="2" fillId="4" borderId="13" xfId="0" applyNumberFormat="1" applyFont="1" applyFill="1" applyBorder="1" applyAlignment="1">
      <alignment vertical="center" wrapText="1"/>
    </xf>
    <xf numFmtId="0" fontId="0" fillId="4" borderId="16" xfId="0" applyFill="1" applyBorder="1" applyAlignment="1">
      <alignment vertical="center" wrapText="1"/>
    </xf>
    <xf numFmtId="49" fontId="2" fillId="4" borderId="16" xfId="0" applyNumberFormat="1" applyFont="1" applyFill="1" applyBorder="1" applyAlignment="1">
      <alignment vertical="center" wrapText="1"/>
    </xf>
    <xf numFmtId="0" fontId="1" fillId="5" borderId="3" xfId="1" applyFill="1" applyBorder="1" applyAlignment="1" applyProtection="1">
      <alignment vertical="center"/>
      <protection locked="0"/>
    </xf>
    <xf numFmtId="0" fontId="1" fillId="5" borderId="5" xfId="1" applyFill="1" applyBorder="1" applyAlignment="1" applyProtection="1">
      <alignment vertical="center"/>
      <protection locked="0"/>
    </xf>
    <xf numFmtId="0" fontId="1" fillId="0" borderId="10" xfId="1" applyBorder="1" applyAlignment="1">
      <alignment vertical="center"/>
    </xf>
    <xf numFmtId="0" fontId="1" fillId="0" borderId="0" xfId="1" applyAlignment="1">
      <alignment vertical="center"/>
    </xf>
  </cellXfs>
  <cellStyles count="4">
    <cellStyle name="Hyperlink" xfId="3" builtinId="8"/>
    <cellStyle name="Normal" xfId="0" builtinId="0"/>
    <cellStyle name="Normal 2" xfId="1" xr:uid="{00000000-0005-0000-0000-000001000000}"/>
    <cellStyle name="Normal 2 2" xfId="2" xr:uid="{00000000-0005-0000-0000-000002000000}"/>
  </cellStyles>
  <dxfs count="0"/>
  <tableStyles count="0" defaultTableStyle="TableStyleMedium2" defaultPivotStyle="PivotStyleLight16"/>
  <colors>
    <mruColors>
      <color rgb="FFFFFF8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13</xdr:row>
      <xdr:rowOff>9525</xdr:rowOff>
    </xdr:from>
    <xdr:to>
      <xdr:col>14</xdr:col>
      <xdr:colOff>95251</xdr:colOff>
      <xdr:row>43</xdr:row>
      <xdr:rowOff>28575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1" y="2114550"/>
          <a:ext cx="8629650" cy="4876800"/>
        </a:xfrm>
        <a:prstGeom prst="rect">
          <a:avLst/>
        </a:prstGeom>
        <a:solidFill>
          <a:schemeClr val="bg2">
            <a:lumMod val="75000"/>
          </a:schemeClr>
        </a:solidFill>
        <a:ln w="381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400" b="1"/>
            <a:t>Please use the following  information when</a:t>
          </a:r>
          <a:r>
            <a:rPr lang="en-US" sz="1400" b="1" baseline="0"/>
            <a:t> loading trays and submitting samples for </a:t>
          </a:r>
          <a:r>
            <a:rPr lang="el-GR" sz="1400" b="1" baseline="0"/>
            <a:t>δ</a:t>
          </a:r>
          <a:r>
            <a:rPr lang="en-US" sz="1400" b="1" baseline="30000"/>
            <a:t>13</a:t>
          </a:r>
          <a:r>
            <a:rPr lang="en-US" sz="1400" b="1" baseline="0"/>
            <a:t>C &amp; </a:t>
          </a:r>
          <a:r>
            <a:rPr lang="el-GR" sz="1400" b="1" baseline="0"/>
            <a:t>δ</a:t>
          </a:r>
          <a:r>
            <a:rPr lang="en-US" sz="1400" b="1" baseline="30000"/>
            <a:t>15</a:t>
          </a:r>
          <a:r>
            <a:rPr lang="en-US" sz="1400" b="1" baseline="0"/>
            <a:t>N analysis.</a:t>
          </a:r>
        </a:p>
        <a:p>
          <a:r>
            <a:rPr lang="en-US" sz="1400" b="0"/>
            <a:t>-Samples should be thoroughly dried, ground and well mixed.  </a:t>
          </a:r>
        </a:p>
        <a:p>
          <a:r>
            <a:rPr lang="en-US" sz="1400" b="0"/>
            <a:t>-Samples pretreated with acids need to be given at least 5-8 rinses with distilled water to get rid of all the acid in the sample.  </a:t>
          </a:r>
        </a:p>
        <a:p>
          <a:r>
            <a:rPr lang="en-US" sz="1400" b="0"/>
            <a:t>-If you decide to load your own samples please use 96 well plastic trays and make sure that none of the capsules are leaking. </a:t>
          </a:r>
        </a:p>
        <a:p>
          <a:r>
            <a:rPr lang="en-US" sz="1400" b="0"/>
            <a:t>-Samples must be loaded according to the tray loading template.   Fill</a:t>
          </a:r>
          <a:r>
            <a:rPr lang="en-US" sz="1400" b="0" baseline="0"/>
            <a:t> in the yellow cells only and load the samples into the tray exactly how they are on the template. </a:t>
          </a:r>
        </a:p>
        <a:p>
          <a:r>
            <a:rPr lang="en-US" sz="1400" b="0" baseline="0"/>
            <a:t>-If there are any modifications to the template or the template is not used, the samples will be returned to you and will not be placed in the queue.</a:t>
          </a:r>
        </a:p>
        <a:p>
          <a:r>
            <a:rPr lang="en-US" sz="1400" b="0" baseline="0"/>
            <a:t>-Sample ID's must be unique.  Do not use duplicate names.  Maximum of 20 characters.</a:t>
          </a:r>
        </a:p>
        <a:p>
          <a:r>
            <a:rPr lang="en-US" sz="1400" b="0" baseline="0"/>
            <a:t>-Sample names should not include commas, apostrophes, quotation marks, back slash, or forward slash.</a:t>
          </a:r>
          <a:endParaRPr lang="en-US" sz="1400" b="0"/>
        </a:p>
        <a:p>
          <a:r>
            <a:rPr lang="en-US" sz="1400" b="0"/>
            <a:t>-Include</a:t>
          </a:r>
          <a:r>
            <a:rPr lang="en-US" sz="1400" b="0" baseline="0"/>
            <a:t> weights for solid samples.</a:t>
          </a:r>
        </a:p>
        <a:p>
          <a:r>
            <a:rPr lang="en-US" sz="1400" b="0"/>
            <a:t>-If</a:t>
          </a:r>
          <a:r>
            <a:rPr lang="en-US" sz="1400" b="0" baseline="0"/>
            <a:t> a job has multiple types of material, group samples of similar material together.</a:t>
          </a:r>
        </a:p>
        <a:p>
          <a:r>
            <a:rPr lang="en-US" sz="1400" b="0" baseline="0"/>
            <a:t>-Load the trays/template in the order you want your samples to be run.</a:t>
          </a:r>
        </a:p>
        <a:p>
          <a:r>
            <a:rPr lang="en-US" sz="1400" b="0" baseline="0"/>
            <a:t>-If your samples are enriched, load them from low to high enrichment to reduce the memory effect.</a:t>
          </a:r>
          <a:r>
            <a:rPr lang="en-US" sz="1400" b="0"/>
            <a:t>  </a:t>
          </a:r>
        </a:p>
        <a:p>
          <a:r>
            <a:rPr lang="en-US" sz="1400" b="0"/>
            <a:t>-Always use different trays for enriched</a:t>
          </a:r>
          <a:r>
            <a:rPr lang="en-US" sz="1400" b="0" baseline="0"/>
            <a:t> and natural abundance samples.</a:t>
          </a:r>
        </a:p>
        <a:p>
          <a:r>
            <a:rPr lang="en-US" sz="1400" b="0" baseline="0"/>
            <a:t>-If mailing the 96 well plates, ensure that when the tray is turned upsidedown and shaken the samples do not jump to other wells.  </a:t>
          </a:r>
          <a:r>
            <a:rPr lang="en-US" sz="1400" b="0"/>
            <a:t>A cover for the 96-well full plate can be ordered from Applied Biosystems (part no. N8010550).</a:t>
          </a:r>
        </a:p>
        <a:p>
          <a:r>
            <a:rPr lang="en-US" sz="1400" b="0"/>
            <a:t>-If you have more samples</a:t>
          </a:r>
          <a:r>
            <a:rPr lang="en-US" sz="1400" b="0" baseline="0"/>
            <a:t> that fit into 9 trays, please submit as two jobs.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400" b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-Replicates should be added if sample quantity allows; if already including replicates this space can be disregarded.</a:t>
          </a:r>
          <a:endParaRPr lang="en-US" sz="1400">
            <a:effectLst/>
          </a:endParaRPr>
        </a:p>
        <a:p>
          <a:endParaRPr lang="en-US" sz="1400" b="0" baseline="0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14</xdr:col>
      <xdr:colOff>104774</xdr:colOff>
      <xdr:row>13</xdr:row>
      <xdr:rowOff>38100</xdr:rowOff>
    </xdr:to>
    <xdr:grpSp>
      <xdr:nvGrpSpPr>
        <xdr:cNvPr id="12" name="Group 10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GrpSpPr>
          <a:grpSpLocks/>
        </xdr:cNvGrpSpPr>
      </xdr:nvGrpSpPr>
      <xdr:grpSpPr bwMode="auto">
        <a:xfrm>
          <a:off x="0" y="0"/>
          <a:ext cx="8639174" cy="2101850"/>
          <a:chOff x="581025" y="285750"/>
          <a:chExt cx="9886950" cy="2657477"/>
        </a:xfrm>
      </xdr:grpSpPr>
      <xdr:pic>
        <xdr:nvPicPr>
          <xdr:cNvPr id="13" name="Picture 8" descr="T2_bottom section_cmp_PP.psd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4107" r="12975"/>
          <a:stretch>
            <a:fillRect/>
          </a:stretch>
        </xdr:blipFill>
        <xdr:spPr bwMode="auto">
          <a:xfrm>
            <a:off x="590550" y="285750"/>
            <a:ext cx="9877153" cy="15049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Picture 2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1343" t="4256" r="11411" b="34042"/>
          <a:stretch>
            <a:fillRect/>
          </a:stretch>
        </xdr:blipFill>
        <xdr:spPr bwMode="auto">
          <a:xfrm>
            <a:off x="7877174" y="312376"/>
            <a:ext cx="2257426" cy="1487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5" name="TextBox 14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 txBox="1"/>
        </xdr:nvSpPr>
        <xdr:spPr>
          <a:xfrm>
            <a:off x="1420843" y="619125"/>
            <a:ext cx="6069595" cy="800101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3600">
                <a:solidFill>
                  <a:sysClr val="windowText" lastClr="000000"/>
                </a:solidFill>
                <a:latin typeface="Century Schoolbook" pitchFamily="18" charset="0"/>
              </a:rPr>
              <a:t>Stable isotope</a:t>
            </a:r>
            <a:r>
              <a:rPr lang="en-US" sz="3600" baseline="0">
                <a:solidFill>
                  <a:sysClr val="windowText" lastClr="000000"/>
                </a:solidFill>
                <a:latin typeface="Century Schoolbook" pitchFamily="18" charset="0"/>
              </a:rPr>
              <a:t> Facility</a:t>
            </a:r>
            <a:endParaRPr lang="en-US" sz="3600">
              <a:solidFill>
                <a:sysClr val="windowText" lastClr="000000"/>
              </a:solidFill>
              <a:latin typeface="Century Schoolbook" pitchFamily="18" charset="0"/>
            </a:endParaRPr>
          </a:p>
        </xdr:txBody>
      </xdr:sp>
      <xdr:sp macro="" textlink="">
        <xdr:nvSpPr>
          <xdr:cNvPr id="16" name="Oval 15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210969" y="762000"/>
            <a:ext cx="152694" cy="152400"/>
          </a:xfrm>
          <a:prstGeom prst="ellipse">
            <a:avLst/>
          </a:prstGeom>
          <a:solidFill>
            <a:schemeClr val="accent2"/>
          </a:solidFill>
          <a:ln w="3175">
            <a:solidFill>
              <a:schemeClr val="accent2"/>
            </a:solidFill>
          </a:ln>
          <a:effectLst>
            <a:innerShdw blurRad="63500" dist="50800" dir="2700000">
              <a:prstClr val="black">
                <a:alpha val="50000"/>
              </a:prstClr>
            </a:innerShdw>
          </a:effectLst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en-US"/>
          </a:p>
        </xdr:txBody>
      </xdr:sp>
      <xdr:pic>
        <xdr:nvPicPr>
          <xdr:cNvPr id="17" name="Picture 7" descr="T1_bottom_brand_bar.pn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7" r="3795" b="36697"/>
          <a:stretch>
            <a:fillRect/>
          </a:stretch>
        </xdr:blipFill>
        <xdr:spPr bwMode="auto">
          <a:xfrm>
            <a:off x="581025" y="1457327"/>
            <a:ext cx="9886950" cy="14859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uwyosif@uwyo.edu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2"/>
  <dimension ref="A1"/>
  <sheetViews>
    <sheetView tabSelected="1" topLeftCell="A4" workbookViewId="0">
      <selection activeCell="P24" sqref="P24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5FC9A-AD6F-4EAD-A807-A525FD53A672}">
  <sheetPr codeName="Sheet19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D2&amp;H$2+0.91</f>
        <v>41-UWSIF-IN Glut 3-0.91</v>
      </c>
      <c r="D2" s="9" t="s">
        <v>94</v>
      </c>
      <c r="E2" s="10"/>
      <c r="F2" s="27">
        <v>9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D3&amp;H$2+0.92</f>
        <v>41-UWSIF-IN Glut 3-0.92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D4&amp;H$2+0.93</f>
        <v>41-UWSIF-IN Glut 3-0.93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D5&amp;H$2+0.94</f>
        <v>41-UWSIF-IN Glut 3-0.94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D6&amp;H$2+0.95</f>
        <v>41-UWSIF-IN Glut 3-0.95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D7&amp;H$2+0.91</f>
        <v>39-UWSIF-UW Glut 2-0.91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D8&amp;H$2+0.92</f>
        <v>39-UWSIF-UW Glut 2-0.92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D9&amp;H$2+0.91</f>
        <v>47-UWSIF-Alfalfa2-0.91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D10&amp;H$2+0.92</f>
        <v>47-UWSIF-Alfalfa2-0.92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8'!C44+0.001</f>
        <v>0.24100000000000019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0.24200000000000019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0.24200000000000019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0.24300000000000019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0.24400000000000019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0.24500000000000019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0.24600000000000019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0.24700000000000019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0.24800000000000019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0.24900000000000019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0.25000000000000017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0.25100000000000017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0.25200000000000017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0.25300000000000017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0.25400000000000017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0.25500000000000017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D27&amp;H$2+0.93</f>
        <v>47-UWSIF-Alfalfa2-0.93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D28&amp;H$2+0.94</f>
        <v>47-UWSIF-Alfalfa2-0.94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0.25600000000000017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0.25700000000000017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0.25800000000000017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0.25900000000000017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0.26000000000000018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0.26100000000000018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0.26100000000000018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0.26200000000000018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0.26300000000000018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0.26400000000000018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0.26500000000000018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0.26600000000000018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0.26700000000000018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0.26800000000000018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0.26900000000000018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0.27000000000000018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D45&amp;H$2+0.96</f>
        <v>41-UWSIF-IN Glut 3-0.96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D46&amp;H$2+0.97</f>
        <v>41-UWSIF-IN Glut 3-0.97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D47&amp;H$2+0.93</f>
        <v>39-UWSIF-UW Glut 2-0.93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D48&amp;H$2+0.94</f>
        <v>39-UWSIF-UW Glut 2-0.94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D49&amp;H$2+0.95</f>
        <v>47-UWSIF-Alfalfa2-0.95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D50&amp;H$2+0.96</f>
        <v>47-UWSIF-Alfalfa2-0.96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2C59A76F-8329-41E9-8438-6DB7CBFE7D90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0">
    <pageSetUpPr fitToPage="1"/>
  </sheetPr>
  <dimension ref="A1:N50"/>
  <sheetViews>
    <sheetView zoomScaleNormal="100" workbookViewId="0">
      <selection activeCell="J36" sqref="J36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D2&amp;H$2+0.11</f>
        <v>41-UWSIF-IN Glut 3-0.11</v>
      </c>
      <c r="D2" s="9" t="s">
        <v>94</v>
      </c>
      <c r="E2" s="10"/>
      <c r="F2" s="27">
        <v>1</v>
      </c>
      <c r="G2" s="28"/>
      <c r="H2" s="10"/>
    </row>
    <row r="3" spans="1:8" ht="13" customHeight="1" x14ac:dyDescent="0.25">
      <c r="A3" s="1">
        <v>2</v>
      </c>
      <c r="B3" s="1" t="s">
        <v>9</v>
      </c>
      <c r="C3" s="11" t="str">
        <f>D3&amp;H$2+0.12</f>
        <v>41-UWSIF-IN Glut 3-0.12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D4&amp;H$2+0.13</f>
        <v>41-UWSIF-IN Glut 3-0.13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D5&amp;H$2+0.14</f>
        <v>41-UWSIF-IN Glut 3-0.14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D6&amp;H$2+0.15</f>
        <v>41-UWSIF-IN Glut 3-0.15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D7&amp;H$2+0.11</f>
        <v>39-UWSIF-UW Glut 2-0.11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D8&amp;H$2+0.12</f>
        <v>39-UWSIF-UW Glut 2-0.12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D9&amp;H$2+0.11</f>
        <v>47-UWSIF-Alfalfa2-0.11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D10&amp;H$2+0.12</f>
        <v>47-UWSIF-Alfalfa2-0.12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H$2+0.001</f>
        <v>1E-3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2E-3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2E-3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3.0000000000000001E-3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4.0000000000000001E-3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5.0000000000000001E-3</v>
      </c>
      <c r="D16" s="15"/>
      <c r="E16" s="14"/>
      <c r="G16" s="36" t="s">
        <v>76</v>
      </c>
      <c r="H16" s="17"/>
    </row>
    <row r="17" spans="1:14" ht="13" customHeight="1" x14ac:dyDescent="0.25">
      <c r="A17" s="1">
        <v>16</v>
      </c>
      <c r="B17" s="1" t="s">
        <v>23</v>
      </c>
      <c r="C17" s="12">
        <f t="shared" si="0"/>
        <v>6.0000000000000001E-3</v>
      </c>
      <c r="D17" s="15"/>
      <c r="E17" s="14"/>
      <c r="G17" s="57" t="s">
        <v>92</v>
      </c>
      <c r="H17" s="60"/>
      <c r="I17" s="37" t="s">
        <v>82</v>
      </c>
    </row>
    <row r="18" spans="1:14" ht="13" customHeight="1" thickBot="1" x14ac:dyDescent="0.3">
      <c r="A18" s="1">
        <v>17</v>
      </c>
      <c r="B18" s="1" t="s">
        <v>24</v>
      </c>
      <c r="C18" s="12">
        <f t="shared" si="0"/>
        <v>7.0000000000000001E-3</v>
      </c>
      <c r="D18" s="15"/>
      <c r="E18" s="14"/>
      <c r="G18" s="58"/>
      <c r="H18" s="61"/>
    </row>
    <row r="19" spans="1:14" ht="13" customHeight="1" x14ac:dyDescent="0.25">
      <c r="A19" s="1">
        <v>18</v>
      </c>
      <c r="B19" s="1" t="s">
        <v>25</v>
      </c>
      <c r="C19" s="12">
        <f t="shared" si="0"/>
        <v>8.0000000000000002E-3</v>
      </c>
      <c r="D19" s="15"/>
      <c r="E19" s="14"/>
      <c r="G19" s="57" t="s">
        <v>77</v>
      </c>
      <c r="H19" s="60"/>
    </row>
    <row r="20" spans="1:14" ht="13" customHeight="1" thickBot="1" x14ac:dyDescent="0.3">
      <c r="A20" s="1">
        <v>19</v>
      </c>
      <c r="B20" s="1" t="s">
        <v>26</v>
      </c>
      <c r="C20" s="12">
        <f t="shared" si="0"/>
        <v>9.0000000000000011E-3</v>
      </c>
      <c r="D20" s="15"/>
      <c r="E20" s="14"/>
      <c r="G20" s="58"/>
      <c r="H20" s="61"/>
    </row>
    <row r="21" spans="1:14" ht="13" customHeight="1" thickBot="1" x14ac:dyDescent="0.3">
      <c r="A21" s="1">
        <v>20</v>
      </c>
      <c r="B21" s="1" t="s">
        <v>27</v>
      </c>
      <c r="C21" s="12">
        <f t="shared" si="0"/>
        <v>1.0000000000000002E-2</v>
      </c>
      <c r="D21" s="15"/>
      <c r="E21" s="14"/>
      <c r="G21" s="16" t="s">
        <v>78</v>
      </c>
      <c r="H21" s="17"/>
      <c r="J21" s="3"/>
      <c r="K21" s="3"/>
      <c r="L21" s="3"/>
      <c r="M21" s="3"/>
    </row>
    <row r="22" spans="1:14" ht="13" customHeight="1" x14ac:dyDescent="0.25">
      <c r="A22" s="1">
        <v>21</v>
      </c>
      <c r="B22" s="1" t="s">
        <v>28</v>
      </c>
      <c r="C22" s="12">
        <f t="shared" si="0"/>
        <v>1.1000000000000003E-2</v>
      </c>
      <c r="D22" s="15"/>
      <c r="E22" s="14"/>
      <c r="G22" s="57" t="s">
        <v>79</v>
      </c>
      <c r="H22" s="60"/>
      <c r="I22" s="2" t="s">
        <v>80</v>
      </c>
      <c r="J22" s="3"/>
      <c r="K22" s="3"/>
      <c r="L22" s="3"/>
      <c r="M22" s="3"/>
    </row>
    <row r="23" spans="1:14" ht="13" customHeight="1" thickBot="1" x14ac:dyDescent="0.3">
      <c r="A23" s="1">
        <v>22</v>
      </c>
      <c r="B23" s="1" t="s">
        <v>29</v>
      </c>
      <c r="C23" s="12">
        <f t="shared" si="0"/>
        <v>1.2000000000000004E-2</v>
      </c>
      <c r="D23" s="15"/>
      <c r="E23" s="14"/>
      <c r="G23" s="59"/>
      <c r="H23" s="61"/>
      <c r="I23" s="62" t="s">
        <v>81</v>
      </c>
      <c r="J23" s="63"/>
      <c r="K23" s="63"/>
      <c r="L23" s="63"/>
      <c r="M23" s="63"/>
      <c r="N23" s="63"/>
    </row>
    <row r="24" spans="1:14" ht="13" customHeight="1" x14ac:dyDescent="0.25">
      <c r="A24" s="1">
        <v>23</v>
      </c>
      <c r="B24" s="1" t="s">
        <v>30</v>
      </c>
      <c r="C24" s="12">
        <f t="shared" si="0"/>
        <v>1.3000000000000005E-2</v>
      </c>
      <c r="D24" s="15"/>
      <c r="E24" s="14"/>
      <c r="G24" s="4" t="s">
        <v>61</v>
      </c>
      <c r="H24" s="18"/>
      <c r="I24" s="5"/>
      <c r="J24" s="6"/>
      <c r="K24" s="3"/>
      <c r="L24" s="3"/>
      <c r="M24" s="3"/>
    </row>
    <row r="25" spans="1:14" ht="13" customHeight="1" x14ac:dyDescent="0.25">
      <c r="A25" s="1">
        <v>24</v>
      </c>
      <c r="B25" s="1" t="s">
        <v>31</v>
      </c>
      <c r="C25" s="12">
        <f t="shared" si="0"/>
        <v>1.4000000000000005E-2</v>
      </c>
      <c r="D25" s="15"/>
      <c r="E25" s="14"/>
      <c r="G25" s="19"/>
      <c r="H25" s="20"/>
      <c r="J25" s="3"/>
      <c r="K25" s="3"/>
      <c r="L25" s="3"/>
      <c r="M25" s="3"/>
    </row>
    <row r="26" spans="1:14" ht="13" customHeight="1" x14ac:dyDescent="0.25">
      <c r="A26" s="1">
        <v>25</v>
      </c>
      <c r="B26" s="1" t="s">
        <v>32</v>
      </c>
      <c r="C26" s="12">
        <f>C25+0.001</f>
        <v>1.5000000000000006E-2</v>
      </c>
      <c r="D26" s="15"/>
      <c r="E26" s="14"/>
      <c r="G26" s="19"/>
      <c r="H26" s="20"/>
      <c r="J26" s="3"/>
      <c r="K26" s="3"/>
      <c r="L26" s="3"/>
      <c r="M26" s="3"/>
    </row>
    <row r="27" spans="1:14" ht="13" customHeight="1" x14ac:dyDescent="0.25">
      <c r="A27" s="1">
        <v>26</v>
      </c>
      <c r="B27" s="1" t="s">
        <v>33</v>
      </c>
      <c r="C27" s="11" t="str">
        <f>D27&amp;H$2+0.13</f>
        <v>47-UWSIF-Alfalfa2-0.13</v>
      </c>
      <c r="D27" s="9" t="s">
        <v>72</v>
      </c>
      <c r="E27" s="10"/>
      <c r="G27" s="19"/>
      <c r="H27" s="20"/>
      <c r="J27" s="3"/>
      <c r="K27" s="3"/>
      <c r="L27" s="3"/>
      <c r="M27" s="3"/>
    </row>
    <row r="28" spans="1:14" ht="13" customHeight="1" x14ac:dyDescent="0.25">
      <c r="A28" s="1">
        <v>27</v>
      </c>
      <c r="B28" s="1" t="s">
        <v>34</v>
      </c>
      <c r="C28" s="11" t="str">
        <f>D28&amp;H$2+0.14</f>
        <v>47-UWSIF-Alfalfa2-0.14</v>
      </c>
      <c r="D28" s="9" t="s">
        <v>72</v>
      </c>
      <c r="E28" s="10"/>
      <c r="G28" s="19"/>
      <c r="H28" s="20"/>
      <c r="J28" s="3"/>
      <c r="K28" s="3"/>
      <c r="L28" s="3"/>
      <c r="M28" s="3"/>
    </row>
    <row r="29" spans="1:14" ht="13" customHeight="1" x14ac:dyDescent="0.25">
      <c r="A29" s="1">
        <v>28</v>
      </c>
      <c r="B29" s="1" t="s">
        <v>35</v>
      </c>
      <c r="C29" s="12">
        <f>C26+0.001</f>
        <v>1.6000000000000007E-2</v>
      </c>
      <c r="D29" s="15"/>
      <c r="E29" s="14"/>
      <c r="G29" s="19"/>
      <c r="H29" s="20"/>
      <c r="J29" s="3"/>
      <c r="K29" s="3"/>
      <c r="L29" s="3"/>
      <c r="M29" s="3"/>
    </row>
    <row r="30" spans="1:14" ht="13" customHeight="1" x14ac:dyDescent="0.25">
      <c r="A30" s="1">
        <v>29</v>
      </c>
      <c r="B30" s="1" t="s">
        <v>36</v>
      </c>
      <c r="C30" s="12">
        <f t="shared" si="0"/>
        <v>1.7000000000000008E-2</v>
      </c>
      <c r="D30" s="15"/>
      <c r="E30" s="14"/>
      <c r="G30" s="19"/>
      <c r="H30" s="20"/>
      <c r="J30" s="3"/>
      <c r="K30" s="3"/>
      <c r="L30" s="3"/>
      <c r="M30" s="3"/>
    </row>
    <row r="31" spans="1:14" ht="13" customHeight="1" x14ac:dyDescent="0.25">
      <c r="A31" s="1">
        <v>30</v>
      </c>
      <c r="B31" s="1" t="s">
        <v>37</v>
      </c>
      <c r="C31" s="12">
        <f t="shared" si="0"/>
        <v>1.8000000000000009E-2</v>
      </c>
      <c r="D31" s="15"/>
      <c r="E31" s="14"/>
      <c r="G31" s="21"/>
      <c r="H31" s="22"/>
      <c r="J31" s="3"/>
      <c r="K31" s="3"/>
      <c r="L31" s="3"/>
      <c r="M31" s="3"/>
    </row>
    <row r="32" spans="1:14" ht="13" customHeight="1" x14ac:dyDescent="0.25">
      <c r="A32" s="1">
        <v>31</v>
      </c>
      <c r="B32" s="1" t="s">
        <v>38</v>
      </c>
      <c r="C32" s="12">
        <f t="shared" si="0"/>
        <v>1.900000000000001E-2</v>
      </c>
      <c r="D32" s="15"/>
      <c r="E32" s="14"/>
      <c r="G32" s="7" t="s">
        <v>62</v>
      </c>
      <c r="J32" s="3"/>
      <c r="K32" s="3"/>
      <c r="L32" s="3"/>
      <c r="M32" s="3"/>
    </row>
    <row r="33" spans="1:13" ht="13" customHeight="1" x14ac:dyDescent="0.25">
      <c r="A33" s="1">
        <v>32</v>
      </c>
      <c r="B33" s="1" t="s">
        <v>39</v>
      </c>
      <c r="C33" s="12">
        <f>C32+0.001</f>
        <v>2.0000000000000011E-2</v>
      </c>
      <c r="D33" s="15"/>
      <c r="E33" s="14"/>
      <c r="G33" s="7" t="s">
        <v>64</v>
      </c>
      <c r="J33" s="3"/>
      <c r="K33" s="3"/>
      <c r="L33" s="3"/>
      <c r="M33" s="3"/>
    </row>
    <row r="34" spans="1:13" ht="13" customHeight="1" x14ac:dyDescent="0.25">
      <c r="A34" s="1">
        <v>33</v>
      </c>
      <c r="B34" s="1" t="s">
        <v>40</v>
      </c>
      <c r="C34" s="12">
        <f>C33+0.001</f>
        <v>2.1000000000000012E-2</v>
      </c>
      <c r="D34" s="33"/>
      <c r="E34" s="14"/>
      <c r="G34" s="7" t="s">
        <v>65</v>
      </c>
      <c r="J34" s="3"/>
      <c r="K34" s="3"/>
      <c r="L34" s="3"/>
      <c r="M34" s="3"/>
    </row>
    <row r="35" spans="1:13" ht="13" customHeight="1" x14ac:dyDescent="0.25">
      <c r="A35" s="1">
        <v>34</v>
      </c>
      <c r="B35" s="1" t="s">
        <v>41</v>
      </c>
      <c r="C35" s="12">
        <f>C33+0.001</f>
        <v>2.1000000000000012E-2</v>
      </c>
      <c r="D35" s="13" t="s">
        <v>97</v>
      </c>
      <c r="E35" s="14"/>
      <c r="G35" s="7" t="s">
        <v>72</v>
      </c>
    </row>
    <row r="36" spans="1:13" ht="13" customHeight="1" x14ac:dyDescent="0.25">
      <c r="A36" s="1">
        <v>35</v>
      </c>
      <c r="B36" s="1" t="s">
        <v>42</v>
      </c>
      <c r="C36" s="12">
        <f>C35+0.001</f>
        <v>2.2000000000000013E-2</v>
      </c>
      <c r="D36" s="33"/>
      <c r="E36" s="14"/>
      <c r="G36" s="7" t="s">
        <v>66</v>
      </c>
    </row>
    <row r="37" spans="1:13" ht="13" customHeight="1" x14ac:dyDescent="0.25">
      <c r="A37" s="1">
        <v>36</v>
      </c>
      <c r="B37" s="1" t="s">
        <v>43</v>
      </c>
      <c r="C37" s="12">
        <f>C36+0.001</f>
        <v>2.3000000000000013E-2</v>
      </c>
      <c r="D37" s="33"/>
      <c r="E37" s="14"/>
      <c r="G37" s="7" t="s">
        <v>67</v>
      </c>
    </row>
    <row r="38" spans="1:13" ht="13" customHeight="1" x14ac:dyDescent="0.25">
      <c r="A38" s="1">
        <v>37</v>
      </c>
      <c r="B38" s="1" t="s">
        <v>44</v>
      </c>
      <c r="C38" s="12">
        <f>C37+0.001</f>
        <v>2.4000000000000014E-2</v>
      </c>
      <c r="D38" s="33"/>
      <c r="E38" s="14"/>
      <c r="G38" s="8" t="s">
        <v>70</v>
      </c>
    </row>
    <row r="39" spans="1:13" ht="13" customHeight="1" x14ac:dyDescent="0.25">
      <c r="A39" s="1">
        <v>38</v>
      </c>
      <c r="B39" s="1" t="s">
        <v>45</v>
      </c>
      <c r="C39" s="12">
        <f>C38+0.001</f>
        <v>2.5000000000000015E-2</v>
      </c>
      <c r="D39" s="33"/>
      <c r="E39" s="14"/>
      <c r="G39" s="8" t="s">
        <v>69</v>
      </c>
    </row>
    <row r="40" spans="1:13" ht="13" customHeight="1" x14ac:dyDescent="0.25">
      <c r="A40" s="1">
        <v>39</v>
      </c>
      <c r="B40" s="1" t="s">
        <v>46</v>
      </c>
      <c r="C40" s="12">
        <f>C39+0.001</f>
        <v>2.6000000000000016E-2</v>
      </c>
      <c r="D40" s="33"/>
      <c r="E40" s="14"/>
      <c r="G40" s="8" t="s">
        <v>71</v>
      </c>
    </row>
    <row r="41" spans="1:13" ht="13" customHeight="1" x14ac:dyDescent="0.25">
      <c r="A41" s="1">
        <v>40</v>
      </c>
      <c r="B41" s="1" t="s">
        <v>47</v>
      </c>
      <c r="C41" s="12">
        <f t="shared" ref="C41:C44" si="1">C40+0.001</f>
        <v>2.7000000000000017E-2</v>
      </c>
      <c r="D41" s="33"/>
      <c r="E41" s="14"/>
    </row>
    <row r="42" spans="1:13" ht="13" customHeight="1" x14ac:dyDescent="0.25">
      <c r="A42" s="1">
        <v>41</v>
      </c>
      <c r="B42" s="1" t="s">
        <v>48</v>
      </c>
      <c r="C42" s="12">
        <f t="shared" si="1"/>
        <v>2.8000000000000018E-2</v>
      </c>
      <c r="D42" s="33"/>
      <c r="E42" s="14"/>
    </row>
    <row r="43" spans="1:13" ht="13" customHeight="1" thickBot="1" x14ac:dyDescent="0.3">
      <c r="A43" s="1">
        <v>42</v>
      </c>
      <c r="B43" s="1" t="s">
        <v>49</v>
      </c>
      <c r="C43" s="12">
        <f t="shared" si="1"/>
        <v>2.9000000000000019E-2</v>
      </c>
      <c r="D43" s="33"/>
      <c r="E43" s="14"/>
    </row>
    <row r="44" spans="1:13" ht="13" customHeight="1" x14ac:dyDescent="0.25">
      <c r="A44" s="1">
        <v>43</v>
      </c>
      <c r="B44" s="1" t="s">
        <v>50</v>
      </c>
      <c r="C44" s="12">
        <f t="shared" si="1"/>
        <v>3.000000000000002E-2</v>
      </c>
      <c r="D44" s="33"/>
      <c r="E44" s="14"/>
      <c r="G44" s="38" t="s">
        <v>93</v>
      </c>
      <c r="H44" s="39" t="s">
        <v>83</v>
      </c>
      <c r="I44" s="39" t="s">
        <v>84</v>
      </c>
      <c r="J44" s="40" t="s">
        <v>85</v>
      </c>
    </row>
    <row r="45" spans="1:13" ht="13" customHeight="1" thickBot="1" x14ac:dyDescent="0.3">
      <c r="A45" s="1">
        <v>44</v>
      </c>
      <c r="B45" s="1" t="s">
        <v>51</v>
      </c>
      <c r="C45" s="11" t="str">
        <f>D45&amp;H$2+0.16</f>
        <v>41-UWSIF-IN Glut 3-0.16</v>
      </c>
      <c r="D45" s="9" t="s">
        <v>94</v>
      </c>
      <c r="E45" s="10"/>
      <c r="G45" s="41"/>
      <c r="H45" s="42"/>
      <c r="I45" s="42"/>
      <c r="J45" s="43"/>
    </row>
    <row r="46" spans="1:13" ht="13" customHeight="1" x14ac:dyDescent="0.25">
      <c r="A46" s="1">
        <v>45</v>
      </c>
      <c r="B46" s="1" t="s">
        <v>52</v>
      </c>
      <c r="C46" s="11" t="str">
        <f>D46&amp;H$2+0.17</f>
        <v>41-UWSIF-IN Glut 3-0.17</v>
      </c>
      <c r="D46" s="9" t="s">
        <v>94</v>
      </c>
      <c r="E46" s="10"/>
      <c r="G46" s="44" t="s">
        <v>86</v>
      </c>
      <c r="H46" s="45"/>
      <c r="I46" s="46"/>
      <c r="J46" s="47"/>
    </row>
    <row r="47" spans="1:13" ht="13" customHeight="1" x14ac:dyDescent="0.25">
      <c r="A47" s="1">
        <v>46</v>
      </c>
      <c r="B47" s="1" t="s">
        <v>53</v>
      </c>
      <c r="C47" s="11" t="str">
        <f>D47&amp;H$2+0.13</f>
        <v>39-UWSIF-UW Glut 2-0.13</v>
      </c>
      <c r="D47" s="9" t="s">
        <v>68</v>
      </c>
      <c r="E47" s="10"/>
      <c r="G47" s="44" t="s">
        <v>87</v>
      </c>
      <c r="H47" s="45"/>
      <c r="I47" s="46"/>
      <c r="J47" s="47"/>
    </row>
    <row r="48" spans="1:13" ht="13" customHeight="1" x14ac:dyDescent="0.25">
      <c r="A48" s="1">
        <v>47</v>
      </c>
      <c r="B48" s="1" t="s">
        <v>54</v>
      </c>
      <c r="C48" s="11" t="str">
        <f>D48&amp;H$2+0.14</f>
        <v>39-UWSIF-UW Glut 2-0.14</v>
      </c>
      <c r="D48" s="9" t="s">
        <v>68</v>
      </c>
      <c r="E48" s="10"/>
      <c r="G48" s="44" t="s">
        <v>88</v>
      </c>
      <c r="H48" s="45"/>
      <c r="I48" s="46"/>
      <c r="J48" s="47"/>
    </row>
    <row r="49" spans="1:10" ht="13" customHeight="1" x14ac:dyDescent="0.25">
      <c r="A49" s="1">
        <v>48</v>
      </c>
      <c r="B49" s="1" t="s">
        <v>55</v>
      </c>
      <c r="C49" s="11" t="str">
        <f>D49&amp;H$2+0.15</f>
        <v>47-UWSIF-Alfalfa2-0.15</v>
      </c>
      <c r="D49" s="9" t="s">
        <v>72</v>
      </c>
      <c r="E49" s="10"/>
      <c r="G49" s="44" t="s">
        <v>89</v>
      </c>
      <c r="H49" s="45"/>
      <c r="I49" s="46"/>
      <c r="J49" s="47"/>
    </row>
    <row r="50" spans="1:10" ht="13" customHeight="1" thickBot="1" x14ac:dyDescent="0.3">
      <c r="A50" s="1">
        <v>49</v>
      </c>
      <c r="B50" s="1" t="s">
        <v>56</v>
      </c>
      <c r="C50" s="11" t="str">
        <f>D50&amp;H$2+0.16</f>
        <v>47-UWSIF-Alfalfa2-0.16</v>
      </c>
      <c r="D50" s="9" t="s">
        <v>72</v>
      </c>
      <c r="E50" s="10"/>
      <c r="G50" s="48" t="s">
        <v>90</v>
      </c>
      <c r="H50" s="49"/>
      <c r="I50" s="50"/>
      <c r="J50" s="51"/>
    </row>
  </sheetData>
  <mergeCells count="8">
    <mergeCell ref="I23:N23"/>
    <mergeCell ref="G8:H9"/>
    <mergeCell ref="G17:G18"/>
    <mergeCell ref="G19:G20"/>
    <mergeCell ref="G22:G23"/>
    <mergeCell ref="H19:H20"/>
    <mergeCell ref="H17:H18"/>
    <mergeCell ref="H22:H23"/>
  </mergeCells>
  <dataValidations count="1">
    <dataValidation type="list" allowBlank="1" showInputMessage="1" showErrorMessage="1" sqref="D9:D10 D27:D28 D49:D50" xr:uid="{00000000-0002-0000-0100-000000000000}">
      <formula1>$G$33:$G$44</formula1>
    </dataValidation>
  </dataValidations>
  <hyperlinks>
    <hyperlink ref="I17" r:id="rId1" xr:uid="{A4B9F66E-55A2-4FE3-A582-6BDD06F6BE9C}"/>
  </hyperlinks>
  <printOptions horizontalCentered="1" verticalCentered="1"/>
  <pageMargins left="0.75" right="0.75" top="1" bottom="1" header="0.5" footer="0.5"/>
  <pageSetup scale="96"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624A3-57F3-4E32-ACCA-9C96CC769166}">
  <sheetPr codeName="Sheet11">
    <pageSetUpPr fitToPage="1"/>
  </sheetPr>
  <dimension ref="A1:M50"/>
  <sheetViews>
    <sheetView zoomScaleNormal="100" workbookViewId="0">
      <pane ySplit="1" topLeftCell="A2" activePane="bottomLeft" state="frozen"/>
      <selection activeCell="J36" sqref="J36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D2&amp;H$2+0.21</f>
        <v>41-UWSIF-IN Glut 3-0.21</v>
      </c>
      <c r="D2" s="9" t="s">
        <v>94</v>
      </c>
      <c r="E2" s="10"/>
      <c r="F2" s="27">
        <v>2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D3&amp;H$2+0.22</f>
        <v>41-UWSIF-IN Glut 3-0.22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D4&amp;H$2+0.23</f>
        <v>41-UWSIF-IN Glut 3-0.23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D5&amp;H$2+0.24</f>
        <v>41-UWSIF-IN Glut 3-0.24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D6&amp;H$2+0.25</f>
        <v>41-UWSIF-IN Glut 3-0.25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D7&amp;H$2+0.21</f>
        <v>39-UWSIF-UW Glut 2-0.21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D8&amp;H$2+0.22</f>
        <v>39-UWSIF-UW Glut 2-0.22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D9&amp;H$2+0.21</f>
        <v>47-UWSIF-Alfalfa2-0.21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D10&amp;H$2+0.22</f>
        <v>47-UWSIF-Alfalfa2-0.22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1'!C44+0.001</f>
        <v>3.1000000000000021E-2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3.2000000000000021E-2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3.2000000000000021E-2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3.3000000000000022E-2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3.4000000000000023E-2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3.5000000000000024E-2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3.6000000000000025E-2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3.7000000000000026E-2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3.8000000000000027E-2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3.9000000000000028E-2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4.0000000000000029E-2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4.1000000000000029E-2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4.200000000000003E-2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4.3000000000000031E-2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4.4000000000000032E-2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4.5000000000000033E-2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D27&amp;H$2+0.23</f>
        <v>47-UWSIF-Alfalfa2-0.23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D28&amp;H$2+0.24</f>
        <v>47-UWSIF-Alfalfa2-0.24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4.6000000000000034E-2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4.7000000000000035E-2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4.8000000000000036E-2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4.9000000000000037E-2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5.0000000000000037E-2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5.1000000000000038E-2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5.1000000000000038E-2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5.2000000000000039E-2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5.300000000000004E-2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5.4000000000000041E-2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5.5000000000000042E-2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5.6000000000000043E-2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5.7000000000000044E-2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5.8000000000000045E-2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5.9000000000000045E-2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6.0000000000000046E-2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D45&amp;H$2+0.26</f>
        <v>41-UWSIF-IN Glut 3-0.26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D46&amp;H$2+0.27</f>
        <v>41-UWSIF-IN Glut 3-0.27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D47&amp;H$2+0.23</f>
        <v>39-UWSIF-UW Glut 2-0.23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D48&amp;H$2+0.24</f>
        <v>39-UWSIF-UW Glut 2-0.24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D49&amp;H$2+0.25</f>
        <v>47-UWSIF-Alfalfa2-0.25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D50&amp;H$2+0.26</f>
        <v>47-UWSIF-Alfalfa2-0.26</v>
      </c>
      <c r="D50" s="9" t="s">
        <v>72</v>
      </c>
      <c r="E50" s="10"/>
    </row>
  </sheetData>
  <mergeCells count="1">
    <mergeCell ref="G8:H9"/>
  </mergeCells>
  <dataValidations disablePrompts="1" count="1">
    <dataValidation type="list" allowBlank="1" showInputMessage="1" showErrorMessage="1" sqref="D9:D10 D49:D50 D27:D28" xr:uid="{4DB0BAF4-241D-40CD-9292-21DD7DEB841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3DDCB-21B0-4F6E-8CC9-EC9BE4177A4F}">
  <sheetPr codeName="Sheet13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D2&amp;H$2+0.31</f>
        <v>41-UWSIF-IN Glut 3-0.31</v>
      </c>
      <c r="D2" s="9" t="s">
        <v>94</v>
      </c>
      <c r="E2" s="10"/>
      <c r="F2" s="27">
        <v>3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D3&amp;H$2+0.32</f>
        <v>41-UWSIF-IN Glut 3-0.32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D4&amp;H$2+0.33</f>
        <v>41-UWSIF-IN Glut 3-0.33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D5&amp;H$2+0.34</f>
        <v>41-UWSIF-IN Glut 3-0.34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D6&amp;H$2+0.35</f>
        <v>41-UWSIF-IN Glut 3-0.35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D7&amp;H$2+0.31</f>
        <v>39-UWSIF-UW Glut 2-0.31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D8&amp;H$2+0.32</f>
        <v>39-UWSIF-UW Glut 2-0.32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D9&amp;H$2+0.31</f>
        <v>47-UWSIF-Alfalfa2-0.31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D10&amp;H$2+0.32</f>
        <v>47-UWSIF-Alfalfa2-0.32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2'!C44+0.001</f>
        <v>6.1000000000000047E-2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6.2000000000000048E-2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6.2000000000000048E-2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6.3000000000000042E-2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6.4000000000000043E-2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6.5000000000000044E-2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6.6000000000000045E-2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6.7000000000000046E-2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6.8000000000000047E-2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6.9000000000000047E-2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7.0000000000000048E-2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7.1000000000000049E-2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7.200000000000005E-2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7.3000000000000051E-2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7.4000000000000052E-2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7.5000000000000053E-2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D27&amp;H$2+0.33</f>
        <v>47-UWSIF-Alfalfa2-0.33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D28&amp;H$2+0.34</f>
        <v>47-UWSIF-Alfalfa2-0.34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7.6000000000000054E-2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7.7000000000000055E-2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7.8000000000000055E-2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7.9000000000000056E-2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8.0000000000000057E-2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8.1000000000000058E-2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8.1000000000000058E-2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8.2000000000000059E-2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8.300000000000006E-2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8.4000000000000061E-2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8.5000000000000062E-2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8.6000000000000063E-2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8.7000000000000063E-2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8.8000000000000064E-2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8.9000000000000065E-2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9.0000000000000066E-2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D45&amp;H$2+0.36</f>
        <v>41-UWSIF-IN Glut 3-0.36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D46&amp;H$2+0.37</f>
        <v>41-UWSIF-IN Glut 3-0.37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D47&amp;H$2+0.33</f>
        <v>39-UWSIF-UW Glut 2-0.33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D48&amp;H$2+0.34</f>
        <v>39-UWSIF-UW Glut 2-0.34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D49&amp;H$2+0.35</f>
        <v>47-UWSIF-Alfalfa2-0.35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D50&amp;H$2+0.36</f>
        <v>47-UWSIF-Alfalfa2-0.36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B8BF522F-50AF-4486-931E-4AA2A34757FD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D554-96A0-4B32-A9E5-BD7EDEC49EC9}">
  <sheetPr codeName="Sheet14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D2&amp;H$2+0.41</f>
        <v>41-UWSIF-IN Glut 3-0.41</v>
      </c>
      <c r="D2" s="9" t="s">
        <v>94</v>
      </c>
      <c r="E2" s="10"/>
      <c r="F2" s="27">
        <v>4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D3&amp;H$2+0.42</f>
        <v>41-UWSIF-IN Glut 3-0.42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D4&amp;H$2+0.43</f>
        <v>41-UWSIF-IN Glut 3-0.43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D6&amp;H$2+0.45</f>
        <v>41-UWSIF-IN Glut 3-0.45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D7&amp;H$2+0.41</f>
        <v>39-UWSIF-UW Glut 2-0.41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D8&amp;H$2+0.42</f>
        <v>39-UWSIF-UW Glut 2-0.42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D9&amp;H$2+0.41</f>
        <v>47-UWSIF-Alfalfa2-0.41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D10&amp;H$2+0.42</f>
        <v>47-UWSIF-Alfalfa2-0.42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3'!C44+0.001</f>
        <v>9.1000000000000067E-2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9.2000000000000068E-2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9.2000000000000068E-2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9.3000000000000069E-2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9.400000000000007E-2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9.500000000000007E-2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9.6000000000000071E-2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9.7000000000000072E-2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9.8000000000000073E-2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9.9000000000000074E-2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0.10000000000000007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0.10100000000000008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0.10200000000000008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0.10300000000000008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0.10400000000000008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0.10500000000000008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D27&amp;H$2+0.43</f>
        <v>47-UWSIF-Alfalfa2-0.43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D28&amp;H$2+0.44</f>
        <v>47-UWSIF-Alfalfa2-0.44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0.10600000000000008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0.10700000000000008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0.10800000000000008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0.10900000000000008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0.11000000000000008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0.11100000000000008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0.11100000000000008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0.11200000000000009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0.11300000000000009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0.11400000000000009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0.11500000000000009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0.11600000000000009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0.11700000000000009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0.11800000000000009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0.11900000000000009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0.12000000000000009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D45&amp;H$2+0.46</f>
        <v>41-UWSIF-IN Glut 3-0.46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D46&amp;H$2+0.47</f>
        <v>41-UWSIF-IN Glut 3-0.47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D47&amp;H$2+0.43</f>
        <v>39-UWSIF-UW Glut 2-0.43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D48&amp;H$2+0.44</f>
        <v>39-UWSIF-UW Glut 2-0.44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D49&amp;H$2+0.45</f>
        <v>47-UWSIF-Alfalfa2-0.45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D50&amp;H$2+0.46</f>
        <v>47-UWSIF-Alfalfa2-0.46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28E24EF3-C27D-468B-95C7-0EB196085D0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089B27-7579-4DB2-84E1-AD11CFA79CE3}">
  <sheetPr codeName="Sheet15">
    <pageSetUpPr fitToPage="1"/>
  </sheetPr>
  <dimension ref="A1:M50"/>
  <sheetViews>
    <sheetView zoomScaleNormal="100" workbookViewId="0">
      <pane ySplit="1" topLeftCell="A5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D2&amp;H$2+0.51</f>
        <v>41-UWSIF-IN Glut 3-0.51</v>
      </c>
      <c r="D2" s="9" t="s">
        <v>94</v>
      </c>
      <c r="E2" s="10"/>
      <c r="F2" s="27">
        <v>5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D3&amp;H$2+0.52</f>
        <v>41-UWSIF-IN Glut 3-0.52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D4&amp;H$2+0.53</f>
        <v>41-UWSIF-IN Glut 3-0.53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D5&amp;H$2+0.54</f>
        <v>41-UWSIF-IN Glut 3-0.54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D6&amp;H$2+0.55</f>
        <v>41-UWSIF-IN Glut 3-0.55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D7&amp;H$2+0.51</f>
        <v>39-UWSIF-UW Glut 2-0.51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D8&amp;H$2+0.52</f>
        <v>39-UWSIF-UW Glut 2-0.52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D9&amp;H$2+0.51</f>
        <v>47-UWSIF-Alfalfa2-0.51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D10&amp;H$2+0.52</f>
        <v>47-UWSIF-Alfalfa2-0.52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4'!C44+0.001</f>
        <v>0.12100000000000009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0.12200000000000009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0.12200000000000009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0.1230000000000001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0.1240000000000001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0.12500000000000008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0.12600000000000008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0.12700000000000009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0.12800000000000009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0.12900000000000009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0.13000000000000009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0.13100000000000009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0.13200000000000009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0.13300000000000009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0.13400000000000009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0.13500000000000009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D27&amp;H$2+0.53</f>
        <v>47-UWSIF-Alfalfa2-0.53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D28&amp;H$2+0.54</f>
        <v>47-UWSIF-Alfalfa2-0.54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0.13600000000000009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0.13700000000000009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0.13800000000000009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0.1390000000000001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0.1400000000000001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0.1410000000000001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0.1410000000000001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0.1420000000000001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0.1430000000000001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0.1440000000000001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0.1450000000000001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0.1460000000000001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0.1470000000000001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0.1480000000000001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0.1490000000000001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0.15000000000000011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D45&amp;H$2+0.56</f>
        <v>41-UWSIF-IN Glut 3-0.56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D46&amp;H$2+0.57</f>
        <v>41-UWSIF-IN Glut 3-0.57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D47&amp;H$2+0.53</f>
        <v>39-UWSIF-UW Glut 2-0.53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D48&amp;H$2+0.54</f>
        <v>39-UWSIF-UW Glut 2-0.54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D49&amp;H$2+0.55</f>
        <v>47-UWSIF-Alfalfa2-0.55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D50&amp;H$2+0.56</f>
        <v>47-UWSIF-Alfalfa2-0.56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28E13EE1-C6D4-48A5-948A-CF1D1CE496B9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12582-6F4E-4DBF-B633-99316C269166}">
  <sheetPr codeName="Sheet16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D2&amp;H$2+0.61</f>
        <v>41-UWSIF-IN Glut 3-0.61</v>
      </c>
      <c r="D2" s="9" t="s">
        <v>94</v>
      </c>
      <c r="E2" s="10"/>
      <c r="F2" s="27">
        <v>6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D3&amp;H$2+0.62</f>
        <v>41-UWSIF-IN Glut 3-0.62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D4&amp;H$2+0.63</f>
        <v>41-UWSIF-IN Glut 3-0.63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D5&amp;H$2+0.64</f>
        <v>41-UWSIF-IN Glut 3-0.64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D6&amp;H$2+0.65</f>
        <v>41-UWSIF-IN Glut 3-0.65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D7&amp;H$2+0.61</f>
        <v>39-UWSIF-UW Glut 2-0.61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D8&amp;H$2+0.62</f>
        <v>39-UWSIF-UW Glut 2-0.62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D9&amp;H$2+0.61</f>
        <v>47-UWSIF-Alfalfa2-0.61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D10&amp;H$2+0.62</f>
        <v>47-UWSIF-Alfalfa2-0.62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5'!C44+0.001</f>
        <v>0.15100000000000011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0.15200000000000011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0.15200000000000011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0.15300000000000011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0.15400000000000011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0.15500000000000011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0.15600000000000011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0.15700000000000011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0.15800000000000011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0.15900000000000011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0.16000000000000011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0.16100000000000012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0.16200000000000012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0.16300000000000012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0.16400000000000012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0.16500000000000012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D27&amp;H$2+0.63</f>
        <v>47-UWSIF-Alfalfa2-0.63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D28&amp;H$2+0.64</f>
        <v>47-UWSIF-Alfalfa2-0.64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0.16600000000000012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0.16700000000000012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0.16800000000000012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0.16900000000000012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0.17000000000000012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0.17100000000000012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0.17100000000000012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0.17200000000000013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0.17300000000000013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0.17400000000000013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0.17500000000000013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0.17600000000000013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0.17700000000000013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0.17800000000000013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0.17900000000000013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0.18000000000000013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D45&amp;H$2+0.66</f>
        <v>41-UWSIF-IN Glut 3-0.66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D46&amp;H$2+0.67</f>
        <v>41-UWSIF-IN Glut 3-0.67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D47&amp;H$2+0.63</f>
        <v>39-UWSIF-UW Glut 2-0.63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D48&amp;H$2+0.64</f>
        <v>39-UWSIF-UW Glut 2-0.64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D49&amp;H$2+0.65</f>
        <v>47-UWSIF-Alfalfa2-0.65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D50&amp;H$2+0.66</f>
        <v>47-UWSIF-Alfalfa2-0.66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771D1DAA-3A13-4927-A6B2-2B773F9B9785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D4F5E-8A4D-453C-AEB2-6DC709715AB5}">
  <sheetPr codeName="Sheet17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D2&amp;H$2+0.71</f>
        <v>41-UWSIF-IN Glut 3-0.71</v>
      </c>
      <c r="D2" s="9" t="s">
        <v>94</v>
      </c>
      <c r="E2" s="10"/>
      <c r="F2" s="27">
        <v>7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D3&amp;H$2+0.72</f>
        <v>41-UWSIF-IN Glut 3-0.72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D4&amp;H$2+0.73</f>
        <v>41-UWSIF-IN Glut 3-0.73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D5&amp;H$2+0.74</f>
        <v>41-UWSIF-IN Glut 3-0.74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D6&amp;H$2+0.75</f>
        <v>41-UWSIF-IN Glut 3-0.75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D7&amp;H$2+0.71</f>
        <v>39-UWSIF-UW Glut 2-0.71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D8&amp;H$2+0.72</f>
        <v>39-UWSIF-UW Glut 2-0.72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D9&amp;H$2+0.71</f>
        <v>47-UWSIF-Alfalfa2-0.71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D10&amp;H$2+0.72</f>
        <v>47-UWSIF-Alfalfa2-0.72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6'!C44+0.001</f>
        <v>0.18100000000000013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0.18200000000000013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0.18200000000000013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0.18300000000000013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0.18400000000000014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0.18500000000000014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0.18600000000000014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0.18700000000000014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0.18800000000000014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0.18900000000000014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0.19000000000000014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0.19100000000000014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0.19200000000000014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0.19300000000000014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0.19400000000000014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0.19500000000000015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D27&amp;H$2+0.73</f>
        <v>47-UWSIF-Alfalfa2-0.73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D28&amp;H$2+0.74</f>
        <v>47-UWSIF-Alfalfa2-0.74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0.19600000000000015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0.19700000000000015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0.19800000000000015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0.19900000000000015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0.20000000000000015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0.20100000000000015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0.20100000000000015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0.20200000000000015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0.20300000000000015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0.20400000000000015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0.20500000000000015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0.20600000000000016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0.20700000000000016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0.20800000000000016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0.20900000000000016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0.21000000000000016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D45&amp;H$2+0.76</f>
        <v>41-UWSIF-IN Glut 3-0.76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D46&amp;H$2+0.77</f>
        <v>41-UWSIF-IN Glut 3-0.77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D47&amp;H$2+0.73</f>
        <v>39-UWSIF-UW Glut 2-0.73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D48&amp;H$2+0.74</f>
        <v>39-UWSIF-UW Glut 2-0.74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D49&amp;H$2+0.75</f>
        <v>47-UWSIF-Alfalfa2-0.75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D50&amp;H$2+0.76</f>
        <v>47-UWSIF-Alfalfa2-0.76</v>
      </c>
      <c r="D50" s="9" t="s">
        <v>72</v>
      </c>
      <c r="E50" s="10"/>
    </row>
  </sheetData>
  <mergeCells count="1">
    <mergeCell ref="G8:H9"/>
  </mergeCells>
  <dataValidations count="1">
    <dataValidation type="list" allowBlank="1" showInputMessage="1" showErrorMessage="1" sqref="D9:D10 D49:D50 D27:D28" xr:uid="{34DEF0BD-FD2D-4343-92F2-95F43955E9D7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9DFC39-F23D-40BE-B36F-BCBB87C81135}">
  <sheetPr codeName="Sheet18">
    <pageSetUpPr fitToPage="1"/>
  </sheetPr>
  <dimension ref="A1:M50"/>
  <sheetViews>
    <sheetView zoomScaleNormal="100" workbookViewId="0">
      <pane ySplit="1" topLeftCell="A2" activePane="bottomLeft" state="frozen"/>
      <selection activeCell="J27" sqref="J27"/>
      <selection pane="bottomLeft" activeCell="J27" sqref="J27"/>
    </sheetView>
  </sheetViews>
  <sheetFormatPr defaultColWidth="9.1796875" defaultRowHeight="13" customHeight="1" x14ac:dyDescent="0.25"/>
  <cols>
    <col min="1" max="1" width="4.453125" style="2" customWidth="1"/>
    <col min="2" max="2" width="6.7265625" style="2" customWidth="1"/>
    <col min="3" max="3" width="30.26953125" style="52" customWidth="1"/>
    <col min="4" max="4" width="19.54296875" style="2" bestFit="1" customWidth="1"/>
    <col min="5" max="5" width="16.1796875" style="2" customWidth="1"/>
    <col min="6" max="6" width="8.453125" style="2" customWidth="1"/>
    <col min="7" max="7" width="24.81640625" style="2" customWidth="1"/>
    <col min="8" max="8" width="18.7265625" style="2" customWidth="1"/>
    <col min="9" max="9" width="26.26953125" style="2" customWidth="1"/>
    <col min="10" max="10" width="25.1796875" style="2" customWidth="1"/>
    <col min="11" max="16384" width="9.1796875" style="2"/>
  </cols>
  <sheetData>
    <row r="1" spans="1:8" ht="13" customHeight="1" x14ac:dyDescent="0.25">
      <c r="A1" s="23" t="s">
        <v>0</v>
      </c>
      <c r="B1" s="24" t="s">
        <v>1</v>
      </c>
      <c r="C1" s="25" t="s">
        <v>2</v>
      </c>
      <c r="D1" s="26" t="s">
        <v>3</v>
      </c>
      <c r="E1" s="24" t="s">
        <v>4</v>
      </c>
      <c r="F1" s="24" t="s">
        <v>5</v>
      </c>
      <c r="G1" s="24" t="s">
        <v>6</v>
      </c>
      <c r="H1" s="24" t="s">
        <v>7</v>
      </c>
    </row>
    <row r="2" spans="1:8" ht="13" customHeight="1" x14ac:dyDescent="0.25">
      <c r="A2" s="1">
        <v>1</v>
      </c>
      <c r="B2" s="1" t="s">
        <v>8</v>
      </c>
      <c r="C2" s="11" t="str">
        <f>D2&amp;H$2+0.81</f>
        <v>41-UWSIF-IN Glut 3-0.81</v>
      </c>
      <c r="D2" s="9" t="s">
        <v>94</v>
      </c>
      <c r="E2" s="10"/>
      <c r="F2" s="27">
        <v>8</v>
      </c>
      <c r="G2" s="28">
        <f>'Tray 1'!G2</f>
        <v>0</v>
      </c>
      <c r="H2" s="10">
        <f>'Tray 1'!H2</f>
        <v>0</v>
      </c>
    </row>
    <row r="3" spans="1:8" ht="13" customHeight="1" x14ac:dyDescent="0.25">
      <c r="A3" s="1">
        <v>2</v>
      </c>
      <c r="B3" s="1" t="s">
        <v>9</v>
      </c>
      <c r="C3" s="11" t="str">
        <f>D3&amp;H$2+0.82</f>
        <v>41-UWSIF-IN Glut 3-0.82</v>
      </c>
      <c r="D3" s="9" t="s">
        <v>94</v>
      </c>
      <c r="E3" s="10"/>
    </row>
    <row r="4" spans="1:8" ht="13" customHeight="1" x14ac:dyDescent="0.25">
      <c r="A4" s="1">
        <v>3</v>
      </c>
      <c r="B4" s="1" t="s">
        <v>10</v>
      </c>
      <c r="C4" s="11" t="str">
        <f>D4&amp;H$2+0.83</f>
        <v>41-UWSIF-IN Glut 3-0.83</v>
      </c>
      <c r="D4" s="9" t="s">
        <v>94</v>
      </c>
      <c r="E4" s="10"/>
    </row>
    <row r="5" spans="1:8" ht="13" customHeight="1" x14ac:dyDescent="0.25">
      <c r="A5" s="1">
        <v>4</v>
      </c>
      <c r="B5" s="1" t="s">
        <v>11</v>
      </c>
      <c r="C5" s="11" t="str">
        <f>D5&amp;H$2+0.84</f>
        <v>41-UWSIF-IN Glut 3-0.84</v>
      </c>
      <c r="D5" s="9" t="s">
        <v>94</v>
      </c>
      <c r="E5" s="10"/>
      <c r="G5" s="29" t="s">
        <v>58</v>
      </c>
      <c r="H5" s="29"/>
    </row>
    <row r="6" spans="1:8" ht="13" customHeight="1" x14ac:dyDescent="0.25">
      <c r="A6" s="1">
        <v>5</v>
      </c>
      <c r="B6" s="1" t="s">
        <v>12</v>
      </c>
      <c r="C6" s="11" t="str">
        <f>D6&amp;H$2+0.85</f>
        <v>41-UWSIF-IN Glut 3-0.85</v>
      </c>
      <c r="D6" s="9" t="s">
        <v>94</v>
      </c>
      <c r="E6" s="10"/>
      <c r="G6" s="30" t="s">
        <v>57</v>
      </c>
      <c r="H6" s="30"/>
    </row>
    <row r="7" spans="1:8" ht="13" customHeight="1" x14ac:dyDescent="0.25">
      <c r="A7" s="1">
        <v>6</v>
      </c>
      <c r="B7" s="1" t="s">
        <v>13</v>
      </c>
      <c r="C7" s="11" t="str">
        <f>D7&amp;H$2+0.81</f>
        <v>39-UWSIF-UW Glut 2-0.81</v>
      </c>
      <c r="D7" s="9" t="s">
        <v>68</v>
      </c>
      <c r="E7" s="10"/>
      <c r="G7" s="30" t="s">
        <v>91</v>
      </c>
      <c r="H7" s="30"/>
    </row>
    <row r="8" spans="1:8" ht="13" customHeight="1" x14ac:dyDescent="0.25">
      <c r="A8" s="1">
        <v>7</v>
      </c>
      <c r="B8" s="1" t="s">
        <v>14</v>
      </c>
      <c r="C8" s="11" t="str">
        <f>D8&amp;H$2+0.81</f>
        <v>39-UWSIF-UW Glut 2-0.81</v>
      </c>
      <c r="D8" s="9" t="s">
        <v>68</v>
      </c>
      <c r="E8" s="10"/>
      <c r="G8" s="53" t="s">
        <v>95</v>
      </c>
      <c r="H8" s="54"/>
    </row>
    <row r="9" spans="1:8" ht="13" customHeight="1" x14ac:dyDescent="0.25">
      <c r="A9" s="1">
        <v>8</v>
      </c>
      <c r="B9" s="1" t="s">
        <v>15</v>
      </c>
      <c r="C9" s="11" t="str">
        <f>D9&amp;H$2+0.81</f>
        <v>47-UWSIF-Alfalfa2-0.81</v>
      </c>
      <c r="D9" s="9" t="s">
        <v>72</v>
      </c>
      <c r="E9" s="10"/>
      <c r="G9" s="55"/>
      <c r="H9" s="56"/>
    </row>
    <row r="10" spans="1:8" ht="13" customHeight="1" x14ac:dyDescent="0.25">
      <c r="A10" s="1">
        <v>9</v>
      </c>
      <c r="B10" s="1" t="s">
        <v>16</v>
      </c>
      <c r="C10" s="11" t="str">
        <f>D10&amp;H$2+0.82</f>
        <v>47-UWSIF-Alfalfa2-0.82</v>
      </c>
      <c r="D10" s="9" t="s">
        <v>72</v>
      </c>
      <c r="E10" s="10"/>
      <c r="G10" s="31" t="s">
        <v>59</v>
      </c>
      <c r="H10" s="32"/>
    </row>
    <row r="11" spans="1:8" ht="13" customHeight="1" thickBot="1" x14ac:dyDescent="0.3">
      <c r="A11" s="1">
        <v>10</v>
      </c>
      <c r="B11" s="1" t="s">
        <v>17</v>
      </c>
      <c r="C11" s="12">
        <f>'Tray 7'!C44+0.001</f>
        <v>0.21100000000000016</v>
      </c>
      <c r="D11" s="33"/>
      <c r="E11" s="14"/>
      <c r="G11" s="34" t="s">
        <v>60</v>
      </c>
      <c r="H11" s="35"/>
    </row>
    <row r="12" spans="1:8" ht="13" customHeight="1" thickBot="1" x14ac:dyDescent="0.3">
      <c r="A12" s="1">
        <v>11</v>
      </c>
      <c r="B12" s="1" t="s">
        <v>18</v>
      </c>
      <c r="C12" s="12">
        <f>C11+0.001</f>
        <v>0.21200000000000016</v>
      </c>
      <c r="D12" s="33"/>
      <c r="E12" s="14"/>
      <c r="G12" s="16" t="s">
        <v>73</v>
      </c>
      <c r="H12" s="17"/>
    </row>
    <row r="13" spans="1:8" ht="13" customHeight="1" thickBot="1" x14ac:dyDescent="0.3">
      <c r="A13" s="1">
        <v>12</v>
      </c>
      <c r="B13" s="1" t="s">
        <v>19</v>
      </c>
      <c r="C13" s="12">
        <f>C11+0.001</f>
        <v>0.21200000000000016</v>
      </c>
      <c r="D13" s="15" t="s">
        <v>63</v>
      </c>
      <c r="E13" s="14"/>
      <c r="G13" s="16" t="s">
        <v>74</v>
      </c>
      <c r="H13" s="17"/>
    </row>
    <row r="14" spans="1:8" ht="13" customHeight="1" thickBot="1" x14ac:dyDescent="0.3">
      <c r="A14" s="1">
        <v>13</v>
      </c>
      <c r="B14" s="1" t="s">
        <v>20</v>
      </c>
      <c r="C14" s="12">
        <f>C13+0.001</f>
        <v>0.21300000000000016</v>
      </c>
      <c r="D14" s="15"/>
      <c r="E14" s="14"/>
      <c r="G14" s="16" t="s">
        <v>75</v>
      </c>
      <c r="H14" s="17"/>
    </row>
    <row r="15" spans="1:8" ht="13" customHeight="1" thickBot="1" x14ac:dyDescent="0.3">
      <c r="A15" s="1">
        <v>14</v>
      </c>
      <c r="B15" s="1" t="s">
        <v>21</v>
      </c>
      <c r="C15" s="12">
        <f t="shared" ref="C15:C32" si="0">C14+0.001</f>
        <v>0.21400000000000016</v>
      </c>
      <c r="D15" s="15"/>
      <c r="E15" s="14"/>
      <c r="G15" s="36" t="s">
        <v>96</v>
      </c>
      <c r="H15" s="17"/>
    </row>
    <row r="16" spans="1:8" ht="13" customHeight="1" thickBot="1" x14ac:dyDescent="0.3">
      <c r="A16" s="1">
        <v>15</v>
      </c>
      <c r="B16" s="1" t="s">
        <v>22</v>
      </c>
      <c r="C16" s="12">
        <f t="shared" si="0"/>
        <v>0.21500000000000016</v>
      </c>
      <c r="D16" s="15"/>
      <c r="E16" s="14"/>
      <c r="G16" s="36" t="s">
        <v>76</v>
      </c>
      <c r="H16" s="17"/>
    </row>
    <row r="17" spans="1:13" ht="13" customHeight="1" x14ac:dyDescent="0.25">
      <c r="A17" s="1">
        <v>16</v>
      </c>
      <c r="B17" s="1" t="s">
        <v>23</v>
      </c>
      <c r="C17" s="12">
        <f t="shared" si="0"/>
        <v>0.21600000000000016</v>
      </c>
      <c r="D17" s="15"/>
      <c r="E17" s="14"/>
      <c r="G17" s="4" t="s">
        <v>61</v>
      </c>
      <c r="H17" s="18"/>
      <c r="I17" s="5"/>
      <c r="J17" s="6"/>
      <c r="K17" s="3"/>
      <c r="L17" s="3"/>
      <c r="M17" s="3"/>
    </row>
    <row r="18" spans="1:13" ht="13" customHeight="1" x14ac:dyDescent="0.25">
      <c r="A18" s="1">
        <v>17</v>
      </c>
      <c r="B18" s="1" t="s">
        <v>24</v>
      </c>
      <c r="C18" s="12">
        <f t="shared" si="0"/>
        <v>0.21700000000000016</v>
      </c>
      <c r="D18" s="15"/>
      <c r="E18" s="14"/>
      <c r="G18" s="19"/>
      <c r="H18" s="20"/>
      <c r="J18" s="3"/>
      <c r="K18" s="3"/>
      <c r="L18" s="3"/>
      <c r="M18" s="3"/>
    </row>
    <row r="19" spans="1:13" ht="13" customHeight="1" x14ac:dyDescent="0.25">
      <c r="A19" s="1">
        <v>18</v>
      </c>
      <c r="B19" s="1" t="s">
        <v>25</v>
      </c>
      <c r="C19" s="12">
        <f t="shared" si="0"/>
        <v>0.21800000000000017</v>
      </c>
      <c r="D19" s="15"/>
      <c r="E19" s="14"/>
      <c r="G19" s="19"/>
      <c r="H19" s="20"/>
      <c r="J19" s="3"/>
      <c r="K19" s="3"/>
      <c r="L19" s="3"/>
      <c r="M19" s="3"/>
    </row>
    <row r="20" spans="1:13" ht="13" customHeight="1" x14ac:dyDescent="0.25">
      <c r="A20" s="1">
        <v>19</v>
      </c>
      <c r="B20" s="1" t="s">
        <v>26</v>
      </c>
      <c r="C20" s="12">
        <f t="shared" si="0"/>
        <v>0.21900000000000017</v>
      </c>
      <c r="D20" s="15"/>
      <c r="E20" s="14"/>
      <c r="G20" s="19"/>
      <c r="H20" s="20"/>
      <c r="J20" s="3"/>
      <c r="K20" s="3"/>
      <c r="L20" s="3"/>
      <c r="M20" s="3"/>
    </row>
    <row r="21" spans="1:13" ht="13" customHeight="1" x14ac:dyDescent="0.25">
      <c r="A21" s="1">
        <v>20</v>
      </c>
      <c r="B21" s="1" t="s">
        <v>27</v>
      </c>
      <c r="C21" s="12">
        <f t="shared" si="0"/>
        <v>0.22000000000000017</v>
      </c>
      <c r="D21" s="15"/>
      <c r="E21" s="14"/>
      <c r="G21" s="19"/>
      <c r="H21" s="20"/>
      <c r="J21" s="3"/>
      <c r="K21" s="3"/>
      <c r="L21" s="3"/>
      <c r="M21" s="3"/>
    </row>
    <row r="22" spans="1:13" ht="13" customHeight="1" x14ac:dyDescent="0.25">
      <c r="A22" s="1">
        <v>21</v>
      </c>
      <c r="B22" s="1" t="s">
        <v>28</v>
      </c>
      <c r="C22" s="12">
        <f t="shared" si="0"/>
        <v>0.22100000000000017</v>
      </c>
      <c r="D22" s="15"/>
      <c r="E22" s="14"/>
      <c r="G22" s="19"/>
      <c r="H22" s="20"/>
      <c r="J22" s="3"/>
      <c r="K22" s="3"/>
      <c r="L22" s="3"/>
      <c r="M22" s="3"/>
    </row>
    <row r="23" spans="1:13" ht="13" customHeight="1" x14ac:dyDescent="0.25">
      <c r="A23" s="1">
        <v>22</v>
      </c>
      <c r="B23" s="1" t="s">
        <v>29</v>
      </c>
      <c r="C23" s="12">
        <f t="shared" si="0"/>
        <v>0.22200000000000017</v>
      </c>
      <c r="D23" s="15"/>
      <c r="E23" s="14"/>
      <c r="G23" s="19"/>
      <c r="H23" s="20"/>
      <c r="J23" s="3"/>
      <c r="K23" s="3"/>
      <c r="L23" s="3"/>
      <c r="M23" s="3"/>
    </row>
    <row r="24" spans="1:13" ht="13" customHeight="1" x14ac:dyDescent="0.25">
      <c r="A24" s="1">
        <v>23</v>
      </c>
      <c r="B24" s="1" t="s">
        <v>30</v>
      </c>
      <c r="C24" s="12">
        <f t="shared" si="0"/>
        <v>0.22300000000000017</v>
      </c>
      <c r="D24" s="15"/>
      <c r="E24" s="14"/>
      <c r="G24" s="21"/>
      <c r="H24" s="22"/>
      <c r="J24" s="3"/>
      <c r="K24" s="3"/>
      <c r="L24" s="3"/>
      <c r="M24" s="3"/>
    </row>
    <row r="25" spans="1:13" ht="13" customHeight="1" x14ac:dyDescent="0.25">
      <c r="A25" s="1">
        <v>24</v>
      </c>
      <c r="B25" s="1" t="s">
        <v>31</v>
      </c>
      <c r="C25" s="12">
        <f t="shared" si="0"/>
        <v>0.22400000000000017</v>
      </c>
      <c r="D25" s="15"/>
      <c r="E25" s="14"/>
      <c r="G25" s="7" t="s">
        <v>62</v>
      </c>
      <c r="J25" s="3"/>
      <c r="K25" s="3"/>
      <c r="L25" s="3"/>
      <c r="M25" s="3"/>
    </row>
    <row r="26" spans="1:13" ht="13" customHeight="1" x14ac:dyDescent="0.25">
      <c r="A26" s="1">
        <v>25</v>
      </c>
      <c r="B26" s="1" t="s">
        <v>32</v>
      </c>
      <c r="C26" s="12">
        <f t="shared" si="0"/>
        <v>0.22500000000000017</v>
      </c>
      <c r="D26" s="15"/>
      <c r="E26" s="14"/>
      <c r="G26" s="7" t="s">
        <v>64</v>
      </c>
      <c r="J26" s="3"/>
      <c r="K26" s="3"/>
      <c r="L26" s="3"/>
      <c r="M26" s="3"/>
    </row>
    <row r="27" spans="1:13" ht="13" customHeight="1" x14ac:dyDescent="0.25">
      <c r="A27" s="1">
        <v>26</v>
      </c>
      <c r="B27" s="1" t="s">
        <v>33</v>
      </c>
      <c r="C27" s="11" t="str">
        <f>D27&amp;H$2+0.83</f>
        <v>47-UWSIF-Alfalfa2-0.83</v>
      </c>
      <c r="D27" s="9" t="s">
        <v>72</v>
      </c>
      <c r="E27" s="10"/>
      <c r="G27" s="7" t="s">
        <v>65</v>
      </c>
      <c r="J27" s="3"/>
      <c r="K27" s="3"/>
      <c r="L27" s="3"/>
      <c r="M27" s="3"/>
    </row>
    <row r="28" spans="1:13" ht="13" customHeight="1" x14ac:dyDescent="0.25">
      <c r="A28" s="1">
        <v>27</v>
      </c>
      <c r="B28" s="1" t="s">
        <v>34</v>
      </c>
      <c r="C28" s="11" t="str">
        <f>D28&amp;H$2+0.84</f>
        <v>47-UWSIF-Alfalfa2-0.84</v>
      </c>
      <c r="D28" s="9" t="s">
        <v>72</v>
      </c>
      <c r="E28" s="10"/>
      <c r="G28" s="7" t="s">
        <v>72</v>
      </c>
    </row>
    <row r="29" spans="1:13" ht="13" customHeight="1" x14ac:dyDescent="0.25">
      <c r="A29" s="1">
        <v>28</v>
      </c>
      <c r="B29" s="1" t="s">
        <v>35</v>
      </c>
      <c r="C29" s="12">
        <f>C26+0.001</f>
        <v>0.22600000000000017</v>
      </c>
      <c r="D29" s="15"/>
      <c r="E29" s="14"/>
      <c r="G29" s="7" t="s">
        <v>66</v>
      </c>
    </row>
    <row r="30" spans="1:13" ht="13" customHeight="1" x14ac:dyDescent="0.25">
      <c r="A30" s="1">
        <v>29</v>
      </c>
      <c r="B30" s="1" t="s">
        <v>36</v>
      </c>
      <c r="C30" s="12">
        <f t="shared" si="0"/>
        <v>0.22700000000000017</v>
      </c>
      <c r="D30" s="15"/>
      <c r="E30" s="14"/>
      <c r="G30" s="7" t="s">
        <v>67</v>
      </c>
    </row>
    <row r="31" spans="1:13" ht="13" customHeight="1" x14ac:dyDescent="0.25">
      <c r="A31" s="1">
        <v>30</v>
      </c>
      <c r="B31" s="1" t="s">
        <v>37</v>
      </c>
      <c r="C31" s="12">
        <f t="shared" si="0"/>
        <v>0.22800000000000017</v>
      </c>
      <c r="D31" s="15"/>
      <c r="E31" s="14"/>
      <c r="G31" s="8" t="s">
        <v>70</v>
      </c>
    </row>
    <row r="32" spans="1:13" ht="13" customHeight="1" x14ac:dyDescent="0.25">
      <c r="A32" s="1">
        <v>31</v>
      </c>
      <c r="B32" s="1" t="s">
        <v>38</v>
      </c>
      <c r="C32" s="12">
        <f t="shared" si="0"/>
        <v>0.22900000000000018</v>
      </c>
      <c r="D32" s="15"/>
      <c r="E32" s="14"/>
      <c r="G32" s="8" t="s">
        <v>69</v>
      </c>
    </row>
    <row r="33" spans="1:10" ht="13" customHeight="1" x14ac:dyDescent="0.25">
      <c r="A33" s="1">
        <v>32</v>
      </c>
      <c r="B33" s="1" t="s">
        <v>39</v>
      </c>
      <c r="C33" s="12">
        <f>C32+0.001</f>
        <v>0.23000000000000018</v>
      </c>
      <c r="D33" s="15"/>
      <c r="E33" s="14"/>
      <c r="G33" s="8" t="s">
        <v>71</v>
      </c>
    </row>
    <row r="34" spans="1:10" ht="13" customHeight="1" x14ac:dyDescent="0.25">
      <c r="A34" s="1">
        <v>33</v>
      </c>
      <c r="B34" s="1" t="s">
        <v>40</v>
      </c>
      <c r="C34" s="12">
        <f>C33+0.001</f>
        <v>0.23100000000000018</v>
      </c>
      <c r="D34" s="33"/>
      <c r="E34" s="14"/>
    </row>
    <row r="35" spans="1:10" ht="13" customHeight="1" x14ac:dyDescent="0.25">
      <c r="A35" s="1">
        <v>34</v>
      </c>
      <c r="B35" s="1" t="s">
        <v>41</v>
      </c>
      <c r="C35" s="12">
        <f>C33+0.001</f>
        <v>0.23100000000000018</v>
      </c>
      <c r="D35" s="13" t="s">
        <v>97</v>
      </c>
      <c r="E35" s="14"/>
    </row>
    <row r="36" spans="1:10" ht="13" customHeight="1" thickBot="1" x14ac:dyDescent="0.3">
      <c r="A36" s="1">
        <v>35</v>
      </c>
      <c r="B36" s="1" t="s">
        <v>42</v>
      </c>
      <c r="C36" s="12">
        <f>C35+0.001</f>
        <v>0.23200000000000018</v>
      </c>
      <c r="D36" s="33"/>
      <c r="E36" s="14"/>
    </row>
    <row r="37" spans="1:10" ht="13" customHeight="1" x14ac:dyDescent="0.25">
      <c r="A37" s="1">
        <v>36</v>
      </c>
      <c r="B37" s="1" t="s">
        <v>43</v>
      </c>
      <c r="C37" s="12">
        <f>C36+0.001</f>
        <v>0.23300000000000018</v>
      </c>
      <c r="D37" s="33"/>
      <c r="E37" s="14"/>
      <c r="G37" s="38" t="s">
        <v>93</v>
      </c>
      <c r="H37" s="39" t="s">
        <v>83</v>
      </c>
      <c r="I37" s="39" t="s">
        <v>84</v>
      </c>
      <c r="J37" s="40" t="s">
        <v>85</v>
      </c>
    </row>
    <row r="38" spans="1:10" ht="13" customHeight="1" thickBot="1" x14ac:dyDescent="0.3">
      <c r="A38" s="1">
        <v>37</v>
      </c>
      <c r="B38" s="1" t="s">
        <v>44</v>
      </c>
      <c r="C38" s="12">
        <f>C37+0.001</f>
        <v>0.23400000000000018</v>
      </c>
      <c r="D38" s="33"/>
      <c r="E38" s="14"/>
      <c r="G38" s="41"/>
      <c r="H38" s="42"/>
      <c r="I38" s="42"/>
      <c r="J38" s="43"/>
    </row>
    <row r="39" spans="1:10" ht="13" customHeight="1" x14ac:dyDescent="0.25">
      <c r="A39" s="1">
        <v>38</v>
      </c>
      <c r="B39" s="1" t="s">
        <v>45</v>
      </c>
      <c r="C39" s="12">
        <f>C38+0.001</f>
        <v>0.23500000000000018</v>
      </c>
      <c r="D39" s="33"/>
      <c r="E39" s="14"/>
      <c r="G39" s="44" t="s">
        <v>86</v>
      </c>
      <c r="H39" s="45"/>
      <c r="I39" s="46"/>
      <c r="J39" s="47"/>
    </row>
    <row r="40" spans="1:10" ht="13" customHeight="1" x14ac:dyDescent="0.25">
      <c r="A40" s="1">
        <v>39</v>
      </c>
      <c r="B40" s="1" t="s">
        <v>46</v>
      </c>
      <c r="C40" s="12">
        <f>C39+0.001</f>
        <v>0.23600000000000018</v>
      </c>
      <c r="D40" s="33"/>
      <c r="E40" s="14"/>
      <c r="G40" s="44" t="s">
        <v>87</v>
      </c>
      <c r="H40" s="45"/>
      <c r="I40" s="46"/>
      <c r="J40" s="47"/>
    </row>
    <row r="41" spans="1:10" ht="13" customHeight="1" x14ac:dyDescent="0.25">
      <c r="A41" s="1">
        <v>40</v>
      </c>
      <c r="B41" s="1" t="s">
        <v>47</v>
      </c>
      <c r="C41" s="12">
        <f t="shared" ref="C41:C44" si="1">C40+0.001</f>
        <v>0.23700000000000018</v>
      </c>
      <c r="D41" s="33"/>
      <c r="E41" s="14"/>
      <c r="G41" s="44" t="s">
        <v>88</v>
      </c>
      <c r="H41" s="45"/>
      <c r="I41" s="46"/>
      <c r="J41" s="47"/>
    </row>
    <row r="42" spans="1:10" ht="13" customHeight="1" x14ac:dyDescent="0.25">
      <c r="A42" s="1">
        <v>41</v>
      </c>
      <c r="B42" s="1" t="s">
        <v>48</v>
      </c>
      <c r="C42" s="12">
        <f t="shared" si="1"/>
        <v>0.23800000000000018</v>
      </c>
      <c r="D42" s="33"/>
      <c r="E42" s="14"/>
      <c r="G42" s="44" t="s">
        <v>89</v>
      </c>
      <c r="H42" s="45"/>
      <c r="I42" s="46"/>
      <c r="J42" s="47"/>
    </row>
    <row r="43" spans="1:10" ht="13" customHeight="1" thickBot="1" x14ac:dyDescent="0.3">
      <c r="A43" s="1">
        <v>42</v>
      </c>
      <c r="B43" s="1" t="s">
        <v>49</v>
      </c>
      <c r="C43" s="12">
        <f t="shared" si="1"/>
        <v>0.23900000000000018</v>
      </c>
      <c r="D43" s="33"/>
      <c r="E43" s="14"/>
      <c r="G43" s="48" t="s">
        <v>90</v>
      </c>
      <c r="H43" s="49"/>
      <c r="I43" s="50"/>
      <c r="J43" s="51"/>
    </row>
    <row r="44" spans="1:10" ht="13" customHeight="1" x14ac:dyDescent="0.25">
      <c r="A44" s="1">
        <v>43</v>
      </c>
      <c r="B44" s="1" t="s">
        <v>50</v>
      </c>
      <c r="C44" s="12">
        <f t="shared" si="1"/>
        <v>0.24000000000000019</v>
      </c>
      <c r="D44" s="33"/>
      <c r="E44" s="14"/>
    </row>
    <row r="45" spans="1:10" ht="13" customHeight="1" x14ac:dyDescent="0.25">
      <c r="A45" s="1">
        <v>44</v>
      </c>
      <c r="B45" s="1" t="s">
        <v>51</v>
      </c>
      <c r="C45" s="11" t="str">
        <f>D45&amp;H$2+0.86</f>
        <v>41-UWSIF-IN Glut 3-0.86</v>
      </c>
      <c r="D45" s="9" t="s">
        <v>94</v>
      </c>
      <c r="E45" s="10"/>
    </row>
    <row r="46" spans="1:10" ht="13" customHeight="1" x14ac:dyDescent="0.25">
      <c r="A46" s="1">
        <v>45</v>
      </c>
      <c r="B46" s="1" t="s">
        <v>52</v>
      </c>
      <c r="C46" s="11" t="str">
        <f>D46&amp;H$2+0.87</f>
        <v>41-UWSIF-IN Glut 3-0.87</v>
      </c>
      <c r="D46" s="9" t="s">
        <v>94</v>
      </c>
      <c r="E46" s="10"/>
    </row>
    <row r="47" spans="1:10" ht="13" customHeight="1" x14ac:dyDescent="0.25">
      <c r="A47" s="1">
        <v>46</v>
      </c>
      <c r="B47" s="1" t="s">
        <v>53</v>
      </c>
      <c r="C47" s="11" t="str">
        <f>D47&amp;H$2+0.83</f>
        <v>39-UWSIF-UW Glut 2-0.83</v>
      </c>
      <c r="D47" s="9" t="s">
        <v>68</v>
      </c>
      <c r="E47" s="10"/>
    </row>
    <row r="48" spans="1:10" ht="13" customHeight="1" x14ac:dyDescent="0.25">
      <c r="A48" s="1">
        <v>47</v>
      </c>
      <c r="B48" s="1" t="s">
        <v>54</v>
      </c>
      <c r="C48" s="11" t="str">
        <f>D48&amp;H$2+0.84</f>
        <v>39-UWSIF-UW Glut 2-0.84</v>
      </c>
      <c r="D48" s="9" t="s">
        <v>68</v>
      </c>
      <c r="E48" s="10"/>
    </row>
    <row r="49" spans="1:5" ht="13" customHeight="1" x14ac:dyDescent="0.25">
      <c r="A49" s="1">
        <v>48</v>
      </c>
      <c r="B49" s="1" t="s">
        <v>55</v>
      </c>
      <c r="C49" s="11" t="str">
        <f>D49&amp;H$2+0.85</f>
        <v>47-UWSIF-Alfalfa2-0.85</v>
      </c>
      <c r="D49" s="9" t="s">
        <v>72</v>
      </c>
      <c r="E49" s="10"/>
    </row>
    <row r="50" spans="1:5" ht="13" customHeight="1" x14ac:dyDescent="0.25">
      <c r="A50" s="1">
        <v>49</v>
      </c>
      <c r="B50" s="1" t="s">
        <v>56</v>
      </c>
      <c r="C50" s="11" t="str">
        <f>D50&amp;H$2+0.86</f>
        <v>47-UWSIF-Alfalfa2-0.86</v>
      </c>
      <c r="D50" s="9" t="s">
        <v>72</v>
      </c>
      <c r="E50" s="10"/>
    </row>
  </sheetData>
  <mergeCells count="1">
    <mergeCell ref="G8:H9"/>
  </mergeCells>
  <dataValidations disablePrompts="1" count="1">
    <dataValidation type="list" allowBlank="1" showInputMessage="1" showErrorMessage="1" sqref="D9:D10 D49:D50 D27:D28" xr:uid="{F13CE3FA-123E-4345-94E6-B26E2C454251}">
      <formula1>$G$26:$G$37</formula1>
    </dataValidation>
  </dataValidations>
  <printOptions horizontalCentered="1" verticalCentered="1"/>
  <pageMargins left="0.75" right="0.75" top="1" bottom="1" header="0.5" footer="0.5"/>
  <pageSetup scale="9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1C89CA6FD94745B5721A025ADC314F" ma:contentTypeVersion="1" ma:contentTypeDescription="Create a new document." ma:contentTypeScope="" ma:versionID="9c8b9057af39ae3d6823559e7a15ea1b">
  <xsd:schema xmlns:xsd="http://www.w3.org/2001/XMLSchema" xmlns:xs="http://www.w3.org/2001/XMLSchema" xmlns:p="http://schemas.microsoft.com/office/2006/metadata/properties" xmlns:ns3="d2ccbbc5-702b-444b-9f83-8538eea9e26d" targetNamespace="http://schemas.microsoft.com/office/2006/metadata/properties" ma:root="true" ma:fieldsID="70bddb91bf52c3c0720aae8bde0d65a3" ns3:_="">
    <xsd:import namespace="d2ccbbc5-702b-444b-9f83-8538eea9e26d"/>
    <xsd:element name="properties">
      <xsd:complexType>
        <xsd:sequence>
          <xsd:element name="documentManagement">
            <xsd:complexType>
              <xsd:all>
                <xsd:element ref="ns3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cbbc5-702b-444b-9f83-8538eea9e26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DDE94F-F5B1-46F6-A195-16DFAF2C394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cbbc5-702b-444b-9f83-8538eea9e2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DE0D50F-80D1-4160-A522-B0EC4408999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7843D3-7C76-4B5B-A082-0527CD323E0B}">
  <ds:schemaRefs>
    <ds:schemaRef ds:uri="http://schemas.microsoft.com/office/infopath/2007/PartnerControls"/>
    <ds:schemaRef ds:uri="http://purl.org/dc/terms/"/>
    <ds:schemaRef ds:uri="http://purl.org/dc/dcmitype/"/>
    <ds:schemaRef ds:uri="http://schemas.microsoft.com/office/2006/metadata/properties"/>
    <ds:schemaRef ds:uri="http://schemas.microsoft.com/office/2006/documentManagement/types"/>
    <ds:schemaRef ds:uri="http://purl.org/dc/elements/1.1/"/>
    <ds:schemaRef ds:uri="http://www.w3.org/XML/1998/namespace"/>
    <ds:schemaRef ds:uri="http://schemas.openxmlformats.org/package/2006/metadata/core-properties"/>
    <ds:schemaRef ds:uri="d2ccbbc5-702b-444b-9f83-8538eea9e26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Info</vt:lpstr>
      <vt:lpstr>Tray 1</vt:lpstr>
      <vt:lpstr>Tray 2</vt:lpstr>
      <vt:lpstr>Tray 3</vt:lpstr>
      <vt:lpstr>Tray 4</vt:lpstr>
      <vt:lpstr>Tray 5</vt:lpstr>
      <vt:lpstr>Tray 6</vt:lpstr>
      <vt:lpstr>Tray 7</vt:lpstr>
      <vt:lpstr>Tray 8</vt:lpstr>
      <vt:lpstr>Tray 9</vt:lpstr>
      <vt:lpstr>'Tray 2'!_45_UWSIF__Soil2</vt:lpstr>
      <vt:lpstr>'Tray 3'!_45_UWSIF__Soil2</vt:lpstr>
      <vt:lpstr>'Tray 4'!_45_UWSIF__Soil2</vt:lpstr>
      <vt:lpstr>'Tray 5'!_45_UWSIF__Soil2</vt:lpstr>
      <vt:lpstr>'Tray 6'!_45_UWSIF__Soil2</vt:lpstr>
      <vt:lpstr>'Tray 7'!_45_UWSIF__Soil2</vt:lpstr>
      <vt:lpstr>'Tray 8'!_45_UWSIF__Soil2</vt:lpstr>
      <vt:lpstr>'Tray 9'!_45_UWSIF__Soil2</vt:lpstr>
      <vt:lpstr>_45_UWSIF__Soil2</vt:lpstr>
    </vt:vector>
  </TitlesOfParts>
  <Company>University of Wyoming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Chandelle Joan Macdonald</dc:creator>
  <cp:lastModifiedBy>Dori Wolfe</cp:lastModifiedBy>
  <dcterms:created xsi:type="dcterms:W3CDTF">2012-03-27T18:03:20Z</dcterms:created>
  <dcterms:modified xsi:type="dcterms:W3CDTF">2024-01-26T21:01:06Z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sMyDocuments">
    <vt:bool>true</vt:bool>
  </property>
  <property fmtid="{D5CDD505-2E9C-101B-9397-08002B2CF9AE}" pid="3" name="ContentTypeId">
    <vt:lpwstr>0x0101000F1C89CA6FD94745B5721A025ADC314F</vt:lpwstr>
  </property>
</Properties>
</file>