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eather's Office Documents\Office Admin\Curriculum\Degree Checks\CHE Degree Check Sheets\CHE Degree Checks\"/>
    </mc:Choice>
  </mc:AlternateContent>
  <bookViews>
    <workbookView xWindow="0" yWindow="0" windowWidth="25200" windowHeight="11925"/>
  </bookViews>
  <sheets>
    <sheet name="Official Degree Check Sheet" sheetId="6" r:id="rId1"/>
  </sheets>
  <definedNames>
    <definedName name="RemainingHours">#REF!,#REF!,#REF!,#REF!,#REF!,#REF!,#REF!,#REF!</definedName>
  </definedNames>
  <calcPr calcId="152511"/>
</workbook>
</file>

<file path=xl/calcChain.xml><?xml version="1.0" encoding="utf-8"?>
<calcChain xmlns="http://schemas.openxmlformats.org/spreadsheetml/2006/main">
  <c r="D25" i="6" l="1"/>
  <c r="D24" i="6"/>
  <c r="D20" i="6"/>
  <c r="D19" i="6"/>
  <c r="D9" i="6" l="1"/>
  <c r="C9" i="6"/>
  <c r="O52" i="6" l="1"/>
  <c r="O53" i="6"/>
  <c r="O54" i="6"/>
  <c r="O55" i="6"/>
  <c r="O56" i="6"/>
  <c r="O51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34" i="6"/>
  <c r="O30" i="6"/>
  <c r="O31" i="6"/>
  <c r="O29" i="6"/>
  <c r="O20" i="6"/>
  <c r="O21" i="6"/>
  <c r="O22" i="6"/>
  <c r="O23" i="6"/>
  <c r="O24" i="6"/>
  <c r="O25" i="6"/>
  <c r="O26" i="6"/>
  <c r="O19" i="6"/>
  <c r="O9" i="6"/>
  <c r="O10" i="6"/>
  <c r="O8" i="6"/>
  <c r="O14" i="6"/>
  <c r="O15" i="6"/>
  <c r="O16" i="6"/>
  <c r="P13" i="6"/>
  <c r="F56" i="6"/>
  <c r="F52" i="6"/>
  <c r="F53" i="6"/>
  <c r="F54" i="6"/>
  <c r="F55" i="6"/>
  <c r="F51" i="6"/>
  <c r="F37" i="6"/>
  <c r="F38" i="6"/>
  <c r="F39" i="6"/>
  <c r="F40" i="6"/>
  <c r="F41" i="6"/>
  <c r="F42" i="6"/>
  <c r="F43" i="6"/>
  <c r="F44" i="6"/>
  <c r="F45" i="6"/>
  <c r="F46" i="6"/>
  <c r="F47" i="6"/>
  <c r="F48" i="6"/>
  <c r="F36" i="6"/>
  <c r="F35" i="6"/>
  <c r="F34" i="6"/>
  <c r="F20" i="6"/>
  <c r="F21" i="6"/>
  <c r="F22" i="6"/>
  <c r="F23" i="6"/>
  <c r="F24" i="6"/>
  <c r="F25" i="6"/>
  <c r="F26" i="6"/>
  <c r="F19" i="6"/>
  <c r="F16" i="6"/>
  <c r="F14" i="6"/>
  <c r="F15" i="6"/>
  <c r="F13" i="6"/>
  <c r="F9" i="6"/>
  <c r="F10" i="6"/>
  <c r="F8" i="6"/>
  <c r="F30" i="6"/>
  <c r="F31" i="6"/>
  <c r="F29" i="6"/>
  <c r="O13" i="6"/>
  <c r="F49" i="6" l="1"/>
  <c r="F32" i="6"/>
  <c r="F27" i="6"/>
  <c r="F11" i="6"/>
  <c r="F57" i="6" l="1"/>
  <c r="F50" i="6"/>
  <c r="F33" i="6"/>
  <c r="F28" i="6"/>
  <c r="F18" i="6"/>
  <c r="F17" i="6"/>
  <c r="F12" i="6"/>
  <c r="F58" i="6" l="1"/>
  <c r="H59" i="6" s="1"/>
</calcChain>
</file>

<file path=xl/sharedStrings.xml><?xml version="1.0" encoding="utf-8"?>
<sst xmlns="http://schemas.openxmlformats.org/spreadsheetml/2006/main" count="140" uniqueCount="101">
  <si>
    <t>STUDENT</t>
  </si>
  <si>
    <t>GENERAL</t>
  </si>
  <si>
    <t>Hrs</t>
  </si>
  <si>
    <t>Grade</t>
  </si>
  <si>
    <t>ENGL</t>
  </si>
  <si>
    <t xml:space="preserve">MATH </t>
  </si>
  <si>
    <t>MATH</t>
  </si>
  <si>
    <t>Calculus I</t>
  </si>
  <si>
    <t>Calculus II</t>
  </si>
  <si>
    <t>Calculus III</t>
  </si>
  <si>
    <t>CHEM</t>
  </si>
  <si>
    <t>Organic Chemistry I</t>
  </si>
  <si>
    <t>Organic Chemistry II</t>
  </si>
  <si>
    <t>Physical Chemistry I</t>
  </si>
  <si>
    <t>PHYS</t>
  </si>
  <si>
    <t>CHEMICAL ENGINEERING</t>
  </si>
  <si>
    <t>CHE</t>
  </si>
  <si>
    <t>Unit Operations Lab I</t>
  </si>
  <si>
    <t>Unit Operations Lab II</t>
  </si>
  <si>
    <t>Process Design I</t>
  </si>
  <si>
    <t>Process Design II</t>
  </si>
  <si>
    <t>TOTAL HOURS REMAINING =</t>
  </si>
  <si>
    <t>Advisor approval</t>
  </si>
  <si>
    <t>GRAD DATE:</t>
  </si>
  <si>
    <t>Student Signature</t>
  </si>
  <si>
    <t>ADVISOR</t>
  </si>
  <si>
    <t>TRANSFER WORK:</t>
  </si>
  <si>
    <t>College approval</t>
  </si>
  <si>
    <t>SCIENCE</t>
  </si>
  <si>
    <t>Minimum Required</t>
  </si>
  <si>
    <t>Intro to Chem Engr Computing</t>
  </si>
  <si>
    <t>V</t>
  </si>
  <si>
    <t>CONCENTRATION AREA:</t>
  </si>
  <si>
    <t>General Biology I</t>
  </si>
  <si>
    <t>W#</t>
  </si>
  <si>
    <t>STUDENT e-mail:</t>
    <phoneticPr fontId="0" type="noConversion"/>
  </si>
  <si>
    <t>Credit</t>
    <phoneticPr fontId="0" type="noConversion"/>
  </si>
  <si>
    <t>Prerequisites</t>
  </si>
  <si>
    <t>C in MATH 1405 or 1450, or MPE 5, or ACT 27, or SAT 600</t>
  </si>
  <si>
    <t>C in MATH 2200</t>
  </si>
  <si>
    <t>C in MATH 2205</t>
  </si>
  <si>
    <t>Applied Differential Equations I</t>
  </si>
  <si>
    <t>[15]</t>
  </si>
  <si>
    <t>Concurrent enrollment in MATH 2200</t>
    <phoneticPr fontId="0" type="noConversion"/>
  </si>
  <si>
    <t>CHEM 1050 (or CHEM 1020)</t>
  </si>
  <si>
    <t>CHEM 1060 (or CHEM 1030)</t>
  </si>
  <si>
    <t>CHEM 2420</t>
    <phoneticPr fontId="0" type="noConversion"/>
  </si>
  <si>
    <t>MATH 2210, PHYS 1220, CHEM 1060 (or CHEM 1030)</t>
  </si>
  <si>
    <t>C in MATH 2200, Concurrent in MATH 2205</t>
  </si>
  <si>
    <t>C in MATH 2205, Concurrent in MATH 2210</t>
  </si>
  <si>
    <t>LIFE</t>
    <phoneticPr fontId="0" type="noConversion"/>
  </si>
  <si>
    <t>C in MATH 0921, or MPE 2, or ACT 21, or SAT 600</t>
  </si>
  <si>
    <t>[31]</t>
  </si>
  <si>
    <t>[9]</t>
  </si>
  <si>
    <t>Chemical Process Analysis</t>
  </si>
  <si>
    <t>C in MATH 2205, CHEM 1050 (or CHEM 1020)</t>
  </si>
  <si>
    <t>Process Simulation &amp; Economics</t>
  </si>
  <si>
    <t>Reaction Engineering</t>
    <phoneticPr fontId="0" type="noConversion"/>
  </si>
  <si>
    <t>Process Dynamics and Control</t>
  </si>
  <si>
    <t>APPROVED ELECTIVES</t>
  </si>
  <si>
    <t>Total Hours</t>
  </si>
  <si>
    <t>Date</t>
  </si>
  <si>
    <t xml:space="preserve">    Department approval</t>
  </si>
  <si>
    <t>COM1</t>
  </si>
  <si>
    <t>COM2</t>
  </si>
  <si>
    <t>COJO</t>
  </si>
  <si>
    <t>Public Speaking</t>
  </si>
  <si>
    <t>Q</t>
  </si>
  <si>
    <t>FYS</t>
  </si>
  <si>
    <t>PN</t>
  </si>
  <si>
    <t>US &amp; WY Constitution and Human Culture</t>
  </si>
  <si>
    <t>H</t>
  </si>
  <si>
    <t>COM3</t>
  </si>
  <si>
    <t>At least 10 hrs must be 3000-level or higher</t>
  </si>
  <si>
    <t>CHEM 1050 (or CHEM 1020), Concurrent in PHYS 1210</t>
  </si>
  <si>
    <t>C in CHE 1005, Concurrent in MATH 2310</t>
  </si>
  <si>
    <t>Chemical Thermodynamics I</t>
  </si>
  <si>
    <t>PHYS 1210, MATH 2210, C in CHE 2005</t>
  </si>
  <si>
    <t>Chemical Thermodynamics II</t>
  </si>
  <si>
    <t>Heat Transfer</t>
  </si>
  <si>
    <t>Mass Transfer</t>
  </si>
  <si>
    <t>CHE 2080 (or ES 2330)</t>
  </si>
  <si>
    <t>CHE 3026</t>
  </si>
  <si>
    <t>CHE 3015, Concurrent enrollment in CHE 3035</t>
  </si>
  <si>
    <t>CHE 3035</t>
  </si>
  <si>
    <t>CHE 3015, CHE 3026, CHE 3028</t>
  </si>
  <si>
    <t>CHE 3035, CHE 3070, CHE 4060</t>
  </si>
  <si>
    <t>CHE 3035, CHE 4060</t>
  </si>
  <si>
    <t>[127]</t>
  </si>
  <si>
    <t>CHE 2060, CHE 2070 (or ES 2310)</t>
  </si>
  <si>
    <t>CHE 4070, C in COJO 2010</t>
  </si>
  <si>
    <t>Comments</t>
  </si>
  <si>
    <t>Intro to Chemical Engineering</t>
  </si>
  <si>
    <t>Chemical Eng Fluid Mechanics</t>
  </si>
  <si>
    <t>PHYS 1210, MATH 2210, Concr in MATH 2310, C in CHE 2005</t>
  </si>
  <si>
    <t>C in ENGL 1010 (or ESL 1210 or HP 1020)</t>
  </si>
  <si>
    <t>ESL</t>
  </si>
  <si>
    <t>HP</t>
  </si>
  <si>
    <t>CHEMICAL ENGINEERING  DEGREE CHECK  (2015-2016)</t>
  </si>
  <si>
    <t>[45]</t>
  </si>
  <si>
    <t>[18]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</si>
</sst>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5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/>
    <xf numFmtId="0" fontId="2" fillId="0" borderId="0" xfId="0" applyFont="1" applyFill="1" applyBorder="1" applyAlignment="1">
      <alignment horizontal="center"/>
    </xf>
    <xf numFmtId="0" fontId="2" fillId="0" borderId="6" xfId="0" applyFont="1" applyBorder="1"/>
    <xf numFmtId="0" fontId="2" fillId="0" borderId="3" xfId="0" applyFont="1" applyFill="1" applyBorder="1"/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0" fillId="0" borderId="6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1" fillId="0" borderId="3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0" fillId="0" borderId="0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topLeftCell="A31" workbookViewId="0">
      <selection activeCell="F57" sqref="F57"/>
    </sheetView>
  </sheetViews>
  <sheetFormatPr defaultRowHeight="12.75" x14ac:dyDescent="0.2"/>
  <cols>
    <col min="1" max="1" width="6.7109375" customWidth="1"/>
    <col min="2" max="2" width="7.7109375" customWidth="1"/>
    <col min="3" max="3" width="5.7109375" customWidth="1"/>
    <col min="4" max="4" width="29.5703125" customWidth="1"/>
    <col min="5" max="5" width="5.7109375" customWidth="1"/>
    <col min="6" max="7" width="6.7109375" customWidth="1"/>
    <col min="8" max="12" width="4.7109375" customWidth="1"/>
    <col min="13" max="13" width="7.7109375" customWidth="1"/>
    <col min="14" max="14" width="13.7109375" customWidth="1"/>
    <col min="15" max="15" width="8.42578125" customWidth="1"/>
    <col min="16" max="16" width="15.140625" customWidth="1"/>
    <col min="21" max="21" width="0" hidden="1" customWidth="1"/>
  </cols>
  <sheetData>
    <row r="1" spans="1:22" ht="12.75" customHeight="1" x14ac:dyDescent="0.2">
      <c r="A1" s="65" t="s">
        <v>98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U1" s="58"/>
      <c r="V1" s="58"/>
    </row>
    <row r="2" spans="1:22" ht="12.7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U2" s="58"/>
      <c r="V2" s="58"/>
    </row>
    <row r="3" spans="1:22" x14ac:dyDescent="0.2">
      <c r="A3" s="4" t="s">
        <v>0</v>
      </c>
      <c r="B3" s="2"/>
      <c r="C3" s="5"/>
      <c r="D3" s="6"/>
      <c r="E3" s="6"/>
      <c r="F3" s="6"/>
      <c r="G3" s="2"/>
      <c r="L3" s="7" t="s">
        <v>34</v>
      </c>
      <c r="M3" s="8"/>
      <c r="N3" s="8"/>
      <c r="O3" s="8"/>
      <c r="P3" s="8"/>
      <c r="U3" s="58"/>
      <c r="V3" s="58"/>
    </row>
    <row r="4" spans="1:22" x14ac:dyDescent="0.2">
      <c r="A4" s="9" t="s">
        <v>35</v>
      </c>
      <c r="B4" s="5"/>
      <c r="C4" s="10"/>
      <c r="D4" s="6"/>
      <c r="E4" s="6"/>
      <c r="F4" s="6"/>
      <c r="G4" s="5"/>
      <c r="L4" s="7" t="s">
        <v>32</v>
      </c>
      <c r="M4" s="13"/>
      <c r="N4" s="13"/>
      <c r="O4" s="13"/>
    </row>
    <row r="5" spans="1:22" x14ac:dyDescent="0.2">
      <c r="A5" s="4" t="s">
        <v>25</v>
      </c>
      <c r="B5" s="2"/>
      <c r="C5" s="5"/>
      <c r="D5" s="14"/>
      <c r="E5" s="14"/>
      <c r="F5" s="14"/>
      <c r="G5" s="10"/>
      <c r="L5" s="7" t="s">
        <v>26</v>
      </c>
      <c r="M5" s="15"/>
      <c r="N5" s="12" t="s">
        <v>23</v>
      </c>
      <c r="O5" s="15"/>
      <c r="P5" s="14"/>
      <c r="U5" s="58"/>
      <c r="V5" s="58"/>
    </row>
    <row r="6" spans="1:22" ht="13.5" thickBot="1" x14ac:dyDescent="0.25">
      <c r="A6" s="16"/>
      <c r="B6" s="16"/>
      <c r="C6" s="16"/>
      <c r="D6" s="17"/>
      <c r="E6" s="18"/>
      <c r="F6" s="18"/>
      <c r="G6" s="18"/>
      <c r="H6" s="16"/>
      <c r="I6" s="16"/>
      <c r="J6" s="18"/>
      <c r="K6" s="16"/>
      <c r="L6" s="16"/>
      <c r="M6" s="16"/>
      <c r="N6" s="19"/>
      <c r="O6" s="19"/>
      <c r="P6" s="19"/>
      <c r="U6" s="58"/>
    </row>
    <row r="7" spans="1:22" x14ac:dyDescent="0.2">
      <c r="A7" s="4" t="s">
        <v>1</v>
      </c>
      <c r="B7" s="2"/>
      <c r="C7" s="2"/>
      <c r="D7" s="20"/>
      <c r="E7" s="21" t="s">
        <v>2</v>
      </c>
      <c r="F7" s="21" t="s">
        <v>36</v>
      </c>
      <c r="G7" s="22" t="s">
        <v>3</v>
      </c>
      <c r="H7" s="47" t="s">
        <v>37</v>
      </c>
      <c r="I7" s="23"/>
      <c r="J7" s="23"/>
      <c r="K7" s="23"/>
      <c r="L7" s="23"/>
      <c r="M7" s="23"/>
      <c r="N7" s="3"/>
      <c r="O7" s="63" t="s">
        <v>91</v>
      </c>
      <c r="P7" s="64"/>
      <c r="U7" s="58"/>
    </row>
    <row r="8" spans="1:22" x14ac:dyDescent="0.2">
      <c r="A8" s="1" t="s">
        <v>68</v>
      </c>
      <c r="B8" s="2"/>
      <c r="C8" s="2">
        <v>1101</v>
      </c>
      <c r="D8" s="20"/>
      <c r="E8" s="46">
        <v>3</v>
      </c>
      <c r="F8" s="24" t="str">
        <f>IF(OR(G8="A",G8="A-",G8="B+",G8="B",G8="B-",G8="C+",G8="C",G8="S",G8="T",G8="TR",G8="TA",G8="TA-",G8="TB+",G8="TB",G8="TB-",G8="TC+",G8="TC",G8="AP"),E8,"")</f>
        <v/>
      </c>
      <c r="G8" s="24"/>
      <c r="H8" s="49"/>
      <c r="I8" s="24"/>
      <c r="J8" s="24"/>
      <c r="K8" s="24"/>
      <c r="L8" s="24"/>
      <c r="M8" s="24"/>
      <c r="N8" s="26"/>
      <c r="O8" s="60" t="str">
        <f>IF(OR(G8="TA",G8="TA-",G8="TB+",G8="TB",G8="TB-",G8="TC+",G8="TC"),"Taken at"," ")</f>
        <v xml:space="preserve"> </v>
      </c>
      <c r="P8" s="26"/>
    </row>
    <row r="9" spans="1:22" x14ac:dyDescent="0.2">
      <c r="A9" s="2" t="s">
        <v>63</v>
      </c>
      <c r="B9" s="2" t="s">
        <v>4</v>
      </c>
      <c r="C9" s="57">
        <f>IF(B9="ENGL",1010,IF(B9="ESL",1210,1020))</f>
        <v>1010</v>
      </c>
      <c r="D9" s="20" t="str">
        <f>IF(B9="ENGL","College Composition and Rhetoric",IF(B9="ESL","English Comp Intl Students",IF(B9="HP","Freshman Honors Colloquium I","")))</f>
        <v>College Composition and Rhetoric</v>
      </c>
      <c r="E9" s="2">
        <v>3</v>
      </c>
      <c r="F9" s="24" t="str">
        <f t="shared" ref="F9:F10" si="0">IF(OR(G9="A",G9="A-",G9="B+",G9="B",G9="B-",G9="C+",G9="C",G9="S",G9="T",G9="TR",G9="TA",G9="TA-",G9="TB+",G9="TB",G9="TB-",G9="TC+",G9="TC",G9="AP"),E9,"")</f>
        <v/>
      </c>
      <c r="G9" s="24"/>
      <c r="H9" s="50" t="s">
        <v>95</v>
      </c>
      <c r="I9" s="24"/>
      <c r="J9" s="24"/>
      <c r="K9" s="24"/>
      <c r="L9" s="24"/>
      <c r="M9" s="24"/>
      <c r="N9" s="26"/>
      <c r="O9" s="60" t="str">
        <f t="shared" ref="O9:O10" si="1">IF(OR(G9="TA",G9="TA-",G9="TB+",G9="TB",G9="TB-",G9="TC+",G9="TC"),"Taken at"," ")</f>
        <v xml:space="preserve"> </v>
      </c>
      <c r="P9" s="26"/>
      <c r="U9" t="s">
        <v>4</v>
      </c>
    </row>
    <row r="10" spans="1:22" x14ac:dyDescent="0.2">
      <c r="A10" s="2" t="s">
        <v>64</v>
      </c>
      <c r="B10" s="2" t="s">
        <v>65</v>
      </c>
      <c r="C10" s="5">
        <v>2010</v>
      </c>
      <c r="D10" s="11" t="s">
        <v>66</v>
      </c>
      <c r="E10" s="13">
        <v>3</v>
      </c>
      <c r="F10" s="24" t="str">
        <f t="shared" si="0"/>
        <v/>
      </c>
      <c r="G10" s="24"/>
      <c r="I10" s="24"/>
      <c r="J10" s="24"/>
      <c r="K10" s="24"/>
      <c r="L10" s="24"/>
      <c r="M10" s="24"/>
      <c r="N10" s="26"/>
      <c r="O10" s="60" t="str">
        <f t="shared" si="1"/>
        <v xml:space="preserve"> </v>
      </c>
      <c r="P10" s="26"/>
      <c r="U10" t="s">
        <v>96</v>
      </c>
    </row>
    <row r="11" spans="1:22" x14ac:dyDescent="0.2">
      <c r="A11" s="2"/>
      <c r="B11" s="2"/>
      <c r="C11" s="12"/>
      <c r="D11" s="27" t="s">
        <v>29</v>
      </c>
      <c r="E11" s="12" t="s">
        <v>53</v>
      </c>
      <c r="F11" s="2">
        <f>SUM(F8:F10)</f>
        <v>0</v>
      </c>
      <c r="G11" s="5"/>
      <c r="H11" s="51"/>
      <c r="I11" s="2"/>
      <c r="J11" s="2"/>
      <c r="K11" s="2"/>
      <c r="L11" s="2"/>
      <c r="M11" s="2"/>
      <c r="N11" s="3"/>
      <c r="O11" s="61"/>
      <c r="P11" s="62"/>
      <c r="U11" t="s">
        <v>97</v>
      </c>
    </row>
    <row r="12" spans="1:22" x14ac:dyDescent="0.2">
      <c r="A12" s="4" t="s">
        <v>5</v>
      </c>
      <c r="B12" s="2"/>
      <c r="C12" s="2"/>
      <c r="D12" s="20"/>
      <c r="E12" s="2"/>
      <c r="F12" s="2" t="str">
        <f t="shared" ref="F12:F50" si="2">IF(OR(G12="A", G12="B", G12="C", G12="D", G12="S", G12="T", G12="TR", G12="TA", G12="TB", G12="TC",G12="AP"),E12,"")</f>
        <v/>
      </c>
      <c r="G12" s="2"/>
      <c r="H12" s="47" t="s">
        <v>37</v>
      </c>
      <c r="I12" s="2"/>
      <c r="J12" s="2"/>
      <c r="K12" s="2"/>
      <c r="L12" s="2"/>
      <c r="M12" s="2"/>
      <c r="N12" s="3"/>
      <c r="O12" s="61"/>
      <c r="P12" s="62"/>
    </row>
    <row r="13" spans="1:22" x14ac:dyDescent="0.2">
      <c r="A13" s="2" t="s">
        <v>67</v>
      </c>
      <c r="B13" s="2" t="s">
        <v>6</v>
      </c>
      <c r="C13" s="2">
        <v>2200</v>
      </c>
      <c r="D13" s="20" t="s">
        <v>7</v>
      </c>
      <c r="E13" s="2">
        <v>4</v>
      </c>
      <c r="F13" s="24" t="str">
        <f t="shared" ref="F13:F15" si="3">IF(OR(G13="A",G13="A-",G13="B+",G13="B",G13="B-",G13="C+",G13="C",G13="S",G13="T",G13="TR",G13="TA",G13="TA-",G13="TB+",G13="TB",G13="TB-",G13="TC+",G13="TC",G13="AP"),E13,"")</f>
        <v/>
      </c>
      <c r="G13" s="24"/>
      <c r="H13" s="50" t="s">
        <v>38</v>
      </c>
      <c r="I13" s="24"/>
      <c r="J13" s="24"/>
      <c r="K13" s="24"/>
      <c r="L13" s="24"/>
      <c r="M13" s="24"/>
      <c r="N13" s="26"/>
      <c r="O13" s="60" t="str">
        <f>IF(OR(G13="TA",G13="TA-",G13="TB+",G13="TB",G13="TB-",G13="TC+",G13="TC"),"Taken at"," ")</f>
        <v xml:space="preserve"> </v>
      </c>
      <c r="P13" s="26" t="str">
        <f>IF(OR(H13="TA",H13="TA-",H13="TB+",H13="TB",H13="TB-",H13="TC+",H13="TC"),"Taken at"," ")</f>
        <v xml:space="preserve"> </v>
      </c>
    </row>
    <row r="14" spans="1:22" x14ac:dyDescent="0.2">
      <c r="A14" s="2"/>
      <c r="B14" s="2" t="s">
        <v>6</v>
      </c>
      <c r="C14" s="2">
        <v>2205</v>
      </c>
      <c r="D14" s="20" t="s">
        <v>8</v>
      </c>
      <c r="E14" s="2">
        <v>4</v>
      </c>
      <c r="F14" s="24" t="str">
        <f t="shared" si="3"/>
        <v/>
      </c>
      <c r="G14" s="24"/>
      <c r="H14" s="50" t="s">
        <v>39</v>
      </c>
      <c r="I14" s="24"/>
      <c r="J14" s="24"/>
      <c r="K14" s="24"/>
      <c r="L14" s="24"/>
      <c r="M14" s="24"/>
      <c r="N14" s="26"/>
      <c r="O14" s="60" t="str">
        <f t="shared" ref="O14:O16" si="4">IF(OR(G14="TA",G14="TA-",G14="TB+",G14="TB",G14="TB-",G14="TC+",G14="TC"),"Taken at"," ")</f>
        <v xml:space="preserve"> </v>
      </c>
      <c r="P14" s="26"/>
    </row>
    <row r="15" spans="1:22" x14ac:dyDescent="0.2">
      <c r="A15" s="2"/>
      <c r="B15" s="2" t="s">
        <v>6</v>
      </c>
      <c r="C15" s="2">
        <v>2210</v>
      </c>
      <c r="D15" s="20" t="s">
        <v>9</v>
      </c>
      <c r="E15" s="2">
        <v>4</v>
      </c>
      <c r="F15" s="24" t="str">
        <f t="shared" si="3"/>
        <v/>
      </c>
      <c r="G15" s="24"/>
      <c r="H15" s="50" t="s">
        <v>40</v>
      </c>
      <c r="I15" s="24"/>
      <c r="J15" s="24"/>
      <c r="K15" s="24"/>
      <c r="L15" s="24"/>
      <c r="M15" s="24"/>
      <c r="N15" s="26"/>
      <c r="O15" s="60" t="str">
        <f t="shared" si="4"/>
        <v xml:space="preserve"> </v>
      </c>
      <c r="P15" s="26"/>
    </row>
    <row r="16" spans="1:22" x14ac:dyDescent="0.2">
      <c r="A16" s="2"/>
      <c r="B16" s="2" t="s">
        <v>6</v>
      </c>
      <c r="C16" s="2">
        <v>2310</v>
      </c>
      <c r="D16" s="20" t="s">
        <v>41</v>
      </c>
      <c r="E16" s="5">
        <v>3</v>
      </c>
      <c r="F16" s="24" t="str">
        <f>IF(OR(G16="A",G16="A-",G16="B+",G16="B",G16="B-",G16="C+",G16="C",G16="C-",G16="D+",G16="D",G16="S",G16="T",G16="TR",G16="TA",G16="TA-",G16="TB+",G16="TB",G16="TB-",G16="TC+",G16="TC",G16="AP"),E16,"")</f>
        <v/>
      </c>
      <c r="G16" s="24"/>
      <c r="H16" s="50" t="s">
        <v>40</v>
      </c>
      <c r="I16" s="24"/>
      <c r="J16" s="24"/>
      <c r="K16" s="24"/>
      <c r="L16" s="24"/>
      <c r="M16" s="24"/>
      <c r="N16" s="26"/>
      <c r="O16" s="60" t="str">
        <f t="shared" si="4"/>
        <v xml:space="preserve"> </v>
      </c>
      <c r="P16" s="26"/>
    </row>
    <row r="17" spans="1:21" x14ac:dyDescent="0.2">
      <c r="A17" s="2"/>
      <c r="B17" s="5"/>
      <c r="C17" s="5"/>
      <c r="D17" s="27" t="s">
        <v>29</v>
      </c>
      <c r="E17" s="28" t="s">
        <v>42</v>
      </c>
      <c r="F17" s="2">
        <f>SUM(F13:F16)</f>
        <v>0</v>
      </c>
      <c r="G17" s="5"/>
      <c r="H17" s="48"/>
      <c r="I17" s="5"/>
      <c r="J17" s="5"/>
      <c r="K17" s="5"/>
      <c r="L17" s="5"/>
      <c r="M17" s="5"/>
      <c r="N17" s="29"/>
      <c r="O17" s="61"/>
      <c r="P17" s="62"/>
    </row>
    <row r="18" spans="1:21" x14ac:dyDescent="0.2">
      <c r="A18" s="30" t="s">
        <v>28</v>
      </c>
      <c r="B18" s="5"/>
      <c r="C18" s="5"/>
      <c r="D18" s="11"/>
      <c r="E18" s="2"/>
      <c r="F18" s="2" t="str">
        <f t="shared" si="2"/>
        <v/>
      </c>
      <c r="G18" s="5"/>
      <c r="H18" s="47" t="s">
        <v>37</v>
      </c>
      <c r="I18" s="5"/>
      <c r="J18" s="5"/>
      <c r="K18" s="5"/>
      <c r="L18" s="5"/>
      <c r="M18" s="5"/>
      <c r="N18" s="29"/>
      <c r="O18" s="61"/>
      <c r="P18" s="62"/>
    </row>
    <row r="19" spans="1:21" x14ac:dyDescent="0.2">
      <c r="A19" s="2" t="s">
        <v>69</v>
      </c>
      <c r="B19" s="2" t="s">
        <v>10</v>
      </c>
      <c r="C19" s="2">
        <v>1050</v>
      </c>
      <c r="D19" s="20" t="str">
        <f>IF(C19=1050,"Advanced General Chemistry I",IF(C19=1020,"General Chemistry I",""))</f>
        <v>Advanced General Chemistry I</v>
      </c>
      <c r="E19" s="2">
        <v>4</v>
      </c>
      <c r="F19" s="24" t="str">
        <f>IF(OR(G19="A",G19="A-",G19="B+",G19="B",G19="B-",G19="C+",G19="C",G19="C-",G19="D+",G19="D",G19="S",G19="T",G19="TR",G19="TA",G19="TA-",G19="TB+",G19="TB",G19="TB-",G19="TC+",G19="TC",G19="AP"),E19,"")</f>
        <v/>
      </c>
      <c r="G19" s="24"/>
      <c r="H19" s="50" t="s">
        <v>43</v>
      </c>
      <c r="I19" s="24"/>
      <c r="J19" s="24"/>
      <c r="K19" s="24"/>
      <c r="L19" s="24"/>
      <c r="M19" s="24"/>
      <c r="N19" s="26"/>
      <c r="O19" s="60" t="str">
        <f t="shared" ref="O19:O26" si="5">IF(OR(G19="TA",G19="TA-",G19="TB+",G19="TB",G19="TB-",G19="TC+",G19="TC"),"Taken at"," ")</f>
        <v xml:space="preserve"> </v>
      </c>
      <c r="P19" s="26"/>
      <c r="U19">
        <v>1020</v>
      </c>
    </row>
    <row r="20" spans="1:21" x14ac:dyDescent="0.2">
      <c r="A20" s="2"/>
      <c r="B20" s="2" t="s">
        <v>10</v>
      </c>
      <c r="C20" s="2">
        <v>1060</v>
      </c>
      <c r="D20" s="20" t="str">
        <f>IF(C20=1060,"Advanced General Chemistry II",IF(C20=1030,"General Chemistry II",""))</f>
        <v>Advanced General Chemistry II</v>
      </c>
      <c r="E20" s="2">
        <v>4</v>
      </c>
      <c r="F20" s="24" t="str">
        <f t="shared" ref="F20:F26" si="6">IF(OR(G20="A",G20="A-",G20="B+",G20="B",G20="B-",G20="C+",G20="C",G20="C-",G20="D+",G20="D",G20="S",G20="T",G20="TR",G20="TA",G20="TA-",G20="TB+",G20="TB",G20="TB-",G20="TC+",G20="TC",G20="AP"),E20,"")</f>
        <v/>
      </c>
      <c r="G20" s="24"/>
      <c r="H20" s="52" t="s">
        <v>44</v>
      </c>
      <c r="I20" s="24"/>
      <c r="J20" s="24"/>
      <c r="K20" s="24"/>
      <c r="L20" s="24"/>
      <c r="M20" s="24"/>
      <c r="N20" s="26"/>
      <c r="O20" s="60" t="str">
        <f t="shared" si="5"/>
        <v xml:space="preserve"> </v>
      </c>
      <c r="P20" s="26"/>
      <c r="U20">
        <v>1050</v>
      </c>
    </row>
    <row r="21" spans="1:21" x14ac:dyDescent="0.2">
      <c r="A21" s="2"/>
      <c r="B21" s="2" t="s">
        <v>10</v>
      </c>
      <c r="C21" s="2">
        <v>2420</v>
      </c>
      <c r="D21" s="20" t="s">
        <v>11</v>
      </c>
      <c r="E21" s="2">
        <v>4</v>
      </c>
      <c r="F21" s="24" t="str">
        <f t="shared" si="6"/>
        <v/>
      </c>
      <c r="G21" s="24"/>
      <c r="H21" s="52" t="s">
        <v>45</v>
      </c>
      <c r="I21" s="24"/>
      <c r="J21" s="24"/>
      <c r="K21" s="24"/>
      <c r="L21" s="24"/>
      <c r="M21" s="24"/>
      <c r="N21" s="26"/>
      <c r="O21" s="60" t="str">
        <f t="shared" si="5"/>
        <v xml:space="preserve"> </v>
      </c>
      <c r="P21" s="26"/>
      <c r="U21">
        <v>1030</v>
      </c>
    </row>
    <row r="22" spans="1:21" x14ac:dyDescent="0.2">
      <c r="A22" s="2"/>
      <c r="B22" s="2" t="s">
        <v>10</v>
      </c>
      <c r="C22" s="2">
        <v>2440</v>
      </c>
      <c r="D22" s="20" t="s">
        <v>12</v>
      </c>
      <c r="E22" s="2">
        <v>4</v>
      </c>
      <c r="F22" s="24" t="str">
        <f t="shared" si="6"/>
        <v/>
      </c>
      <c r="G22" s="24"/>
      <c r="H22" s="52" t="s">
        <v>46</v>
      </c>
      <c r="I22" s="24"/>
      <c r="J22" s="24"/>
      <c r="K22" s="24"/>
      <c r="L22" s="24"/>
      <c r="M22" s="24"/>
      <c r="N22" s="26"/>
      <c r="O22" s="60" t="str">
        <f t="shared" si="5"/>
        <v xml:space="preserve"> </v>
      </c>
      <c r="P22" s="26"/>
      <c r="U22">
        <v>1060</v>
      </c>
    </row>
    <row r="23" spans="1:21" x14ac:dyDescent="0.2">
      <c r="A23" s="31"/>
      <c r="B23" s="2" t="s">
        <v>10</v>
      </c>
      <c r="C23" s="2">
        <v>4507</v>
      </c>
      <c r="D23" s="20" t="s">
        <v>13</v>
      </c>
      <c r="E23" s="2">
        <v>3</v>
      </c>
      <c r="F23" s="24" t="str">
        <f t="shared" si="6"/>
        <v/>
      </c>
      <c r="G23" s="24"/>
      <c r="H23" s="52" t="s">
        <v>47</v>
      </c>
      <c r="I23" s="24"/>
      <c r="J23" s="24"/>
      <c r="K23" s="24"/>
      <c r="L23" s="24"/>
      <c r="M23" s="24"/>
      <c r="N23" s="26"/>
      <c r="O23" s="60" t="str">
        <f t="shared" si="5"/>
        <v xml:space="preserve"> </v>
      </c>
      <c r="P23" s="26"/>
    </row>
    <row r="24" spans="1:21" x14ac:dyDescent="0.2">
      <c r="A24" s="2" t="s">
        <v>69</v>
      </c>
      <c r="B24" s="5" t="s">
        <v>14</v>
      </c>
      <c r="C24" s="5">
        <v>1210</v>
      </c>
      <c r="D24" s="11" t="str">
        <f>IF(C24=1210,"Engineering Physics I",IF(C24=1310,"College Physics I",""))</f>
        <v>Engineering Physics I</v>
      </c>
      <c r="E24" s="5">
        <v>4</v>
      </c>
      <c r="F24" s="24" t="str">
        <f t="shared" si="6"/>
        <v/>
      </c>
      <c r="G24" s="24"/>
      <c r="H24" s="52" t="s">
        <v>48</v>
      </c>
      <c r="I24" s="24"/>
      <c r="J24" s="24"/>
      <c r="K24" s="24"/>
      <c r="L24" s="24"/>
      <c r="M24" s="24"/>
      <c r="N24" s="26"/>
      <c r="O24" s="60" t="str">
        <f t="shared" si="5"/>
        <v xml:space="preserve"> </v>
      </c>
      <c r="P24" s="32"/>
      <c r="U24">
        <v>1210</v>
      </c>
    </row>
    <row r="25" spans="1:21" x14ac:dyDescent="0.2">
      <c r="A25" s="2"/>
      <c r="B25" s="5" t="s">
        <v>14</v>
      </c>
      <c r="C25" s="5">
        <v>1220</v>
      </c>
      <c r="D25" s="11" t="str">
        <f>IF(C25=1220,"Engineering Physics II",IF(C25=1320,"College Physics II",""))</f>
        <v>Engineering Physics II</v>
      </c>
      <c r="E25" s="5">
        <v>4</v>
      </c>
      <c r="F25" s="24" t="str">
        <f t="shared" si="6"/>
        <v/>
      </c>
      <c r="G25" s="24"/>
      <c r="H25" s="52" t="s">
        <v>49</v>
      </c>
      <c r="I25" s="24"/>
      <c r="J25" s="24"/>
      <c r="K25" s="24"/>
      <c r="L25" s="24"/>
      <c r="M25" s="24"/>
      <c r="N25" s="26"/>
      <c r="O25" s="60" t="str">
        <f t="shared" si="5"/>
        <v xml:space="preserve"> </v>
      </c>
      <c r="P25" s="26"/>
      <c r="U25">
        <v>1310</v>
      </c>
    </row>
    <row r="26" spans="1:21" x14ac:dyDescent="0.2">
      <c r="A26" s="2"/>
      <c r="B26" s="5" t="s">
        <v>50</v>
      </c>
      <c r="C26" s="5">
        <v>1010</v>
      </c>
      <c r="D26" s="29" t="s">
        <v>33</v>
      </c>
      <c r="E26" s="13">
        <v>4</v>
      </c>
      <c r="F26" s="24" t="str">
        <f t="shared" si="6"/>
        <v/>
      </c>
      <c r="G26" s="24"/>
      <c r="H26" s="52" t="s">
        <v>51</v>
      </c>
      <c r="I26" s="24"/>
      <c r="J26" s="24"/>
      <c r="K26" s="24"/>
      <c r="L26" s="24"/>
      <c r="M26" s="24"/>
      <c r="N26" s="26"/>
      <c r="O26" s="60" t="str">
        <f t="shared" si="5"/>
        <v xml:space="preserve"> </v>
      </c>
      <c r="P26" s="33"/>
      <c r="U26">
        <v>1220</v>
      </c>
    </row>
    <row r="27" spans="1:21" x14ac:dyDescent="0.2">
      <c r="A27" s="2"/>
      <c r="B27" s="2"/>
      <c r="C27" s="12"/>
      <c r="D27" s="27" t="s">
        <v>29</v>
      </c>
      <c r="E27" s="28" t="s">
        <v>52</v>
      </c>
      <c r="F27" s="2">
        <f>SUM(F19:F26)</f>
        <v>0</v>
      </c>
      <c r="G27" s="2"/>
      <c r="H27" s="51"/>
      <c r="I27" s="2"/>
      <c r="J27" s="2"/>
      <c r="K27" s="2"/>
      <c r="L27" s="2"/>
      <c r="M27" s="2"/>
      <c r="N27" s="3"/>
      <c r="O27" s="61"/>
      <c r="P27" s="62"/>
      <c r="U27">
        <v>1320</v>
      </c>
    </row>
    <row r="28" spans="1:21" x14ac:dyDescent="0.2">
      <c r="A28" s="4" t="s">
        <v>70</v>
      </c>
      <c r="B28" s="2"/>
      <c r="C28" s="2"/>
      <c r="D28" s="20"/>
      <c r="E28" s="2"/>
      <c r="F28" s="2" t="str">
        <f t="shared" si="2"/>
        <v/>
      </c>
      <c r="G28" s="2"/>
      <c r="H28" s="53"/>
      <c r="I28" s="12"/>
      <c r="J28" s="12"/>
      <c r="K28" s="12"/>
      <c r="L28" s="12"/>
      <c r="M28" s="2"/>
      <c r="N28" s="3"/>
      <c r="O28" s="61"/>
      <c r="P28" s="62"/>
    </row>
    <row r="29" spans="1:21" x14ac:dyDescent="0.2">
      <c r="A29" s="2" t="s">
        <v>31</v>
      </c>
      <c r="B29" s="24"/>
      <c r="C29" s="24"/>
      <c r="D29" s="25"/>
      <c r="E29" s="2">
        <v>3</v>
      </c>
      <c r="F29" s="24" t="str">
        <f>IF(OR(G29="A",G29="A-",G29="B+",G29="B",G29="B-",G29="C+",G29="C",G29="C-",G29="D+",G29="D",G29="S",G29="T",G29="TR",G29="TA",G29="TA-",G29="TB+",G29="TB",G29="TB-",G29="TC+",G29="TC",G29="TC-",G29="TD+",G29="TD",G29="AP"),E29,"")</f>
        <v/>
      </c>
      <c r="G29" s="24"/>
      <c r="H29" s="24"/>
      <c r="I29" s="24"/>
      <c r="J29" s="25"/>
      <c r="K29" s="24"/>
      <c r="L29" s="24"/>
      <c r="M29" s="24"/>
      <c r="N29" s="26"/>
      <c r="O29" s="60" t="str">
        <f>IF(OR(G29="TA",G29="TA-",G29="TB+",G29="TB",G29="TB-",G29="TC+",G29="TC",G29="TC-",G29="TD+",G29="TD"),"Taken at"," ")</f>
        <v xml:space="preserve"> </v>
      </c>
      <c r="P29" s="26"/>
    </row>
    <row r="30" spans="1:21" x14ac:dyDescent="0.2">
      <c r="A30" s="2" t="s">
        <v>71</v>
      </c>
      <c r="B30" s="24"/>
      <c r="C30" s="24"/>
      <c r="D30" s="25"/>
      <c r="E30" s="2">
        <v>3</v>
      </c>
      <c r="F30" s="24" t="str">
        <f t="shared" ref="F30:F31" si="7">IF(OR(G30="A",G30="A-",G30="B+",G30="B",G30="B-",G30="C+",G30="C",G30="C-",G30="D+",G30="D",G30="S",G30="T",G30="TR",G30="TA",G30="TA-",G30="TB+",G30="TB",G30="TB-",G30="TC+",G30="TC",G30="TC-",G30="TD+",G30="TD",G30="AP"),E30,"")</f>
        <v/>
      </c>
      <c r="G30" s="24"/>
      <c r="H30" s="54"/>
      <c r="I30" s="26"/>
      <c r="J30" s="26"/>
      <c r="K30" s="24"/>
      <c r="L30" s="24"/>
      <c r="M30" s="24"/>
      <c r="N30" s="26"/>
      <c r="O30" s="60" t="str">
        <f t="shared" ref="O30:O31" si="8">IF(OR(G30="TA",G30="TA-",G30="TB+",G30="TB",G30="TB-",G30="TC+",G30="TC",G30="TC-",G30="TD+",G30="TD"),"Taken at"," ")</f>
        <v xml:space="preserve"> </v>
      </c>
      <c r="P30" s="26"/>
    </row>
    <row r="31" spans="1:21" x14ac:dyDescent="0.2">
      <c r="A31" s="2" t="s">
        <v>71</v>
      </c>
      <c r="B31" s="24"/>
      <c r="C31" s="24"/>
      <c r="D31" s="25"/>
      <c r="E31" s="13">
        <v>3</v>
      </c>
      <c r="F31" s="24" t="str">
        <f t="shared" si="7"/>
        <v/>
      </c>
      <c r="G31" s="24"/>
      <c r="H31" s="54"/>
      <c r="I31" s="26"/>
      <c r="J31" s="26"/>
      <c r="K31" s="24"/>
      <c r="L31" s="24"/>
      <c r="M31" s="24"/>
      <c r="N31" s="26"/>
      <c r="O31" s="60" t="str">
        <f t="shared" si="8"/>
        <v xml:space="preserve"> </v>
      </c>
      <c r="P31" s="26"/>
    </row>
    <row r="32" spans="1:21" x14ac:dyDescent="0.2">
      <c r="A32" s="2"/>
      <c r="B32" s="2"/>
      <c r="C32" s="12"/>
      <c r="D32" s="27" t="s">
        <v>29</v>
      </c>
      <c r="E32" s="12" t="s">
        <v>53</v>
      </c>
      <c r="F32" s="2">
        <f>SUM(F29:F31)</f>
        <v>0</v>
      </c>
      <c r="G32" s="2"/>
      <c r="H32" s="55"/>
      <c r="I32" s="34"/>
      <c r="J32" s="2"/>
      <c r="K32" s="2"/>
      <c r="L32" s="2"/>
      <c r="M32" s="2"/>
      <c r="N32" s="3"/>
      <c r="O32" s="61"/>
      <c r="P32" s="62"/>
    </row>
    <row r="33" spans="1:16" x14ac:dyDescent="0.2">
      <c r="A33" s="4" t="s">
        <v>15</v>
      </c>
      <c r="B33" s="2"/>
      <c r="C33" s="2"/>
      <c r="D33" s="20"/>
      <c r="E33" s="2"/>
      <c r="F33" s="2" t="str">
        <f t="shared" si="2"/>
        <v/>
      </c>
      <c r="G33" s="2"/>
      <c r="H33" s="47" t="s">
        <v>37</v>
      </c>
      <c r="I33" s="2"/>
      <c r="J33" s="2"/>
      <c r="K33" s="2"/>
      <c r="L33" s="2"/>
      <c r="M33" s="2"/>
      <c r="N33" s="3"/>
      <c r="O33" s="61"/>
      <c r="P33" s="62"/>
    </row>
    <row r="34" spans="1:16" x14ac:dyDescent="0.2">
      <c r="A34" s="4"/>
      <c r="B34" s="2" t="s">
        <v>16</v>
      </c>
      <c r="C34" s="2">
        <v>1005</v>
      </c>
      <c r="D34" s="20" t="s">
        <v>92</v>
      </c>
      <c r="E34" s="2">
        <v>1</v>
      </c>
      <c r="F34" s="24" t="str">
        <f t="shared" ref="F34:F35" si="9">IF(OR(G34="A",G34="A-",G34="B+",G34="B",G34="B-",G34="C+",G34="C",G34="S",G34="T",G34="TR",G34="TA",G34="TA-",G34="TB+",G34="TB",G34="TB-",G34="TC+",G34="TC",G34="AP"),E34,"")</f>
        <v/>
      </c>
      <c r="G34" s="24"/>
      <c r="H34" s="52" t="s">
        <v>74</v>
      </c>
      <c r="I34" s="26"/>
      <c r="J34" s="26"/>
      <c r="K34" s="26"/>
      <c r="L34" s="26"/>
      <c r="M34" s="26"/>
      <c r="N34" s="26"/>
      <c r="O34" s="60" t="str">
        <f t="shared" ref="O34:O48" si="10">IF(OR(G34="TA",G34="TA-",G34="TB+",G34="TB",G34="TB-",G34="TC+",G34="TC"),"Taken at"," ")</f>
        <v xml:space="preserve"> </v>
      </c>
      <c r="P34" s="26"/>
    </row>
    <row r="35" spans="1:16" x14ac:dyDescent="0.2">
      <c r="A35" s="4"/>
      <c r="B35" s="2" t="s">
        <v>16</v>
      </c>
      <c r="C35" s="2">
        <v>2005</v>
      </c>
      <c r="D35" s="20" t="s">
        <v>54</v>
      </c>
      <c r="E35" s="2">
        <v>3</v>
      </c>
      <c r="F35" s="24" t="str">
        <f t="shared" si="9"/>
        <v/>
      </c>
      <c r="G35" s="24"/>
      <c r="H35" s="50" t="s">
        <v>55</v>
      </c>
      <c r="I35" s="24"/>
      <c r="J35" s="24"/>
      <c r="K35" s="24"/>
      <c r="L35" s="24"/>
      <c r="M35" s="24"/>
      <c r="N35" s="26"/>
      <c r="O35" s="60" t="str">
        <f t="shared" si="10"/>
        <v xml:space="preserve"> </v>
      </c>
      <c r="P35" s="26"/>
    </row>
    <row r="36" spans="1:16" x14ac:dyDescent="0.2">
      <c r="A36" s="2"/>
      <c r="B36" s="2" t="s">
        <v>16</v>
      </c>
      <c r="C36" s="2">
        <v>2060</v>
      </c>
      <c r="D36" s="20" t="s">
        <v>30</v>
      </c>
      <c r="E36" s="2">
        <v>3</v>
      </c>
      <c r="F36" s="24" t="str">
        <f>IF(OR(G36="A",G36="A-",G36="B+",G36="B",G36="B-",G36="C+",G36="C",G36="C-",G36="D+",G36="D",G36="S",G36="T",G36="TR",G36="TA",G36="TA-",G36="TB+",G36="TB",G36="TB-",G36="TC+",G36="TC",G36="AP"),E36,"")</f>
        <v/>
      </c>
      <c r="G36" s="24"/>
      <c r="H36" s="52" t="s">
        <v>75</v>
      </c>
      <c r="I36" s="24"/>
      <c r="J36" s="24"/>
      <c r="K36" s="24"/>
      <c r="L36" s="24"/>
      <c r="M36" s="24"/>
      <c r="N36" s="26"/>
      <c r="O36" s="60" t="str">
        <f t="shared" si="10"/>
        <v xml:space="preserve"> </v>
      </c>
      <c r="P36" s="26"/>
    </row>
    <row r="37" spans="1:16" x14ac:dyDescent="0.2">
      <c r="A37" s="2"/>
      <c r="B37" s="2" t="s">
        <v>16</v>
      </c>
      <c r="C37" s="2">
        <v>2070</v>
      </c>
      <c r="D37" s="20" t="s">
        <v>76</v>
      </c>
      <c r="E37" s="2">
        <v>3</v>
      </c>
      <c r="F37" s="24" t="str">
        <f t="shared" ref="F37:F48" si="11">IF(OR(G37="A",G37="A-",G37="B+",G37="B",G37="B-",G37="C+",G37="C",G37="C-",G37="D+",G37="D",G37="S",G37="T",G37="TR",G37="TA",G37="TA-",G37="TB+",G37="TB",G37="TB-",G37="TC+",G37="TC",G37="AP"),E37,"")</f>
        <v/>
      </c>
      <c r="G37" s="24"/>
      <c r="H37" s="52" t="s">
        <v>77</v>
      </c>
      <c r="I37" s="24"/>
      <c r="J37" s="24"/>
      <c r="K37" s="24"/>
      <c r="L37" s="24"/>
      <c r="M37" s="24"/>
      <c r="N37" s="26"/>
      <c r="O37" s="60" t="str">
        <f t="shared" si="10"/>
        <v xml:space="preserve"> </v>
      </c>
      <c r="P37" s="26"/>
    </row>
    <row r="38" spans="1:16" x14ac:dyDescent="0.2">
      <c r="A38" s="2"/>
      <c r="B38" s="2" t="s">
        <v>16</v>
      </c>
      <c r="C38" s="2">
        <v>2080</v>
      </c>
      <c r="D38" s="20" t="s">
        <v>93</v>
      </c>
      <c r="E38" s="2">
        <v>3</v>
      </c>
      <c r="F38" s="24" t="str">
        <f t="shared" si="11"/>
        <v/>
      </c>
      <c r="G38" s="24"/>
      <c r="H38" s="52" t="s">
        <v>94</v>
      </c>
      <c r="I38" s="24"/>
      <c r="J38" s="24"/>
      <c r="K38" s="24"/>
      <c r="L38" s="24"/>
      <c r="M38" s="24"/>
      <c r="N38" s="26"/>
      <c r="O38" s="60" t="str">
        <f t="shared" si="10"/>
        <v xml:space="preserve"> </v>
      </c>
      <c r="P38" s="26"/>
    </row>
    <row r="39" spans="1:16" x14ac:dyDescent="0.2">
      <c r="A39" s="2"/>
      <c r="B39" s="2" t="s">
        <v>16</v>
      </c>
      <c r="C39" s="2">
        <v>3015</v>
      </c>
      <c r="D39" s="3" t="s">
        <v>78</v>
      </c>
      <c r="E39" s="2">
        <v>3</v>
      </c>
      <c r="F39" s="24" t="str">
        <f t="shared" si="11"/>
        <v/>
      </c>
      <c r="G39" s="24"/>
      <c r="H39" s="52" t="s">
        <v>89</v>
      </c>
      <c r="I39" s="24"/>
      <c r="J39" s="24"/>
      <c r="K39" s="24"/>
      <c r="L39" s="24"/>
      <c r="M39" s="24"/>
      <c r="N39" s="26"/>
      <c r="O39" s="60" t="str">
        <f t="shared" si="10"/>
        <v xml:space="preserve"> </v>
      </c>
      <c r="P39" s="26"/>
    </row>
    <row r="40" spans="1:16" x14ac:dyDescent="0.2">
      <c r="A40" s="2"/>
      <c r="B40" s="2" t="s">
        <v>16</v>
      </c>
      <c r="C40" s="2">
        <v>3026</v>
      </c>
      <c r="D40" s="29" t="s">
        <v>79</v>
      </c>
      <c r="E40" s="2">
        <v>3</v>
      </c>
      <c r="F40" s="24" t="str">
        <f t="shared" si="11"/>
        <v/>
      </c>
      <c r="G40" s="24"/>
      <c r="H40" s="52" t="s">
        <v>81</v>
      </c>
      <c r="I40" s="24"/>
      <c r="J40" s="24"/>
      <c r="K40" s="24"/>
      <c r="L40" s="24"/>
      <c r="M40" s="24"/>
      <c r="N40" s="26"/>
      <c r="O40" s="60" t="str">
        <f t="shared" si="10"/>
        <v xml:space="preserve"> </v>
      </c>
      <c r="P40" s="26"/>
    </row>
    <row r="41" spans="1:16" x14ac:dyDescent="0.2">
      <c r="A41" s="2"/>
      <c r="B41" s="2" t="s">
        <v>16</v>
      </c>
      <c r="C41" s="2">
        <v>3028</v>
      </c>
      <c r="D41" s="29" t="s">
        <v>80</v>
      </c>
      <c r="E41" s="2">
        <v>3</v>
      </c>
      <c r="F41" s="24" t="str">
        <f t="shared" si="11"/>
        <v/>
      </c>
      <c r="G41" s="24"/>
      <c r="H41" s="52" t="s">
        <v>81</v>
      </c>
      <c r="I41" s="24"/>
      <c r="J41" s="24"/>
      <c r="K41" s="24"/>
      <c r="L41" s="24"/>
      <c r="M41" s="24"/>
      <c r="N41" s="26"/>
      <c r="O41" s="60" t="str">
        <f t="shared" si="10"/>
        <v xml:space="preserve"> </v>
      </c>
      <c r="P41" s="26"/>
    </row>
    <row r="42" spans="1:16" x14ac:dyDescent="0.2">
      <c r="A42" s="2"/>
      <c r="B42" s="2" t="s">
        <v>16</v>
      </c>
      <c r="C42" s="2">
        <v>3040</v>
      </c>
      <c r="D42" s="20" t="s">
        <v>17</v>
      </c>
      <c r="E42" s="2">
        <v>3</v>
      </c>
      <c r="F42" s="24" t="str">
        <f t="shared" si="11"/>
        <v/>
      </c>
      <c r="G42" s="24"/>
      <c r="H42" s="52" t="s">
        <v>82</v>
      </c>
      <c r="I42" s="24"/>
      <c r="J42" s="24"/>
      <c r="K42" s="24"/>
      <c r="L42" s="24"/>
      <c r="M42" s="24"/>
      <c r="N42" s="26"/>
      <c r="O42" s="60" t="str">
        <f t="shared" si="10"/>
        <v xml:space="preserve"> </v>
      </c>
      <c r="P42" s="26"/>
    </row>
    <row r="43" spans="1:16" x14ac:dyDescent="0.2">
      <c r="A43" s="2"/>
      <c r="B43" s="2" t="s">
        <v>16</v>
      </c>
      <c r="C43" s="2">
        <v>3070</v>
      </c>
      <c r="D43" s="20" t="s">
        <v>56</v>
      </c>
      <c r="E43" s="2">
        <v>3</v>
      </c>
      <c r="F43" s="24" t="str">
        <f t="shared" si="11"/>
        <v/>
      </c>
      <c r="G43" s="24"/>
      <c r="H43" s="52" t="s">
        <v>83</v>
      </c>
      <c r="I43" s="24"/>
      <c r="J43" s="24"/>
      <c r="K43" s="24"/>
      <c r="L43" s="24"/>
      <c r="M43" s="24"/>
      <c r="N43" s="26"/>
      <c r="O43" s="60" t="str">
        <f t="shared" si="10"/>
        <v xml:space="preserve"> </v>
      </c>
      <c r="P43" s="26"/>
    </row>
    <row r="44" spans="1:16" x14ac:dyDescent="0.2">
      <c r="A44" s="2"/>
      <c r="B44" s="2" t="s">
        <v>16</v>
      </c>
      <c r="C44" s="2">
        <v>4050</v>
      </c>
      <c r="D44" s="20" t="s">
        <v>18</v>
      </c>
      <c r="E44" s="2">
        <v>3</v>
      </c>
      <c r="F44" s="24" t="str">
        <f t="shared" si="11"/>
        <v/>
      </c>
      <c r="G44" s="24"/>
      <c r="H44" s="52" t="s">
        <v>84</v>
      </c>
      <c r="I44" s="24"/>
      <c r="J44" s="24"/>
      <c r="K44" s="24"/>
      <c r="L44" s="24"/>
      <c r="M44" s="24"/>
      <c r="N44" s="26"/>
      <c r="O44" s="60" t="str">
        <f t="shared" si="10"/>
        <v xml:space="preserve"> </v>
      </c>
      <c r="P44" s="26"/>
    </row>
    <row r="45" spans="1:16" x14ac:dyDescent="0.2">
      <c r="A45" s="2"/>
      <c r="B45" s="2" t="s">
        <v>16</v>
      </c>
      <c r="C45" s="2">
        <v>4060</v>
      </c>
      <c r="D45" s="20" t="s">
        <v>57</v>
      </c>
      <c r="E45" s="2">
        <v>3</v>
      </c>
      <c r="F45" s="24" t="str">
        <f t="shared" si="11"/>
        <v/>
      </c>
      <c r="G45" s="24"/>
      <c r="H45" s="52" t="s">
        <v>85</v>
      </c>
      <c r="I45" s="24"/>
      <c r="J45" s="24"/>
      <c r="K45" s="24"/>
      <c r="L45" s="24"/>
      <c r="M45" s="24"/>
      <c r="N45" s="26"/>
      <c r="O45" s="60" t="str">
        <f t="shared" si="10"/>
        <v xml:space="preserve"> </v>
      </c>
      <c r="P45" s="26"/>
    </row>
    <row r="46" spans="1:16" x14ac:dyDescent="0.2">
      <c r="A46" s="5"/>
      <c r="B46" s="2" t="s">
        <v>16</v>
      </c>
      <c r="C46" s="2">
        <v>4070</v>
      </c>
      <c r="D46" s="20" t="s">
        <v>19</v>
      </c>
      <c r="E46" s="2">
        <v>4</v>
      </c>
      <c r="F46" s="24" t="str">
        <f t="shared" si="11"/>
        <v/>
      </c>
      <c r="G46" s="24"/>
      <c r="H46" s="52" t="s">
        <v>86</v>
      </c>
      <c r="I46" s="24"/>
      <c r="J46" s="24"/>
      <c r="K46" s="24"/>
      <c r="L46" s="24"/>
      <c r="M46" s="24"/>
      <c r="N46" s="26"/>
      <c r="O46" s="60" t="str">
        <f t="shared" si="10"/>
        <v xml:space="preserve"> </v>
      </c>
      <c r="P46" s="26"/>
    </row>
    <row r="47" spans="1:16" x14ac:dyDescent="0.2">
      <c r="A47" s="2" t="s">
        <v>72</v>
      </c>
      <c r="B47" s="2" t="s">
        <v>16</v>
      </c>
      <c r="C47" s="2">
        <v>4080</v>
      </c>
      <c r="D47" s="20" t="s">
        <v>20</v>
      </c>
      <c r="E47" s="2">
        <v>4</v>
      </c>
      <c r="F47" s="24" t="str">
        <f t="shared" si="11"/>
        <v/>
      </c>
      <c r="G47" s="24"/>
      <c r="H47" s="52" t="s">
        <v>90</v>
      </c>
      <c r="I47" s="24"/>
      <c r="J47" s="24"/>
      <c r="K47" s="24"/>
      <c r="L47" s="24"/>
      <c r="M47" s="24"/>
      <c r="N47" s="26"/>
      <c r="O47" s="60" t="str">
        <f t="shared" si="10"/>
        <v xml:space="preserve"> </v>
      </c>
      <c r="P47" s="26"/>
    </row>
    <row r="48" spans="1:16" x14ac:dyDescent="0.2">
      <c r="A48" s="2"/>
      <c r="B48" s="2" t="s">
        <v>16</v>
      </c>
      <c r="C48" s="5">
        <v>4090</v>
      </c>
      <c r="D48" s="11" t="s">
        <v>58</v>
      </c>
      <c r="E48" s="13">
        <v>3</v>
      </c>
      <c r="F48" s="24" t="str">
        <f t="shared" si="11"/>
        <v/>
      </c>
      <c r="G48" s="24"/>
      <c r="H48" s="52" t="s">
        <v>87</v>
      </c>
      <c r="I48" s="24"/>
      <c r="J48" s="24"/>
      <c r="K48" s="24"/>
      <c r="L48" s="24"/>
      <c r="M48" s="24"/>
      <c r="N48" s="26"/>
      <c r="O48" s="60" t="str">
        <f t="shared" si="10"/>
        <v xml:space="preserve"> </v>
      </c>
      <c r="P48" s="26"/>
    </row>
    <row r="49" spans="1:16" x14ac:dyDescent="0.2">
      <c r="A49" s="2"/>
      <c r="B49" s="2"/>
      <c r="C49" s="12"/>
      <c r="D49" s="27" t="s">
        <v>29</v>
      </c>
      <c r="E49" s="12" t="s">
        <v>99</v>
      </c>
      <c r="F49" s="2">
        <f>SUM(F34:F48)</f>
        <v>0</v>
      </c>
      <c r="G49" s="2"/>
      <c r="H49" s="53"/>
      <c r="I49" s="12"/>
      <c r="J49" s="2"/>
      <c r="K49" s="2"/>
      <c r="L49" s="2"/>
      <c r="M49" s="2"/>
      <c r="N49" s="3"/>
      <c r="O49" s="61"/>
      <c r="P49" s="62"/>
    </row>
    <row r="50" spans="1:16" x14ac:dyDescent="0.2">
      <c r="A50" s="4" t="s">
        <v>59</v>
      </c>
      <c r="B50" s="2"/>
      <c r="C50" s="2"/>
      <c r="D50" s="20"/>
      <c r="E50" s="2"/>
      <c r="F50" s="2" t="str">
        <f t="shared" si="2"/>
        <v/>
      </c>
      <c r="G50" s="2"/>
      <c r="H50" s="56" t="s">
        <v>73</v>
      </c>
      <c r="I50" s="12"/>
      <c r="J50" s="2"/>
      <c r="K50" s="2"/>
      <c r="L50" s="2"/>
      <c r="M50" s="2"/>
      <c r="N50" s="3"/>
      <c r="O50" s="61"/>
      <c r="P50" s="62"/>
    </row>
    <row r="51" spans="1:16" x14ac:dyDescent="0.2">
      <c r="A51" s="4"/>
      <c r="B51" s="24"/>
      <c r="C51" s="24"/>
      <c r="D51" s="26"/>
      <c r="E51" s="2">
        <v>3</v>
      </c>
      <c r="F51" s="24" t="str">
        <f t="shared" ref="F51:F56" si="12">IF(OR(G51="A",G51="A-",G51="B+",G51="B",G51="B-",G51="C+",G51="C",G51="C-",G51="D+",G51="D",G51="S",G51="T",G51="TR",G51="TA",G51="TA-",G51="TB+",G51="TB",G51="TB-",G51="TC+",G51="TC",G51="AP"),E51,"")</f>
        <v/>
      </c>
      <c r="G51" s="24"/>
      <c r="H51" s="24"/>
      <c r="I51" s="24"/>
      <c r="J51" s="24"/>
      <c r="K51" s="24"/>
      <c r="L51" s="24"/>
      <c r="M51" s="24"/>
      <c r="N51" s="26"/>
      <c r="O51" s="60" t="str">
        <f t="shared" ref="O51:O56" si="13">IF(OR(G51="TA",G51="TA-",G51="TB+",G51="TB",G51="TB-",G51="TC+",G51="TC"),"Taken at"," ")</f>
        <v xml:space="preserve"> </v>
      </c>
      <c r="P51" s="35"/>
    </row>
    <row r="52" spans="1:16" x14ac:dyDescent="0.2">
      <c r="A52" s="4"/>
      <c r="B52" s="24"/>
      <c r="C52" s="24"/>
      <c r="D52" s="26"/>
      <c r="E52" s="2">
        <v>3</v>
      </c>
      <c r="F52" s="24" t="str">
        <f t="shared" si="12"/>
        <v/>
      </c>
      <c r="G52" s="24"/>
      <c r="H52" s="24"/>
      <c r="I52" s="24"/>
      <c r="J52" s="24"/>
      <c r="K52" s="24"/>
      <c r="L52" s="24"/>
      <c r="M52" s="24"/>
      <c r="N52" s="26"/>
      <c r="O52" s="60" t="str">
        <f t="shared" si="13"/>
        <v xml:space="preserve"> </v>
      </c>
      <c r="P52" s="35"/>
    </row>
    <row r="53" spans="1:16" x14ac:dyDescent="0.2">
      <c r="A53" s="4"/>
      <c r="B53" s="24"/>
      <c r="C53" s="24"/>
      <c r="D53" s="26"/>
      <c r="E53" s="2">
        <v>3</v>
      </c>
      <c r="F53" s="24" t="str">
        <f t="shared" si="12"/>
        <v/>
      </c>
      <c r="G53" s="24"/>
      <c r="H53" s="24"/>
      <c r="I53" s="24"/>
      <c r="J53" s="24"/>
      <c r="K53" s="24"/>
      <c r="L53" s="24"/>
      <c r="M53" s="24"/>
      <c r="N53" s="26"/>
      <c r="O53" s="60" t="str">
        <f t="shared" si="13"/>
        <v xml:space="preserve"> </v>
      </c>
      <c r="P53" s="35"/>
    </row>
    <row r="54" spans="1:16" x14ac:dyDescent="0.2">
      <c r="A54" s="4"/>
      <c r="B54" s="24"/>
      <c r="C54" s="24"/>
      <c r="D54" s="26"/>
      <c r="E54" s="2">
        <v>3</v>
      </c>
      <c r="F54" s="24" t="str">
        <f t="shared" si="12"/>
        <v/>
      </c>
      <c r="G54" s="24"/>
      <c r="H54" s="24"/>
      <c r="I54" s="24"/>
      <c r="J54" s="24"/>
      <c r="K54" s="24"/>
      <c r="L54" s="24"/>
      <c r="M54" s="24"/>
      <c r="N54" s="26"/>
      <c r="O54" s="60" t="str">
        <f t="shared" si="13"/>
        <v xml:space="preserve"> </v>
      </c>
      <c r="P54" s="35"/>
    </row>
    <row r="55" spans="1:16" x14ac:dyDescent="0.2">
      <c r="A55" s="4"/>
      <c r="B55" s="24"/>
      <c r="C55" s="24"/>
      <c r="D55" s="26"/>
      <c r="E55" s="2">
        <v>3</v>
      </c>
      <c r="F55" s="24" t="str">
        <f t="shared" si="12"/>
        <v/>
      </c>
      <c r="G55" s="24"/>
      <c r="H55" s="24"/>
      <c r="I55" s="24"/>
      <c r="J55" s="24"/>
      <c r="K55" s="24"/>
      <c r="L55" s="24"/>
      <c r="M55" s="24"/>
      <c r="N55" s="26"/>
      <c r="O55" s="60" t="str">
        <f t="shared" si="13"/>
        <v xml:space="preserve"> </v>
      </c>
      <c r="P55" s="35"/>
    </row>
    <row r="56" spans="1:16" x14ac:dyDescent="0.2">
      <c r="A56" s="2"/>
      <c r="B56" s="24"/>
      <c r="C56" s="24"/>
      <c r="D56" s="26"/>
      <c r="E56" s="13">
        <v>3</v>
      </c>
      <c r="F56" s="24" t="str">
        <f t="shared" si="12"/>
        <v/>
      </c>
      <c r="G56" s="45"/>
      <c r="H56" s="24"/>
      <c r="I56" s="24"/>
      <c r="J56" s="24"/>
      <c r="K56" s="24"/>
      <c r="L56" s="24"/>
      <c r="M56" s="24"/>
      <c r="N56" s="26"/>
      <c r="O56" s="60" t="str">
        <f t="shared" si="13"/>
        <v xml:space="preserve"> </v>
      </c>
      <c r="P56" s="35"/>
    </row>
    <row r="57" spans="1:16" x14ac:dyDescent="0.2">
      <c r="A57" s="2"/>
      <c r="B57" s="2"/>
      <c r="C57" s="12"/>
      <c r="D57" s="27" t="s">
        <v>29</v>
      </c>
      <c r="E57" s="12" t="s">
        <v>100</v>
      </c>
      <c r="F57" s="12">
        <f>SUM(F51:F55)</f>
        <v>0</v>
      </c>
      <c r="G57" s="2"/>
      <c r="H57" s="2"/>
      <c r="I57" s="2"/>
      <c r="J57" s="2"/>
      <c r="K57" s="2"/>
      <c r="L57" s="2"/>
      <c r="M57" s="2"/>
      <c r="N57" s="3"/>
      <c r="O57" s="3"/>
    </row>
    <row r="58" spans="1:16" x14ac:dyDescent="0.2">
      <c r="A58" s="2"/>
      <c r="B58" s="2"/>
      <c r="C58" s="12"/>
      <c r="D58" s="27" t="s">
        <v>60</v>
      </c>
      <c r="E58" s="12" t="s">
        <v>88</v>
      </c>
      <c r="F58" s="12">
        <f>F11+F17+F27+F32+F49+F57</f>
        <v>0</v>
      </c>
      <c r="G58" s="2"/>
      <c r="H58" s="2"/>
      <c r="I58" s="2"/>
      <c r="J58" s="2"/>
      <c r="K58" s="2"/>
      <c r="L58" s="2"/>
      <c r="M58" s="2"/>
      <c r="N58" s="3"/>
      <c r="O58" s="3"/>
    </row>
    <row r="59" spans="1:16" x14ac:dyDescent="0.2">
      <c r="A59" s="2"/>
      <c r="B59" s="2"/>
      <c r="C59" s="12"/>
      <c r="D59" s="27"/>
      <c r="E59" s="12"/>
      <c r="F59" s="12"/>
      <c r="G59" s="27" t="s">
        <v>21</v>
      </c>
      <c r="H59" s="5">
        <f>127-F58</f>
        <v>127</v>
      </c>
      <c r="I59" s="2"/>
      <c r="J59" s="2"/>
      <c r="K59" s="2"/>
      <c r="L59" s="2"/>
      <c r="M59" s="2"/>
      <c r="N59" s="3"/>
      <c r="O59" s="3"/>
    </row>
    <row r="60" spans="1:16" x14ac:dyDescent="0.2">
      <c r="A60" s="2"/>
      <c r="B60" s="2"/>
      <c r="C60" s="12"/>
      <c r="D60" s="27"/>
      <c r="E60" s="12"/>
      <c r="F60" s="12"/>
      <c r="G60" s="2"/>
      <c r="H60" s="2"/>
      <c r="I60" s="2"/>
      <c r="J60" s="2"/>
      <c r="K60" s="2"/>
      <c r="L60" s="2"/>
      <c r="M60" s="2"/>
      <c r="N60" s="3"/>
      <c r="O60" s="3"/>
    </row>
    <row r="61" spans="1:16" x14ac:dyDescent="0.2">
      <c r="A61" s="24"/>
      <c r="B61" s="24"/>
      <c r="C61" s="24"/>
      <c r="D61" s="25"/>
      <c r="E61" s="24"/>
      <c r="F61" s="24"/>
      <c r="H61" s="24"/>
      <c r="I61" s="24"/>
      <c r="J61" s="24"/>
      <c r="K61" s="24"/>
      <c r="L61" s="36"/>
      <c r="M61" s="24"/>
      <c r="N61" s="36"/>
      <c r="O61" s="26"/>
      <c r="P61" s="26"/>
    </row>
    <row r="62" spans="1:16" x14ac:dyDescent="0.2">
      <c r="A62" s="2"/>
      <c r="B62" s="37" t="s">
        <v>24</v>
      </c>
      <c r="C62" s="37"/>
      <c r="D62" s="38" t="s">
        <v>61</v>
      </c>
      <c r="E62" s="37"/>
      <c r="F62" s="39"/>
      <c r="H62" s="40" t="s">
        <v>22</v>
      </c>
      <c r="I62" s="40"/>
      <c r="J62" s="37"/>
      <c r="K62" s="37"/>
      <c r="L62" s="37"/>
      <c r="M62" s="37"/>
      <c r="N62" s="38" t="s">
        <v>61</v>
      </c>
      <c r="O62" s="41"/>
    </row>
    <row r="63" spans="1:16" x14ac:dyDescent="0.2">
      <c r="A63" s="2"/>
      <c r="B63" s="37"/>
      <c r="C63" s="37"/>
      <c r="D63" s="38"/>
      <c r="E63" s="37"/>
      <c r="F63" s="39"/>
      <c r="H63" s="40"/>
      <c r="I63" s="40"/>
      <c r="J63" s="37"/>
      <c r="K63" s="37"/>
      <c r="L63" s="37"/>
      <c r="M63" s="37"/>
      <c r="N63" s="37"/>
      <c r="O63" s="41"/>
    </row>
    <row r="64" spans="1:16" x14ac:dyDescent="0.2">
      <c r="A64" s="24"/>
      <c r="B64" s="42"/>
      <c r="C64" s="42"/>
      <c r="D64" s="43"/>
      <c r="E64" s="42"/>
      <c r="F64" s="42"/>
      <c r="H64" s="42"/>
      <c r="I64" s="42"/>
      <c r="J64" s="42"/>
      <c r="K64" s="42"/>
      <c r="L64" s="42"/>
      <c r="M64" s="42"/>
      <c r="N64" s="42"/>
      <c r="O64" s="44"/>
      <c r="P64" s="44"/>
    </row>
    <row r="65" spans="1:15" x14ac:dyDescent="0.2">
      <c r="A65" s="2"/>
      <c r="B65" s="37" t="s">
        <v>62</v>
      </c>
      <c r="C65" s="37"/>
      <c r="D65" s="38" t="s">
        <v>61</v>
      </c>
      <c r="E65" s="37"/>
      <c r="F65" s="39"/>
      <c r="H65" s="40" t="s">
        <v>27</v>
      </c>
      <c r="I65" s="40"/>
      <c r="J65" s="37"/>
      <c r="K65" s="37"/>
      <c r="L65" s="37"/>
      <c r="M65" s="37"/>
      <c r="N65" s="38" t="s">
        <v>61</v>
      </c>
      <c r="O65" s="41"/>
    </row>
    <row r="66" spans="1:15" x14ac:dyDescent="0.2">
      <c r="A66" s="2"/>
      <c r="B66" s="2"/>
      <c r="C66" s="2"/>
      <c r="D66" s="20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</row>
  </sheetData>
  <mergeCells count="2">
    <mergeCell ref="O7:P7"/>
    <mergeCell ref="A1:P1"/>
  </mergeCells>
  <dataValidations count="8">
    <dataValidation allowBlank="1" showInputMessage="1" showErrorMessage="1" error="Fall or Spring only (use the drop-down menu)" sqref="O5"/>
    <dataValidation operator="greaterThanOrEqual" allowBlank="1" showInputMessage="1" showErrorMessage="1" error="Use the following format: 20xx_x000a_or_x000a_Incorrect input" sqref="P5"/>
    <dataValidation type="list" allowBlank="1" showInputMessage="1" error="Choose from the drop-down menu." sqref="B9">
      <formula1>$U$9:$U$11</formula1>
    </dataValidation>
    <dataValidation type="list" allowBlank="1" showInputMessage="1" error="Choose from the drop-down menu." sqref="C19">
      <formula1>$U$19:$U$20</formula1>
    </dataValidation>
    <dataValidation type="list" allowBlank="1" showInputMessage="1" error="Choose from the drop-down menu." sqref="C20">
      <formula1>$U$21:$U$22</formula1>
    </dataValidation>
    <dataValidation type="list" allowBlank="1" showInputMessage="1" sqref="C24">
      <formula1>$U$24:$U$25</formula1>
    </dataValidation>
    <dataValidation type="list" allowBlank="1" showInputMessage="1" sqref="C25">
      <formula1>$U$26:$U$27</formula1>
    </dataValidation>
    <dataValidation allowBlank="1" showErrorMessage="1" prompt="Input the grades: TA, TB, TS, A, A-, B+, B, etc._x000a_or_x000a_Input the semester in which the course will be taken: Fa15, Su15, Sp16, etc." sqref="G8:G10 G13:G16 G19:G26 G29:G31 G51:G55 G34:G48"/>
  </dataValidations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Degree Check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Adidharma</dc:creator>
  <cp:lastModifiedBy>UWIT</cp:lastModifiedBy>
  <cp:lastPrinted>2015-03-26T20:58:36Z</cp:lastPrinted>
  <dcterms:created xsi:type="dcterms:W3CDTF">1998-01-21T19:15:10Z</dcterms:created>
  <dcterms:modified xsi:type="dcterms:W3CDTF">2016-11-09T13:54:45Z</dcterms:modified>
</cp:coreProperties>
</file>