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CCTF" sheetId="7" r:id="rId1"/>
  </sheets>
  <definedNames>
    <definedName name="_Fill" localSheetId="0" hidden="1">#REF!</definedName>
    <definedName name="_Fill" hidden="1">#REF!</definedName>
    <definedName name="COPY" localSheetId="0">#REF!</definedName>
    <definedName name="COPY">#REF!</definedName>
    <definedName name="_xlnm.Database" localSheetId="0">CCTF!$B$27:$B$33</definedName>
    <definedName name="_xlnm.Database">#REF!</definedName>
    <definedName name="Database_MI" localSheetId="0">CCTF!$B$27:$B$33</definedName>
    <definedName name="Database_MI">#REF!</definedName>
    <definedName name="NONRES" localSheetId="0">CCTF!#REF!</definedName>
    <definedName name="NONRES">#REF!</definedName>
    <definedName name="NOTE">#N/A</definedName>
    <definedName name="NR" localSheetId="0">CCTF!#REF!</definedName>
    <definedName name="NR">#REF!</definedName>
    <definedName name="PERCENT">#N/A</definedName>
    <definedName name="Print_Area_MI" localSheetId="0">CCTF!$B$1:$B$44</definedName>
    <definedName name="Print_Area_MI">#REF!</definedName>
    <definedName name="RES" localSheetId="0">CCTF!#REF!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L35" i="7" l="1"/>
  <c r="L17" i="7"/>
  <c r="M35" i="7" l="1"/>
  <c r="K35" i="7"/>
  <c r="J35" i="7"/>
  <c r="H35" i="7"/>
  <c r="G35" i="7"/>
  <c r="F35" i="7"/>
  <c r="E35" i="7"/>
  <c r="D35" i="7"/>
  <c r="C35" i="7"/>
  <c r="O33" i="7"/>
  <c r="I33" i="7"/>
  <c r="O32" i="7"/>
  <c r="I32" i="7"/>
  <c r="O31" i="7"/>
  <c r="I31" i="7"/>
  <c r="O30" i="7"/>
  <c r="I30" i="7"/>
  <c r="O29" i="7"/>
  <c r="I29" i="7"/>
  <c r="O28" i="7"/>
  <c r="I28" i="7"/>
  <c r="I35" i="7" s="1"/>
  <c r="O27" i="7"/>
  <c r="N27" i="7"/>
  <c r="N35" i="7" s="1"/>
  <c r="O35" i="7" s="1"/>
  <c r="I27" i="7"/>
  <c r="G26" i="7"/>
  <c r="F26" i="7"/>
  <c r="E26" i="7"/>
  <c r="N24" i="7"/>
  <c r="M24" i="7"/>
  <c r="M17" i="7"/>
  <c r="K17" i="7"/>
  <c r="J17" i="7"/>
  <c r="H17" i="7"/>
  <c r="G17" i="7"/>
  <c r="F17" i="7"/>
  <c r="E17" i="7"/>
  <c r="D17" i="7"/>
  <c r="C17" i="7"/>
  <c r="O15" i="7"/>
  <c r="I15" i="7"/>
  <c r="O14" i="7"/>
  <c r="I14" i="7"/>
  <c r="O13" i="7"/>
  <c r="I13" i="7"/>
  <c r="O12" i="7"/>
  <c r="I12" i="7"/>
  <c r="O11" i="7"/>
  <c r="I11" i="7"/>
  <c r="O10" i="7"/>
  <c r="I10" i="7"/>
  <c r="I17" i="7" s="1"/>
  <c r="O9" i="7"/>
  <c r="N9" i="7"/>
  <c r="N17" i="7" s="1"/>
  <c r="O17" i="7" s="1"/>
  <c r="I9" i="7"/>
</calcChain>
</file>

<file path=xl/sharedStrings.xml><?xml version="1.0" encoding="utf-8"?>
<sst xmlns="http://schemas.openxmlformats.org/spreadsheetml/2006/main" count="53" uniqueCount="34">
  <si>
    <t>OIA:SDW</t>
  </si>
  <si>
    <t>P13.052</t>
  </si>
  <si>
    <t>Change</t>
  </si>
  <si>
    <t>%</t>
  </si>
  <si>
    <t>Yearly</t>
  </si>
  <si>
    <t>2013-14</t>
  </si>
  <si>
    <t>2012-13</t>
  </si>
  <si>
    <t xml:space="preserve">             INSTITUTION</t>
  </si>
  <si>
    <t>Wyoming Community Colleges</t>
  </si>
  <si>
    <t>2005-06</t>
  </si>
  <si>
    <t>2006-07</t>
  </si>
  <si>
    <t>2007-08</t>
  </si>
  <si>
    <t>2008-09</t>
  </si>
  <si>
    <t>2009-10</t>
  </si>
  <si>
    <t>2010-11</t>
  </si>
  <si>
    <t>2011-12</t>
  </si>
  <si>
    <t>2002-03</t>
  </si>
  <si>
    <t>2003-04</t>
  </si>
  <si>
    <t>2004-05</t>
  </si>
  <si>
    <t>Casper College</t>
  </si>
  <si>
    <t>Central Wyoming College</t>
  </si>
  <si>
    <t>Eastern Wyoming College</t>
  </si>
  <si>
    <t>Laramie County Community College</t>
  </si>
  <si>
    <t>Northern Wyoming Community College District*</t>
  </si>
  <si>
    <t>Northwest College</t>
  </si>
  <si>
    <t>Western Wyoming Community College</t>
  </si>
  <si>
    <t>*Northern Wyoming Community College District was referred to as Sheridan College in previous reports.</t>
  </si>
  <si>
    <t>Source:  Wyoming Community College Commission.</t>
  </si>
  <si>
    <t>Average Annual Tuition and Fees at</t>
  </si>
  <si>
    <t>Resident Tuition and Fees</t>
  </si>
  <si>
    <t>AVERAGE of Wyoming Community Colleges</t>
  </si>
  <si>
    <t>Non-Resident Tuition and Fees</t>
  </si>
  <si>
    <t>NOTE:  These figures are for undergraduate first-time, full-time students with an academic year of</t>
  </si>
  <si>
    <t xml:space="preserve">             30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</si>
</sst>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5" formatCode="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9"/>
      <name val="Arial"/>
      <family val="2"/>
    </font>
    <font>
      <sz val="7"/>
      <name val="Helv"/>
    </font>
    <font>
      <sz val="8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DB69"/>
        <bgColor indexed="8"/>
      </patternFill>
    </fill>
    <fill>
      <patternFill patternType="solid">
        <fgColor rgb="FFFFE8AB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4" fontId="5" fillId="0" borderId="0" applyFont="0" applyFill="0" applyBorder="0" applyAlignment="0" applyProtection="0"/>
    <xf numFmtId="164" fontId="6" fillId="0" borderId="0"/>
    <xf numFmtId="164" fontId="7" fillId="0" borderId="0"/>
    <xf numFmtId="164" fontId="7" fillId="0" borderId="0"/>
    <xf numFmtId="0" fontId="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64" fontId="12" fillId="0" borderId="0" xfId="14" applyFont="1" applyAlignment="1" applyProtection="1">
      <alignment horizontal="centerContinuous"/>
    </xf>
    <xf numFmtId="164" fontId="2" fillId="0" borderId="14" xfId="14" applyFont="1" applyBorder="1"/>
    <xf numFmtId="164" fontId="2" fillId="0" borderId="15" xfId="14" applyFont="1" applyBorder="1" applyAlignment="1" applyProtection="1">
      <alignment horizontal="left"/>
    </xf>
    <xf numFmtId="37" fontId="2" fillId="0" borderId="9" xfId="14" applyNumberFormat="1" applyFont="1" applyBorder="1" applyAlignment="1" applyProtection="1">
      <alignment horizontal="right"/>
    </xf>
    <xf numFmtId="37" fontId="2" fillId="0" borderId="9" xfId="14" applyNumberFormat="1" applyFont="1" applyBorder="1" applyAlignment="1" applyProtection="1">
      <alignment horizontal="center"/>
    </xf>
    <xf numFmtId="164" fontId="2" fillId="0" borderId="16" xfId="14" applyFont="1" applyBorder="1"/>
    <xf numFmtId="164" fontId="2" fillId="0" borderId="17" xfId="14" applyFont="1" applyBorder="1" applyAlignment="1" applyProtection="1">
      <alignment horizontal="left"/>
    </xf>
    <xf numFmtId="37" fontId="2" fillId="0" borderId="1" xfId="14" applyNumberFormat="1" applyFont="1" applyBorder="1" applyAlignment="1" applyProtection="1">
      <alignment horizontal="right"/>
    </xf>
    <xf numFmtId="37" fontId="2" fillId="0" borderId="1" xfId="14" applyNumberFormat="1" applyFont="1" applyBorder="1" applyAlignment="1" applyProtection="1">
      <alignment horizontal="center"/>
    </xf>
    <xf numFmtId="164" fontId="2" fillId="0" borderId="13" xfId="14" applyFont="1" applyBorder="1"/>
    <xf numFmtId="164" fontId="2" fillId="0" borderId="0" xfId="14" applyFont="1" applyBorder="1"/>
    <xf numFmtId="164" fontId="2" fillId="0" borderId="0" xfId="14" applyFont="1" applyAlignment="1">
      <alignment horizontal="center"/>
    </xf>
    <xf numFmtId="164" fontId="2" fillId="0" borderId="0" xfId="14" applyFont="1" applyBorder="1" applyAlignment="1">
      <alignment horizontal="center"/>
    </xf>
    <xf numFmtId="164" fontId="2" fillId="0" borderId="18" xfId="14" applyFont="1" applyBorder="1" applyAlignment="1">
      <alignment horizontal="center"/>
    </xf>
    <xf numFmtId="164" fontId="2" fillId="0" borderId="19" xfId="14" applyFont="1" applyBorder="1"/>
    <xf numFmtId="164" fontId="2" fillId="0" borderId="4" xfId="14" applyFont="1" applyBorder="1" applyAlignment="1">
      <alignment horizontal="center"/>
    </xf>
    <xf numFmtId="164" fontId="2" fillId="0" borderId="20" xfId="14" applyFont="1" applyBorder="1" applyAlignment="1">
      <alignment horizontal="center"/>
    </xf>
    <xf numFmtId="164" fontId="9" fillId="0" borderId="0" xfId="14" applyFont="1"/>
    <xf numFmtId="164" fontId="10" fillId="0" borderId="0" xfId="14" applyFont="1"/>
    <xf numFmtId="164" fontId="9" fillId="0" borderId="0" xfId="14" quotePrefix="1" applyFont="1" applyAlignment="1" applyProtection="1">
      <alignment horizontal="left"/>
    </xf>
    <xf numFmtId="164" fontId="2" fillId="0" borderId="0" xfId="14" applyFont="1" applyAlignment="1">
      <alignment horizontal="centerContinuous"/>
    </xf>
    <xf numFmtId="164" fontId="3" fillId="0" borderId="0" xfId="14" applyFont="1" applyAlignment="1">
      <alignment horizontal="centerContinuous"/>
    </xf>
    <xf numFmtId="164" fontId="2" fillId="0" borderId="0" xfId="14" applyFont="1"/>
    <xf numFmtId="164" fontId="11" fillId="0" borderId="0" xfId="14" applyFont="1"/>
    <xf numFmtId="164" fontId="3" fillId="0" borderId="0" xfId="14" applyFont="1" applyAlignment="1">
      <alignment horizontal="center"/>
    </xf>
    <xf numFmtId="164" fontId="2" fillId="3" borderId="0" xfId="14" applyFont="1" applyFill="1"/>
    <xf numFmtId="37" fontId="2" fillId="0" borderId="14" xfId="14" applyNumberFormat="1" applyFont="1" applyBorder="1" applyAlignment="1" applyProtection="1">
      <alignment horizontal="right"/>
    </xf>
    <xf numFmtId="37" fontId="2" fillId="0" borderId="30" xfId="14" applyNumberFormat="1" applyFont="1" applyBorder="1" applyAlignment="1" applyProtection="1">
      <alignment horizontal="center"/>
    </xf>
    <xf numFmtId="37" fontId="2" fillId="0" borderId="15" xfId="14" applyNumberFormat="1" applyFont="1" applyBorder="1" applyAlignment="1" applyProtection="1">
      <alignment horizontal="center"/>
    </xf>
    <xf numFmtId="9" fontId="2" fillId="0" borderId="31" xfId="8" applyFont="1" applyBorder="1" applyAlignment="1" applyProtection="1">
      <alignment horizontal="center"/>
    </xf>
    <xf numFmtId="37" fontId="2" fillId="0" borderId="16" xfId="14" applyNumberFormat="1" applyFont="1" applyBorder="1" applyAlignment="1" applyProtection="1">
      <alignment horizontal="right"/>
    </xf>
    <xf numFmtId="37" fontId="2" fillId="0" borderId="2" xfId="14" applyNumberFormat="1" applyFont="1" applyBorder="1" applyAlignment="1" applyProtection="1">
      <alignment horizontal="center"/>
    </xf>
    <xf numFmtId="37" fontId="2" fillId="0" borderId="17" xfId="14" applyNumberFormat="1" applyFont="1" applyBorder="1" applyAlignment="1" applyProtection="1">
      <alignment horizontal="center"/>
    </xf>
    <xf numFmtId="9" fontId="2" fillId="0" borderId="32" xfId="8" applyFont="1" applyBorder="1" applyAlignment="1" applyProtection="1">
      <alignment horizontal="center"/>
    </xf>
    <xf numFmtId="164" fontId="2" fillId="0" borderId="33" xfId="14" applyFont="1" applyBorder="1"/>
    <xf numFmtId="37" fontId="2" fillId="0" borderId="33" xfId="14" applyNumberFormat="1" applyFont="1" applyBorder="1" applyAlignment="1" applyProtection="1">
      <alignment horizontal="right"/>
    </xf>
    <xf numFmtId="37" fontId="2" fillId="0" borderId="32" xfId="14" applyNumberFormat="1" applyFont="1" applyBorder="1" applyAlignment="1" applyProtection="1">
      <alignment horizontal="center"/>
    </xf>
    <xf numFmtId="37" fontId="2" fillId="0" borderId="34" xfId="14" applyNumberFormat="1" applyFont="1" applyBorder="1" applyAlignment="1" applyProtection="1">
      <alignment horizontal="center"/>
    </xf>
    <xf numFmtId="164" fontId="2" fillId="0" borderId="7" xfId="14" applyFont="1" applyBorder="1" applyAlignment="1">
      <alignment horizontal="center"/>
    </xf>
    <xf numFmtId="164" fontId="2" fillId="0" borderId="35" xfId="14" applyFont="1" applyBorder="1" applyAlignment="1">
      <alignment horizontal="center"/>
    </xf>
    <xf numFmtId="164" fontId="2" fillId="0" borderId="6" xfId="14" applyFont="1" applyBorder="1" applyAlignment="1">
      <alignment horizontal="center"/>
    </xf>
    <xf numFmtId="164" fontId="2" fillId="0" borderId="36" xfId="14" applyFont="1" applyBorder="1" applyAlignment="1">
      <alignment horizontal="center"/>
    </xf>
    <xf numFmtId="164" fontId="2" fillId="0" borderId="10" xfId="14" quotePrefix="1" applyFont="1" applyBorder="1" applyAlignment="1">
      <alignment horizontal="centerContinuous"/>
    </xf>
    <xf numFmtId="164" fontId="2" fillId="3" borderId="0" xfId="14" applyFont="1" applyFill="1" applyAlignment="1">
      <alignment horizontal="centerContinuous"/>
    </xf>
    <xf numFmtId="9" fontId="2" fillId="3" borderId="0" xfId="8" applyFont="1" applyFill="1" applyAlignment="1">
      <alignment horizontal="right"/>
    </xf>
    <xf numFmtId="164" fontId="2" fillId="0" borderId="0" xfId="14" quotePrefix="1" applyFont="1" applyBorder="1" applyAlignment="1">
      <alignment horizontal="centerContinuous"/>
    </xf>
    <xf numFmtId="9" fontId="2" fillId="0" borderId="0" xfId="8" applyFont="1" applyAlignment="1">
      <alignment horizontal="right"/>
    </xf>
    <xf numFmtId="164" fontId="2" fillId="0" borderId="37" xfId="14" applyFont="1" applyBorder="1"/>
    <xf numFmtId="164" fontId="2" fillId="3" borderId="38" xfId="14" applyFont="1" applyFill="1" applyBorder="1"/>
    <xf numFmtId="164" fontId="2" fillId="3" borderId="0" xfId="14" applyFont="1" applyFill="1" applyBorder="1"/>
    <xf numFmtId="37" fontId="2" fillId="3" borderId="0" xfId="14" applyNumberFormat="1" applyFont="1" applyFill="1" applyBorder="1" applyAlignment="1" applyProtection="1">
      <alignment horizontal="center"/>
    </xf>
    <xf numFmtId="37" fontId="2" fillId="0" borderId="0" xfId="14" applyNumberFormat="1" applyFont="1" applyBorder="1" applyAlignment="1" applyProtection="1">
      <alignment horizontal="center"/>
    </xf>
    <xf numFmtId="164" fontId="2" fillId="0" borderId="0" xfId="14" applyFont="1" applyFill="1"/>
    <xf numFmtId="164" fontId="9" fillId="0" borderId="0" xfId="14" applyFont="1" applyAlignment="1" applyProtection="1">
      <alignment horizontal="left"/>
    </xf>
    <xf numFmtId="0" fontId="9" fillId="0" borderId="0" xfId="15" applyFont="1" applyAlignment="1">
      <alignment horizontal="right"/>
    </xf>
    <xf numFmtId="165" fontId="9" fillId="0" borderId="0" xfId="15" applyNumberFormat="1" applyFont="1" applyAlignment="1">
      <alignment horizontal="right"/>
    </xf>
    <xf numFmtId="164" fontId="3" fillId="4" borderId="21" xfId="14" applyFont="1" applyFill="1" applyBorder="1"/>
    <xf numFmtId="164" fontId="3" fillId="4" borderId="11" xfId="14" applyFont="1" applyFill="1" applyBorder="1"/>
    <xf numFmtId="164" fontId="3" fillId="4" borderId="11" xfId="14" applyFont="1" applyFill="1" applyBorder="1" applyAlignment="1">
      <alignment horizontal="centerContinuous"/>
    </xf>
    <xf numFmtId="164" fontId="3" fillId="4" borderId="22" xfId="14" applyFont="1" applyFill="1" applyBorder="1" applyAlignment="1">
      <alignment horizontal="centerContinuous"/>
    </xf>
    <xf numFmtId="164" fontId="3" fillId="4" borderId="12" xfId="14" applyFont="1" applyFill="1" applyBorder="1" applyAlignment="1">
      <alignment horizontal="centerContinuous"/>
    </xf>
    <xf numFmtId="164" fontId="3" fillId="4" borderId="23" xfId="14" applyFont="1" applyFill="1" applyBorder="1" applyAlignment="1">
      <alignment horizontal="centerContinuous"/>
    </xf>
    <xf numFmtId="164" fontId="11" fillId="4" borderId="25" xfId="2" applyFont="1" applyFill="1" applyBorder="1" applyAlignment="1">
      <alignment horizontal="center"/>
    </xf>
    <xf numFmtId="164" fontId="3" fillId="4" borderId="13" xfId="14" applyFont="1" applyFill="1" applyBorder="1" applyAlignment="1" applyProtection="1">
      <alignment horizontal="left"/>
    </xf>
    <xf numFmtId="164" fontId="11" fillId="4" borderId="0" xfId="14" applyFont="1" applyFill="1" applyAlignment="1" applyProtection="1">
      <alignment horizontal="left"/>
    </xf>
    <xf numFmtId="164" fontId="3" fillId="4" borderId="0" xfId="14" applyFont="1" applyFill="1" applyAlignment="1">
      <alignment horizontal="centerContinuous"/>
    </xf>
    <xf numFmtId="164" fontId="3" fillId="4" borderId="26" xfId="14" applyFont="1" applyFill="1" applyBorder="1" applyAlignment="1">
      <alignment horizontal="centerContinuous"/>
    </xf>
    <xf numFmtId="164" fontId="3" fillId="4" borderId="7" xfId="14" applyFont="1" applyFill="1" applyBorder="1" applyAlignment="1">
      <alignment horizontal="centerContinuous"/>
    </xf>
    <xf numFmtId="164" fontId="3" fillId="4" borderId="3" xfId="14" applyFont="1" applyFill="1" applyBorder="1" applyAlignment="1">
      <alignment horizontal="centerContinuous"/>
    </xf>
    <xf numFmtId="164" fontId="11" fillId="4" borderId="27" xfId="2" applyFont="1" applyFill="1" applyBorder="1" applyAlignment="1">
      <alignment horizontal="center"/>
    </xf>
    <xf numFmtId="164" fontId="3" fillId="4" borderId="13" xfId="14" applyFont="1" applyFill="1" applyBorder="1"/>
    <xf numFmtId="164" fontId="3" fillId="4" borderId="0" xfId="14" applyFont="1" applyFill="1"/>
    <xf numFmtId="164" fontId="3" fillId="4" borderId="0" xfId="14" applyFont="1" applyFill="1" applyBorder="1" applyAlignment="1" applyProtection="1">
      <alignment horizontal="center"/>
    </xf>
    <xf numFmtId="164" fontId="3" fillId="4" borderId="26" xfId="14" applyFont="1" applyFill="1" applyBorder="1" applyAlignment="1" applyProtection="1">
      <alignment horizontal="center"/>
    </xf>
    <xf numFmtId="164" fontId="3" fillId="4" borderId="7" xfId="14" applyFont="1" applyFill="1" applyBorder="1" applyAlignment="1" applyProtection="1">
      <alignment horizontal="center"/>
    </xf>
    <xf numFmtId="164" fontId="3" fillId="4" borderId="3" xfId="14" applyFont="1" applyFill="1" applyBorder="1" applyAlignment="1" applyProtection="1">
      <alignment horizontal="center"/>
    </xf>
    <xf numFmtId="164" fontId="3" fillId="4" borderId="27" xfId="2" applyFont="1" applyFill="1" applyBorder="1" applyAlignment="1" applyProtection="1">
      <alignment horizontal="center"/>
    </xf>
    <xf numFmtId="164" fontId="3" fillId="4" borderId="8" xfId="14" applyFont="1" applyFill="1" applyBorder="1" applyAlignment="1" applyProtection="1">
      <alignment horizontal="left"/>
    </xf>
    <xf numFmtId="164" fontId="2" fillId="5" borderId="8" xfId="14" applyFont="1" applyFill="1" applyBorder="1"/>
    <xf numFmtId="164" fontId="2" fillId="5" borderId="0" xfId="14" applyFont="1" applyFill="1" applyBorder="1" applyAlignment="1" applyProtection="1">
      <alignment horizontal="center"/>
    </xf>
    <xf numFmtId="5" fontId="2" fillId="5" borderId="0" xfId="14" applyNumberFormat="1" applyFont="1" applyFill="1" applyAlignment="1" applyProtection="1">
      <alignment horizontal="right"/>
    </xf>
    <xf numFmtId="5" fontId="2" fillId="5" borderId="0" xfId="14" applyNumberFormat="1" applyFont="1" applyFill="1" applyBorder="1" applyAlignment="1" applyProtection="1">
      <alignment horizontal="right"/>
    </xf>
    <xf numFmtId="5" fontId="2" fillId="5" borderId="7" xfId="14" applyNumberFormat="1" applyFont="1" applyFill="1" applyBorder="1" applyAlignment="1" applyProtection="1">
      <alignment horizontal="center"/>
    </xf>
    <xf numFmtId="5" fontId="2" fillId="5" borderId="35" xfId="14" applyNumberFormat="1" applyFont="1" applyFill="1" applyBorder="1" applyAlignment="1" applyProtection="1">
      <alignment horizontal="center"/>
    </xf>
    <xf numFmtId="5" fontId="2" fillId="5" borderId="18" xfId="14" applyNumberFormat="1" applyFont="1" applyFill="1" applyBorder="1" applyAlignment="1" applyProtection="1">
      <alignment horizontal="center"/>
    </xf>
    <xf numFmtId="9" fontId="2" fillId="5" borderId="18" xfId="8" applyFont="1" applyFill="1" applyBorder="1" applyAlignment="1">
      <alignment horizontal="center"/>
    </xf>
    <xf numFmtId="37" fontId="2" fillId="0" borderId="16" xfId="14" applyNumberFormat="1" applyFont="1" applyBorder="1" applyAlignment="1" applyProtection="1">
      <alignment horizontal="center"/>
    </xf>
    <xf numFmtId="164" fontId="2" fillId="0" borderId="39" xfId="14" applyFont="1" applyBorder="1" applyAlignment="1">
      <alignment horizontal="center"/>
    </xf>
    <xf numFmtId="164" fontId="2" fillId="0" borderId="40" xfId="14" applyFont="1" applyBorder="1" applyAlignment="1">
      <alignment horizontal="center"/>
    </xf>
    <xf numFmtId="164" fontId="3" fillId="4" borderId="12" xfId="1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64" fontId="3" fillId="4" borderId="24" xfId="14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>
      <alignment horizontal="center" vertical="center" wrapText="1"/>
    </xf>
    <xf numFmtId="164" fontId="6" fillId="2" borderId="29" xfId="2" applyFont="1" applyFill="1" applyBorder="1" applyAlignment="1">
      <alignment horizontal="center" vertical="center" wrapText="1"/>
    </xf>
    <xf numFmtId="164" fontId="6" fillId="2" borderId="7" xfId="2" applyFont="1" applyFill="1" applyBorder="1" applyAlignment="1">
      <alignment horizontal="center" vertical="center" wrapText="1"/>
    </xf>
    <xf numFmtId="164" fontId="6" fillId="2" borderId="28" xfId="2" applyFont="1" applyFill="1" applyBorder="1" applyAlignment="1">
      <alignment horizontal="center" vertical="center" wrapText="1"/>
    </xf>
    <xf numFmtId="164" fontId="3" fillId="4" borderId="12" xfId="14" applyFont="1" applyFill="1" applyBorder="1" applyAlignment="1" applyProtection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28" xfId="0" applyFill="1" applyBorder="1" applyAlignment="1">
      <alignment vertical="center"/>
    </xf>
  </cellXfs>
  <cellStyles count="22">
    <cellStyle name="Currency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2 2 2" xfId="13"/>
    <cellStyle name="Normal 3 2 2 3" xfId="16"/>
    <cellStyle name="Normal 3 2 3" xfId="12"/>
    <cellStyle name="Normal 3 2 4" xfId="17"/>
    <cellStyle name="Normal 3 3" xfId="11"/>
    <cellStyle name="Normal 3 4" xfId="18"/>
    <cellStyle name="Normal 4" xfId="9"/>
    <cellStyle name="Normal 4 2" xfId="21"/>
    <cellStyle name="Normal 5" xfId="19"/>
    <cellStyle name="Normal_P98109cc" xfId="14"/>
    <cellStyle name="Normal_P99082SR 2" xfId="15"/>
    <cellStyle name="Percent 2" xfId="8"/>
    <cellStyle name="Percent 3" xfId="10"/>
    <cellStyle name="Percent 4" xfId="20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4">
    <pageSetUpPr fitToPage="1"/>
  </sheetPr>
  <dimension ref="A1:P44"/>
  <sheetViews>
    <sheetView tabSelected="1" workbookViewId="0">
      <selection activeCell="A4" sqref="A4"/>
    </sheetView>
  </sheetViews>
  <sheetFormatPr defaultColWidth="9.109375" defaultRowHeight="13.2" x14ac:dyDescent="0.25"/>
  <cols>
    <col min="1" max="1" width="1.5546875" style="23" customWidth="1"/>
    <col min="2" max="2" width="39.5546875" style="23" customWidth="1"/>
    <col min="3" max="12" width="10.5546875" style="12" hidden="1" customWidth="1"/>
    <col min="13" max="15" width="10.5546875" style="12" customWidth="1"/>
    <col min="16" max="16" width="0.6640625" style="23" customWidth="1"/>
    <col min="17" max="16384" width="9.109375" style="23"/>
  </cols>
  <sheetData>
    <row r="1" spans="1:16" ht="15.6" x14ac:dyDescent="0.3">
      <c r="A1" s="1" t="s">
        <v>28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15.6" x14ac:dyDescent="0.3">
      <c r="A2" s="1" t="s">
        <v>8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15.6" x14ac:dyDescent="0.3">
      <c r="A3" s="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15.6" x14ac:dyDescent="0.3">
      <c r="A4" s="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24" t="s">
        <v>29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x14ac:dyDescent="0.25">
      <c r="A6" s="57"/>
      <c r="B6" s="58"/>
      <c r="C6" s="59"/>
      <c r="D6" s="60"/>
      <c r="E6" s="61"/>
      <c r="F6" s="61"/>
      <c r="G6" s="61"/>
      <c r="H6" s="62"/>
      <c r="I6" s="90" t="s">
        <v>12</v>
      </c>
      <c r="J6" s="93" t="s">
        <v>13</v>
      </c>
      <c r="K6" s="90" t="s">
        <v>14</v>
      </c>
      <c r="L6" s="90" t="s">
        <v>15</v>
      </c>
      <c r="M6" s="90" t="s">
        <v>6</v>
      </c>
      <c r="N6" s="90" t="s">
        <v>5</v>
      </c>
      <c r="O6" s="63" t="s">
        <v>4</v>
      </c>
    </row>
    <row r="7" spans="1:16" x14ac:dyDescent="0.25">
      <c r="A7" s="64"/>
      <c r="B7" s="65" t="s">
        <v>7</v>
      </c>
      <c r="C7" s="66"/>
      <c r="D7" s="67"/>
      <c r="E7" s="68"/>
      <c r="F7" s="68"/>
      <c r="G7" s="68"/>
      <c r="H7" s="69"/>
      <c r="I7" s="91"/>
      <c r="J7" s="94"/>
      <c r="K7" s="96"/>
      <c r="L7" s="96"/>
      <c r="M7" s="96"/>
      <c r="N7" s="96"/>
      <c r="O7" s="70" t="s">
        <v>3</v>
      </c>
      <c r="P7" s="26"/>
    </row>
    <row r="8" spans="1:16" x14ac:dyDescent="0.25">
      <c r="A8" s="71"/>
      <c r="B8" s="72"/>
      <c r="C8" s="73" t="s">
        <v>16</v>
      </c>
      <c r="D8" s="74" t="s">
        <v>17</v>
      </c>
      <c r="E8" s="75" t="s">
        <v>18</v>
      </c>
      <c r="F8" s="75" t="s">
        <v>9</v>
      </c>
      <c r="G8" s="75" t="s">
        <v>10</v>
      </c>
      <c r="H8" s="76" t="s">
        <v>11</v>
      </c>
      <c r="I8" s="92"/>
      <c r="J8" s="95"/>
      <c r="K8" s="97"/>
      <c r="L8" s="97"/>
      <c r="M8" s="97"/>
      <c r="N8" s="97"/>
      <c r="O8" s="77" t="s">
        <v>2</v>
      </c>
      <c r="P8" s="26"/>
    </row>
    <row r="9" spans="1:16" x14ac:dyDescent="0.25">
      <c r="A9" s="2"/>
      <c r="B9" s="3" t="s">
        <v>19</v>
      </c>
      <c r="C9" s="4">
        <v>1368</v>
      </c>
      <c r="D9" s="4">
        <v>1416</v>
      </c>
      <c r="E9" s="4">
        <v>1464</v>
      </c>
      <c r="F9" s="4">
        <v>1536</v>
      </c>
      <c r="G9" s="4">
        <v>1584</v>
      </c>
      <c r="H9" s="27">
        <v>1668</v>
      </c>
      <c r="I9" s="28">
        <f>1560+192</f>
        <v>1752</v>
      </c>
      <c r="J9" s="29">
        <v>1848</v>
      </c>
      <c r="K9" s="5">
        <v>1848</v>
      </c>
      <c r="L9" s="5">
        <v>2136</v>
      </c>
      <c r="M9" s="5">
        <v>2232</v>
      </c>
      <c r="N9" s="5">
        <f>1224*2</f>
        <v>2448</v>
      </c>
      <c r="O9" s="30">
        <f t="shared" ref="O9:O15" si="0">(N9-M9)/M9</f>
        <v>9.6774193548387094E-2</v>
      </c>
      <c r="P9" s="26"/>
    </row>
    <row r="10" spans="1:16" x14ac:dyDescent="0.25">
      <c r="A10" s="6"/>
      <c r="B10" s="7" t="s">
        <v>20</v>
      </c>
      <c r="C10" s="8">
        <v>1636</v>
      </c>
      <c r="D10" s="8">
        <v>1684</v>
      </c>
      <c r="E10" s="8">
        <v>1884</v>
      </c>
      <c r="F10" s="8">
        <v>1956</v>
      </c>
      <c r="G10" s="8">
        <v>1920</v>
      </c>
      <c r="H10" s="31">
        <v>1992</v>
      </c>
      <c r="I10" s="32">
        <f>1560+504</f>
        <v>2064</v>
      </c>
      <c r="J10" s="33">
        <v>2136</v>
      </c>
      <c r="K10" s="9">
        <v>2136</v>
      </c>
      <c r="L10" s="9">
        <v>2208</v>
      </c>
      <c r="M10" s="9">
        <v>2472</v>
      </c>
      <c r="N10" s="9">
        <v>2568</v>
      </c>
      <c r="O10" s="34">
        <f t="shared" si="0"/>
        <v>3.8834951456310676E-2</v>
      </c>
      <c r="P10" s="26"/>
    </row>
    <row r="11" spans="1:16" x14ac:dyDescent="0.25">
      <c r="A11" s="35"/>
      <c r="B11" s="7" t="s">
        <v>21</v>
      </c>
      <c r="C11" s="8">
        <v>1608</v>
      </c>
      <c r="D11" s="8">
        <v>1656</v>
      </c>
      <c r="E11" s="8">
        <v>1800</v>
      </c>
      <c r="F11" s="8">
        <v>1848</v>
      </c>
      <c r="G11" s="8">
        <v>1800</v>
      </c>
      <c r="H11" s="36">
        <v>1872</v>
      </c>
      <c r="I11" s="32">
        <f>1560+384</f>
        <v>1944</v>
      </c>
      <c r="J11" s="33">
        <v>2016</v>
      </c>
      <c r="K11" s="9">
        <v>2144</v>
      </c>
      <c r="L11" s="9">
        <v>2280</v>
      </c>
      <c r="M11" s="9">
        <v>2376</v>
      </c>
      <c r="N11" s="9">
        <v>2472</v>
      </c>
      <c r="O11" s="34">
        <f t="shared" si="0"/>
        <v>4.0404040404040407E-2</v>
      </c>
      <c r="P11" s="26"/>
    </row>
    <row r="12" spans="1:16" x14ac:dyDescent="0.25">
      <c r="A12" s="35"/>
      <c r="B12" s="7" t="s">
        <v>22</v>
      </c>
      <c r="C12" s="8">
        <v>1644</v>
      </c>
      <c r="D12" s="8">
        <v>1740</v>
      </c>
      <c r="E12" s="8">
        <v>1836</v>
      </c>
      <c r="F12" s="8">
        <v>1956</v>
      </c>
      <c r="G12" s="8">
        <v>2004</v>
      </c>
      <c r="H12" s="36">
        <v>2088</v>
      </c>
      <c r="I12" s="32">
        <f>1560+648</f>
        <v>2208</v>
      </c>
      <c r="J12" s="33">
        <v>2472</v>
      </c>
      <c r="K12" s="9">
        <v>2472</v>
      </c>
      <c r="L12" s="9">
        <v>2544</v>
      </c>
      <c r="M12" s="9">
        <v>2640</v>
      </c>
      <c r="N12" s="9">
        <v>2796</v>
      </c>
      <c r="O12" s="34">
        <f t="shared" si="0"/>
        <v>5.909090909090909E-2</v>
      </c>
      <c r="P12" s="26"/>
    </row>
    <row r="13" spans="1:16" x14ac:dyDescent="0.25">
      <c r="A13" s="35"/>
      <c r="B13" s="7" t="s">
        <v>23</v>
      </c>
      <c r="C13" s="8">
        <v>1584</v>
      </c>
      <c r="D13" s="8">
        <v>1632</v>
      </c>
      <c r="E13" s="8">
        <v>1680</v>
      </c>
      <c r="F13" s="8">
        <v>1891</v>
      </c>
      <c r="G13" s="8">
        <v>1896</v>
      </c>
      <c r="H13" s="36">
        <v>2016</v>
      </c>
      <c r="I13" s="32">
        <f>1560+571</f>
        <v>2131</v>
      </c>
      <c r="J13" s="33">
        <v>2227</v>
      </c>
      <c r="K13" s="9">
        <v>2227</v>
      </c>
      <c r="L13" s="9">
        <v>2302</v>
      </c>
      <c r="M13" s="9">
        <v>2398</v>
      </c>
      <c r="N13" s="9">
        <v>2653</v>
      </c>
      <c r="O13" s="34">
        <f t="shared" si="0"/>
        <v>0.10633861551292743</v>
      </c>
      <c r="P13" s="26"/>
    </row>
    <row r="14" spans="1:16" x14ac:dyDescent="0.25">
      <c r="A14" s="35"/>
      <c r="B14" s="7" t="s">
        <v>24</v>
      </c>
      <c r="C14" s="8">
        <v>1712</v>
      </c>
      <c r="D14" s="8">
        <v>1760</v>
      </c>
      <c r="E14" s="8">
        <v>1808</v>
      </c>
      <c r="F14" s="8">
        <v>1880</v>
      </c>
      <c r="G14" s="8">
        <v>1928</v>
      </c>
      <c r="H14" s="36">
        <v>2000</v>
      </c>
      <c r="I14" s="32">
        <f>1560+547</f>
        <v>2107</v>
      </c>
      <c r="J14" s="33">
        <v>2132</v>
      </c>
      <c r="K14" s="9">
        <v>2246</v>
      </c>
      <c r="L14" s="9">
        <v>2312</v>
      </c>
      <c r="M14" s="9">
        <v>2436</v>
      </c>
      <c r="N14" s="9">
        <v>2614</v>
      </c>
      <c r="O14" s="34">
        <f t="shared" si="0"/>
        <v>7.3070607553366168E-2</v>
      </c>
      <c r="P14" s="26"/>
    </row>
    <row r="15" spans="1:16" x14ac:dyDescent="0.25">
      <c r="A15" s="35"/>
      <c r="B15" s="7" t="s">
        <v>25</v>
      </c>
      <c r="C15" s="8">
        <v>1474</v>
      </c>
      <c r="D15" s="8">
        <v>1540</v>
      </c>
      <c r="E15" s="8">
        <v>1594</v>
      </c>
      <c r="F15" s="8">
        <v>1658</v>
      </c>
      <c r="G15" s="8">
        <v>1720</v>
      </c>
      <c r="H15" s="36">
        <v>1828</v>
      </c>
      <c r="I15" s="32">
        <f>1560+356</f>
        <v>1916</v>
      </c>
      <c r="J15" s="37">
        <v>1994</v>
      </c>
      <c r="K15" s="9">
        <v>1994</v>
      </c>
      <c r="L15" s="87">
        <v>2142</v>
      </c>
      <c r="M15" s="38">
        <v>2186</v>
      </c>
      <c r="N15" s="38">
        <v>2282</v>
      </c>
      <c r="O15" s="34">
        <f t="shared" si="0"/>
        <v>4.3915827996340348E-2</v>
      </c>
      <c r="P15" s="26"/>
    </row>
    <row r="16" spans="1:16" x14ac:dyDescent="0.25">
      <c r="A16" s="10"/>
      <c r="B16" s="11"/>
      <c r="E16" s="13"/>
      <c r="F16" s="13"/>
      <c r="G16" s="13"/>
      <c r="H16" s="13"/>
      <c r="I16" s="39"/>
      <c r="J16" s="40"/>
      <c r="K16" s="14"/>
      <c r="L16" s="88"/>
      <c r="M16" s="14"/>
      <c r="N16" s="14"/>
      <c r="O16" s="40"/>
      <c r="P16" s="26"/>
    </row>
    <row r="17" spans="1:16" ht="13.5" customHeight="1" x14ac:dyDescent="0.25">
      <c r="A17" s="79"/>
      <c r="B17" s="80" t="s">
        <v>30</v>
      </c>
      <c r="C17" s="81">
        <f t="shared" ref="C17:G17" si="1">AVERAGEA(C9:C15)</f>
        <v>1575.1428571428571</v>
      </c>
      <c r="D17" s="81">
        <f t="shared" si="1"/>
        <v>1632.5714285714287</v>
      </c>
      <c r="E17" s="82">
        <f t="shared" si="1"/>
        <v>1723.7142857142858</v>
      </c>
      <c r="F17" s="82">
        <f t="shared" si="1"/>
        <v>1817.8571428571429</v>
      </c>
      <c r="G17" s="82">
        <f t="shared" si="1"/>
        <v>1836</v>
      </c>
      <c r="H17" s="82">
        <f>AVERAGEA(H9:H15)</f>
        <v>1923.4285714285713</v>
      </c>
      <c r="I17" s="83">
        <f t="shared" ref="I17:N17" si="2">AVERAGEA(I9:I15)</f>
        <v>2017.4285714285713</v>
      </c>
      <c r="J17" s="84">
        <f t="shared" si="2"/>
        <v>2117.8571428571427</v>
      </c>
      <c r="K17" s="85">
        <f t="shared" si="2"/>
        <v>2152.4285714285716</v>
      </c>
      <c r="L17" s="85">
        <f t="shared" si="2"/>
        <v>2274.8571428571427</v>
      </c>
      <c r="M17" s="85">
        <f t="shared" si="2"/>
        <v>2391.4285714285716</v>
      </c>
      <c r="N17" s="85">
        <f t="shared" si="2"/>
        <v>2547.5714285714284</v>
      </c>
      <c r="O17" s="86">
        <f>(N17-M17)/M17</f>
        <v>6.5292712066905498E-2</v>
      </c>
      <c r="P17" s="26"/>
    </row>
    <row r="18" spans="1:16" ht="6" customHeight="1" x14ac:dyDescent="0.25">
      <c r="A18" s="15"/>
      <c r="B18" s="16"/>
      <c r="E18" s="16"/>
      <c r="F18" s="16"/>
      <c r="G18" s="16"/>
      <c r="H18" s="16"/>
      <c r="I18" s="41"/>
      <c r="J18" s="42"/>
      <c r="K18" s="17"/>
      <c r="L18" s="89"/>
      <c r="M18" s="17"/>
      <c r="N18" s="17"/>
      <c r="O18" s="17"/>
      <c r="P18" s="26"/>
    </row>
    <row r="19" spans="1:16" ht="3" customHeight="1" x14ac:dyDescent="0.25">
      <c r="A19" s="43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26"/>
    </row>
    <row r="20" spans="1:16" x14ac:dyDescent="0.25">
      <c r="A20" s="46"/>
      <c r="B20" s="2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6" x14ac:dyDescent="0.25">
      <c r="A21" s="46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6" x14ac:dyDescent="0.25">
      <c r="A22" s="46"/>
      <c r="B22" s="21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6" x14ac:dyDescent="0.25">
      <c r="A23" s="48"/>
      <c r="B23" s="24" t="s">
        <v>31</v>
      </c>
    </row>
    <row r="24" spans="1:16" x14ac:dyDescent="0.25">
      <c r="A24" s="57"/>
      <c r="B24" s="58"/>
      <c r="C24" s="59"/>
      <c r="D24" s="60"/>
      <c r="E24" s="61"/>
      <c r="F24" s="61"/>
      <c r="G24" s="61"/>
      <c r="H24" s="62"/>
      <c r="I24" s="98" t="s">
        <v>12</v>
      </c>
      <c r="J24" s="93" t="s">
        <v>13</v>
      </c>
      <c r="K24" s="90" t="s">
        <v>14</v>
      </c>
      <c r="L24" s="90" t="s">
        <v>15</v>
      </c>
      <c r="M24" s="90" t="str">
        <f>M6</f>
        <v>2012-13</v>
      </c>
      <c r="N24" s="90" t="str">
        <f>N6</f>
        <v>2013-14</v>
      </c>
      <c r="O24" s="63" t="s">
        <v>4</v>
      </c>
    </row>
    <row r="25" spans="1:16" ht="13.2" customHeight="1" x14ac:dyDescent="0.25">
      <c r="A25" s="78"/>
      <c r="B25" s="65" t="s">
        <v>7</v>
      </c>
      <c r="C25" s="66"/>
      <c r="D25" s="67"/>
      <c r="E25" s="68"/>
      <c r="F25" s="68"/>
      <c r="G25" s="68"/>
      <c r="H25" s="69"/>
      <c r="I25" s="99"/>
      <c r="J25" s="94"/>
      <c r="K25" s="96"/>
      <c r="L25" s="96"/>
      <c r="M25" s="96"/>
      <c r="N25" s="96"/>
      <c r="O25" s="70" t="s">
        <v>3</v>
      </c>
      <c r="P25" s="26"/>
    </row>
    <row r="26" spans="1:16" ht="13.2" customHeight="1" x14ac:dyDescent="0.25">
      <c r="A26" s="71"/>
      <c r="B26" s="72"/>
      <c r="C26" s="73" t="s">
        <v>16</v>
      </c>
      <c r="D26" s="74" t="s">
        <v>17</v>
      </c>
      <c r="E26" s="75" t="str">
        <f>E8</f>
        <v>2004-05</v>
      </c>
      <c r="F26" s="75" t="str">
        <f>F8</f>
        <v>2005-06</v>
      </c>
      <c r="G26" s="75" t="str">
        <f>G8</f>
        <v>2006-07</v>
      </c>
      <c r="H26" s="76" t="s">
        <v>11</v>
      </c>
      <c r="I26" s="100"/>
      <c r="J26" s="95"/>
      <c r="K26" s="97"/>
      <c r="L26" s="97"/>
      <c r="M26" s="97"/>
      <c r="N26" s="97"/>
      <c r="O26" s="77" t="s">
        <v>2</v>
      </c>
      <c r="P26" s="26"/>
    </row>
    <row r="27" spans="1:16" x14ac:dyDescent="0.25">
      <c r="A27" s="2"/>
      <c r="B27" s="3" t="s">
        <v>19</v>
      </c>
      <c r="C27" s="4">
        <v>3816</v>
      </c>
      <c r="D27" s="4">
        <v>3960</v>
      </c>
      <c r="E27" s="4">
        <v>4104</v>
      </c>
      <c r="F27" s="4">
        <v>4296</v>
      </c>
      <c r="G27" s="4">
        <v>4440</v>
      </c>
      <c r="H27" s="27">
        <v>4644</v>
      </c>
      <c r="I27" s="28">
        <f>4680+192</f>
        <v>4872</v>
      </c>
      <c r="J27" s="29">
        <v>5112</v>
      </c>
      <c r="K27" s="5">
        <v>5112</v>
      </c>
      <c r="L27" s="28">
        <v>5544</v>
      </c>
      <c r="M27" s="5">
        <v>5832</v>
      </c>
      <c r="N27" s="5">
        <f>3120*2</f>
        <v>6240</v>
      </c>
      <c r="O27" s="30">
        <f t="shared" ref="O27:O33" si="3">(N27-M27)/M27</f>
        <v>6.9958847736625515E-2</v>
      </c>
      <c r="P27" s="26"/>
    </row>
    <row r="28" spans="1:16" x14ac:dyDescent="0.25">
      <c r="A28" s="35"/>
      <c r="B28" s="7" t="s">
        <v>20</v>
      </c>
      <c r="C28" s="8">
        <v>4084</v>
      </c>
      <c r="D28" s="8">
        <v>4228</v>
      </c>
      <c r="E28" s="8">
        <v>4524</v>
      </c>
      <c r="F28" s="8">
        <v>4716</v>
      </c>
      <c r="G28" s="8">
        <v>4776</v>
      </c>
      <c r="H28" s="36">
        <v>4968</v>
      </c>
      <c r="I28" s="32">
        <f>4680+504</f>
        <v>5184</v>
      </c>
      <c r="J28" s="33">
        <v>5400</v>
      </c>
      <c r="K28" s="9">
        <v>5400</v>
      </c>
      <c r="L28" s="32">
        <v>5616</v>
      </c>
      <c r="M28" s="9">
        <v>6072</v>
      </c>
      <c r="N28" s="9">
        <v>6360</v>
      </c>
      <c r="O28" s="34">
        <f t="shared" si="3"/>
        <v>4.7430830039525688E-2</v>
      </c>
      <c r="P28" s="26"/>
    </row>
    <row r="29" spans="1:16" x14ac:dyDescent="0.25">
      <c r="A29" s="35"/>
      <c r="B29" s="7" t="s">
        <v>21</v>
      </c>
      <c r="C29" s="8">
        <v>4056</v>
      </c>
      <c r="D29" s="8">
        <v>4200</v>
      </c>
      <c r="E29" s="8">
        <v>4440</v>
      </c>
      <c r="F29" s="8">
        <v>4608</v>
      </c>
      <c r="G29" s="8">
        <v>4656</v>
      </c>
      <c r="H29" s="36">
        <v>4880</v>
      </c>
      <c r="I29" s="32">
        <f>4680+384</f>
        <v>5064</v>
      </c>
      <c r="J29" s="33">
        <v>5280</v>
      </c>
      <c r="K29" s="9">
        <v>5408</v>
      </c>
      <c r="L29" s="32">
        <v>5688</v>
      </c>
      <c r="M29" s="9">
        <v>5976</v>
      </c>
      <c r="N29" s="9">
        <v>6264</v>
      </c>
      <c r="O29" s="34">
        <f t="shared" si="3"/>
        <v>4.8192771084337352E-2</v>
      </c>
      <c r="P29" s="26"/>
    </row>
    <row r="30" spans="1:16" x14ac:dyDescent="0.25">
      <c r="A30" s="35"/>
      <c r="B30" s="7" t="s">
        <v>22</v>
      </c>
      <c r="C30" s="8">
        <v>4092</v>
      </c>
      <c r="D30" s="8">
        <v>4188</v>
      </c>
      <c r="E30" s="8">
        <v>4476</v>
      </c>
      <c r="F30" s="8">
        <v>4716</v>
      </c>
      <c r="G30" s="8">
        <v>4860</v>
      </c>
      <c r="H30" s="36">
        <v>5064</v>
      </c>
      <c r="I30" s="32">
        <f>4680+648</f>
        <v>5328</v>
      </c>
      <c r="J30" s="33">
        <v>5736</v>
      </c>
      <c r="K30" s="9">
        <v>5736</v>
      </c>
      <c r="L30" s="32">
        <v>5952</v>
      </c>
      <c r="M30" s="9">
        <v>6240</v>
      </c>
      <c r="N30" s="9">
        <v>6528</v>
      </c>
      <c r="O30" s="34">
        <f t="shared" si="3"/>
        <v>4.6153846153846156E-2</v>
      </c>
      <c r="P30" s="26"/>
    </row>
    <row r="31" spans="1:16" x14ac:dyDescent="0.25">
      <c r="A31" s="35"/>
      <c r="B31" s="7" t="s">
        <v>23</v>
      </c>
      <c r="C31" s="8">
        <v>4032</v>
      </c>
      <c r="D31" s="8">
        <v>4176</v>
      </c>
      <c r="E31" s="8">
        <v>4320</v>
      </c>
      <c r="F31" s="8">
        <v>4651</v>
      </c>
      <c r="G31" s="8">
        <v>4752</v>
      </c>
      <c r="H31" s="36">
        <v>5014</v>
      </c>
      <c r="I31" s="32">
        <f>4680+571</f>
        <v>5251</v>
      </c>
      <c r="J31" s="33">
        <v>5491</v>
      </c>
      <c r="K31" s="9">
        <v>5491</v>
      </c>
      <c r="L31" s="32">
        <v>5710</v>
      </c>
      <c r="M31" s="9">
        <v>5998</v>
      </c>
      <c r="N31" s="9">
        <v>6445</v>
      </c>
      <c r="O31" s="34">
        <f t="shared" si="3"/>
        <v>7.4524841613871295E-2</v>
      </c>
      <c r="P31" s="26"/>
    </row>
    <row r="32" spans="1:16" x14ac:dyDescent="0.25">
      <c r="A32" s="35"/>
      <c r="B32" s="7" t="s">
        <v>24</v>
      </c>
      <c r="C32" s="8">
        <v>4160</v>
      </c>
      <c r="D32" s="8">
        <v>4304</v>
      </c>
      <c r="E32" s="8">
        <v>4448</v>
      </c>
      <c r="F32" s="8">
        <v>4640</v>
      </c>
      <c r="G32" s="8">
        <v>4784</v>
      </c>
      <c r="H32" s="36">
        <v>4976</v>
      </c>
      <c r="I32" s="32">
        <f>4680+547</f>
        <v>5227</v>
      </c>
      <c r="J32" s="33">
        <v>5396</v>
      </c>
      <c r="K32" s="9">
        <v>5510</v>
      </c>
      <c r="L32" s="32">
        <v>5720</v>
      </c>
      <c r="M32" s="9">
        <v>6036</v>
      </c>
      <c r="N32" s="9">
        <v>6406</v>
      </c>
      <c r="O32" s="34">
        <f t="shared" si="3"/>
        <v>6.1298873426110005E-2</v>
      </c>
      <c r="P32" s="49"/>
    </row>
    <row r="33" spans="1:16" x14ac:dyDescent="0.25">
      <c r="A33" s="35"/>
      <c r="B33" s="7" t="s">
        <v>25</v>
      </c>
      <c r="C33" s="8">
        <v>3920</v>
      </c>
      <c r="D33" s="8">
        <v>4082</v>
      </c>
      <c r="E33" s="8">
        <v>4234</v>
      </c>
      <c r="F33" s="8">
        <v>4418</v>
      </c>
      <c r="G33" s="8">
        <v>4576</v>
      </c>
      <c r="H33" s="36">
        <v>4804</v>
      </c>
      <c r="I33" s="32">
        <f>4680+356</f>
        <v>5036</v>
      </c>
      <c r="J33" s="37">
        <v>5258</v>
      </c>
      <c r="K33" s="9">
        <v>5258</v>
      </c>
      <c r="L33" s="32">
        <v>5550</v>
      </c>
      <c r="M33" s="38">
        <v>5786</v>
      </c>
      <c r="N33" s="38">
        <v>6074</v>
      </c>
      <c r="O33" s="34">
        <f t="shared" si="3"/>
        <v>4.9775319737296923E-2</v>
      </c>
      <c r="P33" s="26"/>
    </row>
    <row r="34" spans="1:16" x14ac:dyDescent="0.25">
      <c r="A34" s="10"/>
      <c r="B34" s="11"/>
      <c r="E34" s="13"/>
      <c r="F34" s="13"/>
      <c r="G34" s="13"/>
      <c r="H34" s="13"/>
      <c r="I34" s="39"/>
      <c r="J34" s="40"/>
      <c r="K34" s="14"/>
      <c r="L34" s="88"/>
      <c r="M34" s="14"/>
      <c r="N34" s="14"/>
      <c r="O34" s="40"/>
      <c r="P34" s="26"/>
    </row>
    <row r="35" spans="1:16" ht="13.5" customHeight="1" x14ac:dyDescent="0.25">
      <c r="A35" s="79"/>
      <c r="B35" s="80" t="s">
        <v>30</v>
      </c>
      <c r="C35" s="81">
        <f t="shared" ref="C35:G35" si="4">AVERAGEA(C27:C33)</f>
        <v>4022.8571428571427</v>
      </c>
      <c r="D35" s="81">
        <f t="shared" si="4"/>
        <v>4162.5714285714284</v>
      </c>
      <c r="E35" s="82">
        <f t="shared" si="4"/>
        <v>4363.7142857142853</v>
      </c>
      <c r="F35" s="82">
        <f t="shared" si="4"/>
        <v>4577.8571428571431</v>
      </c>
      <c r="G35" s="82">
        <f t="shared" si="4"/>
        <v>4692</v>
      </c>
      <c r="H35" s="82">
        <f>AVERAGEA(H27:H33)</f>
        <v>4907.1428571428569</v>
      </c>
      <c r="I35" s="83">
        <f t="shared" ref="I35:N35" si="5">AVERAGEA(I27:I33)</f>
        <v>5137.4285714285716</v>
      </c>
      <c r="J35" s="84">
        <f t="shared" si="5"/>
        <v>5381.8571428571431</v>
      </c>
      <c r="K35" s="85">
        <f t="shared" si="5"/>
        <v>5416.4285714285716</v>
      </c>
      <c r="L35" s="85">
        <f t="shared" si="5"/>
        <v>5682.8571428571431</v>
      </c>
      <c r="M35" s="85">
        <f t="shared" si="5"/>
        <v>5991.4285714285716</v>
      </c>
      <c r="N35" s="85">
        <f t="shared" si="5"/>
        <v>6331</v>
      </c>
      <c r="O35" s="86">
        <f>(N35-M35)/M35</f>
        <v>5.6676204101096785E-2</v>
      </c>
      <c r="P35" s="26"/>
    </row>
    <row r="36" spans="1:16" ht="6" customHeight="1" x14ac:dyDescent="0.25">
      <c r="A36" s="15"/>
      <c r="B36" s="16"/>
      <c r="E36" s="16"/>
      <c r="F36" s="16"/>
      <c r="G36" s="16"/>
      <c r="H36" s="16"/>
      <c r="I36" s="41"/>
      <c r="J36" s="42"/>
      <c r="K36" s="17"/>
      <c r="L36" s="89"/>
      <c r="M36" s="17"/>
      <c r="N36" s="17"/>
      <c r="O36" s="17"/>
      <c r="P36" s="26"/>
    </row>
    <row r="37" spans="1:16" ht="3" customHeight="1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6"/>
    </row>
    <row r="38" spans="1:16" ht="3" customHeight="1" x14ac:dyDescent="0.25">
      <c r="B38" s="1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</row>
    <row r="39" spans="1:16" x14ac:dyDescent="0.25">
      <c r="A39" s="18" t="s">
        <v>26</v>
      </c>
      <c r="B39" s="1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6" ht="3" customHeight="1" x14ac:dyDescent="0.25">
      <c r="A40" s="19"/>
      <c r="B40" s="1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1:16" x14ac:dyDescent="0.25">
      <c r="A41" s="54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6" x14ac:dyDescent="0.25">
      <c r="A42" s="54" t="s">
        <v>33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 t="s">
        <v>1</v>
      </c>
    </row>
    <row r="43" spans="1:16" x14ac:dyDescent="0.25">
      <c r="A43" s="18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 t="s">
        <v>0</v>
      </c>
    </row>
    <row r="44" spans="1:16" x14ac:dyDescent="0.25">
      <c r="A44" s="20" t="s">
        <v>27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>
        <v>41611</v>
      </c>
    </row>
  </sheetData>
  <mergeCells count="12">
    <mergeCell ref="I24:I26"/>
    <mergeCell ref="J24:J26"/>
    <mergeCell ref="K24:K26"/>
    <mergeCell ref="M24:M26"/>
    <mergeCell ref="N24:N26"/>
    <mergeCell ref="L24:L26"/>
    <mergeCell ref="I6:I8"/>
    <mergeCell ref="J6:J8"/>
    <mergeCell ref="K6:K8"/>
    <mergeCell ref="M6:M8"/>
    <mergeCell ref="N6:N8"/>
    <mergeCell ref="L6:L8"/>
  </mergeCells>
  <printOptions horizontalCentered="1"/>
  <pageMargins left="0.25" right="0.25" top="0.67" bottom="0.53" header="0.61" footer="0.25"/>
  <pageSetup firstPageNumber="4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CCTF</vt:lpstr>
      <vt:lpstr>CCTF!Database</vt:lpstr>
      <vt:lpstr>CCTF!Database_MI</vt:lpstr>
      <vt:lpstr>CCTF!Print_Area_MI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2014-01-15T21:49:07Z</cp:lastPrinted>
  <dcterms:created xsi:type="dcterms:W3CDTF">2013-11-07T16:56:53Z</dcterms:created>
  <dcterms:modified xsi:type="dcterms:W3CDTF">2014-02-03T21:44:11Z</dcterms:modified>
</cp:coreProperties>
</file>