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Lori Shuler\Website\Documents for website\Policy &amp; Procedure\"/>
    </mc:Choice>
  </mc:AlternateContent>
  <xr:revisionPtr revIDLastSave="0" documentId="13_ncr:1_{0F3A100A-278D-4BD9-B40A-19C073B6C5FD}"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D21" i="1"/>
  <c r="D24" i="1"/>
  <c r="C7" i="1"/>
  <c r="C17" i="1" l="1"/>
  <c r="D22" i="1" l="1"/>
  <c r="D25" i="1" s="1"/>
  <c r="D15" i="1" l="1"/>
  <c r="D14" i="1"/>
  <c r="F15" i="1" l="1"/>
  <c r="G15" i="1" s="1"/>
  <c r="E15" i="1"/>
  <c r="F16" i="1"/>
  <c r="G16" i="1" s="1"/>
  <c r="D17" i="1"/>
  <c r="E14" i="1"/>
  <c r="F14" i="1"/>
  <c r="G14" i="1" s="1"/>
  <c r="E17" i="1" l="1"/>
  <c r="G17" i="1"/>
  <c r="F17" i="1"/>
</calcChain>
</file>

<file path=xl/sharedStrings.xml><?xml version="1.0" encoding="utf-8"?>
<sst xmlns="http://schemas.openxmlformats.org/spreadsheetml/2006/main" count="29" uniqueCount="27">
  <si>
    <t>CAP</t>
  </si>
  <si>
    <t>CAP Per Month</t>
  </si>
  <si>
    <t>Links:</t>
  </si>
  <si>
    <t>Executive Schedule Pay Table</t>
  </si>
  <si>
    <t>Directions:</t>
  </si>
  <si>
    <t>Actual Effort on project</t>
  </si>
  <si>
    <t>Alternative Approach:</t>
  </si>
  <si>
    <t>Institional Base Salary</t>
  </si>
  <si>
    <t>Salary Cap</t>
  </si>
  <si>
    <t>Amount over the cap</t>
  </si>
  <si>
    <t>Effort on Project</t>
  </si>
  <si>
    <t>Salary allowed to be billed to sponsored project per month (effort % x salary cap / 12 months)</t>
  </si>
  <si>
    <t>Salary to be paid by non-sponsored project funds per month (effort % x amount over the cap / 12 months)</t>
  </si>
  <si>
    <t>Base Salary</t>
  </si>
  <si>
    <t>(enter faculty members monthly base pay)</t>
  </si>
  <si>
    <t>100XXXX</t>
  </si>
  <si>
    <t>Amt over cap to Department Account</t>
  </si>
  <si>
    <t>HCM form Project Distribution %</t>
  </si>
  <si>
    <t>HCM form Department Distribution %</t>
  </si>
  <si>
    <t>Project #</t>
  </si>
  <si>
    <t>Max Allowable per Month on Project</t>
  </si>
  <si>
    <t xml:space="preserve">Enter employees actual monthly pay and the percent of effort on the project in highlighted boxes. This form will then calculate the allowable dollar amount and percent that can be charged to a project and the remaining amount that must be charged to a department GL account string.  </t>
  </si>
  <si>
    <t xml:space="preserve">*We can only bill NIH, Capacity projects, and SBA projects up to the salary cap. Your department may pay an employee beyond the cap with Non-Sponsored funds. </t>
  </si>
  <si>
    <t xml:space="preserve">Current 2025 Salary CAP </t>
  </si>
  <si>
    <t>The Consolidated Appropriations Act, 2024 restricts the amount of direct salary to Executive Level II of the Federal Executive pay scale. The Office of Personnel Management recently released new salary levels for the Executive Pay Scale. Effective January 1, 2025, the salary limitation for Executive Level II is $225,700.</t>
  </si>
  <si>
    <t>1/1/2025 to 12/31/2025</t>
  </si>
  <si>
    <t>Public Law 118-23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</si>
</sst>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rgb="FF404B56"/>
      <name val="Arial"/>
      <family val="2"/>
    </font>
    <font>
      <u/>
      <sz val="11"/>
      <color theme="10"/>
      <name val="Calibri"/>
      <family val="2"/>
      <scheme val="minor"/>
    </font>
    <font>
      <b/>
      <sz val="10"/>
      <color rgb="FF404B56"/>
      <name val="Arial"/>
      <family val="2"/>
    </font>
    <font>
      <b/>
      <sz val="11"/>
      <color rgb="FF0070C0"/>
      <name val="Calibri"/>
      <family val="2"/>
      <scheme val="minor"/>
    </font>
    <font>
      <i/>
      <sz val="8"/>
      <color theme="1"/>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medium">
        <color indexed="64"/>
      </left>
      <right style="thin">
        <color indexed="64"/>
      </right>
      <top/>
      <bottom style="medium">
        <color indexed="64"/>
      </bottom>
      <diagonal/>
    </border>
    <border>
      <left style="medium">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medium">
        <color indexed="64"/>
      </right>
      <top style="thin">
        <color indexed="64"/>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
      <left/>
      <right style="thin">
        <color auto="1"/>
      </right>
      <top/>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diagonal/>
    </border>
    <border>
      <left style="thick">
        <color auto="1"/>
      </left>
      <right/>
      <top/>
      <bottom style="thick">
        <color auto="1"/>
      </bottom>
      <diagonal/>
    </border>
    <border>
      <left/>
      <right style="thin">
        <color auto="1"/>
      </right>
      <top/>
      <bottom style="thick">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65">
    <xf numFmtId="0" fontId="0" fillId="0" borderId="0" xfId="0"/>
    <xf numFmtId="10" fontId="0" fillId="0" borderId="0" xfId="2" applyNumberFormat="1" applyFont="1"/>
    <xf numFmtId="0" fontId="0" fillId="0" borderId="5" xfId="0" applyBorder="1"/>
    <xf numFmtId="44" fontId="0" fillId="0" borderId="6" xfId="1" applyFont="1" applyBorder="1"/>
    <xf numFmtId="0" fontId="0" fillId="0" borderId="7" xfId="0" applyBorder="1"/>
    <xf numFmtId="44" fontId="0" fillId="0" borderId="8" xfId="1" applyFont="1" applyBorder="1"/>
    <xf numFmtId="44" fontId="0" fillId="0" borderId="12" xfId="0" applyNumberFormat="1" applyBorder="1"/>
    <xf numFmtId="10" fontId="0" fillId="0" borderId="12" xfId="2" applyNumberFormat="1" applyFont="1" applyBorder="1"/>
    <xf numFmtId="10" fontId="0" fillId="0" borderId="8" xfId="2" applyNumberFormat="1" applyFont="1" applyBorder="1"/>
    <xf numFmtId="0" fontId="0" fillId="0" borderId="5" xfId="0" applyBorder="1" applyAlignment="1">
      <alignment horizontal="center" wrapText="1"/>
    </xf>
    <xf numFmtId="0" fontId="0" fillId="0" borderId="11" xfId="0" applyBorder="1" applyAlignment="1">
      <alignment horizontal="center" wrapText="1"/>
    </xf>
    <xf numFmtId="10" fontId="0" fillId="0" borderId="11" xfId="2" applyNumberFormat="1" applyFont="1" applyBorder="1" applyAlignment="1">
      <alignment horizontal="center" wrapText="1"/>
    </xf>
    <xf numFmtId="10" fontId="0" fillId="0" borderId="6" xfId="2" applyNumberFormat="1" applyFont="1" applyBorder="1" applyAlignment="1">
      <alignment horizontal="center" wrapText="1"/>
    </xf>
    <xf numFmtId="0" fontId="3" fillId="0" borderId="0" xfId="0" applyFont="1"/>
    <xf numFmtId="0" fontId="3" fillId="0" borderId="0" xfId="0" applyFont="1" applyAlignment="1">
      <alignment horizontal="center" wrapText="1"/>
    </xf>
    <xf numFmtId="10" fontId="0" fillId="0" borderId="0" xfId="2" applyNumberFormat="1" applyFont="1" applyBorder="1"/>
    <xf numFmtId="44" fontId="0" fillId="0" borderId="0" xfId="1" applyFont="1" applyBorder="1"/>
    <xf numFmtId="44" fontId="0" fillId="0" borderId="0" xfId="0" applyNumberFormat="1"/>
    <xf numFmtId="0" fontId="0" fillId="0" borderId="0" xfId="0" applyAlignment="1">
      <alignment horizontal="center" wrapText="1"/>
    </xf>
    <xf numFmtId="44" fontId="0" fillId="0" borderId="16" xfId="0" applyNumberFormat="1" applyBorder="1"/>
    <xf numFmtId="44" fontId="0" fillId="0" borderId="17" xfId="0" applyNumberFormat="1" applyBorder="1"/>
    <xf numFmtId="44" fontId="0" fillId="2" borderId="15" xfId="0" applyNumberFormat="1" applyFill="1" applyBorder="1" applyProtection="1">
      <protection locked="0"/>
    </xf>
    <xf numFmtId="9" fontId="0" fillId="2" borderId="16" xfId="2" applyFont="1" applyFill="1" applyBorder="1" applyProtection="1">
      <protection locked="0"/>
    </xf>
    <xf numFmtId="0" fontId="7" fillId="0" borderId="0" xfId="0" applyFont="1"/>
    <xf numFmtId="44" fontId="0" fillId="2" borderId="0" xfId="0" applyNumberFormat="1" applyFill="1" applyProtection="1">
      <protection locked="0"/>
    </xf>
    <xf numFmtId="0" fontId="0" fillId="0" borderId="18" xfId="0" applyBorder="1"/>
    <xf numFmtId="0" fontId="5" fillId="0" borderId="0" xfId="0" applyFont="1" applyAlignment="1">
      <alignment horizontal="center" wrapText="1"/>
    </xf>
    <xf numFmtId="10" fontId="0" fillId="2" borderId="20" xfId="2" applyNumberFormat="1" applyFont="1" applyFill="1" applyBorder="1" applyProtection="1">
      <protection locked="0"/>
    </xf>
    <xf numFmtId="44" fontId="0" fillId="0" borderId="20" xfId="0" applyNumberFormat="1" applyBorder="1"/>
    <xf numFmtId="10" fontId="0" fillId="0" borderId="20" xfId="2" applyNumberFormat="1" applyFont="1" applyBorder="1"/>
    <xf numFmtId="10" fontId="0" fillId="0" borderId="21" xfId="2" applyNumberFormat="1" applyFont="1" applyBorder="1"/>
    <xf numFmtId="10" fontId="0" fillId="2" borderId="23" xfId="2" applyNumberFormat="1" applyFont="1" applyFill="1" applyBorder="1" applyProtection="1">
      <protection locked="0"/>
    </xf>
    <xf numFmtId="44" fontId="0" fillId="0" borderId="23" xfId="0" applyNumberFormat="1" applyBorder="1"/>
    <xf numFmtId="10" fontId="0" fillId="0" borderId="23" xfId="2" applyNumberFormat="1" applyFont="1" applyBorder="1"/>
    <xf numFmtId="10" fontId="0" fillId="0" borderId="24" xfId="2" applyNumberFormat="1" applyFont="1" applyBorder="1"/>
    <xf numFmtId="44" fontId="0" fillId="0" borderId="26" xfId="0" applyNumberFormat="1" applyBorder="1"/>
    <xf numFmtId="10" fontId="0" fillId="0" borderId="27" xfId="2" applyNumberFormat="1" applyFont="1" applyBorder="1"/>
    <xf numFmtId="44" fontId="0" fillId="0" borderId="27" xfId="0" applyNumberFormat="1" applyBorder="1"/>
    <xf numFmtId="10" fontId="0" fillId="0" borderId="28" xfId="2" applyNumberFormat="1" applyFont="1" applyBorder="1"/>
    <xf numFmtId="9" fontId="0" fillId="0" borderId="12" xfId="2" applyFont="1" applyFill="1" applyBorder="1" applyProtection="1"/>
    <xf numFmtId="9" fontId="0" fillId="0" borderId="0" xfId="2" applyFont="1" applyFill="1" applyBorder="1" applyProtection="1"/>
    <xf numFmtId="1" fontId="0" fillId="0" borderId="19" xfId="2" applyNumberFormat="1" applyFont="1" applyBorder="1" applyProtection="1">
      <protection locked="0"/>
    </xf>
    <xf numFmtId="1" fontId="0" fillId="0" borderId="22" xfId="2" applyNumberFormat="1" applyFont="1" applyBorder="1" applyProtection="1">
      <protection locked="0"/>
    </xf>
    <xf numFmtId="1" fontId="0" fillId="0" borderId="25" xfId="2" applyNumberFormat="1" applyFont="1" applyBorder="1" applyProtection="1">
      <protection locked="0"/>
    </xf>
    <xf numFmtId="10" fontId="0" fillId="2" borderId="26" xfId="2" applyNumberFormat="1" applyFont="1" applyFill="1" applyBorder="1" applyProtection="1">
      <protection locked="0"/>
    </xf>
    <xf numFmtId="0" fontId="4" fillId="0" borderId="0" xfId="3"/>
    <xf numFmtId="0" fontId="0" fillId="0" borderId="33" xfId="0" applyBorder="1" applyAlignment="1">
      <alignment horizontal="center" wrapText="1"/>
    </xf>
    <xf numFmtId="0" fontId="0" fillId="0" borderId="34"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9" xfId="0" applyBorder="1" applyAlignment="1">
      <alignment horizontal="center"/>
    </xf>
    <xf numFmtId="0" fontId="0" fillId="0" borderId="32" xfId="0" applyBorder="1" applyAlignment="1">
      <alignment horizontal="center" wrapText="1"/>
    </xf>
    <xf numFmtId="0" fontId="0" fillId="0" borderId="29" xfId="0" applyBorder="1" applyAlignment="1">
      <alignment horizontal="center" wrapText="1"/>
    </xf>
    <xf numFmtId="0" fontId="0" fillId="0" borderId="0" xfId="0" applyAlignment="1">
      <alignment horizontal="center" vertical="center" wrapText="1"/>
    </xf>
    <xf numFmtId="0" fontId="6" fillId="0" borderId="2" xfId="0" applyFont="1" applyBorder="1" applyAlignment="1">
      <alignment horizontal="center"/>
    </xf>
    <xf numFmtId="0" fontId="2" fillId="0" borderId="13" xfId="0" applyFont="1" applyBorder="1" applyAlignment="1">
      <alignment horizontal="center" wrapText="1"/>
    </xf>
    <xf numFmtId="0" fontId="2" fillId="0" borderId="14" xfId="0" applyFont="1" applyBorder="1" applyAlignment="1">
      <alignment horizontal="center" wrapText="1"/>
    </xf>
    <xf numFmtId="0" fontId="5" fillId="0" borderId="3" xfId="0" applyFont="1" applyBorder="1" applyAlignment="1">
      <alignment horizontal="center" wrapText="1"/>
    </xf>
    <xf numFmtId="0" fontId="5" fillId="0" borderId="9" xfId="0" applyFont="1" applyBorder="1" applyAlignment="1">
      <alignment horizontal="center" wrapText="1"/>
    </xf>
    <xf numFmtId="0" fontId="5" fillId="0" borderId="4"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3" applyFill="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ngress.gov/118/bills/hr9747/BILLS-118hr9747enr.pdf" TargetMode="External"/><Relationship Id="rId1" Type="http://schemas.openxmlformats.org/officeDocument/2006/relationships/hyperlink" Target="https://www.opm.gov/policy-data-oversight/pay-leave/salaries-wages/2024/executive-senior-le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zoomScaleNormal="100" workbookViewId="0">
      <selection activeCell="D23" sqref="D23"/>
    </sheetView>
  </sheetViews>
  <sheetFormatPr defaultRowHeight="15" x14ac:dyDescent="0.25"/>
  <cols>
    <col min="1" max="1" width="9" customWidth="1"/>
    <col min="2" max="2" width="15.5703125" customWidth="1"/>
    <col min="3" max="3" width="17.140625" customWidth="1"/>
    <col min="4" max="4" width="14.7109375" customWidth="1"/>
    <col min="5" max="5" width="15.42578125" style="1" customWidth="1"/>
    <col min="6" max="6" width="14.28515625" customWidth="1"/>
    <col min="7" max="7" width="15.42578125" customWidth="1"/>
    <col min="8" max="9" width="14.140625" customWidth="1"/>
    <col min="11" max="11" width="48" customWidth="1"/>
    <col min="12" max="12" width="15.5703125" style="17" customWidth="1"/>
  </cols>
  <sheetData>
    <row r="1" spans="1:10" ht="42.75" customHeight="1" x14ac:dyDescent="0.25">
      <c r="A1" s="58" t="s">
        <v>24</v>
      </c>
      <c r="B1" s="59"/>
      <c r="C1" s="59"/>
      <c r="D1" s="59"/>
      <c r="E1" s="59"/>
      <c r="F1" s="59"/>
      <c r="G1" s="59"/>
      <c r="H1" s="60"/>
      <c r="I1" s="26"/>
      <c r="J1" s="13"/>
    </row>
    <row r="2" spans="1:10" ht="28.5" customHeight="1" thickBot="1" x14ac:dyDescent="0.3">
      <c r="A2" s="61" t="s">
        <v>22</v>
      </c>
      <c r="B2" s="62"/>
      <c r="C2" s="62"/>
      <c r="D2" s="62"/>
      <c r="E2" s="62"/>
      <c r="F2" s="62"/>
      <c r="G2" s="62"/>
      <c r="H2" s="63"/>
      <c r="I2" s="26"/>
      <c r="J2" s="13"/>
    </row>
    <row r="3" spans="1:10" x14ac:dyDescent="0.25">
      <c r="A3" s="14"/>
      <c r="B3" s="14"/>
      <c r="C3" s="14"/>
      <c r="D3" s="14"/>
      <c r="E3" s="14"/>
      <c r="F3" s="14"/>
      <c r="G3" s="14"/>
      <c r="H3" s="14"/>
      <c r="I3" s="14"/>
      <c r="J3" s="13"/>
    </row>
    <row r="4" spans="1:10" ht="15.75" thickBot="1" x14ac:dyDescent="0.3">
      <c r="B4" s="55" t="s">
        <v>23</v>
      </c>
      <c r="C4" s="55"/>
      <c r="E4" s="15"/>
    </row>
    <row r="5" spans="1:10" ht="15.75" customHeight="1" thickBot="1" x14ac:dyDescent="0.3">
      <c r="B5" s="56" t="s">
        <v>25</v>
      </c>
      <c r="C5" s="57"/>
      <c r="E5"/>
    </row>
    <row r="6" spans="1:10" x14ac:dyDescent="0.25">
      <c r="B6" s="2" t="s">
        <v>0</v>
      </c>
      <c r="C6" s="3">
        <v>225700</v>
      </c>
      <c r="E6"/>
    </row>
    <row r="7" spans="1:10" ht="15.75" thickBot="1" x14ac:dyDescent="0.3">
      <c r="B7" s="4" t="s">
        <v>1</v>
      </c>
      <c r="C7" s="5">
        <f>C6/12</f>
        <v>18808.333333333332</v>
      </c>
      <c r="E7"/>
    </row>
    <row r="8" spans="1:10" x14ac:dyDescent="0.25">
      <c r="B8" s="16"/>
      <c r="E8"/>
    </row>
    <row r="9" spans="1:10" x14ac:dyDescent="0.25">
      <c r="A9" t="s">
        <v>4</v>
      </c>
      <c r="B9" s="16"/>
      <c r="E9"/>
    </row>
    <row r="10" spans="1:10" ht="58.5" customHeight="1" x14ac:dyDescent="0.25">
      <c r="B10" s="54" t="s">
        <v>21</v>
      </c>
      <c r="C10" s="54"/>
      <c r="D10" s="54"/>
      <c r="E10" s="54"/>
      <c r="F10" s="54"/>
      <c r="G10" s="54"/>
      <c r="H10" s="54"/>
      <c r="I10" s="18"/>
    </row>
    <row r="11" spans="1:10" ht="16.5" customHeight="1" x14ac:dyDescent="0.25">
      <c r="B11" s="18"/>
      <c r="C11" s="18"/>
      <c r="D11" s="18"/>
      <c r="E11" s="18"/>
      <c r="F11" s="18"/>
      <c r="G11" s="18"/>
      <c r="H11" s="18"/>
      <c r="I11" s="18"/>
    </row>
    <row r="12" spans="1:10" ht="15.75" thickBot="1" x14ac:dyDescent="0.3">
      <c r="B12" t="s">
        <v>13</v>
      </c>
      <c r="C12" s="24">
        <v>18750</v>
      </c>
      <c r="D12" s="23" t="s">
        <v>14</v>
      </c>
      <c r="E12" s="15"/>
    </row>
    <row r="13" spans="1:10" ht="49.5" customHeight="1" x14ac:dyDescent="0.25">
      <c r="B13" s="9" t="s">
        <v>19</v>
      </c>
      <c r="C13" s="10" t="s">
        <v>5</v>
      </c>
      <c r="D13" s="10" t="s">
        <v>20</v>
      </c>
      <c r="E13" s="11" t="s">
        <v>17</v>
      </c>
      <c r="F13" s="10" t="s">
        <v>16</v>
      </c>
      <c r="G13" s="12" t="s">
        <v>18</v>
      </c>
    </row>
    <row r="14" spans="1:10" x14ac:dyDescent="0.25">
      <c r="B14" s="41" t="s">
        <v>15</v>
      </c>
      <c r="C14" s="27">
        <v>0.15</v>
      </c>
      <c r="D14" s="28">
        <f>C7*C14</f>
        <v>2821.2499999999995</v>
      </c>
      <c r="E14" s="29">
        <f>D14/C12</f>
        <v>0.15046666666666664</v>
      </c>
      <c r="F14" s="28">
        <f>(C12*C14)-D14</f>
        <v>-8.7499999999995453</v>
      </c>
      <c r="G14" s="30">
        <f>F14/C12</f>
        <v>-4.6666666666664243E-4</v>
      </c>
    </row>
    <row r="15" spans="1:10" x14ac:dyDescent="0.25">
      <c r="B15" s="42" t="s">
        <v>15</v>
      </c>
      <c r="C15" s="31">
        <v>0.1</v>
      </c>
      <c r="D15" s="32">
        <f>C7*C15</f>
        <v>1880.8333333333333</v>
      </c>
      <c r="E15" s="33">
        <f>D15/C12</f>
        <v>0.1003111111111111</v>
      </c>
      <c r="F15" s="32">
        <f>(C12*C15)-D15</f>
        <v>-5.8333333333332575</v>
      </c>
      <c r="G15" s="34">
        <f>F15/C12</f>
        <v>-3.1111111111110706E-4</v>
      </c>
    </row>
    <row r="16" spans="1:10" x14ac:dyDescent="0.25">
      <c r="B16" s="43" t="s">
        <v>15</v>
      </c>
      <c r="C16" s="44">
        <v>0.75</v>
      </c>
      <c r="D16" s="35">
        <f>C7*C16</f>
        <v>14106.25</v>
      </c>
      <c r="E16" s="36">
        <f>D16/C12</f>
        <v>0.7523333333333333</v>
      </c>
      <c r="F16" s="37">
        <f>(C12*C16)-D16</f>
        <v>-43.75</v>
      </c>
      <c r="G16" s="38">
        <f>F16/C12</f>
        <v>-2.3333333333333335E-3</v>
      </c>
    </row>
    <row r="17" spans="2:12" ht="15.75" thickBot="1" x14ac:dyDescent="0.3">
      <c r="B17" s="25"/>
      <c r="C17" s="39">
        <f>SUM(C14:C16)</f>
        <v>1</v>
      </c>
      <c r="D17" s="6">
        <f>SUM(D14:D16)</f>
        <v>18808.333333333332</v>
      </c>
      <c r="E17" s="7">
        <f>SUM(E14:E16)</f>
        <v>1.0031111111111111</v>
      </c>
      <c r="F17" s="6">
        <f>SUM(F14:F16)</f>
        <v>-58.333333333332803</v>
      </c>
      <c r="G17" s="8">
        <f>SUM(G14:G16)</f>
        <v>-3.1111111111110827E-3</v>
      </c>
    </row>
    <row r="18" spans="2:12" x14ac:dyDescent="0.25">
      <c r="C18" s="40"/>
      <c r="D18" s="17"/>
      <c r="E18" s="15"/>
      <c r="F18" s="17"/>
      <c r="G18" s="15"/>
    </row>
    <row r="19" spans="2:12" ht="15.75" thickBot="1" x14ac:dyDescent="0.3">
      <c r="B19" t="s">
        <v>6</v>
      </c>
      <c r="C19" s="17"/>
      <c r="D19" s="17"/>
      <c r="E19"/>
    </row>
    <row r="20" spans="2:12" ht="34.5" customHeight="1" thickTop="1" x14ac:dyDescent="0.25">
      <c r="B20" s="48" t="s">
        <v>7</v>
      </c>
      <c r="C20" s="49"/>
      <c r="D20" s="21">
        <v>236000</v>
      </c>
      <c r="E20" s="17"/>
    </row>
    <row r="21" spans="2:12" x14ac:dyDescent="0.25">
      <c r="B21" s="50" t="s">
        <v>8</v>
      </c>
      <c r="C21" s="51"/>
      <c r="D21" s="19">
        <f>C6</f>
        <v>225700</v>
      </c>
      <c r="E21"/>
      <c r="K21" s="17"/>
      <c r="L21"/>
    </row>
    <row r="22" spans="2:12" x14ac:dyDescent="0.25">
      <c r="B22" s="50" t="s">
        <v>9</v>
      </c>
      <c r="C22" s="51"/>
      <c r="D22" s="19">
        <f>D20-D21</f>
        <v>10300</v>
      </c>
      <c r="E22"/>
    </row>
    <row r="23" spans="2:12" x14ac:dyDescent="0.25">
      <c r="B23" s="50" t="s">
        <v>10</v>
      </c>
      <c r="C23" s="51"/>
      <c r="D23" s="22">
        <v>1</v>
      </c>
      <c r="E23"/>
    </row>
    <row r="24" spans="2:12" ht="51.75" customHeight="1" x14ac:dyDescent="0.25">
      <c r="B24" s="52" t="s">
        <v>11</v>
      </c>
      <c r="C24" s="53"/>
      <c r="D24" s="19">
        <f>D23*D21/12</f>
        <v>18808.333333333332</v>
      </c>
      <c r="E24"/>
    </row>
    <row r="25" spans="2:12" ht="48" customHeight="1" thickBot="1" x14ac:dyDescent="0.3">
      <c r="B25" s="46" t="s">
        <v>12</v>
      </c>
      <c r="C25" s="47"/>
      <c r="D25" s="20">
        <f>D23*D22/12</f>
        <v>858.33333333333337</v>
      </c>
      <c r="E25"/>
    </row>
    <row r="26" spans="2:12" ht="51.75" customHeight="1" thickTop="1" x14ac:dyDescent="0.25">
      <c r="B26" s="18"/>
      <c r="C26" s="18"/>
      <c r="D26" s="17"/>
      <c r="E26"/>
    </row>
    <row r="27" spans="2:12" x14ac:dyDescent="0.25">
      <c r="B27" t="s">
        <v>2</v>
      </c>
      <c r="E27" s="15"/>
    </row>
    <row r="28" spans="2:12" x14ac:dyDescent="0.25">
      <c r="B28" s="64" t="s">
        <v>26</v>
      </c>
      <c r="E28" s="15"/>
    </row>
    <row r="29" spans="2:12" x14ac:dyDescent="0.25">
      <c r="B29" s="45" t="s">
        <v>3</v>
      </c>
      <c r="E29" s="15"/>
    </row>
    <row r="30" spans="2:12" x14ac:dyDescent="0.25">
      <c r="E30" s="15"/>
    </row>
    <row r="31" spans="2:12" x14ac:dyDescent="0.25">
      <c r="E31" s="15"/>
    </row>
    <row r="32" spans="2:12" x14ac:dyDescent="0.25">
      <c r="E32" s="15"/>
    </row>
    <row r="33" spans="5:5" x14ac:dyDescent="0.25">
      <c r="E33" s="15"/>
    </row>
    <row r="34" spans="5:5" x14ac:dyDescent="0.25">
      <c r="E34" s="15"/>
    </row>
    <row r="35" spans="5:5" x14ac:dyDescent="0.25">
      <c r="E35" s="15"/>
    </row>
    <row r="36" spans="5:5" x14ac:dyDescent="0.25">
      <c r="E36" s="15"/>
    </row>
    <row r="37" spans="5:5" x14ac:dyDescent="0.25">
      <c r="E37" s="15"/>
    </row>
    <row r="38" spans="5:5" x14ac:dyDescent="0.25">
      <c r="E38" s="15"/>
    </row>
    <row r="39" spans="5:5" x14ac:dyDescent="0.25">
      <c r="E39" s="15"/>
    </row>
    <row r="40" spans="5:5" x14ac:dyDescent="0.25">
      <c r="E40" s="15"/>
    </row>
    <row r="41" spans="5:5" x14ac:dyDescent="0.25">
      <c r="E41" s="15"/>
    </row>
    <row r="42" spans="5:5" x14ac:dyDescent="0.25">
      <c r="E42" s="15"/>
    </row>
    <row r="43" spans="5:5" x14ac:dyDescent="0.25">
      <c r="E43" s="15"/>
    </row>
    <row r="44" spans="5:5" x14ac:dyDescent="0.25">
      <c r="E44" s="15"/>
    </row>
    <row r="45" spans="5:5" x14ac:dyDescent="0.25">
      <c r="E45" s="15"/>
    </row>
    <row r="46" spans="5:5" x14ac:dyDescent="0.25">
      <c r="E46" s="15"/>
    </row>
    <row r="47" spans="5:5" x14ac:dyDescent="0.25">
      <c r="E47" s="15"/>
    </row>
  </sheetData>
  <sheetProtection algorithmName="SHA-512" hashValue="r0uOYIIWbg/siVxqxzS1Ct5kUDwdXvMMJc+z/FdDqZV9lPVr/b2TJCajQrMD32Zaqh+0EhuDTdIi4kyHoUPBOg==" saltValue="LVpeNTbgOgQeGGzh0Cd7zg==" spinCount="100000" sheet="1" objects="1" scenarios="1" selectLockedCells="1"/>
  <mergeCells count="11">
    <mergeCell ref="B10:H10"/>
    <mergeCell ref="B4:C4"/>
    <mergeCell ref="B5:C5"/>
    <mergeCell ref="A1:H1"/>
    <mergeCell ref="A2:H2"/>
    <mergeCell ref="B25:C25"/>
    <mergeCell ref="B20:C20"/>
    <mergeCell ref="B21:C21"/>
    <mergeCell ref="B22:C22"/>
    <mergeCell ref="B23:C23"/>
    <mergeCell ref="B24:C24"/>
  </mergeCells>
  <hyperlinks>
    <hyperlink ref="B29" r:id="rId1" xr:uid="{00000000-0004-0000-0000-000001000000}"/>
    <hyperlink ref="B28" r:id="rId2" xr:uid="{BE7DF78C-2B69-445F-A378-2A8C40BFF361}"/>
  </hyperlinks>
  <pageMargins left="0.7" right="0.7" top="0.75" bottom="0.75" header="0.3" footer="0.3"/>
  <pageSetup orientation="landscape"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Crystal Shuler</dc:creator>
  <cp:lastModifiedBy>Lori Crystal Shuler</cp:lastModifiedBy>
  <cp:lastPrinted>2021-07-27T22:40:25Z</cp:lastPrinted>
  <dcterms:created xsi:type="dcterms:W3CDTF">2021-02-19T16:35:43Z</dcterms:created>
  <dcterms:modified xsi:type="dcterms:W3CDTF">2025-01-31T15:20:19Z</dcterms:modified>
</cp:coreProperties>
</file>