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1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sophiastuart/Documents/Grad School/CORE-CM/DOE Report/"/>
    </mc:Choice>
  </mc:AlternateContent>
  <xr:revisionPtr revIDLastSave="0" documentId="13_ncr:1_{47E8F058-F7FA-5144-A758-10FEC1D6C1D6}" xr6:coauthVersionLast="47" xr6:coauthVersionMax="47" xr10:uidLastSave="{00000000-0000-0000-0000-000000000000}"/>
  <bookViews>
    <workbookView xWindow="0" yWindow="500" windowWidth="28800" windowHeight="17500" xr2:uid="{00000000-000D-0000-FFFF-FFFF00000000}"/>
  </bookViews>
  <sheets>
    <sheet name="Whole Rock (ICP-MS)" sheetId="26" r:id="rId1"/>
    <sheet name="Whole Rock (ICP-OES)" sheetId="23" r:id="rId2"/>
    <sheet name="mean, SD, SE (whole rock)" sheetId="42" r:id="rId3"/>
    <sheet name="MDL (Whole Rock)" sheetId="25" r:id="rId4"/>
    <sheet name="Supp Table (Whole Rock)" sheetId="40" r:id="rId5"/>
    <sheet name="Bivariates (whole rock)" sheetId="20" r:id="rId6"/>
    <sheet name="Seq Ex Data" sheetId="14" r:id="rId7"/>
    <sheet name="mean, SD, SE" sheetId="17" r:id="rId8"/>
    <sheet name="MDL" sheetId="15" r:id="rId9"/>
    <sheet name="Li mass balance" sheetId="35" r:id="rId10"/>
    <sheet name="Supp Table (by extract)" sheetId="18" r:id="rId11"/>
    <sheet name="Supp Table (by sample)" sheetId="19" r:id="rId12"/>
    <sheet name="Bivariates (se, water)" sheetId="33" r:id="rId13"/>
    <sheet name="Bivariates (se, ion-exch)" sheetId="52" r:id="rId14"/>
    <sheet name="Bivariates (se, org)" sheetId="53" r:id="rId15"/>
    <sheet name="Bivariates (se, carb)" sheetId="54" r:id="rId16"/>
    <sheet name="Bivariates (se, acid)" sheetId="55" r:id="rId17"/>
    <sheet name="Bivariates (se, residual)" sheetId="56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78" i="18" l="1"/>
  <c r="AI77" i="18"/>
  <c r="AI76" i="18"/>
  <c r="AI80" i="18"/>
  <c r="AI79" i="18"/>
  <c r="AI75" i="18"/>
  <c r="F65" i="18" l="1"/>
  <c r="H65" i="18"/>
  <c r="J65" i="18"/>
  <c r="L65" i="18"/>
  <c r="N65" i="18"/>
  <c r="P65" i="18"/>
  <c r="R65" i="18"/>
  <c r="T65" i="18"/>
  <c r="V65" i="18"/>
  <c r="X65" i="18"/>
  <c r="Z65" i="18"/>
  <c r="AB65" i="18"/>
  <c r="AD65" i="18"/>
  <c r="AF65" i="18"/>
  <c r="AH65" i="18"/>
  <c r="AJ65" i="18"/>
  <c r="AL65" i="18"/>
  <c r="AN65" i="18"/>
  <c r="AP65" i="18"/>
  <c r="AR65" i="18"/>
  <c r="AT65" i="18"/>
  <c r="AV65" i="18"/>
  <c r="AX65" i="18"/>
  <c r="AZ65" i="18"/>
  <c r="BB65" i="18"/>
  <c r="BD65" i="18"/>
  <c r="BF65" i="18"/>
  <c r="BH65" i="18"/>
  <c r="BJ65" i="18"/>
  <c r="BL65" i="18"/>
  <c r="BN65" i="18"/>
  <c r="BP65" i="18"/>
  <c r="BR65" i="18"/>
  <c r="BU65" i="18"/>
  <c r="BW65" i="18"/>
  <c r="BY65" i="18"/>
  <c r="CA65" i="18"/>
  <c r="CC65" i="18"/>
  <c r="CE65" i="18"/>
  <c r="CG65" i="18"/>
  <c r="CI65" i="18"/>
  <c r="CK65" i="18"/>
  <c r="CM65" i="18"/>
  <c r="CO65" i="18"/>
  <c r="CQ65" i="18"/>
  <c r="CS65" i="18"/>
  <c r="F66" i="18"/>
  <c r="H66" i="18"/>
  <c r="J66" i="18"/>
  <c r="L66" i="18"/>
  <c r="N66" i="18"/>
  <c r="P66" i="18"/>
  <c r="R66" i="18"/>
  <c r="T66" i="18"/>
  <c r="V66" i="18"/>
  <c r="X66" i="18"/>
  <c r="Z66" i="18"/>
  <c r="AB66" i="18"/>
  <c r="AD66" i="18"/>
  <c r="AF66" i="18"/>
  <c r="AH66" i="18"/>
  <c r="AJ66" i="18"/>
  <c r="AL66" i="18"/>
  <c r="AN66" i="18"/>
  <c r="AP66" i="18"/>
  <c r="AR66" i="18"/>
  <c r="AT66" i="18"/>
  <c r="AV66" i="18"/>
  <c r="AX66" i="18"/>
  <c r="AZ66" i="18"/>
  <c r="BB66" i="18"/>
  <c r="BD66" i="18"/>
  <c r="BF66" i="18"/>
  <c r="BH66" i="18"/>
  <c r="BJ66" i="18"/>
  <c r="BL66" i="18"/>
  <c r="BN66" i="18"/>
  <c r="BP66" i="18"/>
  <c r="BR66" i="18"/>
  <c r="BU66" i="18"/>
  <c r="BW66" i="18"/>
  <c r="BY66" i="18"/>
  <c r="CA66" i="18"/>
  <c r="CC66" i="18"/>
  <c r="CE66" i="18"/>
  <c r="CG66" i="18"/>
  <c r="CI66" i="18"/>
  <c r="CK66" i="18"/>
  <c r="CM66" i="18"/>
  <c r="CO66" i="18"/>
  <c r="CQ66" i="18"/>
  <c r="CS66" i="18"/>
  <c r="F67" i="18"/>
  <c r="H67" i="18"/>
  <c r="J67" i="18"/>
  <c r="L67" i="18"/>
  <c r="L71" i="18" s="1"/>
  <c r="N67" i="18"/>
  <c r="P67" i="18"/>
  <c r="R67" i="18"/>
  <c r="T67" i="18"/>
  <c r="V67" i="18"/>
  <c r="V71" i="18" s="1"/>
  <c r="X67" i="18"/>
  <c r="Z67" i="18"/>
  <c r="AB67" i="18"/>
  <c r="AD67" i="18"/>
  <c r="AF67" i="18"/>
  <c r="AF71" i="18" s="1"/>
  <c r="AH67" i="18"/>
  <c r="AJ67" i="18"/>
  <c r="AL67" i="18"/>
  <c r="AN67" i="18"/>
  <c r="AP67" i="18"/>
  <c r="AR67" i="18"/>
  <c r="AT67" i="18"/>
  <c r="AV67" i="18"/>
  <c r="AX67" i="18"/>
  <c r="AZ67" i="18"/>
  <c r="BB67" i="18"/>
  <c r="BB71" i="18" s="1"/>
  <c r="BD67" i="18"/>
  <c r="BF67" i="18"/>
  <c r="BH67" i="18"/>
  <c r="BJ67" i="18"/>
  <c r="BL67" i="18"/>
  <c r="BN67" i="18"/>
  <c r="BP67" i="18"/>
  <c r="BR67" i="18"/>
  <c r="BU67" i="18"/>
  <c r="BW67" i="18"/>
  <c r="BY67" i="18"/>
  <c r="CA67" i="18"/>
  <c r="CC67" i="18"/>
  <c r="CE67" i="18"/>
  <c r="CG67" i="18"/>
  <c r="CI67" i="18"/>
  <c r="CK67" i="18"/>
  <c r="CM67" i="18"/>
  <c r="CO67" i="18"/>
  <c r="CQ67" i="18"/>
  <c r="CS67" i="18"/>
  <c r="F68" i="18"/>
  <c r="H68" i="18"/>
  <c r="J68" i="18"/>
  <c r="L68" i="18"/>
  <c r="N68" i="18"/>
  <c r="P68" i="18"/>
  <c r="R68" i="18"/>
  <c r="T68" i="18"/>
  <c r="V68" i="18"/>
  <c r="X68" i="18"/>
  <c r="Z68" i="18"/>
  <c r="Z71" i="18" s="1"/>
  <c r="AB68" i="18"/>
  <c r="AD68" i="18"/>
  <c r="AF68" i="18"/>
  <c r="AH68" i="18"/>
  <c r="AJ68" i="18"/>
  <c r="AL68" i="18"/>
  <c r="AN68" i="18"/>
  <c r="AP68" i="18"/>
  <c r="AR68" i="18"/>
  <c r="AT68" i="18"/>
  <c r="AV68" i="18"/>
  <c r="AX68" i="18"/>
  <c r="AZ68" i="18"/>
  <c r="BB68" i="18"/>
  <c r="BD68" i="18"/>
  <c r="BF68" i="18"/>
  <c r="BH68" i="18"/>
  <c r="BJ68" i="18"/>
  <c r="BL68" i="18"/>
  <c r="BN68" i="18"/>
  <c r="BP68" i="18"/>
  <c r="BR68" i="18"/>
  <c r="BU68" i="18"/>
  <c r="BW68" i="18"/>
  <c r="BY68" i="18"/>
  <c r="CA68" i="18"/>
  <c r="CC68" i="18"/>
  <c r="CE68" i="18"/>
  <c r="CG68" i="18"/>
  <c r="CI68" i="18"/>
  <c r="CK68" i="18"/>
  <c r="CM68" i="18"/>
  <c r="CO68" i="18"/>
  <c r="CQ68" i="18"/>
  <c r="CS68" i="18"/>
  <c r="F69" i="18"/>
  <c r="H69" i="18"/>
  <c r="J69" i="18"/>
  <c r="L69" i="18"/>
  <c r="N69" i="18"/>
  <c r="N71" i="18" s="1"/>
  <c r="P69" i="18"/>
  <c r="R69" i="18"/>
  <c r="T69" i="18"/>
  <c r="V69" i="18"/>
  <c r="X69" i="18"/>
  <c r="Z69" i="18"/>
  <c r="AB69" i="18"/>
  <c r="AD69" i="18"/>
  <c r="AF69" i="18"/>
  <c r="AH69" i="18"/>
  <c r="AJ69" i="18"/>
  <c r="AL69" i="18"/>
  <c r="AN69" i="18"/>
  <c r="AP69" i="18"/>
  <c r="AR69" i="18"/>
  <c r="AT69" i="18"/>
  <c r="AV69" i="18"/>
  <c r="AX69" i="18"/>
  <c r="AZ69" i="18"/>
  <c r="BB69" i="18"/>
  <c r="BD69" i="18"/>
  <c r="BF69" i="18"/>
  <c r="BH69" i="18"/>
  <c r="BJ69" i="18"/>
  <c r="BL69" i="18"/>
  <c r="BN69" i="18"/>
  <c r="BP69" i="18"/>
  <c r="BR69" i="18"/>
  <c r="BU69" i="18"/>
  <c r="BW69" i="18"/>
  <c r="BY69" i="18"/>
  <c r="CA69" i="18"/>
  <c r="CC69" i="18"/>
  <c r="CE69" i="18"/>
  <c r="CG69" i="18"/>
  <c r="CI69" i="18"/>
  <c r="CK69" i="18"/>
  <c r="CM69" i="18"/>
  <c r="CO69" i="18"/>
  <c r="CQ69" i="18"/>
  <c r="CS69" i="18"/>
  <c r="F70" i="18"/>
  <c r="H70" i="18"/>
  <c r="J70" i="18"/>
  <c r="L70" i="18"/>
  <c r="N70" i="18"/>
  <c r="P70" i="18"/>
  <c r="P71" i="18" s="1"/>
  <c r="R70" i="18"/>
  <c r="T70" i="18"/>
  <c r="V70" i="18"/>
  <c r="X70" i="18"/>
  <c r="Z70" i="18"/>
  <c r="AB70" i="18"/>
  <c r="AD70" i="18"/>
  <c r="AF70" i="18"/>
  <c r="AH70" i="18"/>
  <c r="AJ70" i="18"/>
  <c r="AL70" i="18"/>
  <c r="AN70" i="18"/>
  <c r="AP70" i="18"/>
  <c r="AR70" i="18"/>
  <c r="AT70" i="18"/>
  <c r="AV70" i="18"/>
  <c r="AX70" i="18"/>
  <c r="AZ70" i="18"/>
  <c r="BB70" i="18"/>
  <c r="BD70" i="18"/>
  <c r="BF70" i="18"/>
  <c r="BH70" i="18"/>
  <c r="BJ70" i="18"/>
  <c r="BL70" i="18"/>
  <c r="BN70" i="18"/>
  <c r="BP70" i="18"/>
  <c r="BR70" i="18"/>
  <c r="BU70" i="18"/>
  <c r="BW70" i="18"/>
  <c r="BY70" i="18"/>
  <c r="CA70" i="18"/>
  <c r="CC70" i="18"/>
  <c r="CE70" i="18"/>
  <c r="CG70" i="18"/>
  <c r="CI70" i="18"/>
  <c r="CK70" i="18"/>
  <c r="CM70" i="18"/>
  <c r="CO70" i="18"/>
  <c r="CQ70" i="18"/>
  <c r="CS70" i="18"/>
  <c r="D70" i="18"/>
  <c r="D69" i="18"/>
  <c r="D68" i="18"/>
  <c r="D67" i="18"/>
  <c r="D66" i="18"/>
  <c r="D65" i="18"/>
  <c r="R71" i="18"/>
  <c r="AH71" i="18"/>
  <c r="AB71" i="18"/>
  <c r="AD71" i="18"/>
  <c r="AY55" i="42"/>
  <c r="AX55" i="42"/>
  <c r="AW55" i="42"/>
  <c r="AV55" i="42"/>
  <c r="AU55" i="42"/>
  <c r="AT55" i="42"/>
  <c r="AS55" i="42"/>
  <c r="AR55" i="42"/>
  <c r="AQ55" i="42"/>
  <c r="AP55" i="42"/>
  <c r="AO55" i="42"/>
  <c r="AN55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E55" i="42"/>
  <c r="AX46" i="42"/>
  <c r="AW46" i="42"/>
  <c r="AV46" i="42"/>
  <c r="AU46" i="42"/>
  <c r="AT46" i="42"/>
  <c r="AS46" i="42"/>
  <c r="AR46" i="42"/>
  <c r="AQ46" i="42"/>
  <c r="AP46" i="42"/>
  <c r="AO46" i="42"/>
  <c r="AN46" i="42"/>
  <c r="AM46" i="42"/>
  <c r="AL46" i="42"/>
  <c r="AK46" i="42"/>
  <c r="AJ46" i="42"/>
  <c r="AI46" i="42"/>
  <c r="AH46" i="42"/>
  <c r="AG46" i="42"/>
  <c r="AF46" i="42"/>
  <c r="AE46" i="42"/>
  <c r="AD46" i="42"/>
  <c r="AC46" i="42"/>
  <c r="AB46" i="42"/>
  <c r="AA46" i="42"/>
  <c r="Z46" i="42"/>
  <c r="Y46" i="42"/>
  <c r="X46" i="42"/>
  <c r="W46" i="42"/>
  <c r="V46" i="42"/>
  <c r="U46" i="42"/>
  <c r="T46" i="42"/>
  <c r="S46" i="42"/>
  <c r="R46" i="42"/>
  <c r="Q46" i="42"/>
  <c r="P46" i="42"/>
  <c r="O46" i="42"/>
  <c r="N46" i="42"/>
  <c r="M46" i="42"/>
  <c r="L46" i="42"/>
  <c r="K46" i="42"/>
  <c r="J46" i="42"/>
  <c r="I46" i="42"/>
  <c r="H46" i="42"/>
  <c r="G46" i="42"/>
  <c r="F46" i="42"/>
  <c r="E46" i="42"/>
  <c r="AX37" i="42"/>
  <c r="AW37" i="42"/>
  <c r="AV37" i="42"/>
  <c r="AU37" i="42"/>
  <c r="AT37" i="42"/>
  <c r="AS37" i="42"/>
  <c r="AR37" i="42"/>
  <c r="AQ37" i="42"/>
  <c r="AP37" i="42"/>
  <c r="AO37" i="42"/>
  <c r="AN37" i="42"/>
  <c r="AM37" i="42"/>
  <c r="AL37" i="42"/>
  <c r="AK37" i="42"/>
  <c r="AJ37" i="42"/>
  <c r="AI37" i="42"/>
  <c r="AH37" i="42"/>
  <c r="AG37" i="42"/>
  <c r="AF37" i="42"/>
  <c r="AE37" i="42"/>
  <c r="AD37" i="42"/>
  <c r="AC37" i="42"/>
  <c r="AB37" i="42"/>
  <c r="AA37" i="42"/>
  <c r="Z37" i="42"/>
  <c r="Y37" i="42"/>
  <c r="X37" i="42"/>
  <c r="W37" i="42"/>
  <c r="V37" i="42"/>
  <c r="U37" i="42"/>
  <c r="T37" i="42"/>
  <c r="S37" i="42"/>
  <c r="R37" i="42"/>
  <c r="Q37" i="42"/>
  <c r="P37" i="42"/>
  <c r="O37" i="42"/>
  <c r="N37" i="42"/>
  <c r="M37" i="42"/>
  <c r="L37" i="42"/>
  <c r="K37" i="42"/>
  <c r="J37" i="42"/>
  <c r="I37" i="42"/>
  <c r="H37" i="42"/>
  <c r="G37" i="42"/>
  <c r="F37" i="42"/>
  <c r="E37" i="42"/>
  <c r="AX28" i="42"/>
  <c r="AW28" i="42"/>
  <c r="AV28" i="42"/>
  <c r="AU28" i="42"/>
  <c r="AT28" i="42"/>
  <c r="AS28" i="42"/>
  <c r="AR28" i="42"/>
  <c r="AQ28" i="42"/>
  <c r="AP28" i="42"/>
  <c r="AO28" i="42"/>
  <c r="AN28" i="42"/>
  <c r="AM28" i="42"/>
  <c r="AL28" i="42"/>
  <c r="AK28" i="42"/>
  <c r="AJ28" i="42"/>
  <c r="AI28" i="42"/>
  <c r="AH28" i="42"/>
  <c r="AG28" i="42"/>
  <c r="AF28" i="42"/>
  <c r="AE28" i="42"/>
  <c r="AD28" i="42"/>
  <c r="AC28" i="42"/>
  <c r="AB28" i="42"/>
  <c r="AA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H28" i="42"/>
  <c r="G28" i="42"/>
  <c r="F28" i="42"/>
  <c r="E28" i="42"/>
  <c r="AX19" i="42"/>
  <c r="AW19" i="42"/>
  <c r="AV19" i="42"/>
  <c r="AU19" i="42"/>
  <c r="AT19" i="42"/>
  <c r="AS19" i="42"/>
  <c r="AR19" i="42"/>
  <c r="AQ19" i="42"/>
  <c r="AP19" i="42"/>
  <c r="AO19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F10" i="42"/>
  <c r="G10" i="42"/>
  <c r="H10" i="42"/>
  <c r="I10" i="42"/>
  <c r="J10" i="42"/>
  <c r="K10" i="42"/>
  <c r="L10" i="42"/>
  <c r="M10" i="42"/>
  <c r="N10" i="42"/>
  <c r="O10" i="42"/>
  <c r="P10" i="42"/>
  <c r="Q10" i="42"/>
  <c r="R10" i="42"/>
  <c r="S10" i="42"/>
  <c r="T10" i="42"/>
  <c r="U10" i="42"/>
  <c r="V10" i="42"/>
  <c r="W10" i="42"/>
  <c r="X10" i="42"/>
  <c r="Y10" i="42"/>
  <c r="Z10" i="42"/>
  <c r="AA10" i="42"/>
  <c r="AB10" i="42"/>
  <c r="AC10" i="42"/>
  <c r="AD10" i="42"/>
  <c r="AE10" i="42"/>
  <c r="AF10" i="42"/>
  <c r="AG10" i="42"/>
  <c r="AH10" i="42"/>
  <c r="AI10" i="42"/>
  <c r="AJ10" i="42"/>
  <c r="AK10" i="42"/>
  <c r="AL10" i="42"/>
  <c r="AM10" i="42"/>
  <c r="AN10" i="42"/>
  <c r="AO10" i="42"/>
  <c r="AP10" i="42"/>
  <c r="AQ10" i="42"/>
  <c r="AR10" i="42"/>
  <c r="AS10" i="42"/>
  <c r="AT10" i="42"/>
  <c r="AU10" i="42"/>
  <c r="AV10" i="42"/>
  <c r="AW10" i="42"/>
  <c r="AX10" i="42"/>
  <c r="E10" i="42"/>
  <c r="D71" i="18" l="1"/>
  <c r="CE71" i="18"/>
  <c r="CS71" i="18"/>
  <c r="J71" i="18"/>
  <c r="CQ71" i="18"/>
  <c r="CK71" i="18"/>
  <c r="CG71" i="18"/>
  <c r="BN71" i="18"/>
  <c r="CC71" i="18"/>
  <c r="BY71" i="18"/>
  <c r="H71" i="18"/>
  <c r="CO71" i="18"/>
  <c r="BW71" i="18"/>
  <c r="BF71" i="18"/>
  <c r="F71" i="18"/>
  <c r="T71" i="18"/>
  <c r="AJ71" i="18"/>
  <c r="CM71" i="18"/>
  <c r="CI71" i="18"/>
  <c r="CA71" i="18"/>
  <c r="BU71" i="18"/>
  <c r="BR71" i="18"/>
  <c r="BP71" i="18"/>
  <c r="BL71" i="18"/>
  <c r="BH71" i="18"/>
  <c r="BJ71" i="18"/>
  <c r="BD71" i="18"/>
  <c r="AZ71" i="18"/>
  <c r="AX71" i="18"/>
  <c r="AV71" i="18"/>
  <c r="AT71" i="18"/>
  <c r="AR71" i="18"/>
  <c r="AP71" i="18"/>
  <c r="AN71" i="18"/>
  <c r="AL71" i="18"/>
  <c r="X71" i="18"/>
  <c r="AJ33" i="15"/>
  <c r="AJ36" i="15" s="1"/>
  <c r="AK33" i="15"/>
  <c r="AK36" i="15" s="1"/>
  <c r="B8" i="25"/>
  <c r="AV8" i="25"/>
  <c r="AU8" i="25"/>
  <c r="AT8" i="25"/>
  <c r="AS8" i="25"/>
  <c r="AR8" i="25"/>
  <c r="AQ8" i="25"/>
  <c r="AP8" i="25"/>
  <c r="AO8" i="25"/>
  <c r="AN8" i="25"/>
  <c r="AM8" i="25"/>
  <c r="AL8" i="25"/>
  <c r="AK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V8" i="25"/>
  <c r="U8" i="25"/>
  <c r="T8" i="25"/>
  <c r="S8" i="25"/>
  <c r="R8" i="25"/>
  <c r="Q8" i="25"/>
  <c r="P8" i="25"/>
  <c r="O8" i="25"/>
  <c r="N8" i="25"/>
  <c r="M8" i="25"/>
  <c r="L8" i="25"/>
  <c r="K8" i="25"/>
  <c r="J8" i="25"/>
  <c r="I8" i="25"/>
  <c r="H8" i="25"/>
  <c r="G8" i="25"/>
  <c r="F8" i="25"/>
  <c r="E8" i="25"/>
  <c r="D8" i="25"/>
  <c r="C8" i="25"/>
  <c r="AY33" i="15"/>
  <c r="AW33" i="15"/>
  <c r="AV33" i="15"/>
  <c r="AU33" i="15"/>
  <c r="AT33" i="15"/>
  <c r="AS33" i="15"/>
  <c r="AR33" i="15"/>
  <c r="AQ33" i="15"/>
  <c r="AP33" i="15"/>
  <c r="AN33" i="15"/>
  <c r="AM33" i="15"/>
  <c r="AI33" i="15"/>
  <c r="AH33" i="15"/>
  <c r="AG33" i="15"/>
  <c r="AF33" i="15"/>
  <c r="AE33" i="15"/>
  <c r="AD33" i="15"/>
  <c r="AC33" i="15"/>
  <c r="AB33" i="15"/>
  <c r="AA33" i="15"/>
  <c r="Z33" i="15"/>
  <c r="Y33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C33" i="15"/>
  <c r="B33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M28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C23" i="15"/>
  <c r="B23" i="15"/>
  <c r="AY18" i="15"/>
  <c r="AX18" i="15"/>
  <c r="AW18" i="15"/>
  <c r="AV18" i="15"/>
  <c r="AU18" i="15"/>
  <c r="AT18" i="15"/>
  <c r="AS18" i="15"/>
  <c r="AR18" i="15"/>
  <c r="AQ18" i="15"/>
  <c r="AP18" i="15"/>
  <c r="AO18" i="15"/>
  <c r="AN18" i="15"/>
  <c r="AM18" i="15"/>
  <c r="AI18" i="15"/>
  <c r="AH18" i="15"/>
  <c r="AG18" i="15"/>
  <c r="AF18" i="15"/>
  <c r="AE18" i="15"/>
  <c r="AD18" i="15"/>
  <c r="AC18" i="15"/>
  <c r="AB18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D18" i="15"/>
  <c r="C18" i="15"/>
  <c r="B18" i="15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B13" i="15"/>
  <c r="C8" i="15"/>
  <c r="D8" i="15"/>
  <c r="E8" i="15"/>
  <c r="F8" i="15"/>
  <c r="G8" i="15"/>
  <c r="H8" i="15"/>
  <c r="H37" i="15" s="1"/>
  <c r="I8" i="15"/>
  <c r="J8" i="15"/>
  <c r="J36" i="15" s="1"/>
  <c r="K8" i="15"/>
  <c r="K37" i="15" s="1"/>
  <c r="L8" i="15"/>
  <c r="M8" i="15"/>
  <c r="N8" i="15"/>
  <c r="O8" i="15"/>
  <c r="P8" i="15"/>
  <c r="P37" i="15" s="1"/>
  <c r="Q8" i="15"/>
  <c r="Q37" i="15" s="1"/>
  <c r="R8" i="15"/>
  <c r="R36" i="15" s="1"/>
  <c r="S8" i="15"/>
  <c r="S37" i="15" s="1"/>
  <c r="T8" i="15"/>
  <c r="U8" i="15"/>
  <c r="V8" i="15"/>
  <c r="W8" i="15"/>
  <c r="X8" i="15"/>
  <c r="X36" i="15" s="1"/>
  <c r="Y8" i="15"/>
  <c r="Y37" i="15" s="1"/>
  <c r="Z8" i="15"/>
  <c r="Z36" i="15" s="1"/>
  <c r="AA8" i="15"/>
  <c r="AA37" i="15" s="1"/>
  <c r="AB8" i="15"/>
  <c r="AC8" i="15"/>
  <c r="AD8" i="15"/>
  <c r="AE8" i="15"/>
  <c r="AF8" i="15"/>
  <c r="AF36" i="15" s="1"/>
  <c r="AG8" i="15"/>
  <c r="AG37" i="15" s="1"/>
  <c r="AH8" i="15"/>
  <c r="AI8" i="15"/>
  <c r="AI37" i="15" s="1"/>
  <c r="AM8" i="15"/>
  <c r="AN8" i="15"/>
  <c r="AO8" i="15"/>
  <c r="AP8" i="15"/>
  <c r="AQ8" i="15"/>
  <c r="AR37" i="15"/>
  <c r="AS8" i="15"/>
  <c r="AT8" i="15"/>
  <c r="AU8" i="15"/>
  <c r="AV8" i="15"/>
  <c r="AW8" i="15"/>
  <c r="AX8" i="15"/>
  <c r="AY8" i="15"/>
  <c r="B8" i="15"/>
  <c r="CW155" i="14"/>
  <c r="CW156" i="14"/>
  <c r="CW157" i="14"/>
  <c r="C62" i="35"/>
  <c r="C56" i="35"/>
  <c r="C50" i="35"/>
  <c r="C44" i="35"/>
  <c r="C38" i="35"/>
  <c r="C32" i="35"/>
  <c r="C26" i="35"/>
  <c r="C20" i="35"/>
  <c r="C14" i="35"/>
  <c r="C8" i="35"/>
  <c r="W36" i="15" l="1"/>
  <c r="O36" i="15"/>
  <c r="AD36" i="15"/>
  <c r="V37" i="15"/>
  <c r="N36" i="15"/>
  <c r="AE36" i="15"/>
  <c r="AC37" i="15"/>
  <c r="U37" i="15"/>
  <c r="M36" i="15"/>
  <c r="AB36" i="15"/>
  <c r="T36" i="15"/>
  <c r="L36" i="15"/>
  <c r="C37" i="15"/>
  <c r="G36" i="15"/>
  <c r="F36" i="15"/>
  <c r="E37" i="15"/>
  <c r="D36" i="15"/>
  <c r="I37" i="15"/>
  <c r="B37" i="15"/>
  <c r="AH36" i="15"/>
  <c r="AM36" i="15"/>
  <c r="AW36" i="15"/>
  <c r="AV37" i="15"/>
  <c r="AN37" i="15"/>
  <c r="AO36" i="15"/>
  <c r="AT37" i="15"/>
  <c r="AS36" i="15"/>
  <c r="AU36" i="15"/>
  <c r="AQ37" i="15"/>
  <c r="AX36" i="15"/>
  <c r="AP36" i="15"/>
  <c r="AY37" i="15"/>
  <c r="AK37" i="15"/>
  <c r="AJ37" i="15"/>
  <c r="P36" i="15"/>
  <c r="K36" i="15"/>
  <c r="AT36" i="15"/>
  <c r="AI36" i="15"/>
  <c r="AA36" i="15"/>
  <c r="C36" i="15"/>
  <c r="AF37" i="15"/>
  <c r="AH37" i="15"/>
  <c r="AG36" i="15"/>
  <c r="I36" i="15"/>
  <c r="Z37" i="15"/>
  <c r="B36" i="15"/>
  <c r="H36" i="15"/>
  <c r="AY36" i="15"/>
  <c r="Y36" i="15"/>
  <c r="R37" i="15"/>
  <c r="AR36" i="15"/>
  <c r="S36" i="15"/>
  <c r="AS37" i="15"/>
  <c r="J37" i="15"/>
  <c r="X37" i="15"/>
  <c r="AQ36" i="15"/>
  <c r="Q36" i="15"/>
  <c r="W37" i="15"/>
  <c r="AE37" i="15"/>
  <c r="AX37" i="15"/>
  <c r="AP37" i="15"/>
  <c r="O37" i="15"/>
  <c r="AW37" i="15"/>
  <c r="N37" i="15"/>
  <c r="V36" i="15"/>
  <c r="M37" i="15"/>
  <c r="AV36" i="15"/>
  <c r="AN36" i="15"/>
  <c r="AC36" i="15"/>
  <c r="U36" i="15"/>
  <c r="E36" i="15"/>
  <c r="AU37" i="15"/>
  <c r="AM37" i="15"/>
  <c r="AB37" i="15"/>
  <c r="T37" i="15"/>
  <c r="L37" i="15"/>
  <c r="D37" i="15"/>
  <c r="G37" i="15"/>
  <c r="AO37" i="15"/>
  <c r="AD37" i="15"/>
  <c r="F37" i="15"/>
  <c r="AY53" i="42" l="1"/>
  <c r="AY54" i="42"/>
  <c r="AY56" i="42" s="1"/>
  <c r="AX54" i="42"/>
  <c r="AX56" i="42" s="1"/>
  <c r="AW54" i="42"/>
  <c r="AW56" i="42" s="1"/>
  <c r="AV54" i="42"/>
  <c r="AV56" i="42" s="1"/>
  <c r="AU54" i="42"/>
  <c r="AU56" i="42" s="1"/>
  <c r="AT54" i="42"/>
  <c r="AT56" i="42" s="1"/>
  <c r="AS54" i="42"/>
  <c r="AS56" i="42" s="1"/>
  <c r="AR54" i="42"/>
  <c r="AR56" i="42" s="1"/>
  <c r="AQ54" i="42"/>
  <c r="AQ56" i="42" s="1"/>
  <c r="AP54" i="42"/>
  <c r="AP56" i="42" s="1"/>
  <c r="AO54" i="42"/>
  <c r="AO56" i="42" s="1"/>
  <c r="AN54" i="42"/>
  <c r="AN56" i="42" s="1"/>
  <c r="AM54" i="42"/>
  <c r="AM56" i="42" s="1"/>
  <c r="AL54" i="42"/>
  <c r="AL56" i="42" s="1"/>
  <c r="AK54" i="42"/>
  <c r="AK56" i="42" s="1"/>
  <c r="AJ54" i="42"/>
  <c r="AJ56" i="42" s="1"/>
  <c r="AI54" i="42"/>
  <c r="AI56" i="42" s="1"/>
  <c r="AH54" i="42"/>
  <c r="AH56" i="42" s="1"/>
  <c r="AG54" i="42"/>
  <c r="AG56" i="42" s="1"/>
  <c r="AF54" i="42"/>
  <c r="AF56" i="42" s="1"/>
  <c r="AE54" i="42"/>
  <c r="AE56" i="42" s="1"/>
  <c r="AD54" i="42"/>
  <c r="AD56" i="42" s="1"/>
  <c r="AC54" i="42"/>
  <c r="AC56" i="42" s="1"/>
  <c r="AB54" i="42"/>
  <c r="AB56" i="42" s="1"/>
  <c r="AA54" i="42"/>
  <c r="AA56" i="42" s="1"/>
  <c r="Z54" i="42"/>
  <c r="Z56" i="42" s="1"/>
  <c r="Y54" i="42"/>
  <c r="Y56" i="42" s="1"/>
  <c r="X54" i="42"/>
  <c r="X56" i="42" s="1"/>
  <c r="W54" i="42"/>
  <c r="W56" i="42" s="1"/>
  <c r="V54" i="42"/>
  <c r="V56" i="42" s="1"/>
  <c r="U54" i="42"/>
  <c r="U56" i="42" s="1"/>
  <c r="T54" i="42"/>
  <c r="T56" i="42" s="1"/>
  <c r="S54" i="42"/>
  <c r="S56" i="42" s="1"/>
  <c r="R54" i="42"/>
  <c r="R56" i="42" s="1"/>
  <c r="Q54" i="42"/>
  <c r="Q56" i="42" s="1"/>
  <c r="AX53" i="42"/>
  <c r="AW53" i="42"/>
  <c r="AV53" i="42"/>
  <c r="AU53" i="42"/>
  <c r="AT53" i="42"/>
  <c r="AS53" i="42"/>
  <c r="AR53" i="42"/>
  <c r="AQ53" i="42"/>
  <c r="AP53" i="42"/>
  <c r="AO53" i="42"/>
  <c r="AN53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AX45" i="42"/>
  <c r="AX47" i="42" s="1"/>
  <c r="AW45" i="42"/>
  <c r="AW47" i="42" s="1"/>
  <c r="AV45" i="42"/>
  <c r="AV47" i="42" s="1"/>
  <c r="AU45" i="42"/>
  <c r="AU47" i="42" s="1"/>
  <c r="AT45" i="42"/>
  <c r="AT47" i="42" s="1"/>
  <c r="AS45" i="42"/>
  <c r="AS47" i="42" s="1"/>
  <c r="AR45" i="42"/>
  <c r="AR47" i="42" s="1"/>
  <c r="AQ45" i="42"/>
  <c r="AQ47" i="42" s="1"/>
  <c r="AP45" i="42"/>
  <c r="AP47" i="42" s="1"/>
  <c r="AO45" i="42"/>
  <c r="AO47" i="42" s="1"/>
  <c r="AN45" i="42"/>
  <c r="AN47" i="42" s="1"/>
  <c r="AM45" i="42"/>
  <c r="AM47" i="42" s="1"/>
  <c r="AL45" i="42"/>
  <c r="AL47" i="42" s="1"/>
  <c r="AK45" i="42"/>
  <c r="AK47" i="42" s="1"/>
  <c r="AJ45" i="42"/>
  <c r="AJ47" i="42" s="1"/>
  <c r="AI45" i="42"/>
  <c r="AI47" i="42" s="1"/>
  <c r="AH45" i="42"/>
  <c r="AH47" i="42" s="1"/>
  <c r="AG45" i="42"/>
  <c r="AG47" i="42" s="1"/>
  <c r="AF45" i="42"/>
  <c r="AF47" i="42" s="1"/>
  <c r="AE45" i="42"/>
  <c r="AE47" i="42" s="1"/>
  <c r="AD45" i="42"/>
  <c r="AD47" i="42" s="1"/>
  <c r="AC45" i="42"/>
  <c r="AC47" i="42" s="1"/>
  <c r="AB45" i="42"/>
  <c r="AB47" i="42" s="1"/>
  <c r="AA45" i="42"/>
  <c r="AA47" i="42" s="1"/>
  <c r="Z45" i="42"/>
  <c r="Z47" i="42" s="1"/>
  <c r="Y45" i="42"/>
  <c r="Y47" i="42" s="1"/>
  <c r="X45" i="42"/>
  <c r="X47" i="42" s="1"/>
  <c r="W45" i="42"/>
  <c r="W47" i="42" s="1"/>
  <c r="V45" i="42"/>
  <c r="V47" i="42" s="1"/>
  <c r="U45" i="42"/>
  <c r="U47" i="42" s="1"/>
  <c r="T45" i="42"/>
  <c r="T47" i="42" s="1"/>
  <c r="S45" i="42"/>
  <c r="S47" i="42" s="1"/>
  <c r="R45" i="42"/>
  <c r="R47" i="42" s="1"/>
  <c r="Q45" i="42"/>
  <c r="Q47" i="42" s="1"/>
  <c r="P45" i="42"/>
  <c r="P47" i="42" s="1"/>
  <c r="O45" i="42"/>
  <c r="O47" i="42" s="1"/>
  <c r="N45" i="42"/>
  <c r="N47" i="42" s="1"/>
  <c r="M45" i="42"/>
  <c r="M47" i="42" s="1"/>
  <c r="L45" i="42"/>
  <c r="L47" i="42" s="1"/>
  <c r="K45" i="42"/>
  <c r="K47" i="42" s="1"/>
  <c r="J45" i="42"/>
  <c r="J47" i="42" s="1"/>
  <c r="I45" i="42"/>
  <c r="I47" i="42" s="1"/>
  <c r="H45" i="42"/>
  <c r="H47" i="42" s="1"/>
  <c r="G45" i="42"/>
  <c r="G47" i="42" s="1"/>
  <c r="F45" i="42"/>
  <c r="F47" i="42" s="1"/>
  <c r="E45" i="42"/>
  <c r="E47" i="42" s="1"/>
  <c r="AX44" i="42"/>
  <c r="AW44" i="42"/>
  <c r="AV44" i="42"/>
  <c r="AU44" i="42"/>
  <c r="AT44" i="42"/>
  <c r="AS44" i="42"/>
  <c r="AR44" i="42"/>
  <c r="AQ44" i="42"/>
  <c r="AP44" i="42"/>
  <c r="AO44" i="42"/>
  <c r="AN44" i="42"/>
  <c r="AM44" i="42"/>
  <c r="AL44" i="42"/>
  <c r="AK44" i="42"/>
  <c r="AJ44" i="42"/>
  <c r="AI44" i="42"/>
  <c r="AH44" i="42"/>
  <c r="AG44" i="42"/>
  <c r="AF44" i="42"/>
  <c r="AE44" i="42"/>
  <c r="AD44" i="42"/>
  <c r="AC44" i="42"/>
  <c r="AB44" i="42"/>
  <c r="AA44" i="42"/>
  <c r="Z44" i="42"/>
  <c r="Y44" i="42"/>
  <c r="X44" i="42"/>
  <c r="W44" i="42"/>
  <c r="V44" i="42"/>
  <c r="U44" i="42"/>
  <c r="T44" i="42"/>
  <c r="S44" i="42"/>
  <c r="R44" i="42"/>
  <c r="Q44" i="42"/>
  <c r="P44" i="42"/>
  <c r="O44" i="42"/>
  <c r="N44" i="42"/>
  <c r="M44" i="42"/>
  <c r="L44" i="42"/>
  <c r="K44" i="42"/>
  <c r="J44" i="42"/>
  <c r="I44" i="42"/>
  <c r="H44" i="42"/>
  <c r="G44" i="42"/>
  <c r="F44" i="42"/>
  <c r="E44" i="42"/>
  <c r="AU38" i="42"/>
  <c r="AE38" i="42"/>
  <c r="G38" i="42"/>
  <c r="AX36" i="42"/>
  <c r="AX38" i="42" s="1"/>
  <c r="AW36" i="42"/>
  <c r="AW38" i="42" s="1"/>
  <c r="AV36" i="42"/>
  <c r="AV38" i="42" s="1"/>
  <c r="AU36" i="42"/>
  <c r="AT36" i="42"/>
  <c r="AT38" i="42" s="1"/>
  <c r="AS36" i="42"/>
  <c r="AS38" i="42" s="1"/>
  <c r="AR36" i="42"/>
  <c r="AR38" i="42" s="1"/>
  <c r="AQ36" i="42"/>
  <c r="AQ38" i="42" s="1"/>
  <c r="AP36" i="42"/>
  <c r="AP38" i="42" s="1"/>
  <c r="AO36" i="42"/>
  <c r="AO38" i="42" s="1"/>
  <c r="AN36" i="42"/>
  <c r="AN38" i="42" s="1"/>
  <c r="AM36" i="42"/>
  <c r="AM38" i="42" s="1"/>
  <c r="AL36" i="42"/>
  <c r="AL38" i="42" s="1"/>
  <c r="AK36" i="42"/>
  <c r="AK38" i="42" s="1"/>
  <c r="AJ36" i="42"/>
  <c r="AJ38" i="42" s="1"/>
  <c r="AI36" i="42"/>
  <c r="AI38" i="42" s="1"/>
  <c r="AH36" i="42"/>
  <c r="AH38" i="42" s="1"/>
  <c r="AG36" i="42"/>
  <c r="AG38" i="42" s="1"/>
  <c r="AF36" i="42"/>
  <c r="AF38" i="42" s="1"/>
  <c r="AE36" i="42"/>
  <c r="AD36" i="42"/>
  <c r="AD38" i="42" s="1"/>
  <c r="AC36" i="42"/>
  <c r="AC38" i="42" s="1"/>
  <c r="AB36" i="42"/>
  <c r="AB38" i="42" s="1"/>
  <c r="AA36" i="42"/>
  <c r="AA38" i="42" s="1"/>
  <c r="Z36" i="42"/>
  <c r="Z38" i="42" s="1"/>
  <c r="Y36" i="42"/>
  <c r="Y38" i="42" s="1"/>
  <c r="X36" i="42"/>
  <c r="X38" i="42" s="1"/>
  <c r="W36" i="42"/>
  <c r="W38" i="42" s="1"/>
  <c r="V36" i="42"/>
  <c r="V38" i="42" s="1"/>
  <c r="U36" i="42"/>
  <c r="U38" i="42" s="1"/>
  <c r="T36" i="42"/>
  <c r="T38" i="42" s="1"/>
  <c r="S36" i="42"/>
  <c r="S38" i="42" s="1"/>
  <c r="R36" i="42"/>
  <c r="R38" i="42" s="1"/>
  <c r="Q36" i="42"/>
  <c r="Q38" i="42" s="1"/>
  <c r="P36" i="42"/>
  <c r="P38" i="42" s="1"/>
  <c r="O36" i="42"/>
  <c r="O38" i="42" s="1"/>
  <c r="N36" i="42"/>
  <c r="N38" i="42" s="1"/>
  <c r="M36" i="42"/>
  <c r="M38" i="42" s="1"/>
  <c r="L36" i="42"/>
  <c r="L38" i="42" s="1"/>
  <c r="K36" i="42"/>
  <c r="K38" i="42" s="1"/>
  <c r="J36" i="42"/>
  <c r="J38" i="42" s="1"/>
  <c r="I36" i="42"/>
  <c r="I38" i="42" s="1"/>
  <c r="H36" i="42"/>
  <c r="H38" i="42" s="1"/>
  <c r="G36" i="42"/>
  <c r="F36" i="42"/>
  <c r="F38" i="42" s="1"/>
  <c r="E36" i="42"/>
  <c r="E38" i="42" s="1"/>
  <c r="AX35" i="42"/>
  <c r="AW35" i="42"/>
  <c r="AV35" i="42"/>
  <c r="AU35" i="42"/>
  <c r="AT35" i="42"/>
  <c r="AS35" i="42"/>
  <c r="AR35" i="42"/>
  <c r="AQ35" i="42"/>
  <c r="AP35" i="42"/>
  <c r="AO35" i="42"/>
  <c r="AN35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E35" i="42"/>
  <c r="AX27" i="42"/>
  <c r="AX29" i="42" s="1"/>
  <c r="AW27" i="42"/>
  <c r="AW29" i="42" s="1"/>
  <c r="AV27" i="42"/>
  <c r="AV29" i="42" s="1"/>
  <c r="AU27" i="42"/>
  <c r="AU29" i="42" s="1"/>
  <c r="AT27" i="42"/>
  <c r="AT29" i="42" s="1"/>
  <c r="AS27" i="42"/>
  <c r="AS29" i="42" s="1"/>
  <c r="AR27" i="42"/>
  <c r="AR29" i="42" s="1"/>
  <c r="AQ27" i="42"/>
  <c r="AQ29" i="42" s="1"/>
  <c r="AP27" i="42"/>
  <c r="AP29" i="42" s="1"/>
  <c r="AO27" i="42"/>
  <c r="AO29" i="42" s="1"/>
  <c r="AN27" i="42"/>
  <c r="AN29" i="42" s="1"/>
  <c r="AM27" i="42"/>
  <c r="AM29" i="42" s="1"/>
  <c r="AL27" i="42"/>
  <c r="AL29" i="42" s="1"/>
  <c r="AK27" i="42"/>
  <c r="AK29" i="42" s="1"/>
  <c r="AJ27" i="42"/>
  <c r="AJ29" i="42" s="1"/>
  <c r="AI27" i="42"/>
  <c r="AI29" i="42" s="1"/>
  <c r="AH27" i="42"/>
  <c r="AH29" i="42" s="1"/>
  <c r="AG27" i="42"/>
  <c r="AG29" i="42" s="1"/>
  <c r="AF27" i="42"/>
  <c r="AF29" i="42" s="1"/>
  <c r="AE27" i="42"/>
  <c r="AE29" i="42" s="1"/>
  <c r="AD27" i="42"/>
  <c r="AD29" i="42" s="1"/>
  <c r="AC27" i="42"/>
  <c r="AC29" i="42" s="1"/>
  <c r="AB27" i="42"/>
  <c r="AB29" i="42" s="1"/>
  <c r="AA27" i="42"/>
  <c r="AA29" i="42" s="1"/>
  <c r="Z27" i="42"/>
  <c r="Z29" i="42" s="1"/>
  <c r="Y27" i="42"/>
  <c r="Y29" i="42" s="1"/>
  <c r="X27" i="42"/>
  <c r="X29" i="42" s="1"/>
  <c r="W27" i="42"/>
  <c r="W29" i="42" s="1"/>
  <c r="V27" i="42"/>
  <c r="V29" i="42" s="1"/>
  <c r="U27" i="42"/>
  <c r="U29" i="42" s="1"/>
  <c r="T27" i="42"/>
  <c r="T29" i="42" s="1"/>
  <c r="S27" i="42"/>
  <c r="S29" i="42" s="1"/>
  <c r="R27" i="42"/>
  <c r="R29" i="42" s="1"/>
  <c r="Q27" i="42"/>
  <c r="Q29" i="42" s="1"/>
  <c r="P27" i="42"/>
  <c r="P29" i="42" s="1"/>
  <c r="O27" i="42"/>
  <c r="O29" i="42" s="1"/>
  <c r="N27" i="42"/>
  <c r="N29" i="42" s="1"/>
  <c r="M27" i="42"/>
  <c r="M29" i="42" s="1"/>
  <c r="L27" i="42"/>
  <c r="L29" i="42" s="1"/>
  <c r="K27" i="42"/>
  <c r="K29" i="42" s="1"/>
  <c r="J27" i="42"/>
  <c r="J29" i="42" s="1"/>
  <c r="I27" i="42"/>
  <c r="I29" i="42" s="1"/>
  <c r="H27" i="42"/>
  <c r="H29" i="42" s="1"/>
  <c r="G27" i="42"/>
  <c r="G29" i="42" s="1"/>
  <c r="F27" i="42"/>
  <c r="F29" i="42" s="1"/>
  <c r="E27" i="42"/>
  <c r="E29" i="42" s="1"/>
  <c r="AX26" i="42"/>
  <c r="AW26" i="42"/>
  <c r="AV26" i="42"/>
  <c r="AU26" i="42"/>
  <c r="AT26" i="42"/>
  <c r="AS26" i="42"/>
  <c r="AR26" i="42"/>
  <c r="AQ26" i="42"/>
  <c r="AP26" i="42"/>
  <c r="AO26" i="42"/>
  <c r="AN26" i="42"/>
  <c r="AM26" i="42"/>
  <c r="AL26" i="42"/>
  <c r="AK26" i="42"/>
  <c r="AJ26" i="42"/>
  <c r="AI26" i="42"/>
  <c r="AH26" i="42"/>
  <c r="AG26" i="42"/>
  <c r="AF26" i="42"/>
  <c r="AE26" i="42"/>
  <c r="AD26" i="42"/>
  <c r="AC26" i="42"/>
  <c r="AB26" i="42"/>
  <c r="AA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H26" i="42"/>
  <c r="G26" i="42"/>
  <c r="F26" i="42"/>
  <c r="E26" i="42"/>
  <c r="AX18" i="42"/>
  <c r="AX20" i="42" s="1"/>
  <c r="AW18" i="42"/>
  <c r="AW20" i="42" s="1"/>
  <c r="AV18" i="42"/>
  <c r="AV20" i="42" s="1"/>
  <c r="AU18" i="42"/>
  <c r="AU20" i="42" s="1"/>
  <c r="AT18" i="42"/>
  <c r="AT20" i="42" s="1"/>
  <c r="AS18" i="42"/>
  <c r="AS20" i="42" s="1"/>
  <c r="AR18" i="42"/>
  <c r="AR20" i="42" s="1"/>
  <c r="AQ18" i="42"/>
  <c r="AQ20" i="42" s="1"/>
  <c r="AP18" i="42"/>
  <c r="AP20" i="42" s="1"/>
  <c r="AO18" i="42"/>
  <c r="AO20" i="42" s="1"/>
  <c r="AN18" i="42"/>
  <c r="AN20" i="42" s="1"/>
  <c r="AM18" i="42"/>
  <c r="AM20" i="42" s="1"/>
  <c r="AL18" i="42"/>
  <c r="AL20" i="42" s="1"/>
  <c r="AK18" i="42"/>
  <c r="AK20" i="42" s="1"/>
  <c r="AJ18" i="42"/>
  <c r="AJ20" i="42" s="1"/>
  <c r="AI18" i="42"/>
  <c r="AI20" i="42" s="1"/>
  <c r="AH18" i="42"/>
  <c r="AH20" i="42" s="1"/>
  <c r="AG18" i="42"/>
  <c r="AG20" i="42" s="1"/>
  <c r="AF18" i="42"/>
  <c r="AF20" i="42" s="1"/>
  <c r="AE18" i="42"/>
  <c r="AE20" i="42" s="1"/>
  <c r="AD18" i="42"/>
  <c r="AD20" i="42" s="1"/>
  <c r="AC18" i="42"/>
  <c r="AC20" i="42" s="1"/>
  <c r="AB18" i="42"/>
  <c r="AB20" i="42" s="1"/>
  <c r="AA18" i="42"/>
  <c r="AA20" i="42" s="1"/>
  <c r="Z18" i="42"/>
  <c r="Z20" i="42" s="1"/>
  <c r="Y18" i="42"/>
  <c r="Y20" i="42" s="1"/>
  <c r="X18" i="42"/>
  <c r="X20" i="42" s="1"/>
  <c r="W18" i="42"/>
  <c r="W20" i="42" s="1"/>
  <c r="V18" i="42"/>
  <c r="V20" i="42" s="1"/>
  <c r="U18" i="42"/>
  <c r="U20" i="42" s="1"/>
  <c r="T18" i="42"/>
  <c r="T20" i="42" s="1"/>
  <c r="S18" i="42"/>
  <c r="S20" i="42" s="1"/>
  <c r="R18" i="42"/>
  <c r="R20" i="42" s="1"/>
  <c r="Q18" i="42"/>
  <c r="Q20" i="42" s="1"/>
  <c r="P18" i="42"/>
  <c r="P20" i="42" s="1"/>
  <c r="O18" i="42"/>
  <c r="O20" i="42" s="1"/>
  <c r="N18" i="42"/>
  <c r="N20" i="42" s="1"/>
  <c r="M18" i="42"/>
  <c r="M20" i="42" s="1"/>
  <c r="L18" i="42"/>
  <c r="L20" i="42" s="1"/>
  <c r="K18" i="42"/>
  <c r="K20" i="42" s="1"/>
  <c r="J18" i="42"/>
  <c r="J20" i="42" s="1"/>
  <c r="I18" i="42"/>
  <c r="I20" i="42" s="1"/>
  <c r="H18" i="42"/>
  <c r="H20" i="42" s="1"/>
  <c r="G18" i="42"/>
  <c r="G20" i="42" s="1"/>
  <c r="F18" i="42"/>
  <c r="F20" i="42" s="1"/>
  <c r="E18" i="42"/>
  <c r="E20" i="42" s="1"/>
  <c r="AX17" i="42"/>
  <c r="AW17" i="42"/>
  <c r="AV17" i="42"/>
  <c r="AU17" i="42"/>
  <c r="AT17" i="42"/>
  <c r="AS17" i="42"/>
  <c r="AR17" i="42"/>
  <c r="AQ17" i="42"/>
  <c r="AP17" i="42"/>
  <c r="AO17" i="42"/>
  <c r="AN17" i="42"/>
  <c r="AM17" i="42"/>
  <c r="AL17" i="42"/>
  <c r="AK17" i="42"/>
  <c r="AJ17" i="42"/>
  <c r="AI17" i="42"/>
  <c r="AH17" i="42"/>
  <c r="AG17" i="42"/>
  <c r="AF17" i="42"/>
  <c r="AE17" i="42"/>
  <c r="AD17" i="42"/>
  <c r="AC17" i="42"/>
  <c r="AB17" i="42"/>
  <c r="AA17" i="42"/>
  <c r="Z17" i="42"/>
  <c r="Y17" i="42"/>
  <c r="X17" i="42"/>
  <c r="W17" i="42"/>
  <c r="V17" i="42"/>
  <c r="U17" i="42"/>
  <c r="T17" i="42"/>
  <c r="S17" i="42"/>
  <c r="R17" i="42"/>
  <c r="Q17" i="42"/>
  <c r="P17" i="42"/>
  <c r="O17" i="42"/>
  <c r="N17" i="42"/>
  <c r="M17" i="42"/>
  <c r="L17" i="42"/>
  <c r="K17" i="42"/>
  <c r="J17" i="42"/>
  <c r="I17" i="42"/>
  <c r="H17" i="42"/>
  <c r="G17" i="42"/>
  <c r="F17" i="42"/>
  <c r="E17" i="42"/>
  <c r="F8" i="42"/>
  <c r="G8" i="42"/>
  <c r="H8" i="42"/>
  <c r="I8" i="42"/>
  <c r="J8" i="42"/>
  <c r="K8" i="42"/>
  <c r="L8" i="42"/>
  <c r="M8" i="42"/>
  <c r="N8" i="42"/>
  <c r="O8" i="42"/>
  <c r="P8" i="42"/>
  <c r="Q8" i="42"/>
  <c r="R8" i="42"/>
  <c r="S8" i="42"/>
  <c r="T8" i="42"/>
  <c r="U8" i="42"/>
  <c r="V8" i="42"/>
  <c r="W8" i="42"/>
  <c r="X8" i="42"/>
  <c r="Y8" i="42"/>
  <c r="Z8" i="42"/>
  <c r="AA8" i="42"/>
  <c r="AB8" i="42"/>
  <c r="AC8" i="42"/>
  <c r="AD8" i="42"/>
  <c r="AE8" i="42"/>
  <c r="AF8" i="42"/>
  <c r="AG8" i="42"/>
  <c r="AH8" i="42"/>
  <c r="AI8" i="42"/>
  <c r="AJ8" i="42"/>
  <c r="AK8" i="42"/>
  <c r="AL8" i="42"/>
  <c r="AM8" i="42"/>
  <c r="AN8" i="42"/>
  <c r="AO8" i="42"/>
  <c r="AP8" i="42"/>
  <c r="AQ8" i="42"/>
  <c r="AR8" i="42"/>
  <c r="AS8" i="42"/>
  <c r="AT8" i="42"/>
  <c r="AU8" i="42"/>
  <c r="AV8" i="42"/>
  <c r="AW8" i="42"/>
  <c r="AX8" i="42"/>
  <c r="F9" i="42"/>
  <c r="F11" i="42" s="1"/>
  <c r="G9" i="42"/>
  <c r="G11" i="42" s="1"/>
  <c r="H9" i="42"/>
  <c r="H11" i="42" s="1"/>
  <c r="I9" i="42"/>
  <c r="I11" i="42" s="1"/>
  <c r="J9" i="42"/>
  <c r="J11" i="42" s="1"/>
  <c r="K9" i="42"/>
  <c r="K11" i="42" s="1"/>
  <c r="L9" i="42"/>
  <c r="L11" i="42" s="1"/>
  <c r="M9" i="42"/>
  <c r="M11" i="42" s="1"/>
  <c r="N9" i="42"/>
  <c r="N11" i="42" s="1"/>
  <c r="O9" i="42"/>
  <c r="O11" i="42" s="1"/>
  <c r="P9" i="42"/>
  <c r="P11" i="42" s="1"/>
  <c r="Q9" i="42"/>
  <c r="Q11" i="42" s="1"/>
  <c r="R9" i="42"/>
  <c r="R11" i="42" s="1"/>
  <c r="S9" i="42"/>
  <c r="S11" i="42" s="1"/>
  <c r="T9" i="42"/>
  <c r="T11" i="42" s="1"/>
  <c r="U9" i="42"/>
  <c r="U11" i="42" s="1"/>
  <c r="V9" i="42"/>
  <c r="V11" i="42" s="1"/>
  <c r="W9" i="42"/>
  <c r="W11" i="42" s="1"/>
  <c r="X9" i="42"/>
  <c r="X11" i="42" s="1"/>
  <c r="Y9" i="42"/>
  <c r="Y11" i="42" s="1"/>
  <c r="Z9" i="42"/>
  <c r="Z11" i="42" s="1"/>
  <c r="AA9" i="42"/>
  <c r="AA11" i="42" s="1"/>
  <c r="AB9" i="42"/>
  <c r="AB11" i="42" s="1"/>
  <c r="AC9" i="42"/>
  <c r="AC11" i="42" s="1"/>
  <c r="AD9" i="42"/>
  <c r="AD11" i="42" s="1"/>
  <c r="AE9" i="42"/>
  <c r="AE11" i="42" s="1"/>
  <c r="AF9" i="42"/>
  <c r="AF11" i="42" s="1"/>
  <c r="AG9" i="42"/>
  <c r="AG11" i="42" s="1"/>
  <c r="AH9" i="42"/>
  <c r="AH11" i="42" s="1"/>
  <c r="AI9" i="42"/>
  <c r="AI11" i="42" s="1"/>
  <c r="AJ9" i="42"/>
  <c r="AJ11" i="42" s="1"/>
  <c r="AK9" i="42"/>
  <c r="AK11" i="42" s="1"/>
  <c r="AL9" i="42"/>
  <c r="AL11" i="42" s="1"/>
  <c r="AM9" i="42"/>
  <c r="AM11" i="42" s="1"/>
  <c r="AN9" i="42"/>
  <c r="AN11" i="42" s="1"/>
  <c r="AO9" i="42"/>
  <c r="AO11" i="42" s="1"/>
  <c r="AP9" i="42"/>
  <c r="AP11" i="42" s="1"/>
  <c r="AQ9" i="42"/>
  <c r="AQ11" i="42" s="1"/>
  <c r="AR9" i="42"/>
  <c r="AR11" i="42" s="1"/>
  <c r="AS9" i="42"/>
  <c r="AS11" i="42" s="1"/>
  <c r="AT9" i="42"/>
  <c r="AT11" i="42" s="1"/>
  <c r="AU9" i="42"/>
  <c r="AU11" i="42" s="1"/>
  <c r="AV9" i="42"/>
  <c r="AV11" i="42" s="1"/>
  <c r="AW9" i="42"/>
  <c r="AW11" i="42" s="1"/>
  <c r="AX9" i="42"/>
  <c r="AX11" i="42" s="1"/>
  <c r="E9" i="42"/>
  <c r="E11" i="42" s="1"/>
  <c r="E8" i="42"/>
  <c r="CU40" i="14"/>
  <c r="BM36" i="14"/>
  <c r="BB421" i="17" l="1"/>
  <c r="BB422" i="17" s="1"/>
  <c r="BA421" i="17"/>
  <c r="BA422" i="17" s="1"/>
  <c r="AZ421" i="17"/>
  <c r="AZ422" i="17" s="1"/>
  <c r="AY421" i="17"/>
  <c r="AY422" i="17" s="1"/>
  <c r="AX421" i="17"/>
  <c r="AX422" i="17" s="1"/>
  <c r="AW421" i="17"/>
  <c r="AW422" i="17" s="1"/>
  <c r="AV421" i="17"/>
  <c r="AV422" i="17" s="1"/>
  <c r="AU421" i="17"/>
  <c r="AU422" i="17" s="1"/>
  <c r="AT421" i="17"/>
  <c r="AT422" i="17" s="1"/>
  <c r="AS421" i="17"/>
  <c r="AS422" i="17" s="1"/>
  <c r="AR421" i="17"/>
  <c r="AR422" i="17" s="1"/>
  <c r="AQ421" i="17"/>
  <c r="AQ422" i="17" s="1"/>
  <c r="AP421" i="17"/>
  <c r="AP422" i="17" s="1"/>
  <c r="AN421" i="17"/>
  <c r="AN422" i="17" s="1"/>
  <c r="AM421" i="17"/>
  <c r="AM422" i="17" s="1"/>
  <c r="AL421" i="17"/>
  <c r="AL422" i="17" s="1"/>
  <c r="AK421" i="17"/>
  <c r="AK422" i="17" s="1"/>
  <c r="AJ421" i="17"/>
  <c r="AJ422" i="17" s="1"/>
  <c r="AI421" i="17"/>
  <c r="AI422" i="17" s="1"/>
  <c r="AH421" i="17"/>
  <c r="AH422" i="17" s="1"/>
  <c r="AG421" i="17"/>
  <c r="AG422" i="17" s="1"/>
  <c r="AF421" i="17"/>
  <c r="AF422" i="17" s="1"/>
  <c r="AE421" i="17"/>
  <c r="AE422" i="17" s="1"/>
  <c r="AD421" i="17"/>
  <c r="AD422" i="17" s="1"/>
  <c r="AC421" i="17"/>
  <c r="AC422" i="17" s="1"/>
  <c r="AB421" i="17"/>
  <c r="AB422" i="17" s="1"/>
  <c r="AA421" i="17"/>
  <c r="AA422" i="17" s="1"/>
  <c r="Z421" i="17"/>
  <c r="Z422" i="17" s="1"/>
  <c r="Y421" i="17"/>
  <c r="Y422" i="17" s="1"/>
  <c r="X421" i="17"/>
  <c r="X422" i="17" s="1"/>
  <c r="W421" i="17"/>
  <c r="W422" i="17" s="1"/>
  <c r="V421" i="17"/>
  <c r="V422" i="17" s="1"/>
  <c r="U421" i="17"/>
  <c r="U422" i="17" s="1"/>
  <c r="T421" i="17"/>
  <c r="T422" i="17" s="1"/>
  <c r="S421" i="17"/>
  <c r="S422" i="17" s="1"/>
  <c r="R421" i="17"/>
  <c r="R422" i="17" s="1"/>
  <c r="Q421" i="17"/>
  <c r="Q422" i="17" s="1"/>
  <c r="P421" i="17"/>
  <c r="P422" i="17" s="1"/>
  <c r="O421" i="17"/>
  <c r="O422" i="17" s="1"/>
  <c r="N421" i="17"/>
  <c r="N422" i="17" s="1"/>
  <c r="M421" i="17"/>
  <c r="M422" i="17" s="1"/>
  <c r="L421" i="17"/>
  <c r="L422" i="17" s="1"/>
  <c r="K421" i="17"/>
  <c r="K422" i="17" s="1"/>
  <c r="J421" i="17"/>
  <c r="J422" i="17" s="1"/>
  <c r="I421" i="17"/>
  <c r="I422" i="17" s="1"/>
  <c r="H421" i="17"/>
  <c r="H422" i="17" s="1"/>
  <c r="G421" i="17"/>
  <c r="G422" i="17" s="1"/>
  <c r="BB420" i="17"/>
  <c r="BA420" i="17"/>
  <c r="AZ420" i="17"/>
  <c r="AY420" i="17"/>
  <c r="AX420" i="17"/>
  <c r="AW420" i="17"/>
  <c r="AV420" i="17"/>
  <c r="AU420" i="17"/>
  <c r="AT420" i="17"/>
  <c r="AS420" i="17"/>
  <c r="AR420" i="17"/>
  <c r="AQ420" i="17"/>
  <c r="AP420" i="17"/>
  <c r="AN420" i="17"/>
  <c r="AM420" i="17"/>
  <c r="AL420" i="17"/>
  <c r="AK420" i="17"/>
  <c r="AJ420" i="17"/>
  <c r="AI420" i="17"/>
  <c r="AH420" i="17"/>
  <c r="AG420" i="17"/>
  <c r="AF420" i="17"/>
  <c r="AE420" i="17"/>
  <c r="AD420" i="17"/>
  <c r="AC420" i="17"/>
  <c r="AB420" i="17"/>
  <c r="AA420" i="17"/>
  <c r="Z420" i="17"/>
  <c r="Y420" i="17"/>
  <c r="X420" i="17"/>
  <c r="W420" i="17"/>
  <c r="V420" i="17"/>
  <c r="U420" i="17"/>
  <c r="T420" i="17"/>
  <c r="S420" i="17"/>
  <c r="R420" i="17"/>
  <c r="Q420" i="17"/>
  <c r="P420" i="17"/>
  <c r="O420" i="17"/>
  <c r="N420" i="17"/>
  <c r="M420" i="17"/>
  <c r="L420" i="17"/>
  <c r="K420" i="17"/>
  <c r="J420" i="17"/>
  <c r="I420" i="17"/>
  <c r="H420" i="17"/>
  <c r="G420" i="17"/>
  <c r="BB414" i="17"/>
  <c r="BB415" i="17" s="1"/>
  <c r="BA414" i="17"/>
  <c r="BA415" i="17" s="1"/>
  <c r="AZ414" i="17"/>
  <c r="AZ415" i="17" s="1"/>
  <c r="AY414" i="17"/>
  <c r="AY415" i="17" s="1"/>
  <c r="AX414" i="17"/>
  <c r="AX415" i="17" s="1"/>
  <c r="AW414" i="17"/>
  <c r="AW415" i="17" s="1"/>
  <c r="AV414" i="17"/>
  <c r="AV415" i="17" s="1"/>
  <c r="AU414" i="17"/>
  <c r="AU415" i="17" s="1"/>
  <c r="AT414" i="17"/>
  <c r="AT415" i="17" s="1"/>
  <c r="AS414" i="17"/>
  <c r="AS415" i="17" s="1"/>
  <c r="AR414" i="17"/>
  <c r="AR415" i="17" s="1"/>
  <c r="AQ414" i="17"/>
  <c r="AQ415" i="17" s="1"/>
  <c r="AP414" i="17"/>
  <c r="AP415" i="17" s="1"/>
  <c r="AN414" i="17"/>
  <c r="AN415" i="17" s="1"/>
  <c r="AM414" i="17"/>
  <c r="AM415" i="17" s="1"/>
  <c r="AL414" i="17"/>
  <c r="AL415" i="17" s="1"/>
  <c r="AK414" i="17"/>
  <c r="AK415" i="17" s="1"/>
  <c r="AJ414" i="17"/>
  <c r="AJ415" i="17" s="1"/>
  <c r="AI414" i="17"/>
  <c r="AI415" i="17" s="1"/>
  <c r="AH414" i="17"/>
  <c r="AH415" i="17" s="1"/>
  <c r="AG414" i="17"/>
  <c r="AG415" i="17" s="1"/>
  <c r="AF414" i="17"/>
  <c r="AF415" i="17" s="1"/>
  <c r="AE414" i="17"/>
  <c r="AE415" i="17" s="1"/>
  <c r="AD414" i="17"/>
  <c r="AD415" i="17" s="1"/>
  <c r="AC414" i="17"/>
  <c r="AC415" i="17" s="1"/>
  <c r="AB414" i="17"/>
  <c r="AB415" i="17" s="1"/>
  <c r="AA414" i="17"/>
  <c r="AA415" i="17" s="1"/>
  <c r="Z414" i="17"/>
  <c r="Z415" i="17" s="1"/>
  <c r="Y414" i="17"/>
  <c r="Y415" i="17" s="1"/>
  <c r="X414" i="17"/>
  <c r="X415" i="17" s="1"/>
  <c r="W414" i="17"/>
  <c r="W415" i="17" s="1"/>
  <c r="V414" i="17"/>
  <c r="V415" i="17" s="1"/>
  <c r="U414" i="17"/>
  <c r="U415" i="17" s="1"/>
  <c r="T414" i="17"/>
  <c r="T415" i="17" s="1"/>
  <c r="S414" i="17"/>
  <c r="S415" i="17" s="1"/>
  <c r="R414" i="17"/>
  <c r="R415" i="17" s="1"/>
  <c r="Q414" i="17"/>
  <c r="Q415" i="17" s="1"/>
  <c r="P414" i="17"/>
  <c r="P415" i="17" s="1"/>
  <c r="O414" i="17"/>
  <c r="O415" i="17" s="1"/>
  <c r="N414" i="17"/>
  <c r="N415" i="17" s="1"/>
  <c r="M414" i="17"/>
  <c r="M415" i="17" s="1"/>
  <c r="L414" i="17"/>
  <c r="L415" i="17" s="1"/>
  <c r="K414" i="17"/>
  <c r="K415" i="17" s="1"/>
  <c r="J414" i="17"/>
  <c r="J415" i="17" s="1"/>
  <c r="I414" i="17"/>
  <c r="I415" i="17" s="1"/>
  <c r="H414" i="17"/>
  <c r="H415" i="17" s="1"/>
  <c r="G414" i="17"/>
  <c r="G415" i="17" s="1"/>
  <c r="BB413" i="17"/>
  <c r="BA413" i="17"/>
  <c r="AZ413" i="17"/>
  <c r="AY413" i="17"/>
  <c r="AX413" i="17"/>
  <c r="AW413" i="17"/>
  <c r="AV413" i="17"/>
  <c r="AU413" i="17"/>
  <c r="AT413" i="17"/>
  <c r="AS413" i="17"/>
  <c r="AR413" i="17"/>
  <c r="AQ413" i="17"/>
  <c r="AP413" i="17"/>
  <c r="AN413" i="17"/>
  <c r="AM413" i="17"/>
  <c r="AL413" i="17"/>
  <c r="AK413" i="17"/>
  <c r="AJ413" i="17"/>
  <c r="AI413" i="17"/>
  <c r="AH413" i="17"/>
  <c r="AG413" i="17"/>
  <c r="AF413" i="17"/>
  <c r="AE413" i="17"/>
  <c r="AD413" i="17"/>
  <c r="AC413" i="17"/>
  <c r="AB413" i="17"/>
  <c r="AA413" i="17"/>
  <c r="Z413" i="17"/>
  <c r="Y413" i="17"/>
  <c r="X413" i="17"/>
  <c r="W413" i="17"/>
  <c r="V413" i="17"/>
  <c r="U413" i="17"/>
  <c r="T413" i="17"/>
  <c r="S413" i="17"/>
  <c r="R413" i="17"/>
  <c r="Q413" i="17"/>
  <c r="P413" i="17"/>
  <c r="O413" i="17"/>
  <c r="N413" i="17"/>
  <c r="M413" i="17"/>
  <c r="L413" i="17"/>
  <c r="K413" i="17"/>
  <c r="J413" i="17"/>
  <c r="I413" i="17"/>
  <c r="H413" i="17"/>
  <c r="G413" i="17"/>
  <c r="BB407" i="17"/>
  <c r="BB408" i="17" s="1"/>
  <c r="BA407" i="17"/>
  <c r="BA408" i="17" s="1"/>
  <c r="AZ407" i="17"/>
  <c r="AZ408" i="17" s="1"/>
  <c r="AY407" i="17"/>
  <c r="AY408" i="17" s="1"/>
  <c r="AX407" i="17"/>
  <c r="AX408" i="17" s="1"/>
  <c r="AW407" i="17"/>
  <c r="AW408" i="17" s="1"/>
  <c r="AV407" i="17"/>
  <c r="AV408" i="17" s="1"/>
  <c r="AU407" i="17"/>
  <c r="AU408" i="17" s="1"/>
  <c r="AT407" i="17"/>
  <c r="AT408" i="17" s="1"/>
  <c r="AS407" i="17"/>
  <c r="AS408" i="17" s="1"/>
  <c r="AR407" i="17"/>
  <c r="AR408" i="17" s="1"/>
  <c r="AQ407" i="17"/>
  <c r="AQ408" i="17" s="1"/>
  <c r="AP407" i="17"/>
  <c r="AP408" i="17" s="1"/>
  <c r="AN407" i="17"/>
  <c r="AN408" i="17" s="1"/>
  <c r="AM407" i="17"/>
  <c r="AM408" i="17" s="1"/>
  <c r="AL407" i="17"/>
  <c r="AL408" i="17" s="1"/>
  <c r="AK407" i="17"/>
  <c r="AK408" i="17" s="1"/>
  <c r="AJ407" i="17"/>
  <c r="AJ408" i="17" s="1"/>
  <c r="AI407" i="17"/>
  <c r="AI408" i="17" s="1"/>
  <c r="AH407" i="17"/>
  <c r="AH408" i="17" s="1"/>
  <c r="AG407" i="17"/>
  <c r="AG408" i="17" s="1"/>
  <c r="AF407" i="17"/>
  <c r="AF408" i="17" s="1"/>
  <c r="AE407" i="17"/>
  <c r="AE408" i="17" s="1"/>
  <c r="AD407" i="17"/>
  <c r="AD408" i="17" s="1"/>
  <c r="AC407" i="17"/>
  <c r="AC408" i="17" s="1"/>
  <c r="AB407" i="17"/>
  <c r="AB408" i="17" s="1"/>
  <c r="AA407" i="17"/>
  <c r="AA408" i="17" s="1"/>
  <c r="Z407" i="17"/>
  <c r="Z408" i="17" s="1"/>
  <c r="Y407" i="17"/>
  <c r="Y408" i="17" s="1"/>
  <c r="X407" i="17"/>
  <c r="X408" i="17" s="1"/>
  <c r="W407" i="17"/>
  <c r="W408" i="17" s="1"/>
  <c r="V407" i="17"/>
  <c r="V408" i="17" s="1"/>
  <c r="U407" i="17"/>
  <c r="U408" i="17" s="1"/>
  <c r="T407" i="17"/>
  <c r="T408" i="17" s="1"/>
  <c r="S407" i="17"/>
  <c r="S408" i="17" s="1"/>
  <c r="R407" i="17"/>
  <c r="R408" i="17" s="1"/>
  <c r="Q407" i="17"/>
  <c r="Q408" i="17" s="1"/>
  <c r="P407" i="17"/>
  <c r="P408" i="17" s="1"/>
  <c r="O407" i="17"/>
  <c r="O408" i="17" s="1"/>
  <c r="N407" i="17"/>
  <c r="N408" i="17" s="1"/>
  <c r="M407" i="17"/>
  <c r="M408" i="17" s="1"/>
  <c r="L407" i="17"/>
  <c r="L408" i="17" s="1"/>
  <c r="K407" i="17"/>
  <c r="K408" i="17" s="1"/>
  <c r="J407" i="17"/>
  <c r="J408" i="17" s="1"/>
  <c r="I407" i="17"/>
  <c r="I408" i="17" s="1"/>
  <c r="H407" i="17"/>
  <c r="H408" i="17" s="1"/>
  <c r="G407" i="17"/>
  <c r="G408" i="17" s="1"/>
  <c r="BB406" i="17"/>
  <c r="BA406" i="17"/>
  <c r="AZ406" i="17"/>
  <c r="AY406" i="17"/>
  <c r="AX406" i="17"/>
  <c r="AW406" i="17"/>
  <c r="AV406" i="17"/>
  <c r="AU406" i="17"/>
  <c r="AT406" i="17"/>
  <c r="AS406" i="17"/>
  <c r="AR406" i="17"/>
  <c r="AQ406" i="17"/>
  <c r="AP406" i="17"/>
  <c r="AN406" i="17"/>
  <c r="AM406" i="17"/>
  <c r="AL406" i="17"/>
  <c r="AK406" i="17"/>
  <c r="AJ406" i="17"/>
  <c r="AI406" i="17"/>
  <c r="AH406" i="17"/>
  <c r="AG406" i="17"/>
  <c r="AF406" i="17"/>
  <c r="AE406" i="17"/>
  <c r="AD406" i="17"/>
  <c r="AC406" i="17"/>
  <c r="AB406" i="17"/>
  <c r="AA406" i="17"/>
  <c r="Z406" i="17"/>
  <c r="Y406" i="17"/>
  <c r="X406" i="17"/>
  <c r="W406" i="17"/>
  <c r="V406" i="17"/>
  <c r="U406" i="17"/>
  <c r="T406" i="17"/>
  <c r="S406" i="17"/>
  <c r="R406" i="17"/>
  <c r="Q406" i="17"/>
  <c r="P406" i="17"/>
  <c r="O406" i="17"/>
  <c r="N406" i="17"/>
  <c r="M406" i="17"/>
  <c r="L406" i="17"/>
  <c r="K406" i="17"/>
  <c r="J406" i="17"/>
  <c r="I406" i="17"/>
  <c r="H406" i="17"/>
  <c r="G406" i="17"/>
  <c r="BB400" i="17"/>
  <c r="BB401" i="17" s="1"/>
  <c r="BA400" i="17"/>
  <c r="BA401" i="17" s="1"/>
  <c r="AZ400" i="17"/>
  <c r="AZ401" i="17" s="1"/>
  <c r="AY400" i="17"/>
  <c r="AY401" i="17" s="1"/>
  <c r="AX400" i="17"/>
  <c r="AX401" i="17" s="1"/>
  <c r="AW400" i="17"/>
  <c r="AW401" i="17" s="1"/>
  <c r="AV400" i="17"/>
  <c r="AV401" i="17" s="1"/>
  <c r="AU400" i="17"/>
  <c r="AU401" i="17" s="1"/>
  <c r="AT400" i="17"/>
  <c r="AT401" i="17" s="1"/>
  <c r="AS400" i="17"/>
  <c r="AS401" i="17" s="1"/>
  <c r="AR400" i="17"/>
  <c r="AR401" i="17" s="1"/>
  <c r="AQ400" i="17"/>
  <c r="AQ401" i="17" s="1"/>
  <c r="AP400" i="17"/>
  <c r="AP401" i="17" s="1"/>
  <c r="AN400" i="17"/>
  <c r="AN401" i="17" s="1"/>
  <c r="AM400" i="17"/>
  <c r="AM401" i="17" s="1"/>
  <c r="AL400" i="17"/>
  <c r="AL401" i="17" s="1"/>
  <c r="AK400" i="17"/>
  <c r="AK401" i="17" s="1"/>
  <c r="AJ400" i="17"/>
  <c r="AJ401" i="17" s="1"/>
  <c r="AI400" i="17"/>
  <c r="AI401" i="17" s="1"/>
  <c r="AH400" i="17"/>
  <c r="AH401" i="17" s="1"/>
  <c r="AG400" i="17"/>
  <c r="AG401" i="17" s="1"/>
  <c r="AF400" i="17"/>
  <c r="AF401" i="17" s="1"/>
  <c r="AE400" i="17"/>
  <c r="AE401" i="17" s="1"/>
  <c r="AD400" i="17"/>
  <c r="AD401" i="17" s="1"/>
  <c r="AC400" i="17"/>
  <c r="AC401" i="17" s="1"/>
  <c r="AB400" i="17"/>
  <c r="AB401" i="17" s="1"/>
  <c r="AA400" i="17"/>
  <c r="AA401" i="17" s="1"/>
  <c r="Z400" i="17"/>
  <c r="Z401" i="17" s="1"/>
  <c r="Y400" i="17"/>
  <c r="Y401" i="17" s="1"/>
  <c r="X400" i="17"/>
  <c r="X401" i="17" s="1"/>
  <c r="W400" i="17"/>
  <c r="W401" i="17" s="1"/>
  <c r="V400" i="17"/>
  <c r="V401" i="17" s="1"/>
  <c r="U400" i="17"/>
  <c r="U401" i="17" s="1"/>
  <c r="T400" i="17"/>
  <c r="T401" i="17" s="1"/>
  <c r="S400" i="17"/>
  <c r="S401" i="17" s="1"/>
  <c r="R400" i="17"/>
  <c r="R401" i="17" s="1"/>
  <c r="Q400" i="17"/>
  <c r="Q401" i="17" s="1"/>
  <c r="P400" i="17"/>
  <c r="P401" i="17" s="1"/>
  <c r="O400" i="17"/>
  <c r="O401" i="17" s="1"/>
  <c r="N400" i="17"/>
  <c r="N401" i="17" s="1"/>
  <c r="M400" i="17"/>
  <c r="M401" i="17" s="1"/>
  <c r="L400" i="17"/>
  <c r="L401" i="17" s="1"/>
  <c r="K400" i="17"/>
  <c r="K401" i="17" s="1"/>
  <c r="J400" i="17"/>
  <c r="J401" i="17" s="1"/>
  <c r="I400" i="17"/>
  <c r="I401" i="17" s="1"/>
  <c r="H400" i="17"/>
  <c r="H401" i="17" s="1"/>
  <c r="G400" i="17"/>
  <c r="G401" i="17" s="1"/>
  <c r="BB399" i="17"/>
  <c r="BA399" i="17"/>
  <c r="AZ399" i="17"/>
  <c r="AY399" i="17"/>
  <c r="AX399" i="17"/>
  <c r="AW399" i="17"/>
  <c r="AV399" i="17"/>
  <c r="AU399" i="17"/>
  <c r="AT399" i="17"/>
  <c r="AS399" i="17"/>
  <c r="AR399" i="17"/>
  <c r="AQ399" i="17"/>
  <c r="AP399" i="17"/>
  <c r="AN399" i="17"/>
  <c r="AM399" i="17"/>
  <c r="AL399" i="17"/>
  <c r="AK399" i="17"/>
  <c r="AJ399" i="17"/>
  <c r="AI399" i="17"/>
  <c r="AH399" i="17"/>
  <c r="AG399" i="17"/>
  <c r="AF399" i="17"/>
  <c r="AE399" i="17"/>
  <c r="AD399" i="17"/>
  <c r="AC399" i="17"/>
  <c r="AB399" i="17"/>
  <c r="AA399" i="17"/>
  <c r="Z399" i="17"/>
  <c r="Y399" i="17"/>
  <c r="X399" i="17"/>
  <c r="W399" i="17"/>
  <c r="V399" i="17"/>
  <c r="U399" i="17"/>
  <c r="T399" i="17"/>
  <c r="S399" i="17"/>
  <c r="R399" i="17"/>
  <c r="Q399" i="17"/>
  <c r="P399" i="17"/>
  <c r="O399" i="17"/>
  <c r="N399" i="17"/>
  <c r="M399" i="17"/>
  <c r="L399" i="17"/>
  <c r="K399" i="17"/>
  <c r="J399" i="17"/>
  <c r="I399" i="17"/>
  <c r="H399" i="17"/>
  <c r="G399" i="17"/>
  <c r="BB393" i="17"/>
  <c r="BB394" i="17" s="1"/>
  <c r="BA393" i="17"/>
  <c r="BA394" i="17" s="1"/>
  <c r="AZ393" i="17"/>
  <c r="AZ394" i="17" s="1"/>
  <c r="AY393" i="17"/>
  <c r="AY394" i="17" s="1"/>
  <c r="AX393" i="17"/>
  <c r="AX394" i="17" s="1"/>
  <c r="AW393" i="17"/>
  <c r="AW394" i="17" s="1"/>
  <c r="AV393" i="17"/>
  <c r="AV394" i="17" s="1"/>
  <c r="AU393" i="17"/>
  <c r="AU394" i="17" s="1"/>
  <c r="AT393" i="17"/>
  <c r="AT394" i="17" s="1"/>
  <c r="AS393" i="17"/>
  <c r="AS394" i="17" s="1"/>
  <c r="AR393" i="17"/>
  <c r="AR394" i="17" s="1"/>
  <c r="AQ393" i="17"/>
  <c r="AQ394" i="17" s="1"/>
  <c r="AP393" i="17"/>
  <c r="AP394" i="17" s="1"/>
  <c r="AN393" i="17"/>
  <c r="AN394" i="17" s="1"/>
  <c r="AM393" i="17"/>
  <c r="AM394" i="17" s="1"/>
  <c r="AL393" i="17"/>
  <c r="AL394" i="17" s="1"/>
  <c r="AK393" i="17"/>
  <c r="AK394" i="17" s="1"/>
  <c r="AJ393" i="17"/>
  <c r="AJ394" i="17" s="1"/>
  <c r="AI393" i="17"/>
  <c r="AI394" i="17" s="1"/>
  <c r="AH393" i="17"/>
  <c r="AH394" i="17" s="1"/>
  <c r="AG393" i="17"/>
  <c r="AG394" i="17" s="1"/>
  <c r="AF393" i="17"/>
  <c r="AF394" i="17" s="1"/>
  <c r="AE393" i="17"/>
  <c r="AE394" i="17" s="1"/>
  <c r="AD393" i="17"/>
  <c r="AD394" i="17" s="1"/>
  <c r="AC393" i="17"/>
  <c r="AC394" i="17" s="1"/>
  <c r="AB393" i="17"/>
  <c r="AB394" i="17" s="1"/>
  <c r="AA393" i="17"/>
  <c r="AA394" i="17" s="1"/>
  <c r="Z393" i="17"/>
  <c r="Z394" i="17" s="1"/>
  <c r="Y393" i="17"/>
  <c r="Y394" i="17" s="1"/>
  <c r="X393" i="17"/>
  <c r="X394" i="17" s="1"/>
  <c r="W393" i="17"/>
  <c r="W394" i="17" s="1"/>
  <c r="V393" i="17"/>
  <c r="V394" i="17" s="1"/>
  <c r="U393" i="17"/>
  <c r="U394" i="17" s="1"/>
  <c r="T393" i="17"/>
  <c r="T394" i="17" s="1"/>
  <c r="S393" i="17"/>
  <c r="S394" i="17" s="1"/>
  <c r="R393" i="17"/>
  <c r="R394" i="17" s="1"/>
  <c r="Q393" i="17"/>
  <c r="Q394" i="17" s="1"/>
  <c r="P393" i="17"/>
  <c r="P394" i="17" s="1"/>
  <c r="O393" i="17"/>
  <c r="O394" i="17" s="1"/>
  <c r="N393" i="17"/>
  <c r="N394" i="17" s="1"/>
  <c r="M393" i="17"/>
  <c r="M394" i="17" s="1"/>
  <c r="L393" i="17"/>
  <c r="L394" i="17" s="1"/>
  <c r="K393" i="17"/>
  <c r="K394" i="17" s="1"/>
  <c r="J393" i="17"/>
  <c r="J394" i="17" s="1"/>
  <c r="I393" i="17"/>
  <c r="I394" i="17" s="1"/>
  <c r="H393" i="17"/>
  <c r="H394" i="17" s="1"/>
  <c r="G393" i="17"/>
  <c r="G394" i="17" s="1"/>
  <c r="BB392" i="17"/>
  <c r="BA392" i="17"/>
  <c r="AZ392" i="17"/>
  <c r="AY392" i="17"/>
  <c r="AX392" i="17"/>
  <c r="AW392" i="17"/>
  <c r="AV392" i="17"/>
  <c r="AU392" i="17"/>
  <c r="AT392" i="17"/>
  <c r="AS392" i="17"/>
  <c r="AR392" i="17"/>
  <c r="AQ392" i="17"/>
  <c r="AP392" i="17"/>
  <c r="AN392" i="17"/>
  <c r="AM392" i="17"/>
  <c r="AL392" i="17"/>
  <c r="AK392" i="17"/>
  <c r="AJ392" i="17"/>
  <c r="AI392" i="17"/>
  <c r="AH392" i="17"/>
  <c r="AG392" i="17"/>
  <c r="AF392" i="17"/>
  <c r="AE392" i="17"/>
  <c r="AD392" i="17"/>
  <c r="AC392" i="17"/>
  <c r="AB392" i="17"/>
  <c r="AA392" i="17"/>
  <c r="Z392" i="17"/>
  <c r="Y392" i="17"/>
  <c r="X392" i="17"/>
  <c r="W392" i="17"/>
  <c r="V392" i="17"/>
  <c r="U392" i="17"/>
  <c r="T392" i="17"/>
  <c r="S392" i="17"/>
  <c r="R392" i="17"/>
  <c r="Q392" i="17"/>
  <c r="P392" i="17"/>
  <c r="O392" i="17"/>
  <c r="N392" i="17"/>
  <c r="M392" i="17"/>
  <c r="L392" i="17"/>
  <c r="K392" i="17"/>
  <c r="J392" i="17"/>
  <c r="I392" i="17"/>
  <c r="H392" i="17"/>
  <c r="G392" i="17"/>
  <c r="BB386" i="17"/>
  <c r="BB387" i="17" s="1"/>
  <c r="BA386" i="17"/>
  <c r="BA387" i="17" s="1"/>
  <c r="AZ386" i="17"/>
  <c r="AZ387" i="17" s="1"/>
  <c r="AY386" i="17"/>
  <c r="AY387" i="17" s="1"/>
  <c r="AX386" i="17"/>
  <c r="AX387" i="17" s="1"/>
  <c r="AW386" i="17"/>
  <c r="AW387" i="17" s="1"/>
  <c r="AV386" i="17"/>
  <c r="AV387" i="17" s="1"/>
  <c r="AU386" i="17"/>
  <c r="AU387" i="17" s="1"/>
  <c r="AT386" i="17"/>
  <c r="AT387" i="17" s="1"/>
  <c r="AS386" i="17"/>
  <c r="AS387" i="17" s="1"/>
  <c r="AR386" i="17"/>
  <c r="AR387" i="17" s="1"/>
  <c r="AQ386" i="17"/>
  <c r="AQ387" i="17" s="1"/>
  <c r="AP386" i="17"/>
  <c r="AP387" i="17" s="1"/>
  <c r="AN386" i="17"/>
  <c r="AN387" i="17" s="1"/>
  <c r="AM386" i="17"/>
  <c r="AM387" i="17" s="1"/>
  <c r="AL386" i="17"/>
  <c r="AL387" i="17" s="1"/>
  <c r="AK386" i="17"/>
  <c r="AK387" i="17" s="1"/>
  <c r="AJ386" i="17"/>
  <c r="AJ387" i="17" s="1"/>
  <c r="AI386" i="17"/>
  <c r="AI387" i="17" s="1"/>
  <c r="AH386" i="17"/>
  <c r="AH387" i="17" s="1"/>
  <c r="AG386" i="17"/>
  <c r="AG387" i="17" s="1"/>
  <c r="AF386" i="17"/>
  <c r="AF387" i="17" s="1"/>
  <c r="AE386" i="17"/>
  <c r="AE387" i="17" s="1"/>
  <c r="AD386" i="17"/>
  <c r="AD387" i="17" s="1"/>
  <c r="AC386" i="17"/>
  <c r="AC387" i="17" s="1"/>
  <c r="AB386" i="17"/>
  <c r="AB387" i="17" s="1"/>
  <c r="AA386" i="17"/>
  <c r="AA387" i="17" s="1"/>
  <c r="Z386" i="17"/>
  <c r="Z387" i="17" s="1"/>
  <c r="Y386" i="17"/>
  <c r="Y387" i="17" s="1"/>
  <c r="X386" i="17"/>
  <c r="X387" i="17" s="1"/>
  <c r="W386" i="17"/>
  <c r="W387" i="17" s="1"/>
  <c r="V386" i="17"/>
  <c r="V387" i="17" s="1"/>
  <c r="U386" i="17"/>
  <c r="U387" i="17" s="1"/>
  <c r="T386" i="17"/>
  <c r="T387" i="17" s="1"/>
  <c r="S386" i="17"/>
  <c r="S387" i="17" s="1"/>
  <c r="R386" i="17"/>
  <c r="R387" i="17" s="1"/>
  <c r="Q386" i="17"/>
  <c r="Q387" i="17" s="1"/>
  <c r="P386" i="17"/>
  <c r="P387" i="17" s="1"/>
  <c r="O386" i="17"/>
  <c r="O387" i="17" s="1"/>
  <c r="N386" i="17"/>
  <c r="N387" i="17" s="1"/>
  <c r="M386" i="17"/>
  <c r="M387" i="17" s="1"/>
  <c r="L386" i="17"/>
  <c r="L387" i="17" s="1"/>
  <c r="K386" i="17"/>
  <c r="K387" i="17" s="1"/>
  <c r="J386" i="17"/>
  <c r="J387" i="17" s="1"/>
  <c r="I386" i="17"/>
  <c r="I387" i="17" s="1"/>
  <c r="H386" i="17"/>
  <c r="H387" i="17" s="1"/>
  <c r="G386" i="17"/>
  <c r="G387" i="17" s="1"/>
  <c r="BB385" i="17"/>
  <c r="BA385" i="17"/>
  <c r="AZ385" i="17"/>
  <c r="AY385" i="17"/>
  <c r="AX385" i="17"/>
  <c r="AW385" i="17"/>
  <c r="AV385" i="17"/>
  <c r="AU385" i="17"/>
  <c r="AT385" i="17"/>
  <c r="AS385" i="17"/>
  <c r="AR385" i="17"/>
  <c r="AQ385" i="17"/>
  <c r="AP385" i="17"/>
  <c r="AN385" i="17"/>
  <c r="AM385" i="17"/>
  <c r="AL385" i="17"/>
  <c r="AK385" i="17"/>
  <c r="AJ385" i="17"/>
  <c r="AI385" i="17"/>
  <c r="AH385" i="17"/>
  <c r="AG385" i="17"/>
  <c r="AF385" i="17"/>
  <c r="AE385" i="17"/>
  <c r="AD385" i="17"/>
  <c r="AC385" i="17"/>
  <c r="AB385" i="17"/>
  <c r="AA385" i="17"/>
  <c r="Z385" i="17"/>
  <c r="Y385" i="17"/>
  <c r="X385" i="17"/>
  <c r="W385" i="17"/>
  <c r="V385" i="17"/>
  <c r="U385" i="17"/>
  <c r="T385" i="17"/>
  <c r="S385" i="17"/>
  <c r="R385" i="17"/>
  <c r="Q385" i="17"/>
  <c r="P385" i="17"/>
  <c r="O385" i="17"/>
  <c r="N385" i="17"/>
  <c r="M385" i="17"/>
  <c r="L385" i="17"/>
  <c r="K385" i="17"/>
  <c r="J385" i="17"/>
  <c r="I385" i="17"/>
  <c r="H385" i="17"/>
  <c r="G385" i="17"/>
  <c r="BB379" i="17"/>
  <c r="BB380" i="17" s="1"/>
  <c r="BA379" i="17"/>
  <c r="BA380" i="17" s="1"/>
  <c r="AZ379" i="17"/>
  <c r="AZ380" i="17" s="1"/>
  <c r="AY379" i="17"/>
  <c r="AY380" i="17" s="1"/>
  <c r="AX379" i="17"/>
  <c r="AX380" i="17" s="1"/>
  <c r="AW379" i="17"/>
  <c r="AW380" i="17" s="1"/>
  <c r="AV379" i="17"/>
  <c r="AV380" i="17" s="1"/>
  <c r="AU379" i="17"/>
  <c r="AU380" i="17" s="1"/>
  <c r="AT379" i="17"/>
  <c r="AT380" i="17" s="1"/>
  <c r="AS379" i="17"/>
  <c r="AS380" i="17" s="1"/>
  <c r="AR379" i="17"/>
  <c r="AR380" i="17" s="1"/>
  <c r="AQ379" i="17"/>
  <c r="AQ380" i="17" s="1"/>
  <c r="AP379" i="17"/>
  <c r="AP380" i="17" s="1"/>
  <c r="AN379" i="17"/>
  <c r="AN380" i="17" s="1"/>
  <c r="AM379" i="17"/>
  <c r="AM380" i="17" s="1"/>
  <c r="AL379" i="17"/>
  <c r="AL380" i="17" s="1"/>
  <c r="AK379" i="17"/>
  <c r="AK380" i="17" s="1"/>
  <c r="AJ379" i="17"/>
  <c r="AJ380" i="17" s="1"/>
  <c r="AI379" i="17"/>
  <c r="AI380" i="17" s="1"/>
  <c r="AH379" i="17"/>
  <c r="AH380" i="17" s="1"/>
  <c r="AG379" i="17"/>
  <c r="AG380" i="17" s="1"/>
  <c r="AF379" i="17"/>
  <c r="AF380" i="17" s="1"/>
  <c r="AE379" i="17"/>
  <c r="AE380" i="17" s="1"/>
  <c r="AD379" i="17"/>
  <c r="AD380" i="17" s="1"/>
  <c r="AC379" i="17"/>
  <c r="AC380" i="17" s="1"/>
  <c r="AB379" i="17"/>
  <c r="AB380" i="17" s="1"/>
  <c r="AA379" i="17"/>
  <c r="AA380" i="17" s="1"/>
  <c r="Z379" i="17"/>
  <c r="Z380" i="17" s="1"/>
  <c r="Y379" i="17"/>
  <c r="Y380" i="17" s="1"/>
  <c r="X379" i="17"/>
  <c r="X380" i="17" s="1"/>
  <c r="W379" i="17"/>
  <c r="W380" i="17" s="1"/>
  <c r="V379" i="17"/>
  <c r="V380" i="17" s="1"/>
  <c r="U379" i="17"/>
  <c r="U380" i="17" s="1"/>
  <c r="T379" i="17"/>
  <c r="T380" i="17" s="1"/>
  <c r="S379" i="17"/>
  <c r="S380" i="17" s="1"/>
  <c r="R379" i="17"/>
  <c r="R380" i="17" s="1"/>
  <c r="Q379" i="17"/>
  <c r="Q380" i="17" s="1"/>
  <c r="P379" i="17"/>
  <c r="P380" i="17" s="1"/>
  <c r="O379" i="17"/>
  <c r="O380" i="17" s="1"/>
  <c r="N379" i="17"/>
  <c r="N380" i="17" s="1"/>
  <c r="M379" i="17"/>
  <c r="M380" i="17" s="1"/>
  <c r="L379" i="17"/>
  <c r="L380" i="17" s="1"/>
  <c r="K379" i="17"/>
  <c r="K380" i="17" s="1"/>
  <c r="J379" i="17"/>
  <c r="J380" i="17" s="1"/>
  <c r="I379" i="17"/>
  <c r="I380" i="17" s="1"/>
  <c r="H379" i="17"/>
  <c r="H380" i="17" s="1"/>
  <c r="G379" i="17"/>
  <c r="G380" i="17" s="1"/>
  <c r="BB378" i="17"/>
  <c r="BA378" i="17"/>
  <c r="AZ378" i="17"/>
  <c r="AY378" i="17"/>
  <c r="AX378" i="17"/>
  <c r="AW378" i="17"/>
  <c r="AV378" i="17"/>
  <c r="AU378" i="17"/>
  <c r="AT378" i="17"/>
  <c r="AS378" i="17"/>
  <c r="AR378" i="17"/>
  <c r="AQ378" i="17"/>
  <c r="AP378" i="17"/>
  <c r="AN378" i="17"/>
  <c r="AM378" i="17"/>
  <c r="AL378" i="17"/>
  <c r="AK378" i="17"/>
  <c r="AJ378" i="17"/>
  <c r="AI378" i="17"/>
  <c r="AH378" i="17"/>
  <c r="AG378" i="17"/>
  <c r="AF378" i="17"/>
  <c r="AE378" i="17"/>
  <c r="AD378" i="17"/>
  <c r="AC378" i="17"/>
  <c r="AB378" i="17"/>
  <c r="AA378" i="17"/>
  <c r="Z378" i="17"/>
  <c r="Y378" i="17"/>
  <c r="X378" i="17"/>
  <c r="W378" i="17"/>
  <c r="V378" i="17"/>
  <c r="U378" i="17"/>
  <c r="T378" i="17"/>
  <c r="S378" i="17"/>
  <c r="R378" i="17"/>
  <c r="Q378" i="17"/>
  <c r="P378" i="17"/>
  <c r="O378" i="17"/>
  <c r="N378" i="17"/>
  <c r="M378" i="17"/>
  <c r="L378" i="17"/>
  <c r="K378" i="17"/>
  <c r="J378" i="17"/>
  <c r="I378" i="17"/>
  <c r="H378" i="17"/>
  <c r="G378" i="17"/>
  <c r="J373" i="17"/>
  <c r="BB372" i="17"/>
  <c r="BB373" i="17" s="1"/>
  <c r="BA372" i="17"/>
  <c r="BA373" i="17" s="1"/>
  <c r="AZ372" i="17"/>
  <c r="AZ373" i="17" s="1"/>
  <c r="AY372" i="17"/>
  <c r="AY373" i="17" s="1"/>
  <c r="AX372" i="17"/>
  <c r="AX373" i="17" s="1"/>
  <c r="AW372" i="17"/>
  <c r="AW373" i="17" s="1"/>
  <c r="AV372" i="17"/>
  <c r="AV373" i="17" s="1"/>
  <c r="AU372" i="17"/>
  <c r="AU373" i="17" s="1"/>
  <c r="AT372" i="17"/>
  <c r="AT373" i="17" s="1"/>
  <c r="AS372" i="17"/>
  <c r="AS373" i="17" s="1"/>
  <c r="AR372" i="17"/>
  <c r="AR373" i="17" s="1"/>
  <c r="AQ372" i="17"/>
  <c r="AQ373" i="17" s="1"/>
  <c r="AP372" i="17"/>
  <c r="AP373" i="17" s="1"/>
  <c r="AN372" i="17"/>
  <c r="AN373" i="17" s="1"/>
  <c r="AM372" i="17"/>
  <c r="AM373" i="17" s="1"/>
  <c r="AL372" i="17"/>
  <c r="AL373" i="17" s="1"/>
  <c r="AK372" i="17"/>
  <c r="AK373" i="17" s="1"/>
  <c r="AJ372" i="17"/>
  <c r="AJ373" i="17" s="1"/>
  <c r="AI372" i="17"/>
  <c r="AI373" i="17" s="1"/>
  <c r="AH372" i="17"/>
  <c r="AH373" i="17" s="1"/>
  <c r="AG372" i="17"/>
  <c r="AG373" i="17" s="1"/>
  <c r="AF372" i="17"/>
  <c r="AF373" i="17" s="1"/>
  <c r="AE372" i="17"/>
  <c r="AE373" i="17" s="1"/>
  <c r="AD372" i="17"/>
  <c r="AD373" i="17" s="1"/>
  <c r="AC372" i="17"/>
  <c r="AC373" i="17" s="1"/>
  <c r="AB372" i="17"/>
  <c r="AB373" i="17" s="1"/>
  <c r="AA372" i="17"/>
  <c r="AA373" i="17" s="1"/>
  <c r="Z372" i="17"/>
  <c r="Z373" i="17" s="1"/>
  <c r="Y372" i="17"/>
  <c r="Y373" i="17" s="1"/>
  <c r="X372" i="17"/>
  <c r="X373" i="17" s="1"/>
  <c r="W372" i="17"/>
  <c r="W373" i="17" s="1"/>
  <c r="V372" i="17"/>
  <c r="V373" i="17" s="1"/>
  <c r="U372" i="17"/>
  <c r="U373" i="17" s="1"/>
  <c r="T372" i="17"/>
  <c r="T373" i="17" s="1"/>
  <c r="S372" i="17"/>
  <c r="S373" i="17" s="1"/>
  <c r="R372" i="17"/>
  <c r="R373" i="17" s="1"/>
  <c r="Q372" i="17"/>
  <c r="Q373" i="17" s="1"/>
  <c r="P372" i="17"/>
  <c r="P373" i="17" s="1"/>
  <c r="O372" i="17"/>
  <c r="O373" i="17" s="1"/>
  <c r="N372" i="17"/>
  <c r="N373" i="17" s="1"/>
  <c r="M372" i="17"/>
  <c r="M373" i="17" s="1"/>
  <c r="L372" i="17"/>
  <c r="L373" i="17" s="1"/>
  <c r="K372" i="17"/>
  <c r="K373" i="17" s="1"/>
  <c r="J372" i="17"/>
  <c r="I372" i="17"/>
  <c r="I373" i="17" s="1"/>
  <c r="H372" i="17"/>
  <c r="H373" i="17" s="1"/>
  <c r="G372" i="17"/>
  <c r="G373" i="17" s="1"/>
  <c r="BB371" i="17"/>
  <c r="BA371" i="17"/>
  <c r="AZ371" i="17"/>
  <c r="AY371" i="17"/>
  <c r="AX371" i="17"/>
  <c r="AW371" i="17"/>
  <c r="AV371" i="17"/>
  <c r="AU371" i="17"/>
  <c r="AT371" i="17"/>
  <c r="AS371" i="17"/>
  <c r="AR371" i="17"/>
  <c r="AQ371" i="17"/>
  <c r="AP371" i="17"/>
  <c r="AN371" i="17"/>
  <c r="AM371" i="17"/>
  <c r="AL371" i="17"/>
  <c r="AK371" i="17"/>
  <c r="AJ371" i="17"/>
  <c r="AI371" i="17"/>
  <c r="AH371" i="17"/>
  <c r="AG371" i="17"/>
  <c r="AF371" i="17"/>
  <c r="AE371" i="17"/>
  <c r="AD371" i="17"/>
  <c r="AC371" i="17"/>
  <c r="AB371" i="17"/>
  <c r="AA371" i="17"/>
  <c r="Z371" i="17"/>
  <c r="Y371" i="17"/>
  <c r="X371" i="17"/>
  <c r="W371" i="17"/>
  <c r="V371" i="17"/>
  <c r="U371" i="17"/>
  <c r="T371" i="17"/>
  <c r="S371" i="17"/>
  <c r="R371" i="17"/>
  <c r="Q371" i="17"/>
  <c r="P371" i="17"/>
  <c r="O371" i="17"/>
  <c r="N371" i="17"/>
  <c r="M371" i="17"/>
  <c r="L371" i="17"/>
  <c r="K371" i="17"/>
  <c r="J371" i="17"/>
  <c r="I371" i="17"/>
  <c r="H371" i="17"/>
  <c r="G371" i="17"/>
  <c r="BB365" i="17"/>
  <c r="BB366" i="17" s="1"/>
  <c r="BA365" i="17"/>
  <c r="BA366" i="17" s="1"/>
  <c r="AZ365" i="17"/>
  <c r="AZ366" i="17" s="1"/>
  <c r="AY365" i="17"/>
  <c r="AY366" i="17" s="1"/>
  <c r="AX365" i="17"/>
  <c r="AX366" i="17" s="1"/>
  <c r="AW365" i="17"/>
  <c r="AW366" i="17" s="1"/>
  <c r="AV365" i="17"/>
  <c r="AV366" i="17" s="1"/>
  <c r="AU365" i="17"/>
  <c r="AU366" i="17" s="1"/>
  <c r="AT365" i="17"/>
  <c r="AT366" i="17" s="1"/>
  <c r="AS365" i="17"/>
  <c r="AS366" i="17" s="1"/>
  <c r="AR365" i="17"/>
  <c r="AR366" i="17" s="1"/>
  <c r="AQ365" i="17"/>
  <c r="AQ366" i="17" s="1"/>
  <c r="AP365" i="17"/>
  <c r="AP366" i="17" s="1"/>
  <c r="AN365" i="17"/>
  <c r="AN366" i="17" s="1"/>
  <c r="AM365" i="17"/>
  <c r="AM366" i="17" s="1"/>
  <c r="AL365" i="17"/>
  <c r="AL366" i="17" s="1"/>
  <c r="AK365" i="17"/>
  <c r="AK366" i="17" s="1"/>
  <c r="AJ365" i="17"/>
  <c r="AJ366" i="17" s="1"/>
  <c r="AI365" i="17"/>
  <c r="AI366" i="17" s="1"/>
  <c r="AH365" i="17"/>
  <c r="AH366" i="17" s="1"/>
  <c r="AG365" i="17"/>
  <c r="AG366" i="17" s="1"/>
  <c r="AF365" i="17"/>
  <c r="AF366" i="17" s="1"/>
  <c r="AE365" i="17"/>
  <c r="AE366" i="17" s="1"/>
  <c r="AD365" i="17"/>
  <c r="AD366" i="17" s="1"/>
  <c r="AC365" i="17"/>
  <c r="AC366" i="17" s="1"/>
  <c r="AB365" i="17"/>
  <c r="AB366" i="17" s="1"/>
  <c r="AA365" i="17"/>
  <c r="AA366" i="17" s="1"/>
  <c r="Z365" i="17"/>
  <c r="Z366" i="17" s="1"/>
  <c r="Y365" i="17"/>
  <c r="Y366" i="17" s="1"/>
  <c r="X365" i="17"/>
  <c r="X366" i="17" s="1"/>
  <c r="W365" i="17"/>
  <c r="W366" i="17" s="1"/>
  <c r="V365" i="17"/>
  <c r="V366" i="17" s="1"/>
  <c r="U365" i="17"/>
  <c r="U366" i="17" s="1"/>
  <c r="T365" i="17"/>
  <c r="T366" i="17" s="1"/>
  <c r="S365" i="17"/>
  <c r="S366" i="17" s="1"/>
  <c r="R365" i="17"/>
  <c r="R366" i="17" s="1"/>
  <c r="Q365" i="17"/>
  <c r="Q366" i="17" s="1"/>
  <c r="P365" i="17"/>
  <c r="P366" i="17" s="1"/>
  <c r="O365" i="17"/>
  <c r="O366" i="17" s="1"/>
  <c r="N365" i="17"/>
  <c r="N366" i="17" s="1"/>
  <c r="M365" i="17"/>
  <c r="M366" i="17" s="1"/>
  <c r="L365" i="17"/>
  <c r="L366" i="17" s="1"/>
  <c r="K365" i="17"/>
  <c r="K366" i="17" s="1"/>
  <c r="J365" i="17"/>
  <c r="J366" i="17" s="1"/>
  <c r="I365" i="17"/>
  <c r="I366" i="17" s="1"/>
  <c r="H365" i="17"/>
  <c r="H366" i="17" s="1"/>
  <c r="G365" i="17"/>
  <c r="G366" i="17" s="1"/>
  <c r="BB364" i="17"/>
  <c r="BA364" i="17"/>
  <c r="AZ364" i="17"/>
  <c r="AY364" i="17"/>
  <c r="AX364" i="17"/>
  <c r="AW364" i="17"/>
  <c r="AV364" i="17"/>
  <c r="AU364" i="17"/>
  <c r="AT364" i="17"/>
  <c r="AS364" i="17"/>
  <c r="AR364" i="17"/>
  <c r="AQ364" i="17"/>
  <c r="AP364" i="17"/>
  <c r="AN364" i="17"/>
  <c r="AM364" i="17"/>
  <c r="AL364" i="17"/>
  <c r="AK364" i="17"/>
  <c r="AJ364" i="17"/>
  <c r="AI364" i="17"/>
  <c r="AH364" i="17"/>
  <c r="AG364" i="17"/>
  <c r="AF364" i="17"/>
  <c r="AE364" i="17"/>
  <c r="AD364" i="17"/>
  <c r="AC364" i="17"/>
  <c r="AB364" i="17"/>
  <c r="AA364" i="17"/>
  <c r="Z364" i="17"/>
  <c r="Y364" i="17"/>
  <c r="X364" i="17"/>
  <c r="W364" i="17"/>
  <c r="V364" i="17"/>
  <c r="U364" i="17"/>
  <c r="T364" i="17"/>
  <c r="S364" i="17"/>
  <c r="R364" i="17"/>
  <c r="Q364" i="17"/>
  <c r="P364" i="17"/>
  <c r="O364" i="17"/>
  <c r="N364" i="17"/>
  <c r="M364" i="17"/>
  <c r="L364" i="17"/>
  <c r="K364" i="17"/>
  <c r="J364" i="17"/>
  <c r="I364" i="17"/>
  <c r="H364" i="17"/>
  <c r="G364" i="17"/>
  <c r="BB358" i="17"/>
  <c r="BB359" i="17" s="1"/>
  <c r="BA358" i="17"/>
  <c r="BA359" i="17" s="1"/>
  <c r="AZ358" i="17"/>
  <c r="AZ359" i="17" s="1"/>
  <c r="AY358" i="17"/>
  <c r="AY359" i="17" s="1"/>
  <c r="AX358" i="17"/>
  <c r="AX359" i="17" s="1"/>
  <c r="AW358" i="17"/>
  <c r="AW359" i="17" s="1"/>
  <c r="AV358" i="17"/>
  <c r="AV359" i="17" s="1"/>
  <c r="AU358" i="17"/>
  <c r="AU359" i="17" s="1"/>
  <c r="AT358" i="17"/>
  <c r="AT359" i="17" s="1"/>
  <c r="AS358" i="17"/>
  <c r="AS359" i="17" s="1"/>
  <c r="AR358" i="17"/>
  <c r="AR359" i="17" s="1"/>
  <c r="AQ358" i="17"/>
  <c r="AQ359" i="17" s="1"/>
  <c r="AP358" i="17"/>
  <c r="AP359" i="17" s="1"/>
  <c r="AN358" i="17"/>
  <c r="AN359" i="17" s="1"/>
  <c r="AM358" i="17"/>
  <c r="AM359" i="17" s="1"/>
  <c r="AL358" i="17"/>
  <c r="AL359" i="17" s="1"/>
  <c r="AK358" i="17"/>
  <c r="AK359" i="17" s="1"/>
  <c r="AJ358" i="17"/>
  <c r="AJ359" i="17" s="1"/>
  <c r="AI358" i="17"/>
  <c r="AI359" i="17" s="1"/>
  <c r="AH358" i="17"/>
  <c r="AH359" i="17" s="1"/>
  <c r="AG358" i="17"/>
  <c r="AG359" i="17" s="1"/>
  <c r="AF358" i="17"/>
  <c r="AF359" i="17" s="1"/>
  <c r="AE358" i="17"/>
  <c r="AE359" i="17" s="1"/>
  <c r="AD358" i="17"/>
  <c r="AD359" i="17" s="1"/>
  <c r="AC358" i="17"/>
  <c r="AC359" i="17" s="1"/>
  <c r="AB358" i="17"/>
  <c r="AB359" i="17" s="1"/>
  <c r="AA358" i="17"/>
  <c r="AA359" i="17" s="1"/>
  <c r="Z358" i="17"/>
  <c r="Z359" i="17" s="1"/>
  <c r="Y358" i="17"/>
  <c r="Y359" i="17" s="1"/>
  <c r="X358" i="17"/>
  <c r="X359" i="17" s="1"/>
  <c r="W358" i="17"/>
  <c r="W359" i="17" s="1"/>
  <c r="V358" i="17"/>
  <c r="V359" i="17" s="1"/>
  <c r="U358" i="17"/>
  <c r="U359" i="17" s="1"/>
  <c r="T358" i="17"/>
  <c r="T359" i="17" s="1"/>
  <c r="S358" i="17"/>
  <c r="S359" i="17" s="1"/>
  <c r="R358" i="17"/>
  <c r="R359" i="17" s="1"/>
  <c r="Q358" i="17"/>
  <c r="Q359" i="17" s="1"/>
  <c r="P358" i="17"/>
  <c r="P359" i="17" s="1"/>
  <c r="O358" i="17"/>
  <c r="O359" i="17" s="1"/>
  <c r="N358" i="17"/>
  <c r="N359" i="17" s="1"/>
  <c r="M358" i="17"/>
  <c r="M359" i="17" s="1"/>
  <c r="L358" i="17"/>
  <c r="L359" i="17" s="1"/>
  <c r="K358" i="17"/>
  <c r="K359" i="17" s="1"/>
  <c r="J358" i="17"/>
  <c r="J359" i="17" s="1"/>
  <c r="I358" i="17"/>
  <c r="I359" i="17" s="1"/>
  <c r="H358" i="17"/>
  <c r="H359" i="17" s="1"/>
  <c r="G358" i="17"/>
  <c r="G359" i="17" s="1"/>
  <c r="BB357" i="17"/>
  <c r="BA357" i="17"/>
  <c r="AZ357" i="17"/>
  <c r="AY357" i="17"/>
  <c r="AX357" i="17"/>
  <c r="AW357" i="17"/>
  <c r="AV357" i="17"/>
  <c r="AU357" i="17"/>
  <c r="AT357" i="17"/>
  <c r="AS357" i="17"/>
  <c r="AR357" i="17"/>
  <c r="AQ357" i="17"/>
  <c r="AP357" i="17"/>
  <c r="AN357" i="17"/>
  <c r="AM357" i="17"/>
  <c r="AL357" i="17"/>
  <c r="AK357" i="17"/>
  <c r="AJ357" i="17"/>
  <c r="AI357" i="17"/>
  <c r="AH357" i="17"/>
  <c r="AG357" i="17"/>
  <c r="AF357" i="17"/>
  <c r="AE357" i="17"/>
  <c r="AD357" i="17"/>
  <c r="AC357" i="17"/>
  <c r="AB357" i="17"/>
  <c r="AA357" i="17"/>
  <c r="Z357" i="17"/>
  <c r="Y357" i="17"/>
  <c r="X357" i="17"/>
  <c r="W357" i="17"/>
  <c r="V357" i="17"/>
  <c r="U357" i="17"/>
  <c r="T357" i="17"/>
  <c r="S357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P352" i="17"/>
  <c r="BB351" i="17"/>
  <c r="BB352" i="17" s="1"/>
  <c r="BA351" i="17"/>
  <c r="BA352" i="17" s="1"/>
  <c r="AZ351" i="17"/>
  <c r="AZ352" i="17" s="1"/>
  <c r="AY351" i="17"/>
  <c r="AY352" i="17" s="1"/>
  <c r="AX351" i="17"/>
  <c r="AX352" i="17" s="1"/>
  <c r="AW351" i="17"/>
  <c r="AW352" i="17" s="1"/>
  <c r="AV351" i="17"/>
  <c r="AV352" i="17" s="1"/>
  <c r="AU351" i="17"/>
  <c r="AU352" i="17" s="1"/>
  <c r="AT351" i="17"/>
  <c r="AT352" i="17" s="1"/>
  <c r="AS351" i="17"/>
  <c r="AS352" i="17" s="1"/>
  <c r="AR351" i="17"/>
  <c r="AR352" i="17" s="1"/>
  <c r="AQ351" i="17"/>
  <c r="AQ352" i="17" s="1"/>
  <c r="AP351" i="17"/>
  <c r="AP352" i="17" s="1"/>
  <c r="AN351" i="17"/>
  <c r="AN352" i="17" s="1"/>
  <c r="AM351" i="17"/>
  <c r="AM352" i="17" s="1"/>
  <c r="AL351" i="17"/>
  <c r="AL352" i="17" s="1"/>
  <c r="AK351" i="17"/>
  <c r="AK352" i="17" s="1"/>
  <c r="AJ351" i="17"/>
  <c r="AJ352" i="17" s="1"/>
  <c r="AI351" i="17"/>
  <c r="AI352" i="17" s="1"/>
  <c r="AH351" i="17"/>
  <c r="AH352" i="17" s="1"/>
  <c r="AG351" i="17"/>
  <c r="AG352" i="17" s="1"/>
  <c r="AF351" i="17"/>
  <c r="AF352" i="17" s="1"/>
  <c r="AE351" i="17"/>
  <c r="AE352" i="17" s="1"/>
  <c r="AD351" i="17"/>
  <c r="AD352" i="17" s="1"/>
  <c r="AC351" i="17"/>
  <c r="AC352" i="17" s="1"/>
  <c r="AB351" i="17"/>
  <c r="AB352" i="17" s="1"/>
  <c r="AA351" i="17"/>
  <c r="AA352" i="17" s="1"/>
  <c r="Z351" i="17"/>
  <c r="Z352" i="17" s="1"/>
  <c r="Y351" i="17"/>
  <c r="Y352" i="17" s="1"/>
  <c r="X351" i="17"/>
  <c r="X352" i="17" s="1"/>
  <c r="W351" i="17"/>
  <c r="W352" i="17" s="1"/>
  <c r="V351" i="17"/>
  <c r="V352" i="17" s="1"/>
  <c r="U351" i="17"/>
  <c r="U352" i="17" s="1"/>
  <c r="T351" i="17"/>
  <c r="T352" i="17" s="1"/>
  <c r="S351" i="17"/>
  <c r="S352" i="17" s="1"/>
  <c r="R351" i="17"/>
  <c r="R352" i="17" s="1"/>
  <c r="Q351" i="17"/>
  <c r="Q352" i="17" s="1"/>
  <c r="P351" i="17"/>
  <c r="O351" i="17"/>
  <c r="O352" i="17" s="1"/>
  <c r="N351" i="17"/>
  <c r="N352" i="17" s="1"/>
  <c r="M351" i="17"/>
  <c r="M352" i="17" s="1"/>
  <c r="L351" i="17"/>
  <c r="L352" i="17" s="1"/>
  <c r="K351" i="17"/>
  <c r="K352" i="17" s="1"/>
  <c r="J351" i="17"/>
  <c r="J352" i="17" s="1"/>
  <c r="I351" i="17"/>
  <c r="I352" i="17" s="1"/>
  <c r="H351" i="17"/>
  <c r="H352" i="17" s="1"/>
  <c r="G351" i="17"/>
  <c r="G352" i="17" s="1"/>
  <c r="BB350" i="17"/>
  <c r="BA350" i="17"/>
  <c r="AZ350" i="17"/>
  <c r="AY350" i="17"/>
  <c r="AX350" i="17"/>
  <c r="AW350" i="17"/>
  <c r="AV350" i="17"/>
  <c r="AU350" i="17"/>
  <c r="AT350" i="17"/>
  <c r="AS350" i="17"/>
  <c r="AR350" i="17"/>
  <c r="AQ350" i="17"/>
  <c r="AP350" i="17"/>
  <c r="AN350" i="17"/>
  <c r="AM350" i="17"/>
  <c r="AL350" i="17"/>
  <c r="AK350" i="17"/>
  <c r="AJ350" i="17"/>
  <c r="AI350" i="17"/>
  <c r="AH350" i="17"/>
  <c r="AG350" i="17"/>
  <c r="AF350" i="17"/>
  <c r="AE350" i="17"/>
  <c r="AD350" i="17"/>
  <c r="AC350" i="17"/>
  <c r="AB350" i="17"/>
  <c r="AA350" i="17"/>
  <c r="Z350" i="17"/>
  <c r="Y350" i="17"/>
  <c r="X350" i="17"/>
  <c r="W350" i="17"/>
  <c r="V350" i="17"/>
  <c r="U350" i="17"/>
  <c r="T350" i="17"/>
  <c r="S350" i="17"/>
  <c r="R350" i="17"/>
  <c r="Q350" i="17"/>
  <c r="P350" i="17"/>
  <c r="O350" i="17"/>
  <c r="N350" i="17"/>
  <c r="M350" i="17"/>
  <c r="L350" i="17"/>
  <c r="K350" i="17"/>
  <c r="J350" i="17"/>
  <c r="I350" i="17"/>
  <c r="H350" i="17"/>
  <c r="G350" i="17"/>
  <c r="Z345" i="17"/>
  <c r="J345" i="17"/>
  <c r="BB344" i="17"/>
  <c r="BB345" i="17" s="1"/>
  <c r="BA344" i="17"/>
  <c r="BA345" i="17" s="1"/>
  <c r="AZ344" i="17"/>
  <c r="AZ345" i="17" s="1"/>
  <c r="AY344" i="17"/>
  <c r="AY345" i="17" s="1"/>
  <c r="AX344" i="17"/>
  <c r="AX345" i="17" s="1"/>
  <c r="AW344" i="17"/>
  <c r="AW345" i="17" s="1"/>
  <c r="AV344" i="17"/>
  <c r="AV345" i="17" s="1"/>
  <c r="AU344" i="17"/>
  <c r="AU345" i="17" s="1"/>
  <c r="AT344" i="17"/>
  <c r="AT345" i="17" s="1"/>
  <c r="AS344" i="17"/>
  <c r="AS345" i="17" s="1"/>
  <c r="AR344" i="17"/>
  <c r="AR345" i="17" s="1"/>
  <c r="AQ344" i="17"/>
  <c r="AQ345" i="17" s="1"/>
  <c r="AP344" i="17"/>
  <c r="AP345" i="17" s="1"/>
  <c r="AN344" i="17"/>
  <c r="AN345" i="17" s="1"/>
  <c r="AM344" i="17"/>
  <c r="AM345" i="17" s="1"/>
  <c r="AL344" i="17"/>
  <c r="AL345" i="17" s="1"/>
  <c r="AK344" i="17"/>
  <c r="AK345" i="17" s="1"/>
  <c r="AJ344" i="17"/>
  <c r="AJ345" i="17" s="1"/>
  <c r="AI344" i="17"/>
  <c r="AI345" i="17" s="1"/>
  <c r="AH344" i="17"/>
  <c r="AH345" i="17" s="1"/>
  <c r="AG344" i="17"/>
  <c r="AG345" i="17" s="1"/>
  <c r="AF344" i="17"/>
  <c r="AF345" i="17" s="1"/>
  <c r="AE344" i="17"/>
  <c r="AE345" i="17" s="1"/>
  <c r="AD344" i="17"/>
  <c r="AD345" i="17" s="1"/>
  <c r="AC344" i="17"/>
  <c r="AC345" i="17" s="1"/>
  <c r="AB344" i="17"/>
  <c r="AB345" i="17" s="1"/>
  <c r="AA344" i="17"/>
  <c r="AA345" i="17" s="1"/>
  <c r="Z344" i="17"/>
  <c r="Y344" i="17"/>
  <c r="Y345" i="17" s="1"/>
  <c r="X344" i="17"/>
  <c r="X345" i="17" s="1"/>
  <c r="W344" i="17"/>
  <c r="W345" i="17" s="1"/>
  <c r="V344" i="17"/>
  <c r="V345" i="17" s="1"/>
  <c r="U344" i="17"/>
  <c r="U345" i="17" s="1"/>
  <c r="T344" i="17"/>
  <c r="T345" i="17" s="1"/>
  <c r="S344" i="17"/>
  <c r="S345" i="17" s="1"/>
  <c r="R344" i="17"/>
  <c r="R345" i="17" s="1"/>
  <c r="Q344" i="17"/>
  <c r="Q345" i="17" s="1"/>
  <c r="P344" i="17"/>
  <c r="P345" i="17" s="1"/>
  <c r="O344" i="17"/>
  <c r="O345" i="17" s="1"/>
  <c r="N344" i="17"/>
  <c r="N345" i="17" s="1"/>
  <c r="M344" i="17"/>
  <c r="M345" i="17" s="1"/>
  <c r="L344" i="17"/>
  <c r="L345" i="17" s="1"/>
  <c r="K344" i="17"/>
  <c r="K345" i="17" s="1"/>
  <c r="J344" i="17"/>
  <c r="I344" i="17"/>
  <c r="I345" i="17" s="1"/>
  <c r="H344" i="17"/>
  <c r="H345" i="17" s="1"/>
  <c r="G344" i="17"/>
  <c r="G345" i="17" s="1"/>
  <c r="BB343" i="17"/>
  <c r="BA343" i="17"/>
  <c r="AZ343" i="17"/>
  <c r="AY343" i="17"/>
  <c r="AX343" i="17"/>
  <c r="AW343" i="17"/>
  <c r="AV343" i="17"/>
  <c r="AU343" i="17"/>
  <c r="AT343" i="17"/>
  <c r="AS343" i="17"/>
  <c r="AR343" i="17"/>
  <c r="AQ343" i="17"/>
  <c r="AP343" i="17"/>
  <c r="AN343" i="17"/>
  <c r="AM343" i="17"/>
  <c r="AL343" i="17"/>
  <c r="AK343" i="17"/>
  <c r="AJ343" i="17"/>
  <c r="AI343" i="17"/>
  <c r="AH343" i="17"/>
  <c r="AG343" i="17"/>
  <c r="AF343" i="17"/>
  <c r="AE343" i="17"/>
  <c r="AD343" i="17"/>
  <c r="AC343" i="17"/>
  <c r="AB343" i="17"/>
  <c r="AA343" i="17"/>
  <c r="Z343" i="17"/>
  <c r="Y343" i="17"/>
  <c r="X343" i="17"/>
  <c r="W343" i="17"/>
  <c r="V343" i="17"/>
  <c r="U343" i="17"/>
  <c r="T343" i="17"/>
  <c r="S343" i="17"/>
  <c r="R343" i="17"/>
  <c r="Q343" i="17"/>
  <c r="P343" i="17"/>
  <c r="O343" i="17"/>
  <c r="N343" i="17"/>
  <c r="M343" i="17"/>
  <c r="L343" i="17"/>
  <c r="K343" i="17"/>
  <c r="J343" i="17"/>
  <c r="I343" i="17"/>
  <c r="H343" i="17"/>
  <c r="G343" i="17"/>
  <c r="BB337" i="17"/>
  <c r="BB338" i="17" s="1"/>
  <c r="BA337" i="17"/>
  <c r="BA338" i="17" s="1"/>
  <c r="AZ337" i="17"/>
  <c r="AZ338" i="17" s="1"/>
  <c r="AY337" i="17"/>
  <c r="AY338" i="17" s="1"/>
  <c r="AX337" i="17"/>
  <c r="AX338" i="17" s="1"/>
  <c r="AW337" i="17"/>
  <c r="AW338" i="17" s="1"/>
  <c r="AV337" i="17"/>
  <c r="AV338" i="17" s="1"/>
  <c r="AU337" i="17"/>
  <c r="AU338" i="17" s="1"/>
  <c r="AT337" i="17"/>
  <c r="AT338" i="17" s="1"/>
  <c r="AS337" i="17"/>
  <c r="AS338" i="17" s="1"/>
  <c r="AR337" i="17"/>
  <c r="AR338" i="17" s="1"/>
  <c r="AQ337" i="17"/>
  <c r="AQ338" i="17" s="1"/>
  <c r="AP337" i="17"/>
  <c r="AP338" i="17" s="1"/>
  <c r="AN337" i="17"/>
  <c r="AN338" i="17" s="1"/>
  <c r="AM337" i="17"/>
  <c r="AM338" i="17" s="1"/>
  <c r="AL337" i="17"/>
  <c r="AL338" i="17" s="1"/>
  <c r="AK337" i="17"/>
  <c r="AK338" i="17" s="1"/>
  <c r="AJ337" i="17"/>
  <c r="AJ338" i="17" s="1"/>
  <c r="AI337" i="17"/>
  <c r="AI338" i="17" s="1"/>
  <c r="AH337" i="17"/>
  <c r="AH338" i="17" s="1"/>
  <c r="AG337" i="17"/>
  <c r="AG338" i="17" s="1"/>
  <c r="AF337" i="17"/>
  <c r="AF338" i="17" s="1"/>
  <c r="AE337" i="17"/>
  <c r="AE338" i="17" s="1"/>
  <c r="AD337" i="17"/>
  <c r="AD338" i="17" s="1"/>
  <c r="AC337" i="17"/>
  <c r="AC338" i="17" s="1"/>
  <c r="AB337" i="17"/>
  <c r="AB338" i="17" s="1"/>
  <c r="AA337" i="17"/>
  <c r="AA338" i="17" s="1"/>
  <c r="Z337" i="17"/>
  <c r="Z338" i="17" s="1"/>
  <c r="Y337" i="17"/>
  <c r="Y338" i="17" s="1"/>
  <c r="X337" i="17"/>
  <c r="X338" i="17" s="1"/>
  <c r="W337" i="17"/>
  <c r="W338" i="17" s="1"/>
  <c r="V337" i="17"/>
  <c r="V338" i="17" s="1"/>
  <c r="U337" i="17"/>
  <c r="U338" i="17" s="1"/>
  <c r="T337" i="17"/>
  <c r="T338" i="17" s="1"/>
  <c r="S337" i="17"/>
  <c r="S338" i="17" s="1"/>
  <c r="R337" i="17"/>
  <c r="R338" i="17" s="1"/>
  <c r="Q337" i="17"/>
  <c r="Q338" i="17" s="1"/>
  <c r="P337" i="17"/>
  <c r="P338" i="17" s="1"/>
  <c r="O337" i="17"/>
  <c r="O338" i="17" s="1"/>
  <c r="N337" i="17"/>
  <c r="N338" i="17" s="1"/>
  <c r="M337" i="17"/>
  <c r="M338" i="17" s="1"/>
  <c r="L337" i="17"/>
  <c r="L338" i="17" s="1"/>
  <c r="K337" i="17"/>
  <c r="K338" i="17" s="1"/>
  <c r="J337" i="17"/>
  <c r="J338" i="17" s="1"/>
  <c r="I337" i="17"/>
  <c r="I338" i="17" s="1"/>
  <c r="H337" i="17"/>
  <c r="H338" i="17" s="1"/>
  <c r="G337" i="17"/>
  <c r="G338" i="17" s="1"/>
  <c r="BB336" i="17"/>
  <c r="BA336" i="17"/>
  <c r="AZ336" i="17"/>
  <c r="AY336" i="17"/>
  <c r="AX336" i="17"/>
  <c r="AW336" i="17"/>
  <c r="AV336" i="17"/>
  <c r="AU336" i="17"/>
  <c r="AT336" i="17"/>
  <c r="AS336" i="17"/>
  <c r="AR336" i="17"/>
  <c r="AQ336" i="17"/>
  <c r="AP336" i="17"/>
  <c r="AN336" i="17"/>
  <c r="AM336" i="17"/>
  <c r="AL336" i="17"/>
  <c r="AK336" i="17"/>
  <c r="AJ336" i="17"/>
  <c r="AI336" i="17"/>
  <c r="AH336" i="17"/>
  <c r="AG336" i="17"/>
  <c r="AF336" i="17"/>
  <c r="AE336" i="17"/>
  <c r="AD336" i="17"/>
  <c r="AC336" i="17"/>
  <c r="AB336" i="17"/>
  <c r="AA336" i="17"/>
  <c r="Z336" i="17"/>
  <c r="Y336" i="17"/>
  <c r="X336" i="17"/>
  <c r="W336" i="17"/>
  <c r="V336" i="17"/>
  <c r="U336" i="17"/>
  <c r="T336" i="17"/>
  <c r="S336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BB330" i="17"/>
  <c r="BB331" i="17" s="1"/>
  <c r="BA330" i="17"/>
  <c r="BA331" i="17" s="1"/>
  <c r="AZ330" i="17"/>
  <c r="AZ331" i="17" s="1"/>
  <c r="AY330" i="17"/>
  <c r="AY331" i="17" s="1"/>
  <c r="AX330" i="17"/>
  <c r="AX331" i="17" s="1"/>
  <c r="AW330" i="17"/>
  <c r="AW331" i="17" s="1"/>
  <c r="AV330" i="17"/>
  <c r="AV331" i="17" s="1"/>
  <c r="AU330" i="17"/>
  <c r="AU331" i="17" s="1"/>
  <c r="AT330" i="17"/>
  <c r="AT331" i="17" s="1"/>
  <c r="AS330" i="17"/>
  <c r="AS331" i="17" s="1"/>
  <c r="AR330" i="17"/>
  <c r="AR331" i="17" s="1"/>
  <c r="AQ330" i="17"/>
  <c r="AQ331" i="17" s="1"/>
  <c r="AP330" i="17"/>
  <c r="AP331" i="17" s="1"/>
  <c r="AN330" i="17"/>
  <c r="AN331" i="17" s="1"/>
  <c r="AM330" i="17"/>
  <c r="AM331" i="17" s="1"/>
  <c r="AL330" i="17"/>
  <c r="AL331" i="17" s="1"/>
  <c r="AK330" i="17"/>
  <c r="AK331" i="17" s="1"/>
  <c r="AJ330" i="17"/>
  <c r="AJ331" i="17" s="1"/>
  <c r="AI330" i="17"/>
  <c r="AI331" i="17" s="1"/>
  <c r="AH330" i="17"/>
  <c r="AH331" i="17" s="1"/>
  <c r="AG330" i="17"/>
  <c r="AG331" i="17" s="1"/>
  <c r="AF330" i="17"/>
  <c r="AF331" i="17" s="1"/>
  <c r="AE330" i="17"/>
  <c r="AE331" i="17" s="1"/>
  <c r="AD330" i="17"/>
  <c r="AD331" i="17" s="1"/>
  <c r="AC330" i="17"/>
  <c r="AC331" i="17" s="1"/>
  <c r="AB330" i="17"/>
  <c r="AB331" i="17" s="1"/>
  <c r="AA330" i="17"/>
  <c r="AA331" i="17" s="1"/>
  <c r="Z330" i="17"/>
  <c r="Z331" i="17" s="1"/>
  <c r="Y330" i="17"/>
  <c r="Y331" i="17" s="1"/>
  <c r="X330" i="17"/>
  <c r="X331" i="17" s="1"/>
  <c r="W330" i="17"/>
  <c r="W331" i="17" s="1"/>
  <c r="V330" i="17"/>
  <c r="V331" i="17" s="1"/>
  <c r="U330" i="17"/>
  <c r="U331" i="17" s="1"/>
  <c r="T330" i="17"/>
  <c r="T331" i="17" s="1"/>
  <c r="S330" i="17"/>
  <c r="S331" i="17" s="1"/>
  <c r="R330" i="17"/>
  <c r="R331" i="17" s="1"/>
  <c r="Q330" i="17"/>
  <c r="Q331" i="17" s="1"/>
  <c r="P330" i="17"/>
  <c r="P331" i="17" s="1"/>
  <c r="O330" i="17"/>
  <c r="O331" i="17" s="1"/>
  <c r="N330" i="17"/>
  <c r="N331" i="17" s="1"/>
  <c r="M330" i="17"/>
  <c r="M331" i="17" s="1"/>
  <c r="L330" i="17"/>
  <c r="L331" i="17" s="1"/>
  <c r="K330" i="17"/>
  <c r="K331" i="17" s="1"/>
  <c r="J330" i="17"/>
  <c r="J331" i="17" s="1"/>
  <c r="I330" i="17"/>
  <c r="I331" i="17" s="1"/>
  <c r="H330" i="17"/>
  <c r="H331" i="17" s="1"/>
  <c r="G330" i="17"/>
  <c r="G331" i="17" s="1"/>
  <c r="BB329" i="17"/>
  <c r="BA329" i="17"/>
  <c r="AZ329" i="17"/>
  <c r="AY329" i="17"/>
  <c r="AX329" i="17"/>
  <c r="AW329" i="17"/>
  <c r="AV329" i="17"/>
  <c r="AU329" i="17"/>
  <c r="AT329" i="17"/>
  <c r="AS329" i="17"/>
  <c r="AR329" i="17"/>
  <c r="AQ329" i="17"/>
  <c r="AP329" i="17"/>
  <c r="AN329" i="17"/>
  <c r="AM329" i="17"/>
  <c r="AL329" i="17"/>
  <c r="AK329" i="17"/>
  <c r="AJ329" i="17"/>
  <c r="AI329" i="17"/>
  <c r="AH329" i="17"/>
  <c r="AG329" i="17"/>
  <c r="AF329" i="17"/>
  <c r="AE329" i="17"/>
  <c r="AD329" i="17"/>
  <c r="AC329" i="17"/>
  <c r="AB329" i="17"/>
  <c r="AA329" i="17"/>
  <c r="Z329" i="17"/>
  <c r="Y329" i="17"/>
  <c r="X329" i="17"/>
  <c r="W329" i="17"/>
  <c r="V329" i="17"/>
  <c r="U329" i="17"/>
  <c r="T329" i="17"/>
  <c r="S329" i="17"/>
  <c r="R329" i="17"/>
  <c r="Q329" i="17"/>
  <c r="P329" i="17"/>
  <c r="O329" i="17"/>
  <c r="N329" i="17"/>
  <c r="M329" i="17"/>
  <c r="L329" i="17"/>
  <c r="K329" i="17"/>
  <c r="J329" i="17"/>
  <c r="I329" i="17"/>
  <c r="H329" i="17"/>
  <c r="G329" i="17"/>
  <c r="BB323" i="17"/>
  <c r="BB324" i="17" s="1"/>
  <c r="BA323" i="17"/>
  <c r="BA324" i="17" s="1"/>
  <c r="AZ323" i="17"/>
  <c r="AZ324" i="17" s="1"/>
  <c r="AY323" i="17"/>
  <c r="AY324" i="17" s="1"/>
  <c r="AX323" i="17"/>
  <c r="AX324" i="17" s="1"/>
  <c r="AW323" i="17"/>
  <c r="AW324" i="17" s="1"/>
  <c r="AV323" i="17"/>
  <c r="AV324" i="17" s="1"/>
  <c r="AU323" i="17"/>
  <c r="AU324" i="17" s="1"/>
  <c r="AT323" i="17"/>
  <c r="AT324" i="17" s="1"/>
  <c r="AS323" i="17"/>
  <c r="AS324" i="17" s="1"/>
  <c r="AR323" i="17"/>
  <c r="AR324" i="17" s="1"/>
  <c r="AQ323" i="17"/>
  <c r="AQ324" i="17" s="1"/>
  <c r="AP323" i="17"/>
  <c r="AP324" i="17" s="1"/>
  <c r="AN323" i="17"/>
  <c r="AN324" i="17" s="1"/>
  <c r="AM323" i="17"/>
  <c r="AM324" i="17" s="1"/>
  <c r="AL323" i="17"/>
  <c r="AL324" i="17" s="1"/>
  <c r="AK323" i="17"/>
  <c r="AK324" i="17" s="1"/>
  <c r="AJ323" i="17"/>
  <c r="AJ324" i="17" s="1"/>
  <c r="AI323" i="17"/>
  <c r="AI324" i="17" s="1"/>
  <c r="AH323" i="17"/>
  <c r="AH324" i="17" s="1"/>
  <c r="AG323" i="17"/>
  <c r="AG324" i="17" s="1"/>
  <c r="AF323" i="17"/>
  <c r="AF324" i="17" s="1"/>
  <c r="AE323" i="17"/>
  <c r="AE324" i="17" s="1"/>
  <c r="AD323" i="17"/>
  <c r="AD324" i="17" s="1"/>
  <c r="AC323" i="17"/>
  <c r="AC324" i="17" s="1"/>
  <c r="AB323" i="17"/>
  <c r="AB324" i="17" s="1"/>
  <c r="AA323" i="17"/>
  <c r="AA324" i="17" s="1"/>
  <c r="Z323" i="17"/>
  <c r="Z324" i="17" s="1"/>
  <c r="Y323" i="17"/>
  <c r="Y324" i="17" s="1"/>
  <c r="X323" i="17"/>
  <c r="X324" i="17" s="1"/>
  <c r="W323" i="17"/>
  <c r="W324" i="17" s="1"/>
  <c r="V323" i="17"/>
  <c r="V324" i="17" s="1"/>
  <c r="U323" i="17"/>
  <c r="U324" i="17" s="1"/>
  <c r="T323" i="17"/>
  <c r="T324" i="17" s="1"/>
  <c r="S323" i="17"/>
  <c r="S324" i="17" s="1"/>
  <c r="R323" i="17"/>
  <c r="R324" i="17" s="1"/>
  <c r="Q323" i="17"/>
  <c r="Q324" i="17" s="1"/>
  <c r="P323" i="17"/>
  <c r="P324" i="17" s="1"/>
  <c r="O323" i="17"/>
  <c r="O324" i="17" s="1"/>
  <c r="N323" i="17"/>
  <c r="N324" i="17" s="1"/>
  <c r="M323" i="17"/>
  <c r="M324" i="17" s="1"/>
  <c r="L323" i="17"/>
  <c r="L324" i="17" s="1"/>
  <c r="K323" i="17"/>
  <c r="K324" i="17" s="1"/>
  <c r="J323" i="17"/>
  <c r="J324" i="17" s="1"/>
  <c r="I323" i="17"/>
  <c r="I324" i="17" s="1"/>
  <c r="H323" i="17"/>
  <c r="H324" i="17" s="1"/>
  <c r="G323" i="17"/>
  <c r="G324" i="17" s="1"/>
  <c r="BB322" i="17"/>
  <c r="BA322" i="17"/>
  <c r="AZ322" i="17"/>
  <c r="AY322" i="17"/>
  <c r="AX322" i="17"/>
  <c r="AW322" i="17"/>
  <c r="AV322" i="17"/>
  <c r="AU322" i="17"/>
  <c r="AT322" i="17"/>
  <c r="AS322" i="17"/>
  <c r="AR322" i="17"/>
  <c r="AQ322" i="17"/>
  <c r="AP322" i="17"/>
  <c r="AN322" i="17"/>
  <c r="AM322" i="17"/>
  <c r="AL322" i="17"/>
  <c r="AK322" i="17"/>
  <c r="AJ322" i="17"/>
  <c r="AI322" i="17"/>
  <c r="AH322" i="17"/>
  <c r="AG322" i="17"/>
  <c r="AF322" i="17"/>
  <c r="AE322" i="17"/>
  <c r="AD322" i="17"/>
  <c r="AC322" i="17"/>
  <c r="AB322" i="17"/>
  <c r="AA322" i="17"/>
  <c r="Z322" i="17"/>
  <c r="Y322" i="17"/>
  <c r="X322" i="17"/>
  <c r="W322" i="17"/>
  <c r="V322" i="17"/>
  <c r="U322" i="17"/>
  <c r="T322" i="17"/>
  <c r="S322" i="17"/>
  <c r="R322" i="17"/>
  <c r="Q322" i="17"/>
  <c r="P322" i="17"/>
  <c r="O322" i="17"/>
  <c r="N322" i="17"/>
  <c r="M322" i="17"/>
  <c r="L322" i="17"/>
  <c r="K322" i="17"/>
  <c r="J322" i="17"/>
  <c r="I322" i="17"/>
  <c r="H322" i="17"/>
  <c r="G322" i="17"/>
  <c r="BB316" i="17"/>
  <c r="BB317" i="17" s="1"/>
  <c r="BA316" i="17"/>
  <c r="BA317" i="17" s="1"/>
  <c r="AZ316" i="17"/>
  <c r="AZ317" i="17" s="1"/>
  <c r="AY316" i="17"/>
  <c r="AY317" i="17" s="1"/>
  <c r="AX316" i="17"/>
  <c r="AX317" i="17" s="1"/>
  <c r="AW316" i="17"/>
  <c r="AW317" i="17" s="1"/>
  <c r="AV316" i="17"/>
  <c r="AV317" i="17" s="1"/>
  <c r="AU316" i="17"/>
  <c r="AU317" i="17" s="1"/>
  <c r="AT316" i="17"/>
  <c r="AT317" i="17" s="1"/>
  <c r="AS316" i="17"/>
  <c r="AS317" i="17" s="1"/>
  <c r="AR316" i="17"/>
  <c r="AR317" i="17" s="1"/>
  <c r="AQ316" i="17"/>
  <c r="AQ317" i="17" s="1"/>
  <c r="AP316" i="17"/>
  <c r="AP317" i="17" s="1"/>
  <c r="AN316" i="17"/>
  <c r="AN317" i="17" s="1"/>
  <c r="AM316" i="17"/>
  <c r="AM317" i="17" s="1"/>
  <c r="AL316" i="17"/>
  <c r="AL317" i="17" s="1"/>
  <c r="AK316" i="17"/>
  <c r="AK317" i="17" s="1"/>
  <c r="AJ316" i="17"/>
  <c r="AJ317" i="17" s="1"/>
  <c r="AI316" i="17"/>
  <c r="AI317" i="17" s="1"/>
  <c r="AH316" i="17"/>
  <c r="AH317" i="17" s="1"/>
  <c r="AG316" i="17"/>
  <c r="AG317" i="17" s="1"/>
  <c r="AF316" i="17"/>
  <c r="AF317" i="17" s="1"/>
  <c r="AE316" i="17"/>
  <c r="AE317" i="17" s="1"/>
  <c r="AD316" i="17"/>
  <c r="AD317" i="17" s="1"/>
  <c r="AC316" i="17"/>
  <c r="AC317" i="17" s="1"/>
  <c r="AB316" i="17"/>
  <c r="AB317" i="17" s="1"/>
  <c r="AA316" i="17"/>
  <c r="AA317" i="17" s="1"/>
  <c r="Z316" i="17"/>
  <c r="Z317" i="17" s="1"/>
  <c r="Y316" i="17"/>
  <c r="Y317" i="17" s="1"/>
  <c r="X316" i="17"/>
  <c r="X317" i="17" s="1"/>
  <c r="W316" i="17"/>
  <c r="W317" i="17" s="1"/>
  <c r="V316" i="17"/>
  <c r="V317" i="17" s="1"/>
  <c r="U316" i="17"/>
  <c r="U317" i="17" s="1"/>
  <c r="T316" i="17"/>
  <c r="T317" i="17" s="1"/>
  <c r="S316" i="17"/>
  <c r="S317" i="17" s="1"/>
  <c r="R316" i="17"/>
  <c r="R317" i="17" s="1"/>
  <c r="Q316" i="17"/>
  <c r="Q317" i="17" s="1"/>
  <c r="P316" i="17"/>
  <c r="P317" i="17" s="1"/>
  <c r="O316" i="17"/>
  <c r="O317" i="17" s="1"/>
  <c r="N316" i="17"/>
  <c r="N317" i="17" s="1"/>
  <c r="M316" i="17"/>
  <c r="M317" i="17" s="1"/>
  <c r="L316" i="17"/>
  <c r="L317" i="17" s="1"/>
  <c r="K316" i="17"/>
  <c r="K317" i="17" s="1"/>
  <c r="J316" i="17"/>
  <c r="J317" i="17" s="1"/>
  <c r="I316" i="17"/>
  <c r="I317" i="17" s="1"/>
  <c r="H316" i="17"/>
  <c r="H317" i="17" s="1"/>
  <c r="G316" i="17"/>
  <c r="G317" i="17" s="1"/>
  <c r="BB315" i="17"/>
  <c r="BA315" i="17"/>
  <c r="AZ315" i="17"/>
  <c r="AY315" i="17"/>
  <c r="AX315" i="17"/>
  <c r="AW315" i="17"/>
  <c r="AV315" i="17"/>
  <c r="AU315" i="17"/>
  <c r="AT315" i="17"/>
  <c r="AS315" i="17"/>
  <c r="AR315" i="17"/>
  <c r="AQ315" i="17"/>
  <c r="AP315" i="17"/>
  <c r="AN315" i="17"/>
  <c r="AM315" i="17"/>
  <c r="AL315" i="17"/>
  <c r="AK315" i="17"/>
  <c r="AJ315" i="17"/>
  <c r="AI315" i="17"/>
  <c r="AH315" i="17"/>
  <c r="AG315" i="17"/>
  <c r="AF315" i="17"/>
  <c r="AE315" i="17"/>
  <c r="AD315" i="17"/>
  <c r="AC315" i="17"/>
  <c r="AB315" i="17"/>
  <c r="AA315" i="17"/>
  <c r="Z315" i="17"/>
  <c r="Y315" i="17"/>
  <c r="X315" i="17"/>
  <c r="W315" i="17"/>
  <c r="V315" i="17"/>
  <c r="U315" i="17"/>
  <c r="T315" i="17"/>
  <c r="S315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AK310" i="17"/>
  <c r="BB309" i="17"/>
  <c r="BB310" i="17" s="1"/>
  <c r="BA309" i="17"/>
  <c r="BA310" i="17" s="1"/>
  <c r="AZ309" i="17"/>
  <c r="AZ310" i="17" s="1"/>
  <c r="AY309" i="17"/>
  <c r="AY310" i="17" s="1"/>
  <c r="AX309" i="17"/>
  <c r="AX310" i="17" s="1"/>
  <c r="AW309" i="17"/>
  <c r="AW310" i="17" s="1"/>
  <c r="AV309" i="17"/>
  <c r="AV310" i="17" s="1"/>
  <c r="AU309" i="17"/>
  <c r="AU310" i="17" s="1"/>
  <c r="AT309" i="17"/>
  <c r="AT310" i="17" s="1"/>
  <c r="AS309" i="17"/>
  <c r="AS310" i="17" s="1"/>
  <c r="AR309" i="17"/>
  <c r="AR310" i="17" s="1"/>
  <c r="AQ309" i="17"/>
  <c r="AQ310" i="17" s="1"/>
  <c r="AP309" i="17"/>
  <c r="AP310" i="17" s="1"/>
  <c r="AN309" i="17"/>
  <c r="AN310" i="17" s="1"/>
  <c r="AM309" i="17"/>
  <c r="AM310" i="17" s="1"/>
  <c r="AL309" i="17"/>
  <c r="AL310" i="17" s="1"/>
  <c r="AK309" i="17"/>
  <c r="AJ309" i="17"/>
  <c r="AJ310" i="17" s="1"/>
  <c r="AI309" i="17"/>
  <c r="AI310" i="17" s="1"/>
  <c r="AH309" i="17"/>
  <c r="AH310" i="17" s="1"/>
  <c r="AG309" i="17"/>
  <c r="AG310" i="17" s="1"/>
  <c r="AF309" i="17"/>
  <c r="AF310" i="17" s="1"/>
  <c r="AE309" i="17"/>
  <c r="AE310" i="17" s="1"/>
  <c r="AD309" i="17"/>
  <c r="AD310" i="17" s="1"/>
  <c r="AC309" i="17"/>
  <c r="AC310" i="17" s="1"/>
  <c r="AB309" i="17"/>
  <c r="AB310" i="17" s="1"/>
  <c r="AA309" i="17"/>
  <c r="AA310" i="17" s="1"/>
  <c r="Z309" i="17"/>
  <c r="Z310" i="17" s="1"/>
  <c r="Y309" i="17"/>
  <c r="Y310" i="17" s="1"/>
  <c r="X309" i="17"/>
  <c r="X310" i="17" s="1"/>
  <c r="W309" i="17"/>
  <c r="W310" i="17" s="1"/>
  <c r="V309" i="17"/>
  <c r="V310" i="17" s="1"/>
  <c r="U309" i="17"/>
  <c r="U310" i="17" s="1"/>
  <c r="T309" i="17"/>
  <c r="T310" i="17" s="1"/>
  <c r="S309" i="17"/>
  <c r="S310" i="17" s="1"/>
  <c r="R309" i="17"/>
  <c r="R310" i="17" s="1"/>
  <c r="Q309" i="17"/>
  <c r="Q310" i="17" s="1"/>
  <c r="P309" i="17"/>
  <c r="P310" i="17" s="1"/>
  <c r="O309" i="17"/>
  <c r="O310" i="17" s="1"/>
  <c r="N309" i="17"/>
  <c r="N310" i="17" s="1"/>
  <c r="M309" i="17"/>
  <c r="M310" i="17" s="1"/>
  <c r="L309" i="17"/>
  <c r="L310" i="17" s="1"/>
  <c r="K309" i="17"/>
  <c r="K310" i="17" s="1"/>
  <c r="J309" i="17"/>
  <c r="J310" i="17" s="1"/>
  <c r="I309" i="17"/>
  <c r="I310" i="17" s="1"/>
  <c r="H309" i="17"/>
  <c r="H310" i="17" s="1"/>
  <c r="G309" i="17"/>
  <c r="G310" i="17" s="1"/>
  <c r="BB308" i="17"/>
  <c r="BA308" i="17"/>
  <c r="AZ308" i="17"/>
  <c r="AY308" i="17"/>
  <c r="AX308" i="17"/>
  <c r="AW308" i="17"/>
  <c r="AV308" i="17"/>
  <c r="AU308" i="17"/>
  <c r="AT308" i="17"/>
  <c r="AS308" i="17"/>
  <c r="AR308" i="17"/>
  <c r="AQ308" i="17"/>
  <c r="AP308" i="17"/>
  <c r="AN308" i="17"/>
  <c r="AM308" i="17"/>
  <c r="AL308" i="17"/>
  <c r="AK308" i="17"/>
  <c r="AJ308" i="17"/>
  <c r="AI308" i="17"/>
  <c r="AH308" i="17"/>
  <c r="AG308" i="17"/>
  <c r="AF308" i="17"/>
  <c r="AE308" i="17"/>
  <c r="AD308" i="17"/>
  <c r="AC308" i="17"/>
  <c r="AB308" i="17"/>
  <c r="AA308" i="17"/>
  <c r="Z308" i="17"/>
  <c r="Y308" i="17"/>
  <c r="X308" i="17"/>
  <c r="W308" i="17"/>
  <c r="V308" i="17"/>
  <c r="U308" i="17"/>
  <c r="T308" i="17"/>
  <c r="S308" i="17"/>
  <c r="R308" i="17"/>
  <c r="Q308" i="17"/>
  <c r="P308" i="17"/>
  <c r="O308" i="17"/>
  <c r="N308" i="17"/>
  <c r="M308" i="17"/>
  <c r="L308" i="17"/>
  <c r="K308" i="17"/>
  <c r="J308" i="17"/>
  <c r="I308" i="17"/>
  <c r="H308" i="17"/>
  <c r="G308" i="17"/>
  <c r="BB302" i="17"/>
  <c r="BB303" i="17" s="1"/>
  <c r="BA302" i="17"/>
  <c r="BA303" i="17" s="1"/>
  <c r="AZ302" i="17"/>
  <c r="AZ303" i="17" s="1"/>
  <c r="AY302" i="17"/>
  <c r="AY303" i="17" s="1"/>
  <c r="AX302" i="17"/>
  <c r="AX303" i="17" s="1"/>
  <c r="AW302" i="17"/>
  <c r="AW303" i="17" s="1"/>
  <c r="AV302" i="17"/>
  <c r="AV303" i="17" s="1"/>
  <c r="AU302" i="17"/>
  <c r="AU303" i="17" s="1"/>
  <c r="AT302" i="17"/>
  <c r="AT303" i="17" s="1"/>
  <c r="AS302" i="17"/>
  <c r="AS303" i="17" s="1"/>
  <c r="AR302" i="17"/>
  <c r="AR303" i="17" s="1"/>
  <c r="AQ302" i="17"/>
  <c r="AQ303" i="17" s="1"/>
  <c r="AP302" i="17"/>
  <c r="AP303" i="17" s="1"/>
  <c r="AN302" i="17"/>
  <c r="AN303" i="17" s="1"/>
  <c r="AM302" i="17"/>
  <c r="AM303" i="17" s="1"/>
  <c r="AL302" i="17"/>
  <c r="AL303" i="17" s="1"/>
  <c r="AK302" i="17"/>
  <c r="AK303" i="17" s="1"/>
  <c r="AJ302" i="17"/>
  <c r="AJ303" i="17" s="1"/>
  <c r="AI302" i="17"/>
  <c r="AI303" i="17" s="1"/>
  <c r="AH302" i="17"/>
  <c r="AH303" i="17" s="1"/>
  <c r="AG302" i="17"/>
  <c r="AG303" i="17" s="1"/>
  <c r="AF302" i="17"/>
  <c r="AF303" i="17" s="1"/>
  <c r="AE302" i="17"/>
  <c r="AE303" i="17" s="1"/>
  <c r="AD302" i="17"/>
  <c r="AD303" i="17" s="1"/>
  <c r="AC302" i="17"/>
  <c r="AC303" i="17" s="1"/>
  <c r="AB302" i="17"/>
  <c r="AB303" i="17" s="1"/>
  <c r="AA302" i="17"/>
  <c r="AA303" i="17" s="1"/>
  <c r="Z302" i="17"/>
  <c r="Z303" i="17" s="1"/>
  <c r="Y302" i="17"/>
  <c r="Y303" i="17" s="1"/>
  <c r="X302" i="17"/>
  <c r="X303" i="17" s="1"/>
  <c r="W302" i="17"/>
  <c r="W303" i="17" s="1"/>
  <c r="V302" i="17"/>
  <c r="V303" i="17" s="1"/>
  <c r="U302" i="17"/>
  <c r="U303" i="17" s="1"/>
  <c r="T302" i="17"/>
  <c r="T303" i="17" s="1"/>
  <c r="S302" i="17"/>
  <c r="S303" i="17" s="1"/>
  <c r="R302" i="17"/>
  <c r="R303" i="17" s="1"/>
  <c r="Q302" i="17"/>
  <c r="Q303" i="17" s="1"/>
  <c r="P302" i="17"/>
  <c r="P303" i="17" s="1"/>
  <c r="O302" i="17"/>
  <c r="O303" i="17" s="1"/>
  <c r="N302" i="17"/>
  <c r="N303" i="17" s="1"/>
  <c r="M302" i="17"/>
  <c r="M303" i="17" s="1"/>
  <c r="L302" i="17"/>
  <c r="L303" i="17" s="1"/>
  <c r="K302" i="17"/>
  <c r="K303" i="17" s="1"/>
  <c r="J302" i="17"/>
  <c r="J303" i="17" s="1"/>
  <c r="I302" i="17"/>
  <c r="I303" i="17" s="1"/>
  <c r="H302" i="17"/>
  <c r="H303" i="17" s="1"/>
  <c r="G302" i="17"/>
  <c r="G303" i="17" s="1"/>
  <c r="BB301" i="17"/>
  <c r="BA301" i="17"/>
  <c r="AZ301" i="17"/>
  <c r="AY301" i="17"/>
  <c r="AX301" i="17"/>
  <c r="AW301" i="17"/>
  <c r="AV301" i="17"/>
  <c r="AU301" i="17"/>
  <c r="AT301" i="17"/>
  <c r="AS301" i="17"/>
  <c r="AR301" i="17"/>
  <c r="AQ301" i="17"/>
  <c r="AP301" i="17"/>
  <c r="AN301" i="17"/>
  <c r="AM301" i="17"/>
  <c r="AL301" i="17"/>
  <c r="AK301" i="17"/>
  <c r="AJ301" i="17"/>
  <c r="AI301" i="17"/>
  <c r="AH301" i="17"/>
  <c r="AG301" i="17"/>
  <c r="AF301" i="17"/>
  <c r="AE301" i="17"/>
  <c r="AD301" i="17"/>
  <c r="AC301" i="17"/>
  <c r="AB301" i="17"/>
  <c r="AA301" i="17"/>
  <c r="Z301" i="17"/>
  <c r="Y301" i="17"/>
  <c r="X301" i="17"/>
  <c r="W301" i="17"/>
  <c r="V301" i="17"/>
  <c r="U301" i="17"/>
  <c r="T301" i="17"/>
  <c r="S301" i="17"/>
  <c r="R301" i="17"/>
  <c r="Q301" i="17"/>
  <c r="P301" i="17"/>
  <c r="O301" i="17"/>
  <c r="N301" i="17"/>
  <c r="M301" i="17"/>
  <c r="L301" i="17"/>
  <c r="K301" i="17"/>
  <c r="J301" i="17"/>
  <c r="I301" i="17"/>
  <c r="H301" i="17"/>
  <c r="G301" i="17"/>
  <c r="BB295" i="17"/>
  <c r="BB296" i="17" s="1"/>
  <c r="BA295" i="17"/>
  <c r="BA296" i="17" s="1"/>
  <c r="AZ295" i="17"/>
  <c r="AZ296" i="17" s="1"/>
  <c r="AY295" i="17"/>
  <c r="AY296" i="17" s="1"/>
  <c r="AX295" i="17"/>
  <c r="AX296" i="17" s="1"/>
  <c r="AW295" i="17"/>
  <c r="AW296" i="17" s="1"/>
  <c r="AV295" i="17"/>
  <c r="AV296" i="17" s="1"/>
  <c r="AU295" i="17"/>
  <c r="AU296" i="17" s="1"/>
  <c r="AT295" i="17"/>
  <c r="AT296" i="17" s="1"/>
  <c r="AS295" i="17"/>
  <c r="AS296" i="17" s="1"/>
  <c r="AR295" i="17"/>
  <c r="AR296" i="17" s="1"/>
  <c r="AQ295" i="17"/>
  <c r="AQ296" i="17" s="1"/>
  <c r="AP295" i="17"/>
  <c r="AP296" i="17" s="1"/>
  <c r="AN295" i="17"/>
  <c r="AN296" i="17" s="1"/>
  <c r="AM295" i="17"/>
  <c r="AM296" i="17" s="1"/>
  <c r="AL295" i="17"/>
  <c r="AL296" i="17" s="1"/>
  <c r="AK295" i="17"/>
  <c r="AK296" i="17" s="1"/>
  <c r="AJ295" i="17"/>
  <c r="AJ296" i="17" s="1"/>
  <c r="AI295" i="17"/>
  <c r="AI296" i="17" s="1"/>
  <c r="AH295" i="17"/>
  <c r="AH296" i="17" s="1"/>
  <c r="AG295" i="17"/>
  <c r="AG296" i="17" s="1"/>
  <c r="AF295" i="17"/>
  <c r="AF296" i="17" s="1"/>
  <c r="AE295" i="17"/>
  <c r="AE296" i="17" s="1"/>
  <c r="AD295" i="17"/>
  <c r="AD296" i="17" s="1"/>
  <c r="AC295" i="17"/>
  <c r="AC296" i="17" s="1"/>
  <c r="AB295" i="17"/>
  <c r="AB296" i="17" s="1"/>
  <c r="AA295" i="17"/>
  <c r="AA296" i="17" s="1"/>
  <c r="Z295" i="17"/>
  <c r="Z296" i="17" s="1"/>
  <c r="Y295" i="17"/>
  <c r="Y296" i="17" s="1"/>
  <c r="X295" i="17"/>
  <c r="X296" i="17" s="1"/>
  <c r="W295" i="17"/>
  <c r="W296" i="17" s="1"/>
  <c r="V295" i="17"/>
  <c r="V296" i="17" s="1"/>
  <c r="U295" i="17"/>
  <c r="U296" i="17" s="1"/>
  <c r="T295" i="17"/>
  <c r="T296" i="17" s="1"/>
  <c r="S295" i="17"/>
  <c r="S296" i="17" s="1"/>
  <c r="R295" i="17"/>
  <c r="R296" i="17" s="1"/>
  <c r="Q295" i="17"/>
  <c r="Q296" i="17" s="1"/>
  <c r="P295" i="17"/>
  <c r="P296" i="17" s="1"/>
  <c r="O295" i="17"/>
  <c r="O296" i="17" s="1"/>
  <c r="N295" i="17"/>
  <c r="N296" i="17" s="1"/>
  <c r="M295" i="17"/>
  <c r="M296" i="17" s="1"/>
  <c r="L295" i="17"/>
  <c r="L296" i="17" s="1"/>
  <c r="K295" i="17"/>
  <c r="K296" i="17" s="1"/>
  <c r="J295" i="17"/>
  <c r="J296" i="17" s="1"/>
  <c r="I295" i="17"/>
  <c r="I296" i="17" s="1"/>
  <c r="H295" i="17"/>
  <c r="H296" i="17" s="1"/>
  <c r="G295" i="17"/>
  <c r="G296" i="17" s="1"/>
  <c r="BB294" i="17"/>
  <c r="BA294" i="17"/>
  <c r="AZ294" i="17"/>
  <c r="AY294" i="17"/>
  <c r="AX294" i="17"/>
  <c r="AW294" i="17"/>
  <c r="AV294" i="17"/>
  <c r="AU294" i="17"/>
  <c r="AT294" i="17"/>
  <c r="AS294" i="17"/>
  <c r="AR294" i="17"/>
  <c r="AQ294" i="17"/>
  <c r="AP294" i="17"/>
  <c r="AN294" i="17"/>
  <c r="AM294" i="17"/>
  <c r="AL294" i="17"/>
  <c r="AK294" i="17"/>
  <c r="AJ294" i="17"/>
  <c r="AI294" i="17"/>
  <c r="AH294" i="17"/>
  <c r="AG294" i="17"/>
  <c r="AF294" i="17"/>
  <c r="AE294" i="17"/>
  <c r="AD294" i="17"/>
  <c r="AC294" i="17"/>
  <c r="AB294" i="17"/>
  <c r="AA294" i="17"/>
  <c r="Z294" i="17"/>
  <c r="Y294" i="17"/>
  <c r="X294" i="17"/>
  <c r="W294" i="17"/>
  <c r="V294" i="17"/>
  <c r="U294" i="17"/>
  <c r="T294" i="17"/>
  <c r="S294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AJ289" i="17"/>
  <c r="AH289" i="17"/>
  <c r="BB288" i="17"/>
  <c r="BB289" i="17" s="1"/>
  <c r="BA288" i="17"/>
  <c r="BA289" i="17" s="1"/>
  <c r="AZ288" i="17"/>
  <c r="AZ289" i="17" s="1"/>
  <c r="AY288" i="17"/>
  <c r="AY289" i="17" s="1"/>
  <c r="AX288" i="17"/>
  <c r="AX289" i="17" s="1"/>
  <c r="AW288" i="17"/>
  <c r="AW289" i="17" s="1"/>
  <c r="AV288" i="17"/>
  <c r="AV289" i="17" s="1"/>
  <c r="AU288" i="17"/>
  <c r="AU289" i="17" s="1"/>
  <c r="AT288" i="17"/>
  <c r="AT289" i="17" s="1"/>
  <c r="AS288" i="17"/>
  <c r="AS289" i="17" s="1"/>
  <c r="AR288" i="17"/>
  <c r="AR289" i="17" s="1"/>
  <c r="AQ288" i="17"/>
  <c r="AQ289" i="17" s="1"/>
  <c r="AP288" i="17"/>
  <c r="AP289" i="17" s="1"/>
  <c r="AN288" i="17"/>
  <c r="AN289" i="17" s="1"/>
  <c r="AM288" i="17"/>
  <c r="AM289" i="17" s="1"/>
  <c r="AL288" i="17"/>
  <c r="AL289" i="17" s="1"/>
  <c r="AK288" i="17"/>
  <c r="AK289" i="17" s="1"/>
  <c r="AJ288" i="17"/>
  <c r="AI288" i="17"/>
  <c r="AI289" i="17" s="1"/>
  <c r="AH288" i="17"/>
  <c r="AG288" i="17"/>
  <c r="AG289" i="17" s="1"/>
  <c r="AF288" i="17"/>
  <c r="AF289" i="17" s="1"/>
  <c r="AE288" i="17"/>
  <c r="AE289" i="17" s="1"/>
  <c r="AD288" i="17"/>
  <c r="AD289" i="17" s="1"/>
  <c r="AC288" i="17"/>
  <c r="AC289" i="17" s="1"/>
  <c r="AB288" i="17"/>
  <c r="AB289" i="17" s="1"/>
  <c r="AA288" i="17"/>
  <c r="AA289" i="17" s="1"/>
  <c r="Z288" i="17"/>
  <c r="Z289" i="17" s="1"/>
  <c r="Y288" i="17"/>
  <c r="Y289" i="17" s="1"/>
  <c r="X288" i="17"/>
  <c r="X289" i="17" s="1"/>
  <c r="W288" i="17"/>
  <c r="W289" i="17" s="1"/>
  <c r="V288" i="17"/>
  <c r="V289" i="17" s="1"/>
  <c r="U288" i="17"/>
  <c r="U289" i="17" s="1"/>
  <c r="T288" i="17"/>
  <c r="T289" i="17" s="1"/>
  <c r="S288" i="17"/>
  <c r="S289" i="17" s="1"/>
  <c r="R288" i="17"/>
  <c r="R289" i="17" s="1"/>
  <c r="Q288" i="17"/>
  <c r="Q289" i="17" s="1"/>
  <c r="P288" i="17"/>
  <c r="P289" i="17" s="1"/>
  <c r="O288" i="17"/>
  <c r="O289" i="17" s="1"/>
  <c r="N288" i="17"/>
  <c r="N289" i="17" s="1"/>
  <c r="M288" i="17"/>
  <c r="M289" i="17" s="1"/>
  <c r="L288" i="17"/>
  <c r="L289" i="17" s="1"/>
  <c r="K288" i="17"/>
  <c r="K289" i="17" s="1"/>
  <c r="J288" i="17"/>
  <c r="J289" i="17" s="1"/>
  <c r="I288" i="17"/>
  <c r="I289" i="17" s="1"/>
  <c r="H288" i="17"/>
  <c r="H289" i="17" s="1"/>
  <c r="G288" i="17"/>
  <c r="G289" i="17" s="1"/>
  <c r="BB287" i="17"/>
  <c r="BA287" i="17"/>
  <c r="AZ287" i="17"/>
  <c r="AY287" i="17"/>
  <c r="AX287" i="17"/>
  <c r="AW287" i="17"/>
  <c r="AV287" i="17"/>
  <c r="AU287" i="17"/>
  <c r="AT287" i="17"/>
  <c r="AS287" i="17"/>
  <c r="AR287" i="17"/>
  <c r="AQ287" i="17"/>
  <c r="AP287" i="17"/>
  <c r="AN287" i="17"/>
  <c r="AM287" i="17"/>
  <c r="AL287" i="17"/>
  <c r="AK287" i="17"/>
  <c r="AJ287" i="17"/>
  <c r="AI287" i="17"/>
  <c r="AH287" i="17"/>
  <c r="AG287" i="17"/>
  <c r="AF287" i="17"/>
  <c r="AE287" i="17"/>
  <c r="AD287" i="17"/>
  <c r="AC287" i="17"/>
  <c r="AB287" i="17"/>
  <c r="AA287" i="17"/>
  <c r="Z287" i="17"/>
  <c r="Y287" i="17"/>
  <c r="X287" i="17"/>
  <c r="W287" i="17"/>
  <c r="V287" i="17"/>
  <c r="U287" i="17"/>
  <c r="T287" i="17"/>
  <c r="S287" i="17"/>
  <c r="R287" i="17"/>
  <c r="Q287" i="17"/>
  <c r="P287" i="17"/>
  <c r="O287" i="17"/>
  <c r="N287" i="17"/>
  <c r="M287" i="17"/>
  <c r="L287" i="17"/>
  <c r="K287" i="17"/>
  <c r="J287" i="17"/>
  <c r="I287" i="17"/>
  <c r="H287" i="17"/>
  <c r="G287" i="17"/>
  <c r="BB281" i="17"/>
  <c r="BB282" i="17" s="1"/>
  <c r="BA281" i="17"/>
  <c r="BA282" i="17" s="1"/>
  <c r="AZ281" i="17"/>
  <c r="AZ282" i="17" s="1"/>
  <c r="AY281" i="17"/>
  <c r="AY282" i="17" s="1"/>
  <c r="AX281" i="17"/>
  <c r="AX282" i="17" s="1"/>
  <c r="AW281" i="17"/>
  <c r="AW282" i="17" s="1"/>
  <c r="AV281" i="17"/>
  <c r="AV282" i="17" s="1"/>
  <c r="AU281" i="17"/>
  <c r="AU282" i="17" s="1"/>
  <c r="AT281" i="17"/>
  <c r="AT282" i="17" s="1"/>
  <c r="AS281" i="17"/>
  <c r="AS282" i="17" s="1"/>
  <c r="AR281" i="17"/>
  <c r="AR282" i="17" s="1"/>
  <c r="AQ281" i="17"/>
  <c r="AQ282" i="17" s="1"/>
  <c r="AP281" i="17"/>
  <c r="AP282" i="17" s="1"/>
  <c r="AN281" i="17"/>
  <c r="AN282" i="17" s="1"/>
  <c r="AM281" i="17"/>
  <c r="AM282" i="17" s="1"/>
  <c r="AL281" i="17"/>
  <c r="AL282" i="17" s="1"/>
  <c r="AK281" i="17"/>
  <c r="AK282" i="17" s="1"/>
  <c r="AJ281" i="17"/>
  <c r="AJ282" i="17" s="1"/>
  <c r="AI281" i="17"/>
  <c r="AI282" i="17" s="1"/>
  <c r="AH281" i="17"/>
  <c r="AH282" i="17" s="1"/>
  <c r="AG281" i="17"/>
  <c r="AG282" i="17" s="1"/>
  <c r="AF281" i="17"/>
  <c r="AF282" i="17" s="1"/>
  <c r="AE281" i="17"/>
  <c r="AE282" i="17" s="1"/>
  <c r="AD281" i="17"/>
  <c r="AD282" i="17" s="1"/>
  <c r="AC281" i="17"/>
  <c r="AC282" i="17" s="1"/>
  <c r="AB281" i="17"/>
  <c r="AB282" i="17" s="1"/>
  <c r="AA281" i="17"/>
  <c r="AA282" i="17" s="1"/>
  <c r="Z281" i="17"/>
  <c r="Z282" i="17" s="1"/>
  <c r="Y281" i="17"/>
  <c r="Y282" i="17" s="1"/>
  <c r="X281" i="17"/>
  <c r="X282" i="17" s="1"/>
  <c r="W281" i="17"/>
  <c r="W282" i="17" s="1"/>
  <c r="V281" i="17"/>
  <c r="V282" i="17" s="1"/>
  <c r="U281" i="17"/>
  <c r="U282" i="17" s="1"/>
  <c r="T281" i="17"/>
  <c r="T282" i="17" s="1"/>
  <c r="S281" i="17"/>
  <c r="S282" i="17" s="1"/>
  <c r="R281" i="17"/>
  <c r="R282" i="17" s="1"/>
  <c r="Q281" i="17"/>
  <c r="Q282" i="17" s="1"/>
  <c r="P281" i="17"/>
  <c r="P282" i="17" s="1"/>
  <c r="O281" i="17"/>
  <c r="O282" i="17" s="1"/>
  <c r="N281" i="17"/>
  <c r="N282" i="17" s="1"/>
  <c r="M281" i="17"/>
  <c r="M282" i="17" s="1"/>
  <c r="L281" i="17"/>
  <c r="L282" i="17" s="1"/>
  <c r="K281" i="17"/>
  <c r="K282" i="17" s="1"/>
  <c r="J281" i="17"/>
  <c r="J282" i="17" s="1"/>
  <c r="I281" i="17"/>
  <c r="I282" i="17" s="1"/>
  <c r="H281" i="17"/>
  <c r="H282" i="17" s="1"/>
  <c r="G281" i="17"/>
  <c r="G282" i="17" s="1"/>
  <c r="BB280" i="17"/>
  <c r="BA280" i="17"/>
  <c r="AZ280" i="17"/>
  <c r="AY280" i="17"/>
  <c r="AX280" i="17"/>
  <c r="AW280" i="17"/>
  <c r="AV280" i="17"/>
  <c r="AU280" i="17"/>
  <c r="AT280" i="17"/>
  <c r="AS280" i="17"/>
  <c r="AR280" i="17"/>
  <c r="AQ280" i="17"/>
  <c r="AP280" i="17"/>
  <c r="AN280" i="17"/>
  <c r="AM280" i="17"/>
  <c r="AL280" i="17"/>
  <c r="AK280" i="17"/>
  <c r="AJ280" i="17"/>
  <c r="AI280" i="17"/>
  <c r="AH280" i="17"/>
  <c r="AG280" i="17"/>
  <c r="AF280" i="17"/>
  <c r="AE280" i="17"/>
  <c r="AD280" i="17"/>
  <c r="AC280" i="17"/>
  <c r="AB280" i="17"/>
  <c r="AA280" i="17"/>
  <c r="Z280" i="17"/>
  <c r="Y280" i="17"/>
  <c r="X280" i="17"/>
  <c r="W280" i="17"/>
  <c r="V280" i="17"/>
  <c r="U280" i="17"/>
  <c r="T280" i="17"/>
  <c r="S280" i="17"/>
  <c r="R280" i="17"/>
  <c r="Q280" i="17"/>
  <c r="P280" i="17"/>
  <c r="O280" i="17"/>
  <c r="N280" i="17"/>
  <c r="M280" i="17"/>
  <c r="L280" i="17"/>
  <c r="K280" i="17"/>
  <c r="J280" i="17"/>
  <c r="I280" i="17"/>
  <c r="H280" i="17"/>
  <c r="G280" i="17"/>
  <c r="BB274" i="17"/>
  <c r="BB275" i="17" s="1"/>
  <c r="BA274" i="17"/>
  <c r="BA275" i="17" s="1"/>
  <c r="AZ274" i="17"/>
  <c r="AZ275" i="17" s="1"/>
  <c r="AY274" i="17"/>
  <c r="AY275" i="17" s="1"/>
  <c r="AX274" i="17"/>
  <c r="AX275" i="17" s="1"/>
  <c r="AW274" i="17"/>
  <c r="AW275" i="17" s="1"/>
  <c r="AV274" i="17"/>
  <c r="AV275" i="17" s="1"/>
  <c r="AU274" i="17"/>
  <c r="AU275" i="17" s="1"/>
  <c r="AT274" i="17"/>
  <c r="AT275" i="17" s="1"/>
  <c r="AS274" i="17"/>
  <c r="AS275" i="17" s="1"/>
  <c r="AR274" i="17"/>
  <c r="AR275" i="17" s="1"/>
  <c r="AQ274" i="17"/>
  <c r="AQ275" i="17" s="1"/>
  <c r="AP274" i="17"/>
  <c r="AP275" i="17" s="1"/>
  <c r="AN274" i="17"/>
  <c r="AN275" i="17" s="1"/>
  <c r="AM274" i="17"/>
  <c r="AM275" i="17" s="1"/>
  <c r="AL274" i="17"/>
  <c r="AL275" i="17" s="1"/>
  <c r="AK274" i="17"/>
  <c r="AK275" i="17" s="1"/>
  <c r="AJ274" i="17"/>
  <c r="AJ275" i="17" s="1"/>
  <c r="AI274" i="17"/>
  <c r="AI275" i="17" s="1"/>
  <c r="AH274" i="17"/>
  <c r="AH275" i="17" s="1"/>
  <c r="AG274" i="17"/>
  <c r="AG275" i="17" s="1"/>
  <c r="AF274" i="17"/>
  <c r="AF275" i="17" s="1"/>
  <c r="AE274" i="17"/>
  <c r="AE275" i="17" s="1"/>
  <c r="AD274" i="17"/>
  <c r="AD275" i="17" s="1"/>
  <c r="AC274" i="17"/>
  <c r="AC275" i="17" s="1"/>
  <c r="AB274" i="17"/>
  <c r="AB275" i="17" s="1"/>
  <c r="AA274" i="17"/>
  <c r="AA275" i="17" s="1"/>
  <c r="Z274" i="17"/>
  <c r="Z275" i="17" s="1"/>
  <c r="Y274" i="17"/>
  <c r="Y275" i="17" s="1"/>
  <c r="X274" i="17"/>
  <c r="X275" i="17" s="1"/>
  <c r="W274" i="17"/>
  <c r="W275" i="17" s="1"/>
  <c r="V274" i="17"/>
  <c r="V275" i="17" s="1"/>
  <c r="U274" i="17"/>
  <c r="U275" i="17" s="1"/>
  <c r="T274" i="17"/>
  <c r="T275" i="17" s="1"/>
  <c r="S274" i="17"/>
  <c r="S275" i="17" s="1"/>
  <c r="R274" i="17"/>
  <c r="R275" i="17" s="1"/>
  <c r="Q274" i="17"/>
  <c r="Q275" i="17" s="1"/>
  <c r="P274" i="17"/>
  <c r="P275" i="17" s="1"/>
  <c r="O274" i="17"/>
  <c r="O275" i="17" s="1"/>
  <c r="N274" i="17"/>
  <c r="N275" i="17" s="1"/>
  <c r="M274" i="17"/>
  <c r="M275" i="17" s="1"/>
  <c r="L274" i="17"/>
  <c r="L275" i="17" s="1"/>
  <c r="K274" i="17"/>
  <c r="K275" i="17" s="1"/>
  <c r="J274" i="17"/>
  <c r="J275" i="17" s="1"/>
  <c r="I274" i="17"/>
  <c r="I275" i="17" s="1"/>
  <c r="H274" i="17"/>
  <c r="H275" i="17" s="1"/>
  <c r="G274" i="17"/>
  <c r="G275" i="17" s="1"/>
  <c r="BB273" i="17"/>
  <c r="BA273" i="17"/>
  <c r="AZ273" i="17"/>
  <c r="AY273" i="17"/>
  <c r="AX273" i="17"/>
  <c r="AW273" i="17"/>
  <c r="AV273" i="17"/>
  <c r="AU273" i="17"/>
  <c r="AT273" i="17"/>
  <c r="AS273" i="17"/>
  <c r="AR273" i="17"/>
  <c r="AQ273" i="17"/>
  <c r="AP273" i="17"/>
  <c r="AN273" i="17"/>
  <c r="AM273" i="17"/>
  <c r="AL273" i="17"/>
  <c r="AK273" i="17"/>
  <c r="AJ273" i="17"/>
  <c r="AI273" i="17"/>
  <c r="AH273" i="17"/>
  <c r="AG273" i="17"/>
  <c r="AF273" i="17"/>
  <c r="AE273" i="17"/>
  <c r="AD273" i="17"/>
  <c r="AC273" i="17"/>
  <c r="AB273" i="17"/>
  <c r="AA273" i="17"/>
  <c r="Z273" i="17"/>
  <c r="Y273" i="17"/>
  <c r="X273" i="17"/>
  <c r="W273" i="17"/>
  <c r="V273" i="17"/>
  <c r="U273" i="17"/>
  <c r="T273" i="17"/>
  <c r="S273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BB267" i="17"/>
  <c r="BB268" i="17" s="1"/>
  <c r="BA267" i="17"/>
  <c r="BA268" i="17" s="1"/>
  <c r="AZ267" i="17"/>
  <c r="AZ268" i="17" s="1"/>
  <c r="AY267" i="17"/>
  <c r="AY268" i="17" s="1"/>
  <c r="AX267" i="17"/>
  <c r="AX268" i="17" s="1"/>
  <c r="AW267" i="17"/>
  <c r="AW268" i="17" s="1"/>
  <c r="AV267" i="17"/>
  <c r="AV268" i="17" s="1"/>
  <c r="AU267" i="17"/>
  <c r="AU268" i="17" s="1"/>
  <c r="AT267" i="17"/>
  <c r="AT268" i="17" s="1"/>
  <c r="AS267" i="17"/>
  <c r="AS268" i="17" s="1"/>
  <c r="AR267" i="17"/>
  <c r="AR268" i="17" s="1"/>
  <c r="AQ267" i="17"/>
  <c r="AQ268" i="17" s="1"/>
  <c r="AP267" i="17"/>
  <c r="AP268" i="17" s="1"/>
  <c r="AN267" i="17"/>
  <c r="AN268" i="17" s="1"/>
  <c r="AM267" i="17"/>
  <c r="AM268" i="17" s="1"/>
  <c r="AL267" i="17"/>
  <c r="AL268" i="17" s="1"/>
  <c r="AK267" i="17"/>
  <c r="AK268" i="17" s="1"/>
  <c r="AJ267" i="17"/>
  <c r="AJ268" i="17" s="1"/>
  <c r="AI267" i="17"/>
  <c r="AI268" i="17" s="1"/>
  <c r="AH267" i="17"/>
  <c r="AH268" i="17" s="1"/>
  <c r="AG267" i="17"/>
  <c r="AG268" i="17" s="1"/>
  <c r="AF267" i="17"/>
  <c r="AF268" i="17" s="1"/>
  <c r="AE267" i="17"/>
  <c r="AE268" i="17" s="1"/>
  <c r="AD267" i="17"/>
  <c r="AD268" i="17" s="1"/>
  <c r="AC267" i="17"/>
  <c r="AC268" i="17" s="1"/>
  <c r="AB267" i="17"/>
  <c r="AB268" i="17" s="1"/>
  <c r="AA267" i="17"/>
  <c r="AA268" i="17" s="1"/>
  <c r="Z267" i="17"/>
  <c r="Z268" i="17" s="1"/>
  <c r="Y267" i="17"/>
  <c r="Y268" i="17" s="1"/>
  <c r="X267" i="17"/>
  <c r="X268" i="17" s="1"/>
  <c r="W267" i="17"/>
  <c r="W268" i="17" s="1"/>
  <c r="V267" i="17"/>
  <c r="V268" i="17" s="1"/>
  <c r="U267" i="17"/>
  <c r="U268" i="17" s="1"/>
  <c r="T267" i="17"/>
  <c r="T268" i="17" s="1"/>
  <c r="S267" i="17"/>
  <c r="S268" i="17" s="1"/>
  <c r="R267" i="17"/>
  <c r="R268" i="17" s="1"/>
  <c r="Q267" i="17"/>
  <c r="Q268" i="17" s="1"/>
  <c r="P267" i="17"/>
  <c r="P268" i="17" s="1"/>
  <c r="O267" i="17"/>
  <c r="O268" i="17" s="1"/>
  <c r="N267" i="17"/>
  <c r="N268" i="17" s="1"/>
  <c r="M267" i="17"/>
  <c r="M268" i="17" s="1"/>
  <c r="L267" i="17"/>
  <c r="L268" i="17" s="1"/>
  <c r="K267" i="17"/>
  <c r="K268" i="17" s="1"/>
  <c r="J267" i="17"/>
  <c r="J268" i="17" s="1"/>
  <c r="I267" i="17"/>
  <c r="I268" i="17" s="1"/>
  <c r="H267" i="17"/>
  <c r="H268" i="17" s="1"/>
  <c r="G267" i="17"/>
  <c r="G268" i="17" s="1"/>
  <c r="BB266" i="17"/>
  <c r="BA266" i="17"/>
  <c r="AZ266" i="17"/>
  <c r="AY266" i="17"/>
  <c r="AX266" i="17"/>
  <c r="AW266" i="17"/>
  <c r="AV266" i="17"/>
  <c r="AU266" i="17"/>
  <c r="AT266" i="17"/>
  <c r="AS266" i="17"/>
  <c r="AR266" i="17"/>
  <c r="AQ266" i="17"/>
  <c r="AP266" i="17"/>
  <c r="AN266" i="17"/>
  <c r="AM266" i="17"/>
  <c r="AL266" i="17"/>
  <c r="AK266" i="17"/>
  <c r="AJ266" i="17"/>
  <c r="AI266" i="17"/>
  <c r="AH266" i="17"/>
  <c r="AG266" i="17"/>
  <c r="AF266" i="17"/>
  <c r="AE266" i="17"/>
  <c r="AD266" i="17"/>
  <c r="AC266" i="17"/>
  <c r="AB266" i="17"/>
  <c r="AA266" i="17"/>
  <c r="Z266" i="17"/>
  <c r="Y266" i="17"/>
  <c r="X266" i="17"/>
  <c r="W266" i="17"/>
  <c r="V266" i="17"/>
  <c r="U266" i="17"/>
  <c r="T266" i="17"/>
  <c r="S266" i="17"/>
  <c r="R266" i="17"/>
  <c r="Q266" i="17"/>
  <c r="P266" i="17"/>
  <c r="O266" i="17"/>
  <c r="N266" i="17"/>
  <c r="M266" i="17"/>
  <c r="L266" i="17"/>
  <c r="K266" i="17"/>
  <c r="J266" i="17"/>
  <c r="I266" i="17"/>
  <c r="H266" i="17"/>
  <c r="G266" i="17"/>
  <c r="BB260" i="17"/>
  <c r="BB261" i="17" s="1"/>
  <c r="BA260" i="17"/>
  <c r="BA261" i="17" s="1"/>
  <c r="AZ260" i="17"/>
  <c r="AZ261" i="17" s="1"/>
  <c r="AY260" i="17"/>
  <c r="AY261" i="17" s="1"/>
  <c r="AX260" i="17"/>
  <c r="AX261" i="17" s="1"/>
  <c r="AW260" i="17"/>
  <c r="AW261" i="17" s="1"/>
  <c r="AV260" i="17"/>
  <c r="AV261" i="17" s="1"/>
  <c r="AU260" i="17"/>
  <c r="AU261" i="17" s="1"/>
  <c r="AT260" i="17"/>
  <c r="AT261" i="17" s="1"/>
  <c r="AS260" i="17"/>
  <c r="AS261" i="17" s="1"/>
  <c r="AR260" i="17"/>
  <c r="AR261" i="17" s="1"/>
  <c r="AQ260" i="17"/>
  <c r="AQ261" i="17" s="1"/>
  <c r="AP260" i="17"/>
  <c r="AP261" i="17" s="1"/>
  <c r="AN260" i="17"/>
  <c r="AN261" i="17" s="1"/>
  <c r="AM260" i="17"/>
  <c r="AM261" i="17" s="1"/>
  <c r="AL260" i="17"/>
  <c r="AL261" i="17" s="1"/>
  <c r="AK260" i="17"/>
  <c r="AK261" i="17" s="1"/>
  <c r="AJ260" i="17"/>
  <c r="AJ261" i="17" s="1"/>
  <c r="AI260" i="17"/>
  <c r="AI261" i="17" s="1"/>
  <c r="AH260" i="17"/>
  <c r="AH261" i="17" s="1"/>
  <c r="AG260" i="17"/>
  <c r="AG261" i="17" s="1"/>
  <c r="AF260" i="17"/>
  <c r="AF261" i="17" s="1"/>
  <c r="AE260" i="17"/>
  <c r="AE261" i="17" s="1"/>
  <c r="AD260" i="17"/>
  <c r="AD261" i="17" s="1"/>
  <c r="AC260" i="17"/>
  <c r="AC261" i="17" s="1"/>
  <c r="AB260" i="17"/>
  <c r="AB261" i="17" s="1"/>
  <c r="AA260" i="17"/>
  <c r="AA261" i="17" s="1"/>
  <c r="Z260" i="17"/>
  <c r="Z261" i="17" s="1"/>
  <c r="Y260" i="17"/>
  <c r="Y261" i="17" s="1"/>
  <c r="X260" i="17"/>
  <c r="X261" i="17" s="1"/>
  <c r="W260" i="17"/>
  <c r="W261" i="17" s="1"/>
  <c r="V260" i="17"/>
  <c r="V261" i="17" s="1"/>
  <c r="U260" i="17"/>
  <c r="U261" i="17" s="1"/>
  <c r="T260" i="17"/>
  <c r="T261" i="17" s="1"/>
  <c r="S260" i="17"/>
  <c r="S261" i="17" s="1"/>
  <c r="R260" i="17"/>
  <c r="R261" i="17" s="1"/>
  <c r="Q260" i="17"/>
  <c r="Q261" i="17" s="1"/>
  <c r="P260" i="17"/>
  <c r="P261" i="17" s="1"/>
  <c r="O260" i="17"/>
  <c r="O261" i="17" s="1"/>
  <c r="N260" i="17"/>
  <c r="N261" i="17" s="1"/>
  <c r="M260" i="17"/>
  <c r="M261" i="17" s="1"/>
  <c r="L260" i="17"/>
  <c r="L261" i="17" s="1"/>
  <c r="K260" i="17"/>
  <c r="K261" i="17" s="1"/>
  <c r="J260" i="17"/>
  <c r="J261" i="17" s="1"/>
  <c r="I260" i="17"/>
  <c r="I261" i="17" s="1"/>
  <c r="H260" i="17"/>
  <c r="H261" i="17" s="1"/>
  <c r="G260" i="17"/>
  <c r="G261" i="17" s="1"/>
  <c r="BB259" i="17"/>
  <c r="BA259" i="17"/>
  <c r="AZ259" i="17"/>
  <c r="AY259" i="17"/>
  <c r="AX259" i="17"/>
  <c r="AW259" i="17"/>
  <c r="AV259" i="17"/>
  <c r="AU259" i="17"/>
  <c r="AT259" i="17"/>
  <c r="AS259" i="17"/>
  <c r="AR259" i="17"/>
  <c r="AQ259" i="17"/>
  <c r="AP259" i="17"/>
  <c r="AN259" i="17"/>
  <c r="AM259" i="17"/>
  <c r="AL259" i="17"/>
  <c r="AK259" i="17"/>
  <c r="AJ259" i="17"/>
  <c r="AI259" i="17"/>
  <c r="AH259" i="17"/>
  <c r="AG259" i="17"/>
  <c r="AF259" i="17"/>
  <c r="AE259" i="17"/>
  <c r="AD259" i="17"/>
  <c r="AC259" i="17"/>
  <c r="AB259" i="17"/>
  <c r="AA259" i="17"/>
  <c r="Z259" i="17"/>
  <c r="Y259" i="17"/>
  <c r="X259" i="17"/>
  <c r="W259" i="17"/>
  <c r="V259" i="17"/>
  <c r="U259" i="17"/>
  <c r="T259" i="17"/>
  <c r="S259" i="17"/>
  <c r="R259" i="17"/>
  <c r="Q259" i="17"/>
  <c r="P259" i="17"/>
  <c r="O259" i="17"/>
  <c r="N259" i="17"/>
  <c r="M259" i="17"/>
  <c r="L259" i="17"/>
  <c r="K259" i="17"/>
  <c r="J259" i="17"/>
  <c r="I259" i="17"/>
  <c r="H259" i="17"/>
  <c r="G259" i="17"/>
  <c r="AY254" i="17"/>
  <c r="Z254" i="17"/>
  <c r="BB253" i="17"/>
  <c r="BB254" i="17" s="1"/>
  <c r="BA253" i="17"/>
  <c r="BA254" i="17" s="1"/>
  <c r="AZ253" i="17"/>
  <c r="AZ254" i="17" s="1"/>
  <c r="AY253" i="17"/>
  <c r="AX253" i="17"/>
  <c r="AX254" i="17" s="1"/>
  <c r="AW253" i="17"/>
  <c r="AW254" i="17" s="1"/>
  <c r="AV253" i="17"/>
  <c r="AV254" i="17" s="1"/>
  <c r="AU253" i="17"/>
  <c r="AU254" i="17" s="1"/>
  <c r="AT253" i="17"/>
  <c r="AT254" i="17" s="1"/>
  <c r="AS253" i="17"/>
  <c r="AS254" i="17" s="1"/>
  <c r="AR253" i="17"/>
  <c r="AR254" i="17" s="1"/>
  <c r="AQ253" i="17"/>
  <c r="AQ254" i="17" s="1"/>
  <c r="AP253" i="17"/>
  <c r="AP254" i="17" s="1"/>
  <c r="AN253" i="17"/>
  <c r="AN254" i="17" s="1"/>
  <c r="AM253" i="17"/>
  <c r="AM254" i="17" s="1"/>
  <c r="AL253" i="17"/>
  <c r="AL254" i="17" s="1"/>
  <c r="AK253" i="17"/>
  <c r="AK254" i="17" s="1"/>
  <c r="AJ253" i="17"/>
  <c r="AJ254" i="17" s="1"/>
  <c r="AI253" i="17"/>
  <c r="AI254" i="17" s="1"/>
  <c r="AH253" i="17"/>
  <c r="AH254" i="17" s="1"/>
  <c r="AG253" i="17"/>
  <c r="AG254" i="17" s="1"/>
  <c r="AF253" i="17"/>
  <c r="AF254" i="17" s="1"/>
  <c r="AE253" i="17"/>
  <c r="AE254" i="17" s="1"/>
  <c r="AD253" i="17"/>
  <c r="AD254" i="17" s="1"/>
  <c r="AC253" i="17"/>
  <c r="AC254" i="17" s="1"/>
  <c r="AB253" i="17"/>
  <c r="AB254" i="17" s="1"/>
  <c r="AA253" i="17"/>
  <c r="AA254" i="17" s="1"/>
  <c r="Z253" i="17"/>
  <c r="Y253" i="17"/>
  <c r="Y254" i="17" s="1"/>
  <c r="X253" i="17"/>
  <c r="X254" i="17" s="1"/>
  <c r="W253" i="17"/>
  <c r="W254" i="17" s="1"/>
  <c r="V253" i="17"/>
  <c r="V254" i="17" s="1"/>
  <c r="U253" i="17"/>
  <c r="U254" i="17" s="1"/>
  <c r="T253" i="17"/>
  <c r="T254" i="17" s="1"/>
  <c r="S253" i="17"/>
  <c r="S254" i="17" s="1"/>
  <c r="R253" i="17"/>
  <c r="R254" i="17" s="1"/>
  <c r="Q253" i="17"/>
  <c r="Q254" i="17" s="1"/>
  <c r="P253" i="17"/>
  <c r="P254" i="17" s="1"/>
  <c r="O253" i="17"/>
  <c r="O254" i="17" s="1"/>
  <c r="N253" i="17"/>
  <c r="N254" i="17" s="1"/>
  <c r="M253" i="17"/>
  <c r="M254" i="17" s="1"/>
  <c r="L253" i="17"/>
  <c r="L254" i="17" s="1"/>
  <c r="K253" i="17"/>
  <c r="K254" i="17" s="1"/>
  <c r="J253" i="17"/>
  <c r="J254" i="17" s="1"/>
  <c r="I253" i="17"/>
  <c r="I254" i="17" s="1"/>
  <c r="H253" i="17"/>
  <c r="H254" i="17" s="1"/>
  <c r="G253" i="17"/>
  <c r="G254" i="17" s="1"/>
  <c r="BB252" i="17"/>
  <c r="BA252" i="17"/>
  <c r="AZ252" i="17"/>
  <c r="AY252" i="17"/>
  <c r="AX252" i="17"/>
  <c r="AW252" i="17"/>
  <c r="AV252" i="17"/>
  <c r="AU252" i="17"/>
  <c r="AT252" i="17"/>
  <c r="AS252" i="17"/>
  <c r="AR252" i="17"/>
  <c r="AQ252" i="17"/>
  <c r="AP252" i="17"/>
  <c r="AN252" i="17"/>
  <c r="AM252" i="17"/>
  <c r="AL252" i="17"/>
  <c r="AK252" i="17"/>
  <c r="AJ252" i="17"/>
  <c r="AI252" i="17"/>
  <c r="AH252" i="17"/>
  <c r="AG252" i="17"/>
  <c r="AF252" i="17"/>
  <c r="AE252" i="17"/>
  <c r="AD252" i="17"/>
  <c r="AC252" i="17"/>
  <c r="AB252" i="17"/>
  <c r="AA252" i="17"/>
  <c r="Z252" i="17"/>
  <c r="Y252" i="17"/>
  <c r="X252" i="17"/>
  <c r="W252" i="17"/>
  <c r="V252" i="17"/>
  <c r="U252" i="17"/>
  <c r="T252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G252" i="17"/>
  <c r="M247" i="17"/>
  <c r="BB246" i="17"/>
  <c r="BB247" i="17" s="1"/>
  <c r="BA246" i="17"/>
  <c r="BA247" i="17" s="1"/>
  <c r="AZ246" i="17"/>
  <c r="AZ247" i="17" s="1"/>
  <c r="AY246" i="17"/>
  <c r="AY247" i="17" s="1"/>
  <c r="AX246" i="17"/>
  <c r="AX247" i="17" s="1"/>
  <c r="AW246" i="17"/>
  <c r="AW247" i="17" s="1"/>
  <c r="AV246" i="17"/>
  <c r="AV247" i="17" s="1"/>
  <c r="AU246" i="17"/>
  <c r="AU247" i="17" s="1"/>
  <c r="AT246" i="17"/>
  <c r="AT247" i="17" s="1"/>
  <c r="AS246" i="17"/>
  <c r="AS247" i="17" s="1"/>
  <c r="AR246" i="17"/>
  <c r="AR247" i="17" s="1"/>
  <c r="AQ246" i="17"/>
  <c r="AQ247" i="17" s="1"/>
  <c r="AP246" i="17"/>
  <c r="AP247" i="17" s="1"/>
  <c r="AN246" i="17"/>
  <c r="AN247" i="17" s="1"/>
  <c r="AM246" i="17"/>
  <c r="AM247" i="17" s="1"/>
  <c r="AL246" i="17"/>
  <c r="AL247" i="17" s="1"/>
  <c r="AK246" i="17"/>
  <c r="AK247" i="17" s="1"/>
  <c r="AJ246" i="17"/>
  <c r="AJ247" i="17" s="1"/>
  <c r="AI246" i="17"/>
  <c r="AI247" i="17" s="1"/>
  <c r="AH246" i="17"/>
  <c r="AH247" i="17" s="1"/>
  <c r="AG246" i="17"/>
  <c r="AG247" i="17" s="1"/>
  <c r="AF246" i="17"/>
  <c r="AF247" i="17" s="1"/>
  <c r="AE246" i="17"/>
  <c r="AE247" i="17" s="1"/>
  <c r="AD246" i="17"/>
  <c r="AD247" i="17" s="1"/>
  <c r="AC246" i="17"/>
  <c r="AC247" i="17" s="1"/>
  <c r="AB246" i="17"/>
  <c r="AB247" i="17" s="1"/>
  <c r="AA246" i="17"/>
  <c r="AA247" i="17" s="1"/>
  <c r="Z246" i="17"/>
  <c r="Z247" i="17" s="1"/>
  <c r="Y246" i="17"/>
  <c r="Y247" i="17" s="1"/>
  <c r="X246" i="17"/>
  <c r="X247" i="17" s="1"/>
  <c r="W246" i="17"/>
  <c r="W247" i="17" s="1"/>
  <c r="V246" i="17"/>
  <c r="V247" i="17" s="1"/>
  <c r="U246" i="17"/>
  <c r="U247" i="17" s="1"/>
  <c r="T246" i="17"/>
  <c r="T247" i="17" s="1"/>
  <c r="S246" i="17"/>
  <c r="S247" i="17" s="1"/>
  <c r="R246" i="17"/>
  <c r="R247" i="17" s="1"/>
  <c r="Q246" i="17"/>
  <c r="Q247" i="17" s="1"/>
  <c r="P246" i="17"/>
  <c r="P247" i="17" s="1"/>
  <c r="O246" i="17"/>
  <c r="O247" i="17" s="1"/>
  <c r="N246" i="17"/>
  <c r="N247" i="17" s="1"/>
  <c r="M246" i="17"/>
  <c r="L246" i="17"/>
  <c r="L247" i="17" s="1"/>
  <c r="K246" i="17"/>
  <c r="K247" i="17" s="1"/>
  <c r="J246" i="17"/>
  <c r="J247" i="17" s="1"/>
  <c r="I246" i="17"/>
  <c r="I247" i="17" s="1"/>
  <c r="H246" i="17"/>
  <c r="H247" i="17" s="1"/>
  <c r="G246" i="17"/>
  <c r="G247" i="17" s="1"/>
  <c r="BB245" i="17"/>
  <c r="BA245" i="17"/>
  <c r="AZ245" i="17"/>
  <c r="AY245" i="17"/>
  <c r="AX245" i="17"/>
  <c r="AW245" i="17"/>
  <c r="AV245" i="17"/>
  <c r="AU245" i="17"/>
  <c r="AT245" i="17"/>
  <c r="AS245" i="17"/>
  <c r="AR245" i="17"/>
  <c r="AQ245" i="17"/>
  <c r="AP245" i="17"/>
  <c r="AN245" i="17"/>
  <c r="AM245" i="17"/>
  <c r="AL245" i="17"/>
  <c r="AK245" i="17"/>
  <c r="AJ245" i="17"/>
  <c r="AI245" i="17"/>
  <c r="AH245" i="17"/>
  <c r="AG245" i="17"/>
  <c r="AF245" i="17"/>
  <c r="AE245" i="17"/>
  <c r="AD245" i="17"/>
  <c r="AC245" i="17"/>
  <c r="AB245" i="17"/>
  <c r="AA245" i="17"/>
  <c r="Z245" i="17"/>
  <c r="Y245" i="17"/>
  <c r="X245" i="17"/>
  <c r="W245" i="17"/>
  <c r="V245" i="17"/>
  <c r="U245" i="17"/>
  <c r="T245" i="17"/>
  <c r="S245" i="17"/>
  <c r="R245" i="17"/>
  <c r="Q245" i="17"/>
  <c r="P245" i="17"/>
  <c r="O245" i="17"/>
  <c r="N245" i="17"/>
  <c r="M245" i="17"/>
  <c r="L245" i="17"/>
  <c r="K245" i="17"/>
  <c r="J245" i="17"/>
  <c r="I245" i="17"/>
  <c r="H245" i="17"/>
  <c r="G245" i="17"/>
  <c r="BB239" i="17"/>
  <c r="BB240" i="17" s="1"/>
  <c r="BA239" i="17"/>
  <c r="BA240" i="17" s="1"/>
  <c r="AZ239" i="17"/>
  <c r="AZ240" i="17" s="1"/>
  <c r="AY239" i="17"/>
  <c r="AY240" i="17" s="1"/>
  <c r="AX239" i="17"/>
  <c r="AX240" i="17" s="1"/>
  <c r="AW239" i="17"/>
  <c r="AW240" i="17" s="1"/>
  <c r="AV239" i="17"/>
  <c r="AV240" i="17" s="1"/>
  <c r="AU239" i="17"/>
  <c r="AU240" i="17" s="1"/>
  <c r="AT239" i="17"/>
  <c r="AT240" i="17" s="1"/>
  <c r="AS239" i="17"/>
  <c r="AS240" i="17" s="1"/>
  <c r="AR239" i="17"/>
  <c r="AR240" i="17" s="1"/>
  <c r="AQ239" i="17"/>
  <c r="AQ240" i="17" s="1"/>
  <c r="AP239" i="17"/>
  <c r="AP240" i="17" s="1"/>
  <c r="AN239" i="17"/>
  <c r="AN240" i="17" s="1"/>
  <c r="AM239" i="17"/>
  <c r="AM240" i="17" s="1"/>
  <c r="AL239" i="17"/>
  <c r="AL240" i="17" s="1"/>
  <c r="AK239" i="17"/>
  <c r="AK240" i="17" s="1"/>
  <c r="AJ239" i="17"/>
  <c r="AJ240" i="17" s="1"/>
  <c r="AI239" i="17"/>
  <c r="AI240" i="17" s="1"/>
  <c r="AH239" i="17"/>
  <c r="AH240" i="17" s="1"/>
  <c r="AG239" i="17"/>
  <c r="AG240" i="17" s="1"/>
  <c r="AF239" i="17"/>
  <c r="AF240" i="17" s="1"/>
  <c r="AE239" i="17"/>
  <c r="AE240" i="17" s="1"/>
  <c r="AD239" i="17"/>
  <c r="AD240" i="17" s="1"/>
  <c r="AC239" i="17"/>
  <c r="AC240" i="17" s="1"/>
  <c r="AB239" i="17"/>
  <c r="AB240" i="17" s="1"/>
  <c r="AA239" i="17"/>
  <c r="AA240" i="17" s="1"/>
  <c r="Z239" i="17"/>
  <c r="Z240" i="17" s="1"/>
  <c r="Y239" i="17"/>
  <c r="Y240" i="17" s="1"/>
  <c r="X239" i="17"/>
  <c r="X240" i="17" s="1"/>
  <c r="W239" i="17"/>
  <c r="W240" i="17" s="1"/>
  <c r="V239" i="17"/>
  <c r="V240" i="17" s="1"/>
  <c r="U239" i="17"/>
  <c r="U240" i="17" s="1"/>
  <c r="T239" i="17"/>
  <c r="T240" i="17" s="1"/>
  <c r="S239" i="17"/>
  <c r="S240" i="17" s="1"/>
  <c r="R239" i="17"/>
  <c r="R240" i="17" s="1"/>
  <c r="Q239" i="17"/>
  <c r="Q240" i="17" s="1"/>
  <c r="P239" i="17"/>
  <c r="P240" i="17" s="1"/>
  <c r="O239" i="17"/>
  <c r="O240" i="17" s="1"/>
  <c r="N239" i="17"/>
  <c r="N240" i="17" s="1"/>
  <c r="M239" i="17"/>
  <c r="M240" i="17" s="1"/>
  <c r="L239" i="17"/>
  <c r="L240" i="17" s="1"/>
  <c r="K239" i="17"/>
  <c r="K240" i="17" s="1"/>
  <c r="J239" i="17"/>
  <c r="J240" i="17" s="1"/>
  <c r="I239" i="17"/>
  <c r="I240" i="17" s="1"/>
  <c r="H239" i="17"/>
  <c r="H240" i="17" s="1"/>
  <c r="G239" i="17"/>
  <c r="G240" i="17" s="1"/>
  <c r="BB238" i="17"/>
  <c r="BA238" i="17"/>
  <c r="AZ238" i="17"/>
  <c r="AY238" i="17"/>
  <c r="AX238" i="17"/>
  <c r="AW238" i="17"/>
  <c r="AV238" i="17"/>
  <c r="AU238" i="17"/>
  <c r="AT238" i="17"/>
  <c r="AS238" i="17"/>
  <c r="AR238" i="17"/>
  <c r="AQ238" i="17"/>
  <c r="AP238" i="17"/>
  <c r="AN238" i="17"/>
  <c r="AM238" i="17"/>
  <c r="AL238" i="17"/>
  <c r="AK238" i="17"/>
  <c r="AJ238" i="17"/>
  <c r="AI238" i="17"/>
  <c r="AH238" i="17"/>
  <c r="AG238" i="17"/>
  <c r="AF238" i="17"/>
  <c r="AE238" i="17"/>
  <c r="AD238" i="17"/>
  <c r="AC238" i="17"/>
  <c r="AB238" i="17"/>
  <c r="AA238" i="17"/>
  <c r="Z238" i="17"/>
  <c r="Y238" i="17"/>
  <c r="X238" i="17"/>
  <c r="W238" i="17"/>
  <c r="V238" i="17"/>
  <c r="U238" i="17"/>
  <c r="T238" i="17"/>
  <c r="S238" i="17"/>
  <c r="R238" i="17"/>
  <c r="Q238" i="17"/>
  <c r="P238" i="17"/>
  <c r="O238" i="17"/>
  <c r="N238" i="17"/>
  <c r="M238" i="17"/>
  <c r="L238" i="17"/>
  <c r="K238" i="17"/>
  <c r="J238" i="17"/>
  <c r="I238" i="17"/>
  <c r="H238" i="17"/>
  <c r="G238" i="17"/>
  <c r="R233" i="17"/>
  <c r="BB232" i="17"/>
  <c r="BB233" i="17" s="1"/>
  <c r="BA232" i="17"/>
  <c r="BA233" i="17" s="1"/>
  <c r="AZ232" i="17"/>
  <c r="AZ233" i="17" s="1"/>
  <c r="AY232" i="17"/>
  <c r="AY233" i="17" s="1"/>
  <c r="AX232" i="17"/>
  <c r="AX233" i="17" s="1"/>
  <c r="AW232" i="17"/>
  <c r="AW233" i="17" s="1"/>
  <c r="AV232" i="17"/>
  <c r="AV233" i="17" s="1"/>
  <c r="AU232" i="17"/>
  <c r="AU233" i="17" s="1"/>
  <c r="AT232" i="17"/>
  <c r="AT233" i="17" s="1"/>
  <c r="AS232" i="17"/>
  <c r="AS233" i="17" s="1"/>
  <c r="AR232" i="17"/>
  <c r="AR233" i="17" s="1"/>
  <c r="AQ232" i="17"/>
  <c r="AQ233" i="17" s="1"/>
  <c r="AP232" i="17"/>
  <c r="AP233" i="17" s="1"/>
  <c r="AN232" i="17"/>
  <c r="AN233" i="17" s="1"/>
  <c r="AM232" i="17"/>
  <c r="AM233" i="17" s="1"/>
  <c r="AL232" i="17"/>
  <c r="AL233" i="17" s="1"/>
  <c r="AK232" i="17"/>
  <c r="AK233" i="17" s="1"/>
  <c r="AJ232" i="17"/>
  <c r="AJ233" i="17" s="1"/>
  <c r="AI232" i="17"/>
  <c r="AI233" i="17" s="1"/>
  <c r="AH232" i="17"/>
  <c r="AH233" i="17" s="1"/>
  <c r="AG232" i="17"/>
  <c r="AG233" i="17" s="1"/>
  <c r="AF232" i="17"/>
  <c r="AF233" i="17" s="1"/>
  <c r="AE232" i="17"/>
  <c r="AE233" i="17" s="1"/>
  <c r="AD232" i="17"/>
  <c r="AD233" i="17" s="1"/>
  <c r="AC232" i="17"/>
  <c r="AC233" i="17" s="1"/>
  <c r="AB232" i="17"/>
  <c r="AB233" i="17" s="1"/>
  <c r="AA232" i="17"/>
  <c r="AA233" i="17" s="1"/>
  <c r="Z232" i="17"/>
  <c r="Z233" i="17" s="1"/>
  <c r="Y232" i="17"/>
  <c r="Y233" i="17" s="1"/>
  <c r="X232" i="17"/>
  <c r="X233" i="17" s="1"/>
  <c r="W232" i="17"/>
  <c r="W233" i="17" s="1"/>
  <c r="V232" i="17"/>
  <c r="V233" i="17" s="1"/>
  <c r="U232" i="17"/>
  <c r="U233" i="17" s="1"/>
  <c r="T232" i="17"/>
  <c r="T233" i="17" s="1"/>
  <c r="S232" i="17"/>
  <c r="S233" i="17" s="1"/>
  <c r="R232" i="17"/>
  <c r="Q232" i="17"/>
  <c r="Q233" i="17" s="1"/>
  <c r="P232" i="17"/>
  <c r="P233" i="17" s="1"/>
  <c r="O232" i="17"/>
  <c r="O233" i="17" s="1"/>
  <c r="N232" i="17"/>
  <c r="N233" i="17" s="1"/>
  <c r="M232" i="17"/>
  <c r="M233" i="17" s="1"/>
  <c r="L232" i="17"/>
  <c r="L233" i="17" s="1"/>
  <c r="K232" i="17"/>
  <c r="K233" i="17" s="1"/>
  <c r="J232" i="17"/>
  <c r="J233" i="17" s="1"/>
  <c r="I232" i="17"/>
  <c r="I233" i="17" s="1"/>
  <c r="H232" i="17"/>
  <c r="H233" i="17" s="1"/>
  <c r="G232" i="17"/>
  <c r="G233" i="17" s="1"/>
  <c r="BB231" i="17"/>
  <c r="BA231" i="17"/>
  <c r="AZ231" i="17"/>
  <c r="AY231" i="17"/>
  <c r="AX231" i="17"/>
  <c r="AW231" i="17"/>
  <c r="AV231" i="17"/>
  <c r="AU231" i="17"/>
  <c r="AT231" i="17"/>
  <c r="AS231" i="17"/>
  <c r="AR231" i="17"/>
  <c r="AQ231" i="17"/>
  <c r="AP231" i="17"/>
  <c r="AN231" i="17"/>
  <c r="AM231" i="17"/>
  <c r="AL231" i="17"/>
  <c r="AK231" i="17"/>
  <c r="AJ231" i="17"/>
  <c r="AI231" i="17"/>
  <c r="AH231" i="17"/>
  <c r="AG231" i="17"/>
  <c r="AF231" i="17"/>
  <c r="AE231" i="17"/>
  <c r="AD231" i="17"/>
  <c r="AC231" i="17"/>
  <c r="AB231" i="17"/>
  <c r="AA231" i="17"/>
  <c r="Z231" i="17"/>
  <c r="Y231" i="17"/>
  <c r="X231" i="17"/>
  <c r="W231" i="17"/>
  <c r="V231" i="17"/>
  <c r="U231" i="17"/>
  <c r="T231" i="17"/>
  <c r="S231" i="17"/>
  <c r="R231" i="17"/>
  <c r="Q231" i="17"/>
  <c r="P231" i="17"/>
  <c r="O231" i="17"/>
  <c r="N231" i="17"/>
  <c r="M231" i="17"/>
  <c r="L231" i="17"/>
  <c r="K231" i="17"/>
  <c r="J231" i="17"/>
  <c r="I231" i="17"/>
  <c r="H231" i="17"/>
  <c r="G231" i="17"/>
  <c r="BB225" i="17"/>
  <c r="BB226" i="17" s="1"/>
  <c r="BA225" i="17"/>
  <c r="BA226" i="17" s="1"/>
  <c r="AZ225" i="17"/>
  <c r="AZ226" i="17" s="1"/>
  <c r="AY225" i="17"/>
  <c r="AY226" i="17" s="1"/>
  <c r="AX225" i="17"/>
  <c r="AX226" i="17" s="1"/>
  <c r="AW225" i="17"/>
  <c r="AW226" i="17" s="1"/>
  <c r="AV225" i="17"/>
  <c r="AV226" i="17" s="1"/>
  <c r="AU225" i="17"/>
  <c r="AU226" i="17" s="1"/>
  <c r="AT225" i="17"/>
  <c r="AT226" i="17" s="1"/>
  <c r="AS225" i="17"/>
  <c r="AS226" i="17" s="1"/>
  <c r="AR225" i="17"/>
  <c r="AR226" i="17" s="1"/>
  <c r="AQ225" i="17"/>
  <c r="AQ226" i="17" s="1"/>
  <c r="AP225" i="17"/>
  <c r="AP226" i="17" s="1"/>
  <c r="AN225" i="17"/>
  <c r="AN226" i="17" s="1"/>
  <c r="AM225" i="17"/>
  <c r="AM226" i="17" s="1"/>
  <c r="AL225" i="17"/>
  <c r="AL226" i="17" s="1"/>
  <c r="AK225" i="17"/>
  <c r="AK226" i="17" s="1"/>
  <c r="AJ225" i="17"/>
  <c r="AJ226" i="17" s="1"/>
  <c r="AI225" i="17"/>
  <c r="AI226" i="17" s="1"/>
  <c r="AH225" i="17"/>
  <c r="AH226" i="17" s="1"/>
  <c r="AG225" i="17"/>
  <c r="AG226" i="17" s="1"/>
  <c r="AF225" i="17"/>
  <c r="AF226" i="17" s="1"/>
  <c r="AE225" i="17"/>
  <c r="AE226" i="17" s="1"/>
  <c r="AD225" i="17"/>
  <c r="AD226" i="17" s="1"/>
  <c r="AC225" i="17"/>
  <c r="AC226" i="17" s="1"/>
  <c r="AB225" i="17"/>
  <c r="AB226" i="17" s="1"/>
  <c r="AA225" i="17"/>
  <c r="AA226" i="17" s="1"/>
  <c r="Z225" i="17"/>
  <c r="Z226" i="17" s="1"/>
  <c r="Y225" i="17"/>
  <c r="Y226" i="17" s="1"/>
  <c r="X225" i="17"/>
  <c r="X226" i="17" s="1"/>
  <c r="W225" i="17"/>
  <c r="W226" i="17" s="1"/>
  <c r="V225" i="17"/>
  <c r="V226" i="17" s="1"/>
  <c r="U225" i="17"/>
  <c r="U226" i="17" s="1"/>
  <c r="T225" i="17"/>
  <c r="T226" i="17" s="1"/>
  <c r="S225" i="17"/>
  <c r="S226" i="17" s="1"/>
  <c r="R225" i="17"/>
  <c r="R226" i="17" s="1"/>
  <c r="Q225" i="17"/>
  <c r="Q226" i="17" s="1"/>
  <c r="P225" i="17"/>
  <c r="P226" i="17" s="1"/>
  <c r="O225" i="17"/>
  <c r="O226" i="17" s="1"/>
  <c r="N225" i="17"/>
  <c r="N226" i="17" s="1"/>
  <c r="M225" i="17"/>
  <c r="M226" i="17" s="1"/>
  <c r="L225" i="17"/>
  <c r="L226" i="17" s="1"/>
  <c r="K225" i="17"/>
  <c r="K226" i="17" s="1"/>
  <c r="J225" i="17"/>
  <c r="J226" i="17" s="1"/>
  <c r="I225" i="17"/>
  <c r="I226" i="17" s="1"/>
  <c r="H225" i="17"/>
  <c r="H226" i="17" s="1"/>
  <c r="G225" i="17"/>
  <c r="G226" i="17" s="1"/>
  <c r="BB224" i="17"/>
  <c r="BA224" i="17"/>
  <c r="AZ224" i="17"/>
  <c r="AY224" i="17"/>
  <c r="AX224" i="17"/>
  <c r="AW224" i="17"/>
  <c r="AV224" i="17"/>
  <c r="AU224" i="17"/>
  <c r="AT224" i="17"/>
  <c r="AS224" i="17"/>
  <c r="AR224" i="17"/>
  <c r="AQ224" i="17"/>
  <c r="AP224" i="17"/>
  <c r="AN224" i="17"/>
  <c r="AM224" i="17"/>
  <c r="AL224" i="17"/>
  <c r="AK224" i="17"/>
  <c r="AJ224" i="17"/>
  <c r="AI224" i="17"/>
  <c r="AH224" i="17"/>
  <c r="AG224" i="17"/>
  <c r="AF224" i="17"/>
  <c r="AE224" i="17"/>
  <c r="AD224" i="17"/>
  <c r="AC224" i="17"/>
  <c r="AB224" i="17"/>
  <c r="AA224" i="17"/>
  <c r="Z224" i="17"/>
  <c r="Y224" i="17"/>
  <c r="X224" i="17"/>
  <c r="W224" i="17"/>
  <c r="V224" i="17"/>
  <c r="U224" i="17"/>
  <c r="T224" i="17"/>
  <c r="S224" i="17"/>
  <c r="R224" i="17"/>
  <c r="Q224" i="17"/>
  <c r="P224" i="17"/>
  <c r="O224" i="17"/>
  <c r="N224" i="17"/>
  <c r="M224" i="17"/>
  <c r="L224" i="17"/>
  <c r="K224" i="17"/>
  <c r="J224" i="17"/>
  <c r="I224" i="17"/>
  <c r="H224" i="17"/>
  <c r="G224" i="17"/>
  <c r="I219" i="17"/>
  <c r="BB218" i="17"/>
  <c r="BB219" i="17" s="1"/>
  <c r="BA218" i="17"/>
  <c r="BA219" i="17" s="1"/>
  <c r="AZ218" i="17"/>
  <c r="AZ219" i="17" s="1"/>
  <c r="AY218" i="17"/>
  <c r="AY219" i="17" s="1"/>
  <c r="AX218" i="17"/>
  <c r="AX219" i="17" s="1"/>
  <c r="AW218" i="17"/>
  <c r="AW219" i="17" s="1"/>
  <c r="AV218" i="17"/>
  <c r="AV219" i="17" s="1"/>
  <c r="AU218" i="17"/>
  <c r="AU219" i="17" s="1"/>
  <c r="AT218" i="17"/>
  <c r="AT219" i="17" s="1"/>
  <c r="AS218" i="17"/>
  <c r="AS219" i="17" s="1"/>
  <c r="AR218" i="17"/>
  <c r="AR219" i="17" s="1"/>
  <c r="AQ218" i="17"/>
  <c r="AQ219" i="17" s="1"/>
  <c r="AP218" i="17"/>
  <c r="AP219" i="17" s="1"/>
  <c r="AN218" i="17"/>
  <c r="AN219" i="17" s="1"/>
  <c r="AM218" i="17"/>
  <c r="AM219" i="17" s="1"/>
  <c r="AL218" i="17"/>
  <c r="AL219" i="17" s="1"/>
  <c r="AK218" i="17"/>
  <c r="AK219" i="17" s="1"/>
  <c r="AJ218" i="17"/>
  <c r="AJ219" i="17" s="1"/>
  <c r="AI218" i="17"/>
  <c r="AI219" i="17" s="1"/>
  <c r="AH218" i="17"/>
  <c r="AH219" i="17" s="1"/>
  <c r="AG218" i="17"/>
  <c r="AG219" i="17" s="1"/>
  <c r="AF218" i="17"/>
  <c r="AF219" i="17" s="1"/>
  <c r="AE218" i="17"/>
  <c r="AE219" i="17" s="1"/>
  <c r="AD218" i="17"/>
  <c r="AD219" i="17" s="1"/>
  <c r="AC218" i="17"/>
  <c r="AC219" i="17" s="1"/>
  <c r="AB218" i="17"/>
  <c r="AB219" i="17" s="1"/>
  <c r="AA218" i="17"/>
  <c r="AA219" i="17" s="1"/>
  <c r="Z218" i="17"/>
  <c r="Z219" i="17" s="1"/>
  <c r="Y218" i="17"/>
  <c r="Y219" i="17" s="1"/>
  <c r="X218" i="17"/>
  <c r="X219" i="17" s="1"/>
  <c r="W218" i="17"/>
  <c r="W219" i="17" s="1"/>
  <c r="V218" i="17"/>
  <c r="V219" i="17" s="1"/>
  <c r="U218" i="17"/>
  <c r="U219" i="17" s="1"/>
  <c r="T218" i="17"/>
  <c r="T219" i="17" s="1"/>
  <c r="S218" i="17"/>
  <c r="S219" i="17" s="1"/>
  <c r="R218" i="17"/>
  <c r="R219" i="17" s="1"/>
  <c r="Q218" i="17"/>
  <c r="Q219" i="17" s="1"/>
  <c r="P218" i="17"/>
  <c r="P219" i="17" s="1"/>
  <c r="O218" i="17"/>
  <c r="O219" i="17" s="1"/>
  <c r="N218" i="17"/>
  <c r="N219" i="17" s="1"/>
  <c r="M218" i="17"/>
  <c r="M219" i="17" s="1"/>
  <c r="L218" i="17"/>
  <c r="L219" i="17" s="1"/>
  <c r="K218" i="17"/>
  <c r="K219" i="17" s="1"/>
  <c r="J218" i="17"/>
  <c r="J219" i="17" s="1"/>
  <c r="I218" i="17"/>
  <c r="H218" i="17"/>
  <c r="H219" i="17" s="1"/>
  <c r="G218" i="17"/>
  <c r="G219" i="17" s="1"/>
  <c r="BB217" i="17"/>
  <c r="BA217" i="17"/>
  <c r="AZ217" i="17"/>
  <c r="AY217" i="17"/>
  <c r="AX217" i="17"/>
  <c r="AW217" i="17"/>
  <c r="AV217" i="17"/>
  <c r="AU217" i="17"/>
  <c r="AT217" i="17"/>
  <c r="AS217" i="17"/>
  <c r="AR217" i="17"/>
  <c r="AQ217" i="17"/>
  <c r="AP217" i="17"/>
  <c r="AN217" i="17"/>
  <c r="AM217" i="17"/>
  <c r="AL217" i="17"/>
  <c r="AK217" i="17"/>
  <c r="AJ217" i="17"/>
  <c r="AI217" i="17"/>
  <c r="AH217" i="17"/>
  <c r="AG217" i="17"/>
  <c r="AF217" i="17"/>
  <c r="AE217" i="17"/>
  <c r="AD217" i="17"/>
  <c r="AC217" i="17"/>
  <c r="AB217" i="17"/>
  <c r="AA217" i="17"/>
  <c r="Z217" i="17"/>
  <c r="Y217" i="17"/>
  <c r="X217" i="17"/>
  <c r="W217" i="17"/>
  <c r="V217" i="17"/>
  <c r="U217" i="17"/>
  <c r="T217" i="17"/>
  <c r="S217" i="17"/>
  <c r="R217" i="17"/>
  <c r="Q217" i="17"/>
  <c r="P217" i="17"/>
  <c r="O217" i="17"/>
  <c r="N217" i="17"/>
  <c r="M217" i="17"/>
  <c r="L217" i="17"/>
  <c r="K217" i="17"/>
  <c r="J217" i="17"/>
  <c r="I217" i="17"/>
  <c r="H217" i="17"/>
  <c r="G217" i="17"/>
  <c r="BB211" i="17"/>
  <c r="BB212" i="17" s="1"/>
  <c r="BA211" i="17"/>
  <c r="BA212" i="17" s="1"/>
  <c r="AZ211" i="17"/>
  <c r="AZ212" i="17" s="1"/>
  <c r="AY211" i="17"/>
  <c r="AY212" i="17" s="1"/>
  <c r="AX211" i="17"/>
  <c r="AX212" i="17" s="1"/>
  <c r="AW211" i="17"/>
  <c r="AW212" i="17" s="1"/>
  <c r="AV211" i="17"/>
  <c r="AV212" i="17" s="1"/>
  <c r="AU211" i="17"/>
  <c r="AU212" i="17" s="1"/>
  <c r="AT211" i="17"/>
  <c r="AT212" i="17" s="1"/>
  <c r="AS211" i="17"/>
  <c r="AS212" i="17" s="1"/>
  <c r="AR211" i="17"/>
  <c r="AR212" i="17" s="1"/>
  <c r="AQ211" i="17"/>
  <c r="AQ212" i="17" s="1"/>
  <c r="AP211" i="17"/>
  <c r="AP212" i="17" s="1"/>
  <c r="AN211" i="17"/>
  <c r="AN212" i="17" s="1"/>
  <c r="AM211" i="17"/>
  <c r="AM212" i="17" s="1"/>
  <c r="AL211" i="17"/>
  <c r="AL212" i="17" s="1"/>
  <c r="AK211" i="17"/>
  <c r="AK212" i="17" s="1"/>
  <c r="AJ211" i="17"/>
  <c r="AJ212" i="17" s="1"/>
  <c r="AI211" i="17"/>
  <c r="AI212" i="17" s="1"/>
  <c r="AH211" i="17"/>
  <c r="AH212" i="17" s="1"/>
  <c r="AG211" i="17"/>
  <c r="AG212" i="17" s="1"/>
  <c r="AF211" i="17"/>
  <c r="AF212" i="17" s="1"/>
  <c r="AE211" i="17"/>
  <c r="AE212" i="17" s="1"/>
  <c r="AD211" i="17"/>
  <c r="AD212" i="17" s="1"/>
  <c r="AC211" i="17"/>
  <c r="AC212" i="17" s="1"/>
  <c r="AB211" i="17"/>
  <c r="AB212" i="17" s="1"/>
  <c r="AA211" i="17"/>
  <c r="AA212" i="17" s="1"/>
  <c r="Z211" i="17"/>
  <c r="Z212" i="17" s="1"/>
  <c r="Y211" i="17"/>
  <c r="Y212" i="17" s="1"/>
  <c r="X211" i="17"/>
  <c r="X212" i="17" s="1"/>
  <c r="W211" i="17"/>
  <c r="W212" i="17" s="1"/>
  <c r="V211" i="17"/>
  <c r="V212" i="17" s="1"/>
  <c r="U211" i="17"/>
  <c r="U212" i="17" s="1"/>
  <c r="T211" i="17"/>
  <c r="T212" i="17" s="1"/>
  <c r="S211" i="17"/>
  <c r="S212" i="17" s="1"/>
  <c r="R211" i="17"/>
  <c r="R212" i="17" s="1"/>
  <c r="Q211" i="17"/>
  <c r="Q212" i="17" s="1"/>
  <c r="P211" i="17"/>
  <c r="P212" i="17" s="1"/>
  <c r="O211" i="17"/>
  <c r="O212" i="17" s="1"/>
  <c r="N211" i="17"/>
  <c r="N212" i="17" s="1"/>
  <c r="M211" i="17"/>
  <c r="M212" i="17" s="1"/>
  <c r="L211" i="17"/>
  <c r="L212" i="17" s="1"/>
  <c r="K211" i="17"/>
  <c r="K212" i="17" s="1"/>
  <c r="J211" i="17"/>
  <c r="J212" i="17" s="1"/>
  <c r="I211" i="17"/>
  <c r="I212" i="17" s="1"/>
  <c r="H211" i="17"/>
  <c r="H212" i="17" s="1"/>
  <c r="G211" i="17"/>
  <c r="G212" i="17" s="1"/>
  <c r="BB210" i="17"/>
  <c r="BA210" i="17"/>
  <c r="AZ210" i="17"/>
  <c r="AY210" i="17"/>
  <c r="AX210" i="17"/>
  <c r="AW210" i="17"/>
  <c r="AV210" i="17"/>
  <c r="AU210" i="17"/>
  <c r="AT210" i="17"/>
  <c r="AS210" i="17"/>
  <c r="AR210" i="17"/>
  <c r="AQ210" i="17"/>
  <c r="AP210" i="17"/>
  <c r="AN210" i="17"/>
  <c r="AM210" i="17"/>
  <c r="AL210" i="17"/>
  <c r="AK210" i="17"/>
  <c r="AJ210" i="17"/>
  <c r="AI210" i="17"/>
  <c r="AH210" i="17"/>
  <c r="AG210" i="17"/>
  <c r="AF210" i="17"/>
  <c r="AE210" i="17"/>
  <c r="AD210" i="17"/>
  <c r="AC210" i="17"/>
  <c r="AB210" i="17"/>
  <c r="AA210" i="17"/>
  <c r="Z210" i="17"/>
  <c r="Y210" i="17"/>
  <c r="X210" i="17"/>
  <c r="W210" i="17"/>
  <c r="V210" i="17"/>
  <c r="U210" i="17"/>
  <c r="T210" i="17"/>
  <c r="S210" i="17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BB204" i="17"/>
  <c r="BB205" i="17" s="1"/>
  <c r="BA204" i="17"/>
  <c r="BA205" i="17" s="1"/>
  <c r="AZ204" i="17"/>
  <c r="AZ205" i="17" s="1"/>
  <c r="AY204" i="17"/>
  <c r="AY205" i="17" s="1"/>
  <c r="AX204" i="17"/>
  <c r="AX205" i="17" s="1"/>
  <c r="AW204" i="17"/>
  <c r="AW205" i="17" s="1"/>
  <c r="AV204" i="17"/>
  <c r="AV205" i="17" s="1"/>
  <c r="AU204" i="17"/>
  <c r="AU205" i="17" s="1"/>
  <c r="AT204" i="17"/>
  <c r="AT205" i="17" s="1"/>
  <c r="AS204" i="17"/>
  <c r="AS205" i="17" s="1"/>
  <c r="AR204" i="17"/>
  <c r="AR205" i="17" s="1"/>
  <c r="AQ204" i="17"/>
  <c r="AQ205" i="17" s="1"/>
  <c r="AP204" i="17"/>
  <c r="AP205" i="17" s="1"/>
  <c r="AN204" i="17"/>
  <c r="AN205" i="17" s="1"/>
  <c r="AM204" i="17"/>
  <c r="AM205" i="17" s="1"/>
  <c r="AL204" i="17"/>
  <c r="AL205" i="17" s="1"/>
  <c r="AK204" i="17"/>
  <c r="AK205" i="17" s="1"/>
  <c r="AJ204" i="17"/>
  <c r="AJ205" i="17" s="1"/>
  <c r="AI204" i="17"/>
  <c r="AI205" i="17" s="1"/>
  <c r="AH204" i="17"/>
  <c r="AH205" i="17" s="1"/>
  <c r="AG204" i="17"/>
  <c r="AG205" i="17" s="1"/>
  <c r="AF204" i="17"/>
  <c r="AF205" i="17" s="1"/>
  <c r="AE204" i="17"/>
  <c r="AE205" i="17" s="1"/>
  <c r="AD204" i="17"/>
  <c r="AD205" i="17" s="1"/>
  <c r="AC204" i="17"/>
  <c r="AC205" i="17" s="1"/>
  <c r="AB204" i="17"/>
  <c r="AB205" i="17" s="1"/>
  <c r="AA204" i="17"/>
  <c r="AA205" i="17" s="1"/>
  <c r="Z204" i="17"/>
  <c r="Z205" i="17" s="1"/>
  <c r="Y204" i="17"/>
  <c r="Y205" i="17" s="1"/>
  <c r="X204" i="17"/>
  <c r="X205" i="17" s="1"/>
  <c r="W204" i="17"/>
  <c r="W205" i="17" s="1"/>
  <c r="V204" i="17"/>
  <c r="V205" i="17" s="1"/>
  <c r="U204" i="17"/>
  <c r="U205" i="17" s="1"/>
  <c r="T204" i="17"/>
  <c r="T205" i="17" s="1"/>
  <c r="S204" i="17"/>
  <c r="S205" i="17" s="1"/>
  <c r="R204" i="17"/>
  <c r="R205" i="17" s="1"/>
  <c r="Q204" i="17"/>
  <c r="Q205" i="17" s="1"/>
  <c r="P204" i="17"/>
  <c r="P205" i="17" s="1"/>
  <c r="O204" i="17"/>
  <c r="O205" i="17" s="1"/>
  <c r="N204" i="17"/>
  <c r="N205" i="17" s="1"/>
  <c r="M204" i="17"/>
  <c r="M205" i="17" s="1"/>
  <c r="L204" i="17"/>
  <c r="L205" i="17" s="1"/>
  <c r="K204" i="17"/>
  <c r="K205" i="17" s="1"/>
  <c r="J204" i="17"/>
  <c r="J205" i="17" s="1"/>
  <c r="I204" i="17"/>
  <c r="I205" i="17" s="1"/>
  <c r="H204" i="17"/>
  <c r="H205" i="17" s="1"/>
  <c r="G204" i="17"/>
  <c r="G205" i="17" s="1"/>
  <c r="BB203" i="17"/>
  <c r="BA203" i="17"/>
  <c r="AZ203" i="17"/>
  <c r="AY203" i="17"/>
  <c r="AX203" i="17"/>
  <c r="AW203" i="17"/>
  <c r="AV203" i="17"/>
  <c r="AU203" i="17"/>
  <c r="AT203" i="17"/>
  <c r="AS203" i="17"/>
  <c r="AR203" i="17"/>
  <c r="AQ203" i="17"/>
  <c r="AP203" i="17"/>
  <c r="AN203" i="17"/>
  <c r="AM203" i="17"/>
  <c r="AL203" i="17"/>
  <c r="AK203" i="17"/>
  <c r="AJ203" i="17"/>
  <c r="AI203" i="17"/>
  <c r="AH203" i="17"/>
  <c r="AG203" i="17"/>
  <c r="AF203" i="17"/>
  <c r="AE203" i="17"/>
  <c r="AD203" i="17"/>
  <c r="AC203" i="17"/>
  <c r="AB203" i="17"/>
  <c r="AA203" i="17"/>
  <c r="Z203" i="17"/>
  <c r="Y203" i="17"/>
  <c r="X203" i="17"/>
  <c r="W203" i="17"/>
  <c r="V203" i="17"/>
  <c r="U203" i="17"/>
  <c r="T203" i="17"/>
  <c r="S203" i="17"/>
  <c r="R203" i="17"/>
  <c r="Q203" i="17"/>
  <c r="P203" i="17"/>
  <c r="O203" i="17"/>
  <c r="N203" i="17"/>
  <c r="M203" i="17"/>
  <c r="L203" i="17"/>
  <c r="K203" i="17"/>
  <c r="J203" i="17"/>
  <c r="I203" i="17"/>
  <c r="H203" i="17"/>
  <c r="G203" i="17"/>
  <c r="BB197" i="17"/>
  <c r="BB198" i="17" s="1"/>
  <c r="BA197" i="17"/>
  <c r="BA198" i="17" s="1"/>
  <c r="AZ197" i="17"/>
  <c r="AZ198" i="17" s="1"/>
  <c r="AY197" i="17"/>
  <c r="AY198" i="17" s="1"/>
  <c r="AX197" i="17"/>
  <c r="AX198" i="17" s="1"/>
  <c r="AW197" i="17"/>
  <c r="AW198" i="17" s="1"/>
  <c r="AV197" i="17"/>
  <c r="AV198" i="17" s="1"/>
  <c r="AU197" i="17"/>
  <c r="AU198" i="17" s="1"/>
  <c r="AT197" i="17"/>
  <c r="AT198" i="17" s="1"/>
  <c r="AS197" i="17"/>
  <c r="AS198" i="17" s="1"/>
  <c r="AR197" i="17"/>
  <c r="AR198" i="17" s="1"/>
  <c r="AQ197" i="17"/>
  <c r="AQ198" i="17" s="1"/>
  <c r="AP197" i="17"/>
  <c r="AP198" i="17" s="1"/>
  <c r="AN197" i="17"/>
  <c r="AN198" i="17" s="1"/>
  <c r="AM197" i="17"/>
  <c r="AM198" i="17" s="1"/>
  <c r="AL197" i="17"/>
  <c r="AL198" i="17" s="1"/>
  <c r="AK197" i="17"/>
  <c r="AK198" i="17" s="1"/>
  <c r="AJ197" i="17"/>
  <c r="AJ198" i="17" s="1"/>
  <c r="AI197" i="17"/>
  <c r="AI198" i="17" s="1"/>
  <c r="AH197" i="17"/>
  <c r="AH198" i="17" s="1"/>
  <c r="AG197" i="17"/>
  <c r="AG198" i="17" s="1"/>
  <c r="AF197" i="17"/>
  <c r="AF198" i="17" s="1"/>
  <c r="AE197" i="17"/>
  <c r="AE198" i="17" s="1"/>
  <c r="AD197" i="17"/>
  <c r="AD198" i="17" s="1"/>
  <c r="AC197" i="17"/>
  <c r="AC198" i="17" s="1"/>
  <c r="AB197" i="17"/>
  <c r="AB198" i="17" s="1"/>
  <c r="AA197" i="17"/>
  <c r="AA198" i="17" s="1"/>
  <c r="Z197" i="17"/>
  <c r="Z198" i="17" s="1"/>
  <c r="Y197" i="17"/>
  <c r="Y198" i="17" s="1"/>
  <c r="X197" i="17"/>
  <c r="X198" i="17" s="1"/>
  <c r="W197" i="17"/>
  <c r="W198" i="17" s="1"/>
  <c r="V197" i="17"/>
  <c r="V198" i="17" s="1"/>
  <c r="U197" i="17"/>
  <c r="U198" i="17" s="1"/>
  <c r="T197" i="17"/>
  <c r="T198" i="17" s="1"/>
  <c r="S197" i="17"/>
  <c r="S198" i="17" s="1"/>
  <c r="R197" i="17"/>
  <c r="R198" i="17" s="1"/>
  <c r="Q197" i="17"/>
  <c r="Q198" i="17" s="1"/>
  <c r="P197" i="17"/>
  <c r="P198" i="17" s="1"/>
  <c r="O197" i="17"/>
  <c r="O198" i="17" s="1"/>
  <c r="N197" i="17"/>
  <c r="N198" i="17" s="1"/>
  <c r="M197" i="17"/>
  <c r="M198" i="17" s="1"/>
  <c r="L197" i="17"/>
  <c r="L198" i="17" s="1"/>
  <c r="K197" i="17"/>
  <c r="K198" i="17" s="1"/>
  <c r="J197" i="17"/>
  <c r="J198" i="17" s="1"/>
  <c r="I197" i="17"/>
  <c r="I198" i="17" s="1"/>
  <c r="H197" i="17"/>
  <c r="H198" i="17" s="1"/>
  <c r="G197" i="17"/>
  <c r="G198" i="17" s="1"/>
  <c r="BB196" i="17"/>
  <c r="BA196" i="17"/>
  <c r="AZ196" i="17"/>
  <c r="AY196" i="17"/>
  <c r="AX196" i="17"/>
  <c r="AW196" i="17"/>
  <c r="AV196" i="17"/>
  <c r="AU196" i="17"/>
  <c r="AT196" i="17"/>
  <c r="AS196" i="17"/>
  <c r="AR196" i="17"/>
  <c r="AQ196" i="17"/>
  <c r="AP196" i="17"/>
  <c r="AN196" i="17"/>
  <c r="AM196" i="17"/>
  <c r="AL196" i="17"/>
  <c r="AK196" i="17"/>
  <c r="AJ196" i="17"/>
  <c r="AI196" i="17"/>
  <c r="AH196" i="17"/>
  <c r="AG196" i="17"/>
  <c r="AF196" i="17"/>
  <c r="AE196" i="17"/>
  <c r="AD196" i="17"/>
  <c r="AC196" i="17"/>
  <c r="AB196" i="17"/>
  <c r="AA196" i="17"/>
  <c r="Z196" i="17"/>
  <c r="Y196" i="17"/>
  <c r="X196" i="17"/>
  <c r="W196" i="17"/>
  <c r="V196" i="17"/>
  <c r="U196" i="17"/>
  <c r="T196" i="17"/>
  <c r="S196" i="17"/>
  <c r="R196" i="17"/>
  <c r="Q196" i="17"/>
  <c r="P196" i="17"/>
  <c r="O196" i="17"/>
  <c r="N196" i="17"/>
  <c r="M196" i="17"/>
  <c r="L196" i="17"/>
  <c r="K196" i="17"/>
  <c r="J196" i="17"/>
  <c r="I196" i="17"/>
  <c r="H196" i="17"/>
  <c r="G196" i="17"/>
  <c r="BB190" i="17"/>
  <c r="BB191" i="17" s="1"/>
  <c r="BA190" i="17"/>
  <c r="BA191" i="17" s="1"/>
  <c r="AZ190" i="17"/>
  <c r="AZ191" i="17" s="1"/>
  <c r="AY190" i="17"/>
  <c r="AY191" i="17" s="1"/>
  <c r="AX190" i="17"/>
  <c r="AX191" i="17" s="1"/>
  <c r="AW190" i="17"/>
  <c r="AW191" i="17" s="1"/>
  <c r="AV190" i="17"/>
  <c r="AV191" i="17" s="1"/>
  <c r="AU190" i="17"/>
  <c r="AU191" i="17" s="1"/>
  <c r="AT190" i="17"/>
  <c r="AT191" i="17" s="1"/>
  <c r="AS190" i="17"/>
  <c r="AS191" i="17" s="1"/>
  <c r="AR190" i="17"/>
  <c r="AR191" i="17" s="1"/>
  <c r="AQ190" i="17"/>
  <c r="AQ191" i="17" s="1"/>
  <c r="AP190" i="17"/>
  <c r="AP191" i="17" s="1"/>
  <c r="AN190" i="17"/>
  <c r="AN191" i="17" s="1"/>
  <c r="AM190" i="17"/>
  <c r="AM191" i="17" s="1"/>
  <c r="AL190" i="17"/>
  <c r="AL191" i="17" s="1"/>
  <c r="AK190" i="17"/>
  <c r="AK191" i="17" s="1"/>
  <c r="AJ190" i="17"/>
  <c r="AJ191" i="17" s="1"/>
  <c r="AI190" i="17"/>
  <c r="AI191" i="17" s="1"/>
  <c r="AH190" i="17"/>
  <c r="AH191" i="17" s="1"/>
  <c r="AG190" i="17"/>
  <c r="AG191" i="17" s="1"/>
  <c r="AF190" i="17"/>
  <c r="AF191" i="17" s="1"/>
  <c r="AE190" i="17"/>
  <c r="AE191" i="17" s="1"/>
  <c r="AD190" i="17"/>
  <c r="AD191" i="17" s="1"/>
  <c r="AC190" i="17"/>
  <c r="AC191" i="17" s="1"/>
  <c r="AB190" i="17"/>
  <c r="AB191" i="17" s="1"/>
  <c r="AA190" i="17"/>
  <c r="AA191" i="17" s="1"/>
  <c r="Z190" i="17"/>
  <c r="Z191" i="17" s="1"/>
  <c r="Y190" i="17"/>
  <c r="Y191" i="17" s="1"/>
  <c r="X190" i="17"/>
  <c r="X191" i="17" s="1"/>
  <c r="W190" i="17"/>
  <c r="W191" i="17" s="1"/>
  <c r="V190" i="17"/>
  <c r="V191" i="17" s="1"/>
  <c r="U190" i="17"/>
  <c r="U191" i="17" s="1"/>
  <c r="T190" i="17"/>
  <c r="T191" i="17" s="1"/>
  <c r="S190" i="17"/>
  <c r="S191" i="17" s="1"/>
  <c r="R190" i="17"/>
  <c r="R191" i="17" s="1"/>
  <c r="Q190" i="17"/>
  <c r="Q191" i="17" s="1"/>
  <c r="P190" i="17"/>
  <c r="P191" i="17" s="1"/>
  <c r="O190" i="17"/>
  <c r="O191" i="17" s="1"/>
  <c r="N190" i="17"/>
  <c r="N191" i="17" s="1"/>
  <c r="M190" i="17"/>
  <c r="M191" i="17" s="1"/>
  <c r="L190" i="17"/>
  <c r="L191" i="17" s="1"/>
  <c r="K190" i="17"/>
  <c r="K191" i="17" s="1"/>
  <c r="J190" i="17"/>
  <c r="J191" i="17" s="1"/>
  <c r="I190" i="17"/>
  <c r="I191" i="17" s="1"/>
  <c r="H190" i="17"/>
  <c r="H191" i="17" s="1"/>
  <c r="G190" i="17"/>
  <c r="G191" i="17" s="1"/>
  <c r="BB189" i="17"/>
  <c r="BA189" i="17"/>
  <c r="AZ189" i="17"/>
  <c r="AY189" i="17"/>
  <c r="AX189" i="17"/>
  <c r="AW189" i="17"/>
  <c r="AV189" i="17"/>
  <c r="AU189" i="17"/>
  <c r="AT189" i="17"/>
  <c r="AS189" i="17"/>
  <c r="AR189" i="17"/>
  <c r="AQ189" i="17"/>
  <c r="AP189" i="17"/>
  <c r="AN189" i="17"/>
  <c r="AM189" i="17"/>
  <c r="AL189" i="17"/>
  <c r="AK189" i="17"/>
  <c r="AJ189" i="17"/>
  <c r="AI189" i="17"/>
  <c r="AH189" i="17"/>
  <c r="AG189" i="17"/>
  <c r="AF189" i="17"/>
  <c r="AE189" i="17"/>
  <c r="AD189" i="17"/>
  <c r="AC189" i="17"/>
  <c r="AB189" i="17"/>
  <c r="AA189" i="17"/>
  <c r="Z189" i="17"/>
  <c r="Y189" i="17"/>
  <c r="X189" i="17"/>
  <c r="W189" i="17"/>
  <c r="V189" i="17"/>
  <c r="U189" i="17"/>
  <c r="T189" i="17"/>
  <c r="S189" i="17"/>
  <c r="R189" i="17"/>
  <c r="Q189" i="17"/>
  <c r="P189" i="17"/>
  <c r="O189" i="17"/>
  <c r="N189" i="17"/>
  <c r="M189" i="17"/>
  <c r="L189" i="17"/>
  <c r="K189" i="17"/>
  <c r="J189" i="17"/>
  <c r="I189" i="17"/>
  <c r="H189" i="17"/>
  <c r="G189" i="17"/>
  <c r="BB183" i="17"/>
  <c r="BB184" i="17" s="1"/>
  <c r="BA183" i="17"/>
  <c r="BA184" i="17" s="1"/>
  <c r="AZ183" i="17"/>
  <c r="AZ184" i="17" s="1"/>
  <c r="AY183" i="17"/>
  <c r="AY184" i="17" s="1"/>
  <c r="AX183" i="17"/>
  <c r="AX184" i="17" s="1"/>
  <c r="AW183" i="17"/>
  <c r="AW184" i="17" s="1"/>
  <c r="AV183" i="17"/>
  <c r="AV184" i="17" s="1"/>
  <c r="AU183" i="17"/>
  <c r="AU184" i="17" s="1"/>
  <c r="AT183" i="17"/>
  <c r="AT184" i="17" s="1"/>
  <c r="AS183" i="17"/>
  <c r="AS184" i="17" s="1"/>
  <c r="AR183" i="17"/>
  <c r="AR184" i="17" s="1"/>
  <c r="AQ183" i="17"/>
  <c r="AQ184" i="17" s="1"/>
  <c r="AP183" i="17"/>
  <c r="AP184" i="17" s="1"/>
  <c r="AN183" i="17"/>
  <c r="AN184" i="17" s="1"/>
  <c r="AM183" i="17"/>
  <c r="AM184" i="17" s="1"/>
  <c r="AL183" i="17"/>
  <c r="AL184" i="17" s="1"/>
  <c r="AK183" i="17"/>
  <c r="AK184" i="17" s="1"/>
  <c r="AJ183" i="17"/>
  <c r="AJ184" i="17" s="1"/>
  <c r="AI183" i="17"/>
  <c r="AI184" i="17" s="1"/>
  <c r="AH183" i="17"/>
  <c r="AH184" i="17" s="1"/>
  <c r="AG183" i="17"/>
  <c r="AG184" i="17" s="1"/>
  <c r="AF183" i="17"/>
  <c r="AF184" i="17" s="1"/>
  <c r="AE183" i="17"/>
  <c r="AE184" i="17" s="1"/>
  <c r="AD183" i="17"/>
  <c r="AD184" i="17" s="1"/>
  <c r="AC183" i="17"/>
  <c r="AC184" i="17" s="1"/>
  <c r="AB183" i="17"/>
  <c r="AB184" i="17" s="1"/>
  <c r="AA183" i="17"/>
  <c r="AA184" i="17" s="1"/>
  <c r="Z183" i="17"/>
  <c r="Z184" i="17" s="1"/>
  <c r="Y183" i="17"/>
  <c r="Y184" i="17" s="1"/>
  <c r="X183" i="17"/>
  <c r="X184" i="17" s="1"/>
  <c r="W183" i="17"/>
  <c r="W184" i="17" s="1"/>
  <c r="V183" i="17"/>
  <c r="V184" i="17" s="1"/>
  <c r="U183" i="17"/>
  <c r="U184" i="17" s="1"/>
  <c r="T183" i="17"/>
  <c r="T184" i="17" s="1"/>
  <c r="S183" i="17"/>
  <c r="S184" i="17" s="1"/>
  <c r="R183" i="17"/>
  <c r="R184" i="17" s="1"/>
  <c r="Q183" i="17"/>
  <c r="Q184" i="17" s="1"/>
  <c r="P183" i="17"/>
  <c r="P184" i="17" s="1"/>
  <c r="O183" i="17"/>
  <c r="O184" i="17" s="1"/>
  <c r="N183" i="17"/>
  <c r="N184" i="17" s="1"/>
  <c r="M183" i="17"/>
  <c r="M184" i="17" s="1"/>
  <c r="L183" i="17"/>
  <c r="L184" i="17" s="1"/>
  <c r="K183" i="17"/>
  <c r="K184" i="17" s="1"/>
  <c r="J183" i="17"/>
  <c r="J184" i="17" s="1"/>
  <c r="I183" i="17"/>
  <c r="I184" i="17" s="1"/>
  <c r="H183" i="17"/>
  <c r="H184" i="17" s="1"/>
  <c r="G183" i="17"/>
  <c r="G184" i="17" s="1"/>
  <c r="BB182" i="17"/>
  <c r="BA182" i="17"/>
  <c r="AZ182" i="17"/>
  <c r="AY182" i="17"/>
  <c r="AX182" i="17"/>
  <c r="AW182" i="17"/>
  <c r="AV182" i="17"/>
  <c r="AU182" i="17"/>
  <c r="AT182" i="17"/>
  <c r="AS182" i="17"/>
  <c r="AR182" i="17"/>
  <c r="AQ182" i="17"/>
  <c r="AP182" i="17"/>
  <c r="AN182" i="17"/>
  <c r="AM182" i="17"/>
  <c r="AL182" i="17"/>
  <c r="AK182" i="17"/>
  <c r="AJ182" i="17"/>
  <c r="AI182" i="17"/>
  <c r="AH182" i="17"/>
  <c r="AG182" i="17"/>
  <c r="AF182" i="17"/>
  <c r="AE182" i="17"/>
  <c r="AD182" i="17"/>
  <c r="AC182" i="17"/>
  <c r="AB182" i="17"/>
  <c r="AA182" i="17"/>
  <c r="Z182" i="17"/>
  <c r="Y182" i="17"/>
  <c r="X182" i="17"/>
  <c r="W182" i="17"/>
  <c r="V182" i="17"/>
  <c r="U182" i="17"/>
  <c r="T182" i="17"/>
  <c r="S182" i="17"/>
  <c r="R182" i="17"/>
  <c r="Q182" i="17"/>
  <c r="P182" i="17"/>
  <c r="O182" i="17"/>
  <c r="N182" i="17"/>
  <c r="M182" i="17"/>
  <c r="L182" i="17"/>
  <c r="K182" i="17"/>
  <c r="J182" i="17"/>
  <c r="I182" i="17"/>
  <c r="H182" i="17"/>
  <c r="G182" i="17"/>
  <c r="K177" i="17"/>
  <c r="BB176" i="17"/>
  <c r="BB177" i="17" s="1"/>
  <c r="BA176" i="17"/>
  <c r="BA177" i="17" s="1"/>
  <c r="AZ176" i="17"/>
  <c r="AZ177" i="17" s="1"/>
  <c r="AY176" i="17"/>
  <c r="AY177" i="17" s="1"/>
  <c r="AX176" i="17"/>
  <c r="AX177" i="17" s="1"/>
  <c r="AW176" i="17"/>
  <c r="AW177" i="17" s="1"/>
  <c r="AV176" i="17"/>
  <c r="AV177" i="17" s="1"/>
  <c r="AU176" i="17"/>
  <c r="AU177" i="17" s="1"/>
  <c r="AT176" i="17"/>
  <c r="AT177" i="17" s="1"/>
  <c r="AS176" i="17"/>
  <c r="AS177" i="17" s="1"/>
  <c r="AR176" i="17"/>
  <c r="AR177" i="17" s="1"/>
  <c r="AQ176" i="17"/>
  <c r="AQ177" i="17" s="1"/>
  <c r="AP176" i="17"/>
  <c r="AP177" i="17" s="1"/>
  <c r="AN176" i="17"/>
  <c r="AN177" i="17" s="1"/>
  <c r="AM176" i="17"/>
  <c r="AM177" i="17" s="1"/>
  <c r="AL176" i="17"/>
  <c r="AL177" i="17" s="1"/>
  <c r="AK176" i="17"/>
  <c r="AK177" i="17" s="1"/>
  <c r="AJ176" i="17"/>
  <c r="AJ177" i="17" s="1"/>
  <c r="AI176" i="17"/>
  <c r="AI177" i="17" s="1"/>
  <c r="AH176" i="17"/>
  <c r="AH177" i="17" s="1"/>
  <c r="AG176" i="17"/>
  <c r="AG177" i="17" s="1"/>
  <c r="AF176" i="17"/>
  <c r="AF177" i="17" s="1"/>
  <c r="AE176" i="17"/>
  <c r="AE177" i="17" s="1"/>
  <c r="AD176" i="17"/>
  <c r="AD177" i="17" s="1"/>
  <c r="AC176" i="17"/>
  <c r="AC177" i="17" s="1"/>
  <c r="AB176" i="17"/>
  <c r="AB177" i="17" s="1"/>
  <c r="AA176" i="17"/>
  <c r="AA177" i="17" s="1"/>
  <c r="Z176" i="17"/>
  <c r="Z177" i="17" s="1"/>
  <c r="Y176" i="17"/>
  <c r="Y177" i="17" s="1"/>
  <c r="X176" i="17"/>
  <c r="X177" i="17" s="1"/>
  <c r="W176" i="17"/>
  <c r="W177" i="17" s="1"/>
  <c r="V176" i="17"/>
  <c r="V177" i="17" s="1"/>
  <c r="U176" i="17"/>
  <c r="U177" i="17" s="1"/>
  <c r="T176" i="17"/>
  <c r="T177" i="17" s="1"/>
  <c r="S176" i="17"/>
  <c r="S177" i="17" s="1"/>
  <c r="R176" i="17"/>
  <c r="R177" i="17" s="1"/>
  <c r="Q176" i="17"/>
  <c r="Q177" i="17" s="1"/>
  <c r="P176" i="17"/>
  <c r="P177" i="17" s="1"/>
  <c r="O176" i="17"/>
  <c r="O177" i="17" s="1"/>
  <c r="N176" i="17"/>
  <c r="N177" i="17" s="1"/>
  <c r="M176" i="17"/>
  <c r="M177" i="17" s="1"/>
  <c r="L176" i="17"/>
  <c r="L177" i="17" s="1"/>
  <c r="K176" i="17"/>
  <c r="J176" i="17"/>
  <c r="J177" i="17" s="1"/>
  <c r="I176" i="17"/>
  <c r="I177" i="17" s="1"/>
  <c r="H176" i="17"/>
  <c r="H177" i="17" s="1"/>
  <c r="G176" i="17"/>
  <c r="G177" i="17" s="1"/>
  <c r="BB175" i="17"/>
  <c r="BA175" i="17"/>
  <c r="AZ175" i="17"/>
  <c r="AY175" i="17"/>
  <c r="AX175" i="17"/>
  <c r="AW175" i="17"/>
  <c r="AV175" i="17"/>
  <c r="AU175" i="17"/>
  <c r="AT175" i="17"/>
  <c r="AS175" i="17"/>
  <c r="AR175" i="17"/>
  <c r="AQ175" i="17"/>
  <c r="AP175" i="17"/>
  <c r="AN175" i="17"/>
  <c r="AM175" i="17"/>
  <c r="AL175" i="17"/>
  <c r="AK175" i="17"/>
  <c r="AJ175" i="17"/>
  <c r="AI175" i="17"/>
  <c r="AH175" i="17"/>
  <c r="AG175" i="17"/>
  <c r="AF175" i="17"/>
  <c r="AE175" i="17"/>
  <c r="AD175" i="17"/>
  <c r="AC175" i="17"/>
  <c r="AB175" i="17"/>
  <c r="AA175" i="17"/>
  <c r="Z175" i="17"/>
  <c r="Y175" i="17"/>
  <c r="X175" i="17"/>
  <c r="W175" i="17"/>
  <c r="V175" i="17"/>
  <c r="U175" i="17"/>
  <c r="T175" i="17"/>
  <c r="S175" i="17"/>
  <c r="R175" i="17"/>
  <c r="Q175" i="17"/>
  <c r="P175" i="17"/>
  <c r="O175" i="17"/>
  <c r="N175" i="17"/>
  <c r="M175" i="17"/>
  <c r="L175" i="17"/>
  <c r="K175" i="17"/>
  <c r="J175" i="17"/>
  <c r="I175" i="17"/>
  <c r="H175" i="17"/>
  <c r="G175" i="17"/>
  <c r="BB169" i="17"/>
  <c r="BB170" i="17" s="1"/>
  <c r="BA169" i="17"/>
  <c r="BA170" i="17" s="1"/>
  <c r="AZ169" i="17"/>
  <c r="AZ170" i="17" s="1"/>
  <c r="AY169" i="17"/>
  <c r="AY170" i="17" s="1"/>
  <c r="AX169" i="17"/>
  <c r="AX170" i="17" s="1"/>
  <c r="AW169" i="17"/>
  <c r="AW170" i="17" s="1"/>
  <c r="AV169" i="17"/>
  <c r="AV170" i="17" s="1"/>
  <c r="AU169" i="17"/>
  <c r="AU170" i="17" s="1"/>
  <c r="AT169" i="17"/>
  <c r="AT170" i="17" s="1"/>
  <c r="AS169" i="17"/>
  <c r="AS170" i="17" s="1"/>
  <c r="AR169" i="17"/>
  <c r="AR170" i="17" s="1"/>
  <c r="AQ169" i="17"/>
  <c r="AQ170" i="17" s="1"/>
  <c r="AP169" i="17"/>
  <c r="AP170" i="17" s="1"/>
  <c r="AN169" i="17"/>
  <c r="AN170" i="17" s="1"/>
  <c r="AM169" i="17"/>
  <c r="AM170" i="17" s="1"/>
  <c r="AL169" i="17"/>
  <c r="AL170" i="17" s="1"/>
  <c r="AK169" i="17"/>
  <c r="AK170" i="17" s="1"/>
  <c r="AJ169" i="17"/>
  <c r="AJ170" i="17" s="1"/>
  <c r="AI169" i="17"/>
  <c r="AI170" i="17" s="1"/>
  <c r="AH169" i="17"/>
  <c r="AH170" i="17" s="1"/>
  <c r="AG169" i="17"/>
  <c r="AG170" i="17" s="1"/>
  <c r="AF169" i="17"/>
  <c r="AF170" i="17" s="1"/>
  <c r="AE169" i="17"/>
  <c r="AE170" i="17" s="1"/>
  <c r="AD169" i="17"/>
  <c r="AD170" i="17" s="1"/>
  <c r="AC169" i="17"/>
  <c r="AC170" i="17" s="1"/>
  <c r="AB169" i="17"/>
  <c r="AB170" i="17" s="1"/>
  <c r="AA169" i="17"/>
  <c r="AA170" i="17" s="1"/>
  <c r="Z169" i="17"/>
  <c r="Z170" i="17" s="1"/>
  <c r="Y169" i="17"/>
  <c r="Y170" i="17" s="1"/>
  <c r="X169" i="17"/>
  <c r="X170" i="17" s="1"/>
  <c r="W169" i="17"/>
  <c r="W170" i="17" s="1"/>
  <c r="V169" i="17"/>
  <c r="V170" i="17" s="1"/>
  <c r="U169" i="17"/>
  <c r="U170" i="17" s="1"/>
  <c r="T169" i="17"/>
  <c r="T170" i="17" s="1"/>
  <c r="S169" i="17"/>
  <c r="S170" i="17" s="1"/>
  <c r="R169" i="17"/>
  <c r="R170" i="17" s="1"/>
  <c r="Q169" i="17"/>
  <c r="Q170" i="17" s="1"/>
  <c r="P169" i="17"/>
  <c r="P170" i="17" s="1"/>
  <c r="O169" i="17"/>
  <c r="O170" i="17" s="1"/>
  <c r="N169" i="17"/>
  <c r="N170" i="17" s="1"/>
  <c r="M169" i="17"/>
  <c r="M170" i="17" s="1"/>
  <c r="L169" i="17"/>
  <c r="L170" i="17" s="1"/>
  <c r="K169" i="17"/>
  <c r="K170" i="17" s="1"/>
  <c r="J169" i="17"/>
  <c r="J170" i="17" s="1"/>
  <c r="I169" i="17"/>
  <c r="I170" i="17" s="1"/>
  <c r="H169" i="17"/>
  <c r="H170" i="17" s="1"/>
  <c r="G169" i="17"/>
  <c r="G170" i="17" s="1"/>
  <c r="BB168" i="17"/>
  <c r="BA168" i="17"/>
  <c r="AZ168" i="17"/>
  <c r="AY168" i="17"/>
  <c r="AX168" i="17"/>
  <c r="AW168" i="17"/>
  <c r="AV168" i="17"/>
  <c r="AU168" i="17"/>
  <c r="AT168" i="17"/>
  <c r="AS168" i="17"/>
  <c r="AR168" i="17"/>
  <c r="AQ168" i="17"/>
  <c r="AP168" i="17"/>
  <c r="AN168" i="17"/>
  <c r="AM168" i="17"/>
  <c r="AL168" i="17"/>
  <c r="AK168" i="17"/>
  <c r="AJ168" i="17"/>
  <c r="AI168" i="17"/>
  <c r="AH168" i="17"/>
  <c r="AG168" i="17"/>
  <c r="AF168" i="17"/>
  <c r="AE168" i="17"/>
  <c r="AD168" i="17"/>
  <c r="AC168" i="17"/>
  <c r="AB168" i="17"/>
  <c r="AA168" i="17"/>
  <c r="Z168" i="17"/>
  <c r="Y168" i="17"/>
  <c r="X168" i="17"/>
  <c r="W168" i="17"/>
  <c r="V168" i="17"/>
  <c r="U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BB162" i="17"/>
  <c r="BB163" i="17" s="1"/>
  <c r="BA162" i="17"/>
  <c r="BA163" i="17" s="1"/>
  <c r="AZ162" i="17"/>
  <c r="AZ163" i="17" s="1"/>
  <c r="AY162" i="17"/>
  <c r="AY163" i="17" s="1"/>
  <c r="AX162" i="17"/>
  <c r="AX163" i="17" s="1"/>
  <c r="AW162" i="17"/>
  <c r="AW163" i="17" s="1"/>
  <c r="AV162" i="17"/>
  <c r="AV163" i="17" s="1"/>
  <c r="AU162" i="17"/>
  <c r="AU163" i="17" s="1"/>
  <c r="AT162" i="17"/>
  <c r="AT163" i="17" s="1"/>
  <c r="AS162" i="17"/>
  <c r="AS163" i="17" s="1"/>
  <c r="AR162" i="17"/>
  <c r="AR163" i="17" s="1"/>
  <c r="AQ162" i="17"/>
  <c r="AQ163" i="17" s="1"/>
  <c r="AP162" i="17"/>
  <c r="AP163" i="17" s="1"/>
  <c r="AN162" i="17"/>
  <c r="AN163" i="17" s="1"/>
  <c r="AM162" i="17"/>
  <c r="AM163" i="17" s="1"/>
  <c r="AL162" i="17"/>
  <c r="AL163" i="17" s="1"/>
  <c r="AK162" i="17"/>
  <c r="AK163" i="17" s="1"/>
  <c r="AJ162" i="17"/>
  <c r="AJ163" i="17" s="1"/>
  <c r="AI162" i="17"/>
  <c r="AI163" i="17" s="1"/>
  <c r="AH162" i="17"/>
  <c r="AH163" i="17" s="1"/>
  <c r="AG162" i="17"/>
  <c r="AG163" i="17" s="1"/>
  <c r="AF162" i="17"/>
  <c r="AF163" i="17" s="1"/>
  <c r="AE162" i="17"/>
  <c r="AE163" i="17" s="1"/>
  <c r="AD162" i="17"/>
  <c r="AD163" i="17" s="1"/>
  <c r="AC162" i="17"/>
  <c r="AC163" i="17" s="1"/>
  <c r="AB162" i="17"/>
  <c r="AB163" i="17" s="1"/>
  <c r="AA162" i="17"/>
  <c r="AA163" i="17" s="1"/>
  <c r="Z162" i="17"/>
  <c r="Z163" i="17" s="1"/>
  <c r="Y162" i="17"/>
  <c r="Y163" i="17" s="1"/>
  <c r="X162" i="17"/>
  <c r="X163" i="17" s="1"/>
  <c r="W162" i="17"/>
  <c r="W163" i="17" s="1"/>
  <c r="V162" i="17"/>
  <c r="V163" i="17" s="1"/>
  <c r="U162" i="17"/>
  <c r="U163" i="17" s="1"/>
  <c r="T162" i="17"/>
  <c r="T163" i="17" s="1"/>
  <c r="S162" i="17"/>
  <c r="S163" i="17" s="1"/>
  <c r="R162" i="17"/>
  <c r="R163" i="17" s="1"/>
  <c r="Q162" i="17"/>
  <c r="Q163" i="17" s="1"/>
  <c r="P162" i="17"/>
  <c r="P163" i="17" s="1"/>
  <c r="O162" i="17"/>
  <c r="O163" i="17" s="1"/>
  <c r="N162" i="17"/>
  <c r="N163" i="17" s="1"/>
  <c r="M162" i="17"/>
  <c r="M163" i="17" s="1"/>
  <c r="L162" i="17"/>
  <c r="L163" i="17" s="1"/>
  <c r="K162" i="17"/>
  <c r="K163" i="17" s="1"/>
  <c r="J162" i="17"/>
  <c r="J163" i="17" s="1"/>
  <c r="I162" i="17"/>
  <c r="I163" i="17" s="1"/>
  <c r="H162" i="17"/>
  <c r="H163" i="17" s="1"/>
  <c r="G162" i="17"/>
  <c r="G163" i="17" s="1"/>
  <c r="BB161" i="17"/>
  <c r="BA161" i="17"/>
  <c r="AZ161" i="17"/>
  <c r="AY161" i="17"/>
  <c r="AX161" i="17"/>
  <c r="AW161" i="17"/>
  <c r="AV161" i="17"/>
  <c r="AU161" i="17"/>
  <c r="AT161" i="17"/>
  <c r="AS161" i="17"/>
  <c r="AR161" i="17"/>
  <c r="AQ161" i="17"/>
  <c r="AP161" i="17"/>
  <c r="AN161" i="17"/>
  <c r="AM161" i="17"/>
  <c r="AL161" i="17"/>
  <c r="AK161" i="17"/>
  <c r="AJ161" i="17"/>
  <c r="AI161" i="17"/>
  <c r="AH161" i="17"/>
  <c r="AG161" i="17"/>
  <c r="AF161" i="17"/>
  <c r="AE161" i="17"/>
  <c r="AD161" i="17"/>
  <c r="AC161" i="17"/>
  <c r="AB161" i="17"/>
  <c r="AA161" i="17"/>
  <c r="Z161" i="17"/>
  <c r="Y161" i="17"/>
  <c r="X161" i="17"/>
  <c r="W161" i="17"/>
  <c r="V161" i="17"/>
  <c r="U161" i="17"/>
  <c r="T161" i="17"/>
  <c r="S161" i="17"/>
  <c r="R161" i="17"/>
  <c r="Q161" i="17"/>
  <c r="P161" i="17"/>
  <c r="O161" i="17"/>
  <c r="N161" i="17"/>
  <c r="M161" i="17"/>
  <c r="L161" i="17"/>
  <c r="K161" i="17"/>
  <c r="J161" i="17"/>
  <c r="I161" i="17"/>
  <c r="H161" i="17"/>
  <c r="G161" i="17"/>
  <c r="BB155" i="17"/>
  <c r="BB156" i="17" s="1"/>
  <c r="BA155" i="17"/>
  <c r="BA156" i="17" s="1"/>
  <c r="AZ155" i="17"/>
  <c r="AZ156" i="17" s="1"/>
  <c r="AY155" i="17"/>
  <c r="AY156" i="17" s="1"/>
  <c r="AX155" i="17"/>
  <c r="AX156" i="17" s="1"/>
  <c r="AW155" i="17"/>
  <c r="AW156" i="17" s="1"/>
  <c r="AV155" i="17"/>
  <c r="AV156" i="17" s="1"/>
  <c r="AU155" i="17"/>
  <c r="AU156" i="17" s="1"/>
  <c r="AT155" i="17"/>
  <c r="AT156" i="17" s="1"/>
  <c r="AS155" i="17"/>
  <c r="AS156" i="17" s="1"/>
  <c r="AR155" i="17"/>
  <c r="AR156" i="17" s="1"/>
  <c r="AQ155" i="17"/>
  <c r="AQ156" i="17" s="1"/>
  <c r="AP155" i="17"/>
  <c r="AP156" i="17" s="1"/>
  <c r="AN155" i="17"/>
  <c r="AN156" i="17" s="1"/>
  <c r="AM155" i="17"/>
  <c r="AM156" i="17" s="1"/>
  <c r="AL155" i="17"/>
  <c r="AL156" i="17" s="1"/>
  <c r="AK155" i="17"/>
  <c r="AK156" i="17" s="1"/>
  <c r="AJ155" i="17"/>
  <c r="AJ156" i="17" s="1"/>
  <c r="AI155" i="17"/>
  <c r="AI156" i="17" s="1"/>
  <c r="AH155" i="17"/>
  <c r="AH156" i="17" s="1"/>
  <c r="AG155" i="17"/>
  <c r="AG156" i="17" s="1"/>
  <c r="AF155" i="17"/>
  <c r="AF156" i="17" s="1"/>
  <c r="AE155" i="17"/>
  <c r="AE156" i="17" s="1"/>
  <c r="AD155" i="17"/>
  <c r="AD156" i="17" s="1"/>
  <c r="AC155" i="17"/>
  <c r="AC156" i="17" s="1"/>
  <c r="AB155" i="17"/>
  <c r="AB156" i="17" s="1"/>
  <c r="AA155" i="17"/>
  <c r="AA156" i="17" s="1"/>
  <c r="Z155" i="17"/>
  <c r="Z156" i="17" s="1"/>
  <c r="Y155" i="17"/>
  <c r="Y156" i="17" s="1"/>
  <c r="X155" i="17"/>
  <c r="X156" i="17" s="1"/>
  <c r="W155" i="17"/>
  <c r="W156" i="17" s="1"/>
  <c r="V155" i="17"/>
  <c r="V156" i="17" s="1"/>
  <c r="U155" i="17"/>
  <c r="U156" i="17" s="1"/>
  <c r="T155" i="17"/>
  <c r="T156" i="17" s="1"/>
  <c r="S155" i="17"/>
  <c r="S156" i="17" s="1"/>
  <c r="R155" i="17"/>
  <c r="R156" i="17" s="1"/>
  <c r="Q155" i="17"/>
  <c r="Q156" i="17" s="1"/>
  <c r="P155" i="17"/>
  <c r="P156" i="17" s="1"/>
  <c r="O155" i="17"/>
  <c r="O156" i="17" s="1"/>
  <c r="N155" i="17"/>
  <c r="N156" i="17" s="1"/>
  <c r="M155" i="17"/>
  <c r="M156" i="17" s="1"/>
  <c r="L155" i="17"/>
  <c r="L156" i="17" s="1"/>
  <c r="K155" i="17"/>
  <c r="K156" i="17" s="1"/>
  <c r="J155" i="17"/>
  <c r="J156" i="17" s="1"/>
  <c r="I155" i="17"/>
  <c r="I156" i="17" s="1"/>
  <c r="H155" i="17"/>
  <c r="H156" i="17" s="1"/>
  <c r="G155" i="17"/>
  <c r="G156" i="17" s="1"/>
  <c r="BB154" i="17"/>
  <c r="BA154" i="17"/>
  <c r="AZ154" i="17"/>
  <c r="AY154" i="17"/>
  <c r="AX154" i="17"/>
  <c r="AW154" i="17"/>
  <c r="AV154" i="17"/>
  <c r="AU154" i="17"/>
  <c r="AT154" i="17"/>
  <c r="AS154" i="17"/>
  <c r="AR154" i="17"/>
  <c r="AQ154" i="17"/>
  <c r="AP154" i="17"/>
  <c r="AN154" i="17"/>
  <c r="AM154" i="17"/>
  <c r="AL154" i="17"/>
  <c r="AK154" i="17"/>
  <c r="AJ154" i="17"/>
  <c r="AI154" i="17"/>
  <c r="AH154" i="17"/>
  <c r="AG154" i="17"/>
  <c r="AF154" i="17"/>
  <c r="AE154" i="17"/>
  <c r="AD154" i="17"/>
  <c r="AC154" i="17"/>
  <c r="AB154" i="17"/>
  <c r="AA154" i="17"/>
  <c r="Z154" i="17"/>
  <c r="Y154" i="17"/>
  <c r="X154" i="17"/>
  <c r="W154" i="17"/>
  <c r="V154" i="17"/>
  <c r="U154" i="17"/>
  <c r="T154" i="17"/>
  <c r="S154" i="17"/>
  <c r="R154" i="17"/>
  <c r="Q154" i="17"/>
  <c r="P154" i="17"/>
  <c r="O154" i="17"/>
  <c r="N154" i="17"/>
  <c r="M154" i="17"/>
  <c r="L154" i="17"/>
  <c r="K154" i="17"/>
  <c r="J154" i="17"/>
  <c r="I154" i="17"/>
  <c r="H154" i="17"/>
  <c r="G154" i="17"/>
  <c r="R149" i="17"/>
  <c r="J149" i="17"/>
  <c r="BB148" i="17"/>
  <c r="BB149" i="17" s="1"/>
  <c r="BA148" i="17"/>
  <c r="BA149" i="17" s="1"/>
  <c r="AZ148" i="17"/>
  <c r="AZ149" i="17" s="1"/>
  <c r="AY148" i="17"/>
  <c r="AY149" i="17" s="1"/>
  <c r="AX148" i="17"/>
  <c r="AX149" i="17" s="1"/>
  <c r="AW148" i="17"/>
  <c r="AW149" i="17" s="1"/>
  <c r="AV148" i="17"/>
  <c r="AV149" i="17" s="1"/>
  <c r="AU148" i="17"/>
  <c r="AU149" i="17" s="1"/>
  <c r="AT148" i="17"/>
  <c r="AT149" i="17" s="1"/>
  <c r="AS148" i="17"/>
  <c r="AS149" i="17" s="1"/>
  <c r="AR148" i="17"/>
  <c r="AR149" i="17" s="1"/>
  <c r="AQ148" i="17"/>
  <c r="AQ149" i="17" s="1"/>
  <c r="AP148" i="17"/>
  <c r="AP149" i="17" s="1"/>
  <c r="AN148" i="17"/>
  <c r="AN149" i="17" s="1"/>
  <c r="AM148" i="17"/>
  <c r="AM149" i="17" s="1"/>
  <c r="AL148" i="17"/>
  <c r="AL149" i="17" s="1"/>
  <c r="AK148" i="17"/>
  <c r="AK149" i="17" s="1"/>
  <c r="AJ148" i="17"/>
  <c r="AJ149" i="17" s="1"/>
  <c r="AI148" i="17"/>
  <c r="AI149" i="17" s="1"/>
  <c r="AH148" i="17"/>
  <c r="AH149" i="17" s="1"/>
  <c r="AG148" i="17"/>
  <c r="AG149" i="17" s="1"/>
  <c r="AF148" i="17"/>
  <c r="AF149" i="17" s="1"/>
  <c r="AE148" i="17"/>
  <c r="AE149" i="17" s="1"/>
  <c r="AD148" i="17"/>
  <c r="AD149" i="17" s="1"/>
  <c r="AC148" i="17"/>
  <c r="AC149" i="17" s="1"/>
  <c r="AB148" i="17"/>
  <c r="AB149" i="17" s="1"/>
  <c r="AA148" i="17"/>
  <c r="AA149" i="17" s="1"/>
  <c r="Z148" i="17"/>
  <c r="Z149" i="17" s="1"/>
  <c r="Y148" i="17"/>
  <c r="Y149" i="17" s="1"/>
  <c r="X148" i="17"/>
  <c r="X149" i="17" s="1"/>
  <c r="W148" i="17"/>
  <c r="W149" i="17" s="1"/>
  <c r="V148" i="17"/>
  <c r="V149" i="17" s="1"/>
  <c r="U148" i="17"/>
  <c r="U149" i="17" s="1"/>
  <c r="T148" i="17"/>
  <c r="T149" i="17" s="1"/>
  <c r="S148" i="17"/>
  <c r="S149" i="17" s="1"/>
  <c r="R148" i="17"/>
  <c r="Q148" i="17"/>
  <c r="Q149" i="17" s="1"/>
  <c r="P148" i="17"/>
  <c r="P149" i="17" s="1"/>
  <c r="O148" i="17"/>
  <c r="O149" i="17" s="1"/>
  <c r="N148" i="17"/>
  <c r="N149" i="17" s="1"/>
  <c r="M148" i="17"/>
  <c r="M149" i="17" s="1"/>
  <c r="L148" i="17"/>
  <c r="L149" i="17" s="1"/>
  <c r="K148" i="17"/>
  <c r="K149" i="17" s="1"/>
  <c r="J148" i="17"/>
  <c r="I148" i="17"/>
  <c r="I149" i="17" s="1"/>
  <c r="H148" i="17"/>
  <c r="H149" i="17" s="1"/>
  <c r="G148" i="17"/>
  <c r="G149" i="17" s="1"/>
  <c r="BB147" i="17"/>
  <c r="BA147" i="17"/>
  <c r="AZ147" i="17"/>
  <c r="AY147" i="17"/>
  <c r="AX147" i="17"/>
  <c r="AW147" i="17"/>
  <c r="AV147" i="17"/>
  <c r="AU147" i="17"/>
  <c r="AT147" i="17"/>
  <c r="AS147" i="17"/>
  <c r="AR147" i="17"/>
  <c r="AQ147" i="17"/>
  <c r="AP147" i="17"/>
  <c r="AN147" i="17"/>
  <c r="AM147" i="17"/>
  <c r="AL147" i="17"/>
  <c r="AK147" i="17"/>
  <c r="AJ147" i="17"/>
  <c r="AI147" i="17"/>
  <c r="AH147" i="17"/>
  <c r="AG147" i="17"/>
  <c r="AF147" i="17"/>
  <c r="AE147" i="17"/>
  <c r="AD147" i="17"/>
  <c r="AC147" i="17"/>
  <c r="AB147" i="17"/>
  <c r="AA147" i="17"/>
  <c r="Z147" i="17"/>
  <c r="Y147" i="17"/>
  <c r="X147" i="17"/>
  <c r="W147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G147" i="17"/>
  <c r="AW142" i="17"/>
  <c r="BB141" i="17"/>
  <c r="BB142" i="17" s="1"/>
  <c r="BA141" i="17"/>
  <c r="BA142" i="17" s="1"/>
  <c r="AZ141" i="17"/>
  <c r="AZ142" i="17" s="1"/>
  <c r="AY141" i="17"/>
  <c r="AY142" i="17" s="1"/>
  <c r="AX141" i="17"/>
  <c r="AX142" i="17" s="1"/>
  <c r="AW141" i="17"/>
  <c r="AV141" i="17"/>
  <c r="AV142" i="17" s="1"/>
  <c r="AU141" i="17"/>
  <c r="AU142" i="17" s="1"/>
  <c r="AT141" i="17"/>
  <c r="AT142" i="17" s="1"/>
  <c r="AS141" i="17"/>
  <c r="AS142" i="17" s="1"/>
  <c r="AR141" i="17"/>
  <c r="AR142" i="17" s="1"/>
  <c r="AQ141" i="17"/>
  <c r="AQ142" i="17" s="1"/>
  <c r="AP141" i="17"/>
  <c r="AP142" i="17" s="1"/>
  <c r="AN141" i="17"/>
  <c r="AN142" i="17" s="1"/>
  <c r="AM141" i="17"/>
  <c r="AM142" i="17" s="1"/>
  <c r="AL141" i="17"/>
  <c r="AL142" i="17" s="1"/>
  <c r="AK141" i="17"/>
  <c r="AK142" i="17" s="1"/>
  <c r="AJ141" i="17"/>
  <c r="AJ142" i="17" s="1"/>
  <c r="AI141" i="17"/>
  <c r="AI142" i="17" s="1"/>
  <c r="AH141" i="17"/>
  <c r="AH142" i="17" s="1"/>
  <c r="AG141" i="17"/>
  <c r="AG142" i="17" s="1"/>
  <c r="AF141" i="17"/>
  <c r="AF142" i="17" s="1"/>
  <c r="AE141" i="17"/>
  <c r="AE142" i="17" s="1"/>
  <c r="AD141" i="17"/>
  <c r="AD142" i="17" s="1"/>
  <c r="AC141" i="17"/>
  <c r="AC142" i="17" s="1"/>
  <c r="AB141" i="17"/>
  <c r="AB142" i="17" s="1"/>
  <c r="AA141" i="17"/>
  <c r="AA142" i="17" s="1"/>
  <c r="Z141" i="17"/>
  <c r="Z142" i="17" s="1"/>
  <c r="Y141" i="17"/>
  <c r="Y142" i="17" s="1"/>
  <c r="X141" i="17"/>
  <c r="X142" i="17" s="1"/>
  <c r="W141" i="17"/>
  <c r="W142" i="17" s="1"/>
  <c r="V141" i="17"/>
  <c r="V142" i="17" s="1"/>
  <c r="U141" i="17"/>
  <c r="U142" i="17" s="1"/>
  <c r="T141" i="17"/>
  <c r="T142" i="17" s="1"/>
  <c r="S141" i="17"/>
  <c r="S142" i="17" s="1"/>
  <c r="R141" i="17"/>
  <c r="R142" i="17" s="1"/>
  <c r="Q141" i="17"/>
  <c r="Q142" i="17" s="1"/>
  <c r="P141" i="17"/>
  <c r="P142" i="17" s="1"/>
  <c r="O141" i="17"/>
  <c r="O142" i="17" s="1"/>
  <c r="N141" i="17"/>
  <c r="N142" i="17" s="1"/>
  <c r="M141" i="17"/>
  <c r="M142" i="17" s="1"/>
  <c r="L141" i="17"/>
  <c r="L142" i="17" s="1"/>
  <c r="K141" i="17"/>
  <c r="K142" i="17" s="1"/>
  <c r="J141" i="17"/>
  <c r="J142" i="17" s="1"/>
  <c r="I141" i="17"/>
  <c r="I142" i="17" s="1"/>
  <c r="H141" i="17"/>
  <c r="H142" i="17" s="1"/>
  <c r="G141" i="17"/>
  <c r="G142" i="17" s="1"/>
  <c r="BB140" i="17"/>
  <c r="BA140" i="17"/>
  <c r="AZ140" i="17"/>
  <c r="AY140" i="17"/>
  <c r="AX140" i="17"/>
  <c r="AW140" i="17"/>
  <c r="AV140" i="17"/>
  <c r="AU140" i="17"/>
  <c r="AT140" i="17"/>
  <c r="AS140" i="17"/>
  <c r="AR140" i="17"/>
  <c r="AQ140" i="17"/>
  <c r="AP140" i="17"/>
  <c r="AN140" i="17"/>
  <c r="AM140" i="17"/>
  <c r="AL140" i="17"/>
  <c r="AK140" i="17"/>
  <c r="AJ140" i="17"/>
  <c r="AI140" i="17"/>
  <c r="AH140" i="17"/>
  <c r="AG140" i="17"/>
  <c r="AF140" i="17"/>
  <c r="AE140" i="17"/>
  <c r="AD140" i="17"/>
  <c r="AC140" i="17"/>
  <c r="AB140" i="17"/>
  <c r="AA140" i="17"/>
  <c r="Z140" i="17"/>
  <c r="Y140" i="17"/>
  <c r="X140" i="17"/>
  <c r="W140" i="17"/>
  <c r="V140" i="17"/>
  <c r="U140" i="17"/>
  <c r="T140" i="17"/>
  <c r="S140" i="17"/>
  <c r="R140" i="17"/>
  <c r="Q140" i="17"/>
  <c r="P140" i="17"/>
  <c r="O140" i="17"/>
  <c r="N140" i="17"/>
  <c r="M140" i="17"/>
  <c r="L140" i="17"/>
  <c r="K140" i="17"/>
  <c r="J140" i="17"/>
  <c r="I140" i="17"/>
  <c r="H140" i="17"/>
  <c r="G140" i="17"/>
  <c r="U135" i="17"/>
  <c r="BB134" i="17"/>
  <c r="BB135" i="17" s="1"/>
  <c r="BA134" i="17"/>
  <c r="BA135" i="17" s="1"/>
  <c r="AZ134" i="17"/>
  <c r="AZ135" i="17" s="1"/>
  <c r="AY134" i="17"/>
  <c r="AY135" i="17" s="1"/>
  <c r="AX134" i="17"/>
  <c r="AX135" i="17" s="1"/>
  <c r="AW134" i="17"/>
  <c r="AW135" i="17" s="1"/>
  <c r="AV134" i="17"/>
  <c r="AV135" i="17" s="1"/>
  <c r="AU134" i="17"/>
  <c r="AU135" i="17" s="1"/>
  <c r="AT134" i="17"/>
  <c r="AT135" i="17" s="1"/>
  <c r="AS134" i="17"/>
  <c r="AS135" i="17" s="1"/>
  <c r="AR134" i="17"/>
  <c r="AR135" i="17" s="1"/>
  <c r="AQ134" i="17"/>
  <c r="AQ135" i="17" s="1"/>
  <c r="AP134" i="17"/>
  <c r="AP135" i="17" s="1"/>
  <c r="AN134" i="17"/>
  <c r="AN135" i="17" s="1"/>
  <c r="AM134" i="17"/>
  <c r="AM135" i="17" s="1"/>
  <c r="AL134" i="17"/>
  <c r="AL135" i="17" s="1"/>
  <c r="AK134" i="17"/>
  <c r="AK135" i="17" s="1"/>
  <c r="AJ134" i="17"/>
  <c r="AJ135" i="17" s="1"/>
  <c r="AI134" i="17"/>
  <c r="AI135" i="17" s="1"/>
  <c r="AH134" i="17"/>
  <c r="AH135" i="17" s="1"/>
  <c r="AG134" i="17"/>
  <c r="AG135" i="17" s="1"/>
  <c r="AF134" i="17"/>
  <c r="AF135" i="17" s="1"/>
  <c r="AE134" i="17"/>
  <c r="AE135" i="17" s="1"/>
  <c r="AD134" i="17"/>
  <c r="AD135" i="17" s="1"/>
  <c r="AC134" i="17"/>
  <c r="AC135" i="17" s="1"/>
  <c r="AB134" i="17"/>
  <c r="AB135" i="17" s="1"/>
  <c r="AA134" i="17"/>
  <c r="AA135" i="17" s="1"/>
  <c r="Z134" i="17"/>
  <c r="Z135" i="17" s="1"/>
  <c r="Y134" i="17"/>
  <c r="Y135" i="17" s="1"/>
  <c r="X134" i="17"/>
  <c r="X135" i="17" s="1"/>
  <c r="W134" i="17"/>
  <c r="W135" i="17" s="1"/>
  <c r="V134" i="17"/>
  <c r="V135" i="17" s="1"/>
  <c r="U134" i="17"/>
  <c r="T134" i="17"/>
  <c r="T135" i="17" s="1"/>
  <c r="S134" i="17"/>
  <c r="S135" i="17" s="1"/>
  <c r="R134" i="17"/>
  <c r="R135" i="17" s="1"/>
  <c r="Q134" i="17"/>
  <c r="Q135" i="17" s="1"/>
  <c r="P134" i="17"/>
  <c r="P135" i="17" s="1"/>
  <c r="O134" i="17"/>
  <c r="O135" i="17" s="1"/>
  <c r="N134" i="17"/>
  <c r="N135" i="17" s="1"/>
  <c r="M134" i="17"/>
  <c r="M135" i="17" s="1"/>
  <c r="L134" i="17"/>
  <c r="L135" i="17" s="1"/>
  <c r="K134" i="17"/>
  <c r="K135" i="17" s="1"/>
  <c r="J134" i="17"/>
  <c r="J135" i="17" s="1"/>
  <c r="I134" i="17"/>
  <c r="I135" i="17" s="1"/>
  <c r="H134" i="17"/>
  <c r="H135" i="17" s="1"/>
  <c r="G134" i="17"/>
  <c r="G135" i="17" s="1"/>
  <c r="BB133" i="17"/>
  <c r="BA133" i="17"/>
  <c r="AZ133" i="17"/>
  <c r="AY133" i="17"/>
  <c r="AX133" i="17"/>
  <c r="AW133" i="17"/>
  <c r="AV133" i="17"/>
  <c r="AU133" i="17"/>
  <c r="AT133" i="17"/>
  <c r="AS133" i="17"/>
  <c r="AR133" i="17"/>
  <c r="AQ133" i="17"/>
  <c r="AP133" i="17"/>
  <c r="AN133" i="17"/>
  <c r="AM133" i="17"/>
  <c r="AL133" i="17"/>
  <c r="AK133" i="17"/>
  <c r="AJ133" i="17"/>
  <c r="AI133" i="17"/>
  <c r="AH133" i="17"/>
  <c r="AG133" i="17"/>
  <c r="AF133" i="17"/>
  <c r="AE133" i="17"/>
  <c r="AD133" i="17"/>
  <c r="AC133" i="17"/>
  <c r="AB133" i="17"/>
  <c r="AA133" i="17"/>
  <c r="Z133" i="17"/>
  <c r="Y133" i="17"/>
  <c r="X133" i="17"/>
  <c r="W133" i="17"/>
  <c r="V133" i="17"/>
  <c r="U133" i="17"/>
  <c r="T133" i="17"/>
  <c r="S133" i="17"/>
  <c r="R133" i="17"/>
  <c r="Q133" i="17"/>
  <c r="P133" i="17"/>
  <c r="O133" i="17"/>
  <c r="N133" i="17"/>
  <c r="M133" i="17"/>
  <c r="L133" i="17"/>
  <c r="K133" i="17"/>
  <c r="J133" i="17"/>
  <c r="I133" i="17"/>
  <c r="H133" i="17"/>
  <c r="G133" i="17"/>
  <c r="BB127" i="17"/>
  <c r="BB128" i="17" s="1"/>
  <c r="BA127" i="17"/>
  <c r="BA128" i="17" s="1"/>
  <c r="AZ127" i="17"/>
  <c r="AZ128" i="17" s="1"/>
  <c r="AY127" i="17"/>
  <c r="AY128" i="17" s="1"/>
  <c r="AX127" i="17"/>
  <c r="AX128" i="17" s="1"/>
  <c r="AW127" i="17"/>
  <c r="AW128" i="17" s="1"/>
  <c r="AV127" i="17"/>
  <c r="AV128" i="17" s="1"/>
  <c r="AU127" i="17"/>
  <c r="AU128" i="17" s="1"/>
  <c r="AT127" i="17"/>
  <c r="AT128" i="17" s="1"/>
  <c r="AS127" i="17"/>
  <c r="AS128" i="17" s="1"/>
  <c r="AR127" i="17"/>
  <c r="AR128" i="17" s="1"/>
  <c r="AQ127" i="17"/>
  <c r="AQ128" i="17" s="1"/>
  <c r="AP127" i="17"/>
  <c r="AP128" i="17" s="1"/>
  <c r="AN127" i="17"/>
  <c r="AN128" i="17" s="1"/>
  <c r="AM127" i="17"/>
  <c r="AM128" i="17" s="1"/>
  <c r="AL127" i="17"/>
  <c r="AL128" i="17" s="1"/>
  <c r="AK127" i="17"/>
  <c r="AK128" i="17" s="1"/>
  <c r="AJ127" i="17"/>
  <c r="AJ128" i="17" s="1"/>
  <c r="AI127" i="17"/>
  <c r="AI128" i="17" s="1"/>
  <c r="AH127" i="17"/>
  <c r="AH128" i="17" s="1"/>
  <c r="AG127" i="17"/>
  <c r="AG128" i="17" s="1"/>
  <c r="AF127" i="17"/>
  <c r="AF128" i="17" s="1"/>
  <c r="AE127" i="17"/>
  <c r="AE128" i="17" s="1"/>
  <c r="AD127" i="17"/>
  <c r="AD128" i="17" s="1"/>
  <c r="AC127" i="17"/>
  <c r="AC128" i="17" s="1"/>
  <c r="AB127" i="17"/>
  <c r="AB128" i="17" s="1"/>
  <c r="AA127" i="17"/>
  <c r="AA128" i="17" s="1"/>
  <c r="Z127" i="17"/>
  <c r="Z128" i="17" s="1"/>
  <c r="Y127" i="17"/>
  <c r="Y128" i="17" s="1"/>
  <c r="X127" i="17"/>
  <c r="X128" i="17" s="1"/>
  <c r="W127" i="17"/>
  <c r="W128" i="17" s="1"/>
  <c r="V127" i="17"/>
  <c r="V128" i="17" s="1"/>
  <c r="U127" i="17"/>
  <c r="U128" i="17" s="1"/>
  <c r="T127" i="17"/>
  <c r="T128" i="17" s="1"/>
  <c r="S127" i="17"/>
  <c r="S128" i="17" s="1"/>
  <c r="R127" i="17"/>
  <c r="R128" i="17" s="1"/>
  <c r="Q127" i="17"/>
  <c r="Q128" i="17" s="1"/>
  <c r="P127" i="17"/>
  <c r="P128" i="17" s="1"/>
  <c r="O127" i="17"/>
  <c r="O128" i="17" s="1"/>
  <c r="N127" i="17"/>
  <c r="N128" i="17" s="1"/>
  <c r="M127" i="17"/>
  <c r="M128" i="17" s="1"/>
  <c r="L127" i="17"/>
  <c r="L128" i="17" s="1"/>
  <c r="K127" i="17"/>
  <c r="K128" i="17" s="1"/>
  <c r="J127" i="17"/>
  <c r="J128" i="17" s="1"/>
  <c r="I127" i="17"/>
  <c r="I128" i="17" s="1"/>
  <c r="H127" i="17"/>
  <c r="H128" i="17" s="1"/>
  <c r="G127" i="17"/>
  <c r="G128" i="17" s="1"/>
  <c r="BB126" i="17"/>
  <c r="BA126" i="17"/>
  <c r="AZ126" i="17"/>
  <c r="AY126" i="17"/>
  <c r="AX126" i="17"/>
  <c r="AW126" i="17"/>
  <c r="AV126" i="17"/>
  <c r="AU126" i="17"/>
  <c r="AT126" i="17"/>
  <c r="AS126" i="17"/>
  <c r="AR126" i="17"/>
  <c r="AQ126" i="17"/>
  <c r="AP126" i="17"/>
  <c r="AN126" i="17"/>
  <c r="AM126" i="17"/>
  <c r="AL126" i="17"/>
  <c r="AK126" i="17"/>
  <c r="AJ126" i="17"/>
  <c r="AI126" i="17"/>
  <c r="AH126" i="17"/>
  <c r="AG126" i="17"/>
  <c r="AF126" i="17"/>
  <c r="AE126" i="17"/>
  <c r="AD126" i="17"/>
  <c r="AC126" i="17"/>
  <c r="AB126" i="17"/>
  <c r="AA126" i="17"/>
  <c r="Z126" i="17"/>
  <c r="Y126" i="17"/>
  <c r="X126" i="17"/>
  <c r="W126" i="17"/>
  <c r="V126" i="17"/>
  <c r="U126" i="17"/>
  <c r="T126" i="17"/>
  <c r="S126" i="17"/>
  <c r="R126" i="17"/>
  <c r="Q126" i="17"/>
  <c r="P126" i="17"/>
  <c r="O126" i="17"/>
  <c r="N126" i="17"/>
  <c r="M126" i="17"/>
  <c r="L126" i="17"/>
  <c r="K126" i="17"/>
  <c r="J126" i="17"/>
  <c r="I126" i="17"/>
  <c r="H126" i="17"/>
  <c r="G126" i="17"/>
  <c r="BB120" i="17"/>
  <c r="BB121" i="17" s="1"/>
  <c r="BA120" i="17"/>
  <c r="BA121" i="17" s="1"/>
  <c r="AZ120" i="17"/>
  <c r="AZ121" i="17" s="1"/>
  <c r="AY120" i="17"/>
  <c r="AY121" i="17" s="1"/>
  <c r="AX120" i="17"/>
  <c r="AX121" i="17" s="1"/>
  <c r="AW120" i="17"/>
  <c r="AW121" i="17" s="1"/>
  <c r="AV120" i="17"/>
  <c r="AV121" i="17" s="1"/>
  <c r="AU120" i="17"/>
  <c r="AU121" i="17" s="1"/>
  <c r="AT120" i="17"/>
  <c r="AT121" i="17" s="1"/>
  <c r="AS120" i="17"/>
  <c r="AS121" i="17" s="1"/>
  <c r="AR120" i="17"/>
  <c r="AR121" i="17" s="1"/>
  <c r="AQ120" i="17"/>
  <c r="AQ121" i="17" s="1"/>
  <c r="AP120" i="17"/>
  <c r="AP121" i="17" s="1"/>
  <c r="AN120" i="17"/>
  <c r="AN121" i="17" s="1"/>
  <c r="AM120" i="17"/>
  <c r="AM121" i="17" s="1"/>
  <c r="AL120" i="17"/>
  <c r="AL121" i="17" s="1"/>
  <c r="AK120" i="17"/>
  <c r="AK121" i="17" s="1"/>
  <c r="AJ120" i="17"/>
  <c r="AJ121" i="17" s="1"/>
  <c r="AI120" i="17"/>
  <c r="AI121" i="17" s="1"/>
  <c r="AH120" i="17"/>
  <c r="AH121" i="17" s="1"/>
  <c r="AG120" i="17"/>
  <c r="AG121" i="17" s="1"/>
  <c r="AF120" i="17"/>
  <c r="AF121" i="17" s="1"/>
  <c r="AE120" i="17"/>
  <c r="AE121" i="17" s="1"/>
  <c r="AD120" i="17"/>
  <c r="AD121" i="17" s="1"/>
  <c r="AC120" i="17"/>
  <c r="AC121" i="17" s="1"/>
  <c r="AB120" i="17"/>
  <c r="AB121" i="17" s="1"/>
  <c r="AA120" i="17"/>
  <c r="AA121" i="17" s="1"/>
  <c r="Z120" i="17"/>
  <c r="Z121" i="17" s="1"/>
  <c r="Y120" i="17"/>
  <c r="Y121" i="17" s="1"/>
  <c r="X120" i="17"/>
  <c r="X121" i="17" s="1"/>
  <c r="W120" i="17"/>
  <c r="W121" i="17" s="1"/>
  <c r="V120" i="17"/>
  <c r="V121" i="17" s="1"/>
  <c r="U120" i="17"/>
  <c r="U121" i="17" s="1"/>
  <c r="T120" i="17"/>
  <c r="T121" i="17" s="1"/>
  <c r="S120" i="17"/>
  <c r="S121" i="17" s="1"/>
  <c r="R120" i="17"/>
  <c r="R121" i="17" s="1"/>
  <c r="Q120" i="17"/>
  <c r="Q121" i="17" s="1"/>
  <c r="P120" i="17"/>
  <c r="P121" i="17" s="1"/>
  <c r="O120" i="17"/>
  <c r="O121" i="17" s="1"/>
  <c r="N120" i="17"/>
  <c r="N121" i="17" s="1"/>
  <c r="M120" i="17"/>
  <c r="M121" i="17" s="1"/>
  <c r="L120" i="17"/>
  <c r="L121" i="17" s="1"/>
  <c r="K120" i="17"/>
  <c r="K121" i="17" s="1"/>
  <c r="J120" i="17"/>
  <c r="J121" i="17" s="1"/>
  <c r="I120" i="17"/>
  <c r="I121" i="17" s="1"/>
  <c r="H120" i="17"/>
  <c r="H121" i="17" s="1"/>
  <c r="G120" i="17"/>
  <c r="G121" i="17" s="1"/>
  <c r="BB119" i="17"/>
  <c r="BA119" i="17"/>
  <c r="AZ119" i="17"/>
  <c r="AY119" i="17"/>
  <c r="AX119" i="17"/>
  <c r="AW119" i="17"/>
  <c r="AV119" i="17"/>
  <c r="AU119" i="17"/>
  <c r="AT119" i="17"/>
  <c r="AS119" i="17"/>
  <c r="AR119" i="17"/>
  <c r="AQ119" i="17"/>
  <c r="AP119" i="17"/>
  <c r="AN119" i="17"/>
  <c r="AM119" i="17"/>
  <c r="AL119" i="17"/>
  <c r="AK119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BB113" i="17"/>
  <c r="BB114" i="17" s="1"/>
  <c r="BA113" i="17"/>
  <c r="BA114" i="17" s="1"/>
  <c r="AZ113" i="17"/>
  <c r="AZ114" i="17" s="1"/>
  <c r="AY113" i="17"/>
  <c r="AY114" i="17" s="1"/>
  <c r="AX113" i="17"/>
  <c r="AX114" i="17" s="1"/>
  <c r="AW113" i="17"/>
  <c r="AW114" i="17" s="1"/>
  <c r="AV113" i="17"/>
  <c r="AV114" i="17" s="1"/>
  <c r="AU113" i="17"/>
  <c r="AU114" i="17" s="1"/>
  <c r="AT113" i="17"/>
  <c r="AT114" i="17" s="1"/>
  <c r="AS113" i="17"/>
  <c r="AS114" i="17" s="1"/>
  <c r="AR113" i="17"/>
  <c r="AR114" i="17" s="1"/>
  <c r="AQ113" i="17"/>
  <c r="AQ114" i="17" s="1"/>
  <c r="AP113" i="17"/>
  <c r="AP114" i="17" s="1"/>
  <c r="AN113" i="17"/>
  <c r="AN114" i="17" s="1"/>
  <c r="AM113" i="17"/>
  <c r="AM114" i="17" s="1"/>
  <c r="AL113" i="17"/>
  <c r="AL114" i="17" s="1"/>
  <c r="AK113" i="17"/>
  <c r="AK114" i="17" s="1"/>
  <c r="AJ113" i="17"/>
  <c r="AJ114" i="17" s="1"/>
  <c r="AI113" i="17"/>
  <c r="AI114" i="17" s="1"/>
  <c r="AH113" i="17"/>
  <c r="AH114" i="17" s="1"/>
  <c r="AG113" i="17"/>
  <c r="AG114" i="17" s="1"/>
  <c r="AF113" i="17"/>
  <c r="AF114" i="17" s="1"/>
  <c r="AE113" i="17"/>
  <c r="AE114" i="17" s="1"/>
  <c r="AD113" i="17"/>
  <c r="AD114" i="17" s="1"/>
  <c r="AC113" i="17"/>
  <c r="AC114" i="17" s="1"/>
  <c r="AB113" i="17"/>
  <c r="AB114" i="17" s="1"/>
  <c r="AA113" i="17"/>
  <c r="AA114" i="17" s="1"/>
  <c r="Z113" i="17"/>
  <c r="Z114" i="17" s="1"/>
  <c r="Y113" i="17"/>
  <c r="Y114" i="17" s="1"/>
  <c r="X113" i="17"/>
  <c r="X114" i="17" s="1"/>
  <c r="W113" i="17"/>
  <c r="W114" i="17" s="1"/>
  <c r="V113" i="17"/>
  <c r="V114" i="17" s="1"/>
  <c r="U113" i="17"/>
  <c r="U114" i="17" s="1"/>
  <c r="T113" i="17"/>
  <c r="T114" i="17" s="1"/>
  <c r="S113" i="17"/>
  <c r="S114" i="17" s="1"/>
  <c r="R113" i="17"/>
  <c r="R114" i="17" s="1"/>
  <c r="Q113" i="17"/>
  <c r="Q114" i="17" s="1"/>
  <c r="P113" i="17"/>
  <c r="P114" i="17" s="1"/>
  <c r="O113" i="17"/>
  <c r="O114" i="17" s="1"/>
  <c r="N113" i="17"/>
  <c r="N114" i="17" s="1"/>
  <c r="M113" i="17"/>
  <c r="M114" i="17" s="1"/>
  <c r="L113" i="17"/>
  <c r="L114" i="17" s="1"/>
  <c r="K113" i="17"/>
  <c r="K114" i="17" s="1"/>
  <c r="J113" i="17"/>
  <c r="J114" i="17" s="1"/>
  <c r="I113" i="17"/>
  <c r="I114" i="17" s="1"/>
  <c r="H113" i="17"/>
  <c r="H114" i="17" s="1"/>
  <c r="G113" i="17"/>
  <c r="G114" i="17" s="1"/>
  <c r="BB112" i="17"/>
  <c r="BA112" i="17"/>
  <c r="AZ112" i="17"/>
  <c r="AY112" i="17"/>
  <c r="AX112" i="17"/>
  <c r="AW112" i="17"/>
  <c r="AV112" i="17"/>
  <c r="AU112" i="17"/>
  <c r="AT112" i="17"/>
  <c r="AS112" i="17"/>
  <c r="AR112" i="17"/>
  <c r="AQ112" i="17"/>
  <c r="AP112" i="17"/>
  <c r="AN112" i="17"/>
  <c r="AM112" i="17"/>
  <c r="AL112" i="17"/>
  <c r="AK112" i="17"/>
  <c r="AJ112" i="17"/>
  <c r="AI112" i="17"/>
  <c r="AH112" i="17"/>
  <c r="AG112" i="17"/>
  <c r="AF112" i="17"/>
  <c r="AE112" i="17"/>
  <c r="AD112" i="17"/>
  <c r="AC112" i="17"/>
  <c r="AB112" i="17"/>
  <c r="AA112" i="17"/>
  <c r="Z112" i="17"/>
  <c r="Y112" i="17"/>
  <c r="X112" i="17"/>
  <c r="W112" i="17"/>
  <c r="V112" i="17"/>
  <c r="U112" i="17"/>
  <c r="T112" i="17"/>
  <c r="S112" i="17"/>
  <c r="R112" i="17"/>
  <c r="Q112" i="17"/>
  <c r="P112" i="17"/>
  <c r="O112" i="17"/>
  <c r="N112" i="17"/>
  <c r="M112" i="17"/>
  <c r="L112" i="17"/>
  <c r="K112" i="17"/>
  <c r="J112" i="17"/>
  <c r="I112" i="17"/>
  <c r="H112" i="17"/>
  <c r="G112" i="17"/>
  <c r="BB106" i="17"/>
  <c r="BB107" i="17" s="1"/>
  <c r="BA106" i="17"/>
  <c r="BA107" i="17" s="1"/>
  <c r="AZ106" i="17"/>
  <c r="AZ107" i="17" s="1"/>
  <c r="AY106" i="17"/>
  <c r="AY107" i="17" s="1"/>
  <c r="AX106" i="17"/>
  <c r="AX107" i="17" s="1"/>
  <c r="AW106" i="17"/>
  <c r="AW107" i="17" s="1"/>
  <c r="AV106" i="17"/>
  <c r="AV107" i="17" s="1"/>
  <c r="AU106" i="17"/>
  <c r="AU107" i="17" s="1"/>
  <c r="AT106" i="17"/>
  <c r="AT107" i="17" s="1"/>
  <c r="AS106" i="17"/>
  <c r="AS107" i="17" s="1"/>
  <c r="AR106" i="17"/>
  <c r="AR107" i="17" s="1"/>
  <c r="AQ106" i="17"/>
  <c r="AQ107" i="17" s="1"/>
  <c r="AP106" i="17"/>
  <c r="AP107" i="17" s="1"/>
  <c r="AN106" i="17"/>
  <c r="AN107" i="17" s="1"/>
  <c r="AM106" i="17"/>
  <c r="AM107" i="17" s="1"/>
  <c r="AL106" i="17"/>
  <c r="AL107" i="17" s="1"/>
  <c r="AK106" i="17"/>
  <c r="AK107" i="17" s="1"/>
  <c r="AJ106" i="17"/>
  <c r="AJ107" i="17" s="1"/>
  <c r="AI106" i="17"/>
  <c r="AI107" i="17" s="1"/>
  <c r="AH106" i="17"/>
  <c r="AH107" i="17" s="1"/>
  <c r="AG106" i="17"/>
  <c r="AG107" i="17" s="1"/>
  <c r="AF106" i="17"/>
  <c r="AF107" i="17" s="1"/>
  <c r="AE106" i="17"/>
  <c r="AE107" i="17" s="1"/>
  <c r="AD106" i="17"/>
  <c r="AD107" i="17" s="1"/>
  <c r="AC106" i="17"/>
  <c r="AC107" i="17" s="1"/>
  <c r="AB106" i="17"/>
  <c r="AB107" i="17" s="1"/>
  <c r="AA106" i="17"/>
  <c r="AA107" i="17" s="1"/>
  <c r="Z106" i="17"/>
  <c r="Z107" i="17" s="1"/>
  <c r="Y106" i="17"/>
  <c r="Y107" i="17" s="1"/>
  <c r="X106" i="17"/>
  <c r="X107" i="17" s="1"/>
  <c r="W106" i="17"/>
  <c r="W107" i="17" s="1"/>
  <c r="V106" i="17"/>
  <c r="V107" i="17" s="1"/>
  <c r="U106" i="17"/>
  <c r="U107" i="17" s="1"/>
  <c r="T106" i="17"/>
  <c r="T107" i="17" s="1"/>
  <c r="S106" i="17"/>
  <c r="S107" i="17" s="1"/>
  <c r="R106" i="17"/>
  <c r="R107" i="17" s="1"/>
  <c r="Q106" i="17"/>
  <c r="Q107" i="17" s="1"/>
  <c r="P106" i="17"/>
  <c r="P107" i="17" s="1"/>
  <c r="O106" i="17"/>
  <c r="O107" i="17" s="1"/>
  <c r="N106" i="17"/>
  <c r="N107" i="17" s="1"/>
  <c r="M106" i="17"/>
  <c r="M107" i="17" s="1"/>
  <c r="L106" i="17"/>
  <c r="L107" i="17" s="1"/>
  <c r="K106" i="17"/>
  <c r="K107" i="17" s="1"/>
  <c r="J106" i="17"/>
  <c r="J107" i="17" s="1"/>
  <c r="I106" i="17"/>
  <c r="I107" i="17" s="1"/>
  <c r="H106" i="17"/>
  <c r="H107" i="17" s="1"/>
  <c r="G106" i="17"/>
  <c r="G107" i="17" s="1"/>
  <c r="BB105" i="17"/>
  <c r="BA105" i="17"/>
  <c r="AZ105" i="17"/>
  <c r="AY105" i="17"/>
  <c r="AX105" i="17"/>
  <c r="AW105" i="17"/>
  <c r="AV105" i="17"/>
  <c r="AU105" i="17"/>
  <c r="AT105" i="17"/>
  <c r="AS105" i="17"/>
  <c r="AR105" i="17"/>
  <c r="AQ105" i="17"/>
  <c r="AP105" i="17"/>
  <c r="AN105" i="17"/>
  <c r="AM105" i="17"/>
  <c r="AL105" i="17"/>
  <c r="AK105" i="17"/>
  <c r="AJ105" i="17"/>
  <c r="AI105" i="17"/>
  <c r="AH105" i="17"/>
  <c r="AG105" i="17"/>
  <c r="AF105" i="17"/>
  <c r="AE105" i="17"/>
  <c r="AD105" i="17"/>
  <c r="AC105" i="17"/>
  <c r="AB105" i="17"/>
  <c r="AA105" i="17"/>
  <c r="Z105" i="17"/>
  <c r="Y105" i="17"/>
  <c r="X105" i="17"/>
  <c r="W105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H105" i="17"/>
  <c r="G105" i="17"/>
  <c r="AY100" i="17"/>
  <c r="AQ100" i="17"/>
  <c r="R100" i="17"/>
  <c r="BB99" i="17"/>
  <c r="BB100" i="17" s="1"/>
  <c r="BA99" i="17"/>
  <c r="BA100" i="17" s="1"/>
  <c r="AZ99" i="17"/>
  <c r="AZ100" i="17" s="1"/>
  <c r="AY99" i="17"/>
  <c r="AX99" i="17"/>
  <c r="AX100" i="17" s="1"/>
  <c r="AW99" i="17"/>
  <c r="AW100" i="17" s="1"/>
  <c r="AV99" i="17"/>
  <c r="AV100" i="17" s="1"/>
  <c r="AU99" i="17"/>
  <c r="AU100" i="17" s="1"/>
  <c r="AT99" i="17"/>
  <c r="AT100" i="17" s="1"/>
  <c r="AS99" i="17"/>
  <c r="AS100" i="17" s="1"/>
  <c r="AR99" i="17"/>
  <c r="AR100" i="17" s="1"/>
  <c r="AQ99" i="17"/>
  <c r="AP99" i="17"/>
  <c r="AP100" i="17" s="1"/>
  <c r="AN99" i="17"/>
  <c r="AN100" i="17" s="1"/>
  <c r="AM99" i="17"/>
  <c r="AM100" i="17" s="1"/>
  <c r="AL99" i="17"/>
  <c r="AL100" i="17" s="1"/>
  <c r="AK99" i="17"/>
  <c r="AK100" i="17" s="1"/>
  <c r="AJ99" i="17"/>
  <c r="AJ100" i="17" s="1"/>
  <c r="AI99" i="17"/>
  <c r="AI100" i="17" s="1"/>
  <c r="AH99" i="17"/>
  <c r="AH100" i="17" s="1"/>
  <c r="AG99" i="17"/>
  <c r="AG100" i="17" s="1"/>
  <c r="AF99" i="17"/>
  <c r="AF100" i="17" s="1"/>
  <c r="AE99" i="17"/>
  <c r="AE100" i="17" s="1"/>
  <c r="AD99" i="17"/>
  <c r="AD100" i="17" s="1"/>
  <c r="AC99" i="17"/>
  <c r="AC100" i="17" s="1"/>
  <c r="AB99" i="17"/>
  <c r="AB100" i="17" s="1"/>
  <c r="AA99" i="17"/>
  <c r="AA100" i="17" s="1"/>
  <c r="Z99" i="17"/>
  <c r="Z100" i="17" s="1"/>
  <c r="Y99" i="17"/>
  <c r="Y100" i="17" s="1"/>
  <c r="X99" i="17"/>
  <c r="X100" i="17" s="1"/>
  <c r="W99" i="17"/>
  <c r="W100" i="17" s="1"/>
  <c r="V99" i="17"/>
  <c r="V100" i="17" s="1"/>
  <c r="U99" i="17"/>
  <c r="U100" i="17" s="1"/>
  <c r="T99" i="17"/>
  <c r="T100" i="17" s="1"/>
  <c r="S99" i="17"/>
  <c r="S100" i="17" s="1"/>
  <c r="R99" i="17"/>
  <c r="Q99" i="17"/>
  <c r="Q100" i="17" s="1"/>
  <c r="P99" i="17"/>
  <c r="P100" i="17" s="1"/>
  <c r="O99" i="17"/>
  <c r="O100" i="17" s="1"/>
  <c r="N99" i="17"/>
  <c r="N100" i="17" s="1"/>
  <c r="M99" i="17"/>
  <c r="M100" i="17" s="1"/>
  <c r="L99" i="17"/>
  <c r="L100" i="17" s="1"/>
  <c r="K99" i="17"/>
  <c r="K100" i="17" s="1"/>
  <c r="J99" i="17"/>
  <c r="J100" i="17" s="1"/>
  <c r="I99" i="17"/>
  <c r="I100" i="17" s="1"/>
  <c r="H99" i="17"/>
  <c r="H100" i="17" s="1"/>
  <c r="G99" i="17"/>
  <c r="G100" i="17" s="1"/>
  <c r="BB98" i="17"/>
  <c r="BA98" i="17"/>
  <c r="AZ98" i="17"/>
  <c r="AY98" i="17"/>
  <c r="AX98" i="17"/>
  <c r="AW98" i="17"/>
  <c r="AV98" i="17"/>
  <c r="AU98" i="17"/>
  <c r="AT98" i="17"/>
  <c r="AS98" i="17"/>
  <c r="AR98" i="17"/>
  <c r="AQ98" i="17"/>
  <c r="AP98" i="17"/>
  <c r="AN98" i="17"/>
  <c r="AM98" i="17"/>
  <c r="AL98" i="17"/>
  <c r="AK98" i="17"/>
  <c r="AJ98" i="17"/>
  <c r="AI98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AX93" i="17"/>
  <c r="BB92" i="17"/>
  <c r="BB93" i="17" s="1"/>
  <c r="BA92" i="17"/>
  <c r="BA93" i="17" s="1"/>
  <c r="AZ92" i="17"/>
  <c r="AZ93" i="17" s="1"/>
  <c r="AY92" i="17"/>
  <c r="AY93" i="17" s="1"/>
  <c r="AX92" i="17"/>
  <c r="AW92" i="17"/>
  <c r="AW93" i="17" s="1"/>
  <c r="AV92" i="17"/>
  <c r="AV93" i="17" s="1"/>
  <c r="AU92" i="17"/>
  <c r="AU93" i="17" s="1"/>
  <c r="AT92" i="17"/>
  <c r="AT93" i="17" s="1"/>
  <c r="AS92" i="17"/>
  <c r="AS93" i="17" s="1"/>
  <c r="AR92" i="17"/>
  <c r="AR93" i="17" s="1"/>
  <c r="AQ92" i="17"/>
  <c r="AQ93" i="17" s="1"/>
  <c r="AP92" i="17"/>
  <c r="AP93" i="17" s="1"/>
  <c r="AN92" i="17"/>
  <c r="AN93" i="17" s="1"/>
  <c r="AM92" i="17"/>
  <c r="AM93" i="17" s="1"/>
  <c r="AL92" i="17"/>
  <c r="AL93" i="17" s="1"/>
  <c r="AK92" i="17"/>
  <c r="AK93" i="17" s="1"/>
  <c r="AJ92" i="17"/>
  <c r="AJ93" i="17" s="1"/>
  <c r="AI92" i="17"/>
  <c r="AI93" i="17" s="1"/>
  <c r="AH92" i="17"/>
  <c r="AH93" i="17" s="1"/>
  <c r="AG92" i="17"/>
  <c r="AG93" i="17" s="1"/>
  <c r="AF92" i="17"/>
  <c r="AF93" i="17" s="1"/>
  <c r="AE92" i="17"/>
  <c r="AE93" i="17" s="1"/>
  <c r="AD92" i="17"/>
  <c r="AD93" i="17" s="1"/>
  <c r="AC92" i="17"/>
  <c r="AC93" i="17" s="1"/>
  <c r="AB92" i="17"/>
  <c r="AB93" i="17" s="1"/>
  <c r="AA92" i="17"/>
  <c r="AA93" i="17" s="1"/>
  <c r="Z92" i="17"/>
  <c r="Z93" i="17" s="1"/>
  <c r="Y92" i="17"/>
  <c r="Y93" i="17" s="1"/>
  <c r="X92" i="17"/>
  <c r="X93" i="17" s="1"/>
  <c r="W92" i="17"/>
  <c r="W93" i="17" s="1"/>
  <c r="V92" i="17"/>
  <c r="V93" i="17" s="1"/>
  <c r="U92" i="17"/>
  <c r="U93" i="17" s="1"/>
  <c r="T92" i="17"/>
  <c r="T93" i="17" s="1"/>
  <c r="S92" i="17"/>
  <c r="S93" i="17" s="1"/>
  <c r="R92" i="17"/>
  <c r="R93" i="17" s="1"/>
  <c r="Q92" i="17"/>
  <c r="Q93" i="17" s="1"/>
  <c r="P92" i="17"/>
  <c r="P93" i="17" s="1"/>
  <c r="O92" i="17"/>
  <c r="O93" i="17" s="1"/>
  <c r="N92" i="17"/>
  <c r="N93" i="17" s="1"/>
  <c r="M92" i="17"/>
  <c r="M93" i="17" s="1"/>
  <c r="L92" i="17"/>
  <c r="L93" i="17" s="1"/>
  <c r="K92" i="17"/>
  <c r="K93" i="17" s="1"/>
  <c r="J92" i="17"/>
  <c r="J93" i="17" s="1"/>
  <c r="I92" i="17"/>
  <c r="I93" i="17" s="1"/>
  <c r="H92" i="17"/>
  <c r="H93" i="17" s="1"/>
  <c r="G92" i="17"/>
  <c r="G93" i="17" s="1"/>
  <c r="BB91" i="17"/>
  <c r="BA91" i="17"/>
  <c r="AZ91" i="17"/>
  <c r="AY91" i="17"/>
  <c r="AX91" i="17"/>
  <c r="AW91" i="17"/>
  <c r="AV91" i="17"/>
  <c r="AU91" i="17"/>
  <c r="AT91" i="17"/>
  <c r="AS91" i="17"/>
  <c r="AR91" i="17"/>
  <c r="AQ91" i="17"/>
  <c r="AP91" i="17"/>
  <c r="AN91" i="17"/>
  <c r="AM91" i="17"/>
  <c r="AL91" i="17"/>
  <c r="AK91" i="17"/>
  <c r="AJ91" i="17"/>
  <c r="AI91" i="17"/>
  <c r="AH91" i="17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P91" i="17"/>
  <c r="O91" i="17"/>
  <c r="N91" i="17"/>
  <c r="M91" i="17"/>
  <c r="L91" i="17"/>
  <c r="K91" i="17"/>
  <c r="J91" i="17"/>
  <c r="I91" i="17"/>
  <c r="H91" i="17"/>
  <c r="G91" i="17"/>
  <c r="BB85" i="17"/>
  <c r="BB86" i="17" s="1"/>
  <c r="BA85" i="17"/>
  <c r="BA86" i="17" s="1"/>
  <c r="AZ85" i="17"/>
  <c r="AZ86" i="17" s="1"/>
  <c r="AY85" i="17"/>
  <c r="AY86" i="17" s="1"/>
  <c r="AX85" i="17"/>
  <c r="AX86" i="17" s="1"/>
  <c r="AW85" i="17"/>
  <c r="AW86" i="17" s="1"/>
  <c r="AV85" i="17"/>
  <c r="AV86" i="17" s="1"/>
  <c r="AU85" i="17"/>
  <c r="AU86" i="17" s="1"/>
  <c r="AT85" i="17"/>
  <c r="AT86" i="17" s="1"/>
  <c r="AS85" i="17"/>
  <c r="AS86" i="17" s="1"/>
  <c r="AR85" i="17"/>
  <c r="AR86" i="17" s="1"/>
  <c r="AQ85" i="17"/>
  <c r="AQ86" i="17" s="1"/>
  <c r="AP85" i="17"/>
  <c r="AP86" i="17" s="1"/>
  <c r="AN85" i="17"/>
  <c r="AN86" i="17" s="1"/>
  <c r="AM85" i="17"/>
  <c r="AM86" i="17" s="1"/>
  <c r="AL85" i="17"/>
  <c r="AL86" i="17" s="1"/>
  <c r="AK85" i="17"/>
  <c r="AK86" i="17" s="1"/>
  <c r="AJ85" i="17"/>
  <c r="AJ86" i="17" s="1"/>
  <c r="AI85" i="17"/>
  <c r="AI86" i="17" s="1"/>
  <c r="AH85" i="17"/>
  <c r="AH86" i="17" s="1"/>
  <c r="AG85" i="17"/>
  <c r="AG86" i="17" s="1"/>
  <c r="AF85" i="17"/>
  <c r="AF86" i="17" s="1"/>
  <c r="AE85" i="17"/>
  <c r="AE86" i="17" s="1"/>
  <c r="AD85" i="17"/>
  <c r="AD86" i="17" s="1"/>
  <c r="AC85" i="17"/>
  <c r="AC86" i="17" s="1"/>
  <c r="AB85" i="17"/>
  <c r="AB86" i="17" s="1"/>
  <c r="AA85" i="17"/>
  <c r="AA86" i="17" s="1"/>
  <c r="Z85" i="17"/>
  <c r="Z86" i="17" s="1"/>
  <c r="Y85" i="17"/>
  <c r="Y86" i="17" s="1"/>
  <c r="X85" i="17"/>
  <c r="X86" i="17" s="1"/>
  <c r="W85" i="17"/>
  <c r="W86" i="17" s="1"/>
  <c r="V85" i="17"/>
  <c r="V86" i="17" s="1"/>
  <c r="U85" i="17"/>
  <c r="U86" i="17" s="1"/>
  <c r="T85" i="17"/>
  <c r="T86" i="17" s="1"/>
  <c r="S85" i="17"/>
  <c r="S86" i="17" s="1"/>
  <c r="R85" i="17"/>
  <c r="R86" i="17" s="1"/>
  <c r="Q85" i="17"/>
  <c r="Q86" i="17" s="1"/>
  <c r="P85" i="17"/>
  <c r="P86" i="17" s="1"/>
  <c r="O85" i="17"/>
  <c r="O86" i="17" s="1"/>
  <c r="N85" i="17"/>
  <c r="N86" i="17" s="1"/>
  <c r="M85" i="17"/>
  <c r="M86" i="17" s="1"/>
  <c r="L85" i="17"/>
  <c r="L86" i="17" s="1"/>
  <c r="K85" i="17"/>
  <c r="K86" i="17" s="1"/>
  <c r="J85" i="17"/>
  <c r="J86" i="17" s="1"/>
  <c r="I85" i="17"/>
  <c r="I86" i="17" s="1"/>
  <c r="H85" i="17"/>
  <c r="H86" i="17" s="1"/>
  <c r="G85" i="17"/>
  <c r="G86" i="17" s="1"/>
  <c r="BB84" i="17"/>
  <c r="BA84" i="17"/>
  <c r="AZ84" i="17"/>
  <c r="AY84" i="17"/>
  <c r="AX84" i="17"/>
  <c r="AW84" i="17"/>
  <c r="AV84" i="17"/>
  <c r="AU84" i="17"/>
  <c r="AT84" i="17"/>
  <c r="AS84" i="17"/>
  <c r="AR84" i="17"/>
  <c r="AQ84" i="17"/>
  <c r="AP84" i="17"/>
  <c r="AN84" i="17"/>
  <c r="AM84" i="17"/>
  <c r="AL84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BB78" i="17"/>
  <c r="BB79" i="17" s="1"/>
  <c r="BA78" i="17"/>
  <c r="BA79" i="17" s="1"/>
  <c r="AZ78" i="17"/>
  <c r="AZ79" i="17" s="1"/>
  <c r="AY78" i="17"/>
  <c r="AY79" i="17" s="1"/>
  <c r="AX78" i="17"/>
  <c r="AX79" i="17" s="1"/>
  <c r="AW78" i="17"/>
  <c r="AW79" i="17" s="1"/>
  <c r="AV78" i="17"/>
  <c r="AV79" i="17" s="1"/>
  <c r="AU78" i="17"/>
  <c r="AU79" i="17" s="1"/>
  <c r="AT78" i="17"/>
  <c r="AT79" i="17" s="1"/>
  <c r="AS78" i="17"/>
  <c r="AS79" i="17" s="1"/>
  <c r="AR78" i="17"/>
  <c r="AR79" i="17" s="1"/>
  <c r="AQ78" i="17"/>
  <c r="AQ79" i="17" s="1"/>
  <c r="AP78" i="17"/>
  <c r="AP79" i="17" s="1"/>
  <c r="AN78" i="17"/>
  <c r="AN79" i="17" s="1"/>
  <c r="AM78" i="17"/>
  <c r="AM79" i="17" s="1"/>
  <c r="AL78" i="17"/>
  <c r="AL79" i="17" s="1"/>
  <c r="AK78" i="17"/>
  <c r="AK79" i="17" s="1"/>
  <c r="AJ78" i="17"/>
  <c r="AJ79" i="17" s="1"/>
  <c r="AI78" i="17"/>
  <c r="AI79" i="17" s="1"/>
  <c r="AH78" i="17"/>
  <c r="AH79" i="17" s="1"/>
  <c r="AG78" i="17"/>
  <c r="AG79" i="17" s="1"/>
  <c r="AF78" i="17"/>
  <c r="AF79" i="17" s="1"/>
  <c r="AE78" i="17"/>
  <c r="AE79" i="17" s="1"/>
  <c r="AD78" i="17"/>
  <c r="AD79" i="17" s="1"/>
  <c r="AC78" i="17"/>
  <c r="AC79" i="17" s="1"/>
  <c r="AB78" i="17"/>
  <c r="AB79" i="17" s="1"/>
  <c r="AA78" i="17"/>
  <c r="AA79" i="17" s="1"/>
  <c r="Z78" i="17"/>
  <c r="Z79" i="17" s="1"/>
  <c r="Y78" i="17"/>
  <c r="Y79" i="17" s="1"/>
  <c r="X78" i="17"/>
  <c r="X79" i="17" s="1"/>
  <c r="W78" i="17"/>
  <c r="W79" i="17" s="1"/>
  <c r="V78" i="17"/>
  <c r="V79" i="17" s="1"/>
  <c r="U78" i="17"/>
  <c r="U79" i="17" s="1"/>
  <c r="T78" i="17"/>
  <c r="T79" i="17" s="1"/>
  <c r="S78" i="17"/>
  <c r="S79" i="17" s="1"/>
  <c r="R78" i="17"/>
  <c r="R79" i="17" s="1"/>
  <c r="Q78" i="17"/>
  <c r="Q79" i="17" s="1"/>
  <c r="P78" i="17"/>
  <c r="P79" i="17" s="1"/>
  <c r="O78" i="17"/>
  <c r="O79" i="17" s="1"/>
  <c r="N78" i="17"/>
  <c r="N79" i="17" s="1"/>
  <c r="M78" i="17"/>
  <c r="M79" i="17" s="1"/>
  <c r="L78" i="17"/>
  <c r="L79" i="17" s="1"/>
  <c r="K78" i="17"/>
  <c r="K79" i="17" s="1"/>
  <c r="J78" i="17"/>
  <c r="J79" i="17" s="1"/>
  <c r="I78" i="17"/>
  <c r="I79" i="17" s="1"/>
  <c r="H78" i="17"/>
  <c r="H79" i="17" s="1"/>
  <c r="G78" i="17"/>
  <c r="G79" i="17" s="1"/>
  <c r="BB77" i="17"/>
  <c r="BA77" i="17"/>
  <c r="AZ77" i="17"/>
  <c r="AY77" i="17"/>
  <c r="AX77" i="17"/>
  <c r="AW77" i="17"/>
  <c r="AV77" i="17"/>
  <c r="AU77" i="17"/>
  <c r="AT77" i="17"/>
  <c r="AS77" i="17"/>
  <c r="AR77" i="17"/>
  <c r="AQ77" i="17"/>
  <c r="AP77" i="17"/>
  <c r="AN77" i="17"/>
  <c r="AM77" i="17"/>
  <c r="AL77" i="17"/>
  <c r="AK77" i="17"/>
  <c r="AJ77" i="17"/>
  <c r="AI77" i="17"/>
  <c r="AH77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U77" i="17"/>
  <c r="T77" i="17"/>
  <c r="S77" i="17"/>
  <c r="R77" i="17"/>
  <c r="Q77" i="17"/>
  <c r="P77" i="17"/>
  <c r="O77" i="17"/>
  <c r="N77" i="17"/>
  <c r="M77" i="17"/>
  <c r="L77" i="17"/>
  <c r="K77" i="17"/>
  <c r="J77" i="17"/>
  <c r="I77" i="17"/>
  <c r="H77" i="17"/>
  <c r="G77" i="17"/>
  <c r="J72" i="17"/>
  <c r="BB71" i="17"/>
  <c r="BB72" i="17" s="1"/>
  <c r="BA71" i="17"/>
  <c r="BA72" i="17" s="1"/>
  <c r="AZ71" i="17"/>
  <c r="AZ72" i="17" s="1"/>
  <c r="AY71" i="17"/>
  <c r="AY72" i="17" s="1"/>
  <c r="AX71" i="17"/>
  <c r="AX72" i="17" s="1"/>
  <c r="AW71" i="17"/>
  <c r="AW72" i="17" s="1"/>
  <c r="AV71" i="17"/>
  <c r="AV72" i="17" s="1"/>
  <c r="AU71" i="17"/>
  <c r="AU72" i="17" s="1"/>
  <c r="AT71" i="17"/>
  <c r="AT72" i="17" s="1"/>
  <c r="AS71" i="17"/>
  <c r="AS72" i="17" s="1"/>
  <c r="AR71" i="17"/>
  <c r="AR72" i="17" s="1"/>
  <c r="AQ71" i="17"/>
  <c r="AQ72" i="17" s="1"/>
  <c r="AP71" i="17"/>
  <c r="AP72" i="17" s="1"/>
  <c r="AN71" i="17"/>
  <c r="AN72" i="17" s="1"/>
  <c r="AM71" i="17"/>
  <c r="AM72" i="17" s="1"/>
  <c r="AL71" i="17"/>
  <c r="AL72" i="17" s="1"/>
  <c r="AK71" i="17"/>
  <c r="AK72" i="17" s="1"/>
  <c r="AJ71" i="17"/>
  <c r="AJ72" i="17" s="1"/>
  <c r="AI71" i="17"/>
  <c r="AI72" i="17" s="1"/>
  <c r="AH71" i="17"/>
  <c r="AH72" i="17" s="1"/>
  <c r="AG71" i="17"/>
  <c r="AG72" i="17" s="1"/>
  <c r="AF71" i="17"/>
  <c r="AF72" i="17" s="1"/>
  <c r="AE71" i="17"/>
  <c r="AE72" i="17" s="1"/>
  <c r="AD71" i="17"/>
  <c r="AD72" i="17" s="1"/>
  <c r="AC71" i="17"/>
  <c r="AC72" i="17" s="1"/>
  <c r="AB71" i="17"/>
  <c r="AB72" i="17" s="1"/>
  <c r="AA71" i="17"/>
  <c r="AA72" i="17" s="1"/>
  <c r="Z71" i="17"/>
  <c r="Z72" i="17" s="1"/>
  <c r="Y71" i="17"/>
  <c r="Y72" i="17" s="1"/>
  <c r="X71" i="17"/>
  <c r="X72" i="17" s="1"/>
  <c r="W71" i="17"/>
  <c r="W72" i="17" s="1"/>
  <c r="V71" i="17"/>
  <c r="V72" i="17" s="1"/>
  <c r="U71" i="17"/>
  <c r="U72" i="17" s="1"/>
  <c r="T71" i="17"/>
  <c r="T72" i="17" s="1"/>
  <c r="S71" i="17"/>
  <c r="S72" i="17" s="1"/>
  <c r="R71" i="17"/>
  <c r="R72" i="17" s="1"/>
  <c r="Q71" i="17"/>
  <c r="Q72" i="17" s="1"/>
  <c r="P71" i="17"/>
  <c r="P72" i="17" s="1"/>
  <c r="O71" i="17"/>
  <c r="O72" i="17" s="1"/>
  <c r="N71" i="17"/>
  <c r="N72" i="17" s="1"/>
  <c r="M71" i="17"/>
  <c r="M72" i="17" s="1"/>
  <c r="L71" i="17"/>
  <c r="L72" i="17" s="1"/>
  <c r="K71" i="17"/>
  <c r="K72" i="17" s="1"/>
  <c r="J71" i="17"/>
  <c r="I71" i="17"/>
  <c r="I72" i="17" s="1"/>
  <c r="H71" i="17"/>
  <c r="H72" i="17" s="1"/>
  <c r="G71" i="17"/>
  <c r="G72" i="17" s="1"/>
  <c r="BB70" i="17"/>
  <c r="BA70" i="17"/>
  <c r="AZ70" i="17"/>
  <c r="AY70" i="17"/>
  <c r="AX70" i="17"/>
  <c r="AW70" i="17"/>
  <c r="AV70" i="17"/>
  <c r="AU70" i="17"/>
  <c r="AT70" i="17"/>
  <c r="AS70" i="17"/>
  <c r="AR70" i="17"/>
  <c r="AQ70" i="17"/>
  <c r="AP70" i="17"/>
  <c r="AN70" i="17"/>
  <c r="AM70" i="17"/>
  <c r="AL70" i="17"/>
  <c r="AK70" i="17"/>
  <c r="AJ70" i="17"/>
  <c r="AI70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G70" i="17"/>
  <c r="R65" i="17"/>
  <c r="J65" i="17"/>
  <c r="BB64" i="17"/>
  <c r="BB65" i="17" s="1"/>
  <c r="BA64" i="17"/>
  <c r="BA65" i="17" s="1"/>
  <c r="AZ64" i="17"/>
  <c r="AZ65" i="17" s="1"/>
  <c r="AY64" i="17"/>
  <c r="AY65" i="17" s="1"/>
  <c r="AX64" i="17"/>
  <c r="AX65" i="17" s="1"/>
  <c r="AW64" i="17"/>
  <c r="AW65" i="17" s="1"/>
  <c r="AV64" i="17"/>
  <c r="AV65" i="17" s="1"/>
  <c r="AU64" i="17"/>
  <c r="AU65" i="17" s="1"/>
  <c r="AT64" i="17"/>
  <c r="AT65" i="17" s="1"/>
  <c r="AS64" i="17"/>
  <c r="AS65" i="17" s="1"/>
  <c r="AR64" i="17"/>
  <c r="AR65" i="17" s="1"/>
  <c r="AQ64" i="17"/>
  <c r="AQ65" i="17" s="1"/>
  <c r="AP64" i="17"/>
  <c r="AP65" i="17" s="1"/>
  <c r="AN64" i="17"/>
  <c r="AN65" i="17" s="1"/>
  <c r="AM64" i="17"/>
  <c r="AM65" i="17" s="1"/>
  <c r="AL64" i="17"/>
  <c r="AL65" i="17" s="1"/>
  <c r="AK64" i="17"/>
  <c r="AK65" i="17" s="1"/>
  <c r="AJ64" i="17"/>
  <c r="AJ65" i="17" s="1"/>
  <c r="AI64" i="17"/>
  <c r="AI65" i="17" s="1"/>
  <c r="AH64" i="17"/>
  <c r="AH65" i="17" s="1"/>
  <c r="AG64" i="17"/>
  <c r="AG65" i="17" s="1"/>
  <c r="AF64" i="17"/>
  <c r="AF65" i="17" s="1"/>
  <c r="AE64" i="17"/>
  <c r="AE65" i="17" s="1"/>
  <c r="AD64" i="17"/>
  <c r="AD65" i="17" s="1"/>
  <c r="AC64" i="17"/>
  <c r="AC65" i="17" s="1"/>
  <c r="AB64" i="17"/>
  <c r="AB65" i="17" s="1"/>
  <c r="AA64" i="17"/>
  <c r="AA65" i="17" s="1"/>
  <c r="Z64" i="17"/>
  <c r="Z65" i="17" s="1"/>
  <c r="Y64" i="17"/>
  <c r="Y65" i="17" s="1"/>
  <c r="X64" i="17"/>
  <c r="X65" i="17" s="1"/>
  <c r="W64" i="17"/>
  <c r="W65" i="17" s="1"/>
  <c r="V64" i="17"/>
  <c r="V65" i="17" s="1"/>
  <c r="U64" i="17"/>
  <c r="U65" i="17" s="1"/>
  <c r="T64" i="17"/>
  <c r="T65" i="17" s="1"/>
  <c r="S64" i="17"/>
  <c r="S65" i="17" s="1"/>
  <c r="R64" i="17"/>
  <c r="Q64" i="17"/>
  <c r="Q65" i="17" s="1"/>
  <c r="P64" i="17"/>
  <c r="P65" i="17" s="1"/>
  <c r="O64" i="17"/>
  <c r="O65" i="17" s="1"/>
  <c r="N64" i="17"/>
  <c r="N65" i="17" s="1"/>
  <c r="M64" i="17"/>
  <c r="M65" i="17" s="1"/>
  <c r="L64" i="17"/>
  <c r="L65" i="17" s="1"/>
  <c r="K64" i="17"/>
  <c r="K65" i="17" s="1"/>
  <c r="J64" i="17"/>
  <c r="I64" i="17"/>
  <c r="I65" i="17" s="1"/>
  <c r="H64" i="17"/>
  <c r="H65" i="17" s="1"/>
  <c r="G64" i="17"/>
  <c r="G65" i="17" s="1"/>
  <c r="BB63" i="17"/>
  <c r="BA63" i="17"/>
  <c r="AZ63" i="17"/>
  <c r="AY63" i="17"/>
  <c r="AX63" i="17"/>
  <c r="AW63" i="17"/>
  <c r="AV63" i="17"/>
  <c r="AU63" i="17"/>
  <c r="AT63" i="17"/>
  <c r="AS63" i="17"/>
  <c r="AR63" i="17"/>
  <c r="AQ63" i="17"/>
  <c r="AP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AU58" i="17"/>
  <c r="AI58" i="17"/>
  <c r="BB57" i="17"/>
  <c r="BB58" i="17" s="1"/>
  <c r="BA57" i="17"/>
  <c r="BA58" i="17" s="1"/>
  <c r="AZ57" i="17"/>
  <c r="AZ58" i="17" s="1"/>
  <c r="AY57" i="17"/>
  <c r="AY58" i="17" s="1"/>
  <c r="AX57" i="17"/>
  <c r="AX58" i="17" s="1"/>
  <c r="AW57" i="17"/>
  <c r="AW58" i="17" s="1"/>
  <c r="AV57" i="17"/>
  <c r="AV58" i="17" s="1"/>
  <c r="AU57" i="17"/>
  <c r="AT57" i="17"/>
  <c r="AT58" i="17" s="1"/>
  <c r="AS57" i="17"/>
  <c r="AS58" i="17" s="1"/>
  <c r="AR57" i="17"/>
  <c r="AR58" i="17" s="1"/>
  <c r="AQ57" i="17"/>
  <c r="AQ58" i="17" s="1"/>
  <c r="AP57" i="17"/>
  <c r="AP58" i="17" s="1"/>
  <c r="AN57" i="17"/>
  <c r="AN58" i="17" s="1"/>
  <c r="AM57" i="17"/>
  <c r="AM58" i="17" s="1"/>
  <c r="AL57" i="17"/>
  <c r="AL58" i="17" s="1"/>
  <c r="AK57" i="17"/>
  <c r="AK58" i="17" s="1"/>
  <c r="AJ57" i="17"/>
  <c r="AJ58" i="17" s="1"/>
  <c r="AI57" i="17"/>
  <c r="AH57" i="17"/>
  <c r="AH58" i="17" s="1"/>
  <c r="AG57" i="17"/>
  <c r="AG58" i="17" s="1"/>
  <c r="AF57" i="17"/>
  <c r="AF58" i="17" s="1"/>
  <c r="AE57" i="17"/>
  <c r="AE58" i="17" s="1"/>
  <c r="AD57" i="17"/>
  <c r="AD58" i="17" s="1"/>
  <c r="AC57" i="17"/>
  <c r="AC58" i="17" s="1"/>
  <c r="AB57" i="17"/>
  <c r="AB58" i="17" s="1"/>
  <c r="AA57" i="17"/>
  <c r="AA58" i="17" s="1"/>
  <c r="Z57" i="17"/>
  <c r="Z58" i="17" s="1"/>
  <c r="Y57" i="17"/>
  <c r="Y58" i="17" s="1"/>
  <c r="X57" i="17"/>
  <c r="X58" i="17" s="1"/>
  <c r="W57" i="17"/>
  <c r="W58" i="17" s="1"/>
  <c r="V57" i="17"/>
  <c r="V58" i="17" s="1"/>
  <c r="U57" i="17"/>
  <c r="U58" i="17" s="1"/>
  <c r="T57" i="17"/>
  <c r="T58" i="17" s="1"/>
  <c r="S57" i="17"/>
  <c r="S58" i="17" s="1"/>
  <c r="R57" i="17"/>
  <c r="R58" i="17" s="1"/>
  <c r="Q57" i="17"/>
  <c r="Q58" i="17" s="1"/>
  <c r="P57" i="17"/>
  <c r="P58" i="17" s="1"/>
  <c r="O57" i="17"/>
  <c r="O58" i="17" s="1"/>
  <c r="N57" i="17"/>
  <c r="N58" i="17" s="1"/>
  <c r="M57" i="17"/>
  <c r="M58" i="17" s="1"/>
  <c r="L57" i="17"/>
  <c r="L58" i="17" s="1"/>
  <c r="K57" i="17"/>
  <c r="K58" i="17" s="1"/>
  <c r="J57" i="17"/>
  <c r="J58" i="17" s="1"/>
  <c r="I57" i="17"/>
  <c r="I58" i="17" s="1"/>
  <c r="H57" i="17"/>
  <c r="H58" i="17" s="1"/>
  <c r="G57" i="17"/>
  <c r="G58" i="17" s="1"/>
  <c r="BB56" i="17"/>
  <c r="BA56" i="17"/>
  <c r="AZ56" i="17"/>
  <c r="AY56" i="17"/>
  <c r="AX56" i="17"/>
  <c r="AW56" i="17"/>
  <c r="AV56" i="17"/>
  <c r="AU56" i="17"/>
  <c r="AT56" i="17"/>
  <c r="AS56" i="17"/>
  <c r="AR56" i="17"/>
  <c r="AQ56" i="17"/>
  <c r="AP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BB50" i="17"/>
  <c r="BB51" i="17" s="1"/>
  <c r="BA50" i="17"/>
  <c r="BA51" i="17" s="1"/>
  <c r="AZ50" i="17"/>
  <c r="AZ51" i="17" s="1"/>
  <c r="AY50" i="17"/>
  <c r="AY51" i="17" s="1"/>
  <c r="AX50" i="17"/>
  <c r="AX51" i="17" s="1"/>
  <c r="AW50" i="17"/>
  <c r="AW51" i="17" s="1"/>
  <c r="AV50" i="17"/>
  <c r="AV51" i="17" s="1"/>
  <c r="AU50" i="17"/>
  <c r="AU51" i="17" s="1"/>
  <c r="AT50" i="17"/>
  <c r="AT51" i="17" s="1"/>
  <c r="AS50" i="17"/>
  <c r="AS51" i="17" s="1"/>
  <c r="AR50" i="17"/>
  <c r="AR51" i="17" s="1"/>
  <c r="AQ50" i="17"/>
  <c r="AQ51" i="17" s="1"/>
  <c r="AP50" i="17"/>
  <c r="AP51" i="17" s="1"/>
  <c r="AN50" i="17"/>
  <c r="AN51" i="17" s="1"/>
  <c r="AM50" i="17"/>
  <c r="AM51" i="17" s="1"/>
  <c r="AL50" i="17"/>
  <c r="AL51" i="17" s="1"/>
  <c r="AK50" i="17"/>
  <c r="AK51" i="17" s="1"/>
  <c r="AJ50" i="17"/>
  <c r="AJ51" i="17" s="1"/>
  <c r="AI50" i="17"/>
  <c r="AI51" i="17" s="1"/>
  <c r="AH50" i="17"/>
  <c r="AH51" i="17" s="1"/>
  <c r="AG50" i="17"/>
  <c r="AG51" i="17" s="1"/>
  <c r="AF50" i="17"/>
  <c r="AF51" i="17" s="1"/>
  <c r="AE50" i="17"/>
  <c r="AE51" i="17" s="1"/>
  <c r="AD50" i="17"/>
  <c r="AD51" i="17" s="1"/>
  <c r="AC50" i="17"/>
  <c r="AC51" i="17" s="1"/>
  <c r="AB50" i="17"/>
  <c r="AB51" i="17" s="1"/>
  <c r="AA50" i="17"/>
  <c r="AA51" i="17" s="1"/>
  <c r="Z50" i="17"/>
  <c r="Z51" i="17" s="1"/>
  <c r="Y50" i="17"/>
  <c r="Y51" i="17" s="1"/>
  <c r="X50" i="17"/>
  <c r="X51" i="17" s="1"/>
  <c r="W50" i="17"/>
  <c r="W51" i="17" s="1"/>
  <c r="V50" i="17"/>
  <c r="V51" i="17" s="1"/>
  <c r="U50" i="17"/>
  <c r="U51" i="17" s="1"/>
  <c r="T50" i="17"/>
  <c r="T51" i="17" s="1"/>
  <c r="S50" i="17"/>
  <c r="S51" i="17" s="1"/>
  <c r="R50" i="17"/>
  <c r="R51" i="17" s="1"/>
  <c r="Q50" i="17"/>
  <c r="Q51" i="17" s="1"/>
  <c r="P50" i="17"/>
  <c r="P51" i="17" s="1"/>
  <c r="O50" i="17"/>
  <c r="O51" i="17" s="1"/>
  <c r="N50" i="17"/>
  <c r="N51" i="17" s="1"/>
  <c r="M50" i="17"/>
  <c r="M51" i="17" s="1"/>
  <c r="L50" i="17"/>
  <c r="L51" i="17" s="1"/>
  <c r="K50" i="17"/>
  <c r="K51" i="17" s="1"/>
  <c r="J50" i="17"/>
  <c r="J51" i="17" s="1"/>
  <c r="I50" i="17"/>
  <c r="I51" i="17" s="1"/>
  <c r="H50" i="17"/>
  <c r="H51" i="17" s="1"/>
  <c r="G50" i="17"/>
  <c r="G51" i="17" s="1"/>
  <c r="BB49" i="17"/>
  <c r="BA49" i="17"/>
  <c r="AZ49" i="17"/>
  <c r="AY49" i="17"/>
  <c r="AX49" i="17"/>
  <c r="AW49" i="17"/>
  <c r="AV49" i="17"/>
  <c r="AU49" i="17"/>
  <c r="AT49" i="17"/>
  <c r="AS49" i="17"/>
  <c r="AR49" i="17"/>
  <c r="AQ49" i="17"/>
  <c r="AP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S44" i="17"/>
  <c r="BB43" i="17"/>
  <c r="BB44" i="17" s="1"/>
  <c r="BA43" i="17"/>
  <c r="BA44" i="17" s="1"/>
  <c r="AZ43" i="17"/>
  <c r="AZ44" i="17" s="1"/>
  <c r="AY43" i="17"/>
  <c r="AY44" i="17" s="1"/>
  <c r="AX43" i="17"/>
  <c r="AX44" i="17" s="1"/>
  <c r="AW43" i="17"/>
  <c r="AW44" i="17" s="1"/>
  <c r="AV43" i="17"/>
  <c r="AV44" i="17" s="1"/>
  <c r="AU43" i="17"/>
  <c r="AU44" i="17" s="1"/>
  <c r="AT43" i="17"/>
  <c r="AT44" i="17" s="1"/>
  <c r="AS43" i="17"/>
  <c r="AS44" i="17" s="1"/>
  <c r="AR43" i="17"/>
  <c r="AR44" i="17" s="1"/>
  <c r="AQ43" i="17"/>
  <c r="AQ44" i="17" s="1"/>
  <c r="AP43" i="17"/>
  <c r="AP44" i="17" s="1"/>
  <c r="AN43" i="17"/>
  <c r="AN44" i="17" s="1"/>
  <c r="AM43" i="17"/>
  <c r="AM44" i="17" s="1"/>
  <c r="AL43" i="17"/>
  <c r="AL44" i="17" s="1"/>
  <c r="AK43" i="17"/>
  <c r="AK44" i="17" s="1"/>
  <c r="AJ43" i="17"/>
  <c r="AJ44" i="17" s="1"/>
  <c r="AI43" i="17"/>
  <c r="AI44" i="17" s="1"/>
  <c r="AH43" i="17"/>
  <c r="AH44" i="17" s="1"/>
  <c r="AG43" i="17"/>
  <c r="AG44" i="17" s="1"/>
  <c r="AF43" i="17"/>
  <c r="AF44" i="17" s="1"/>
  <c r="AE43" i="17"/>
  <c r="AE44" i="17" s="1"/>
  <c r="AD43" i="17"/>
  <c r="AD44" i="17" s="1"/>
  <c r="AC43" i="17"/>
  <c r="AC44" i="17" s="1"/>
  <c r="AB43" i="17"/>
  <c r="AB44" i="17" s="1"/>
  <c r="AA43" i="17"/>
  <c r="AA44" i="17" s="1"/>
  <c r="Z43" i="17"/>
  <c r="Z44" i="17" s="1"/>
  <c r="Y43" i="17"/>
  <c r="Y44" i="17" s="1"/>
  <c r="X43" i="17"/>
  <c r="X44" i="17" s="1"/>
  <c r="W43" i="17"/>
  <c r="W44" i="17" s="1"/>
  <c r="V43" i="17"/>
  <c r="V44" i="17" s="1"/>
  <c r="U43" i="17"/>
  <c r="U44" i="17" s="1"/>
  <c r="T43" i="17"/>
  <c r="T44" i="17" s="1"/>
  <c r="S43" i="17"/>
  <c r="R43" i="17"/>
  <c r="R44" i="17" s="1"/>
  <c r="Q43" i="17"/>
  <c r="Q44" i="17" s="1"/>
  <c r="P43" i="17"/>
  <c r="P44" i="17" s="1"/>
  <c r="O43" i="17"/>
  <c r="O44" i="17" s="1"/>
  <c r="N43" i="17"/>
  <c r="N44" i="17" s="1"/>
  <c r="M43" i="17"/>
  <c r="M44" i="17" s="1"/>
  <c r="L43" i="17"/>
  <c r="L44" i="17" s="1"/>
  <c r="K43" i="17"/>
  <c r="K44" i="17" s="1"/>
  <c r="J43" i="17"/>
  <c r="J44" i="17" s="1"/>
  <c r="I43" i="17"/>
  <c r="I44" i="17" s="1"/>
  <c r="H43" i="17"/>
  <c r="H44" i="17" s="1"/>
  <c r="G43" i="17"/>
  <c r="G44" i="17" s="1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AZ37" i="17"/>
  <c r="S37" i="17"/>
  <c r="K37" i="17"/>
  <c r="BB36" i="17"/>
  <c r="BB37" i="17" s="1"/>
  <c r="BA36" i="17"/>
  <c r="BA37" i="17" s="1"/>
  <c r="AZ36" i="17"/>
  <c r="AY36" i="17"/>
  <c r="AY37" i="17" s="1"/>
  <c r="AX36" i="17"/>
  <c r="AX37" i="17" s="1"/>
  <c r="AW36" i="17"/>
  <c r="AW37" i="17" s="1"/>
  <c r="AV36" i="17"/>
  <c r="AV37" i="17" s="1"/>
  <c r="AU36" i="17"/>
  <c r="AU37" i="17" s="1"/>
  <c r="AT36" i="17"/>
  <c r="AT37" i="17" s="1"/>
  <c r="AS36" i="17"/>
  <c r="AS37" i="17" s="1"/>
  <c r="AR36" i="17"/>
  <c r="AR37" i="17" s="1"/>
  <c r="AQ36" i="17"/>
  <c r="AQ37" i="17" s="1"/>
  <c r="AP36" i="17"/>
  <c r="AP37" i="17" s="1"/>
  <c r="AN36" i="17"/>
  <c r="AN37" i="17" s="1"/>
  <c r="AM36" i="17"/>
  <c r="AM37" i="17" s="1"/>
  <c r="AL36" i="17"/>
  <c r="AL37" i="17" s="1"/>
  <c r="AK36" i="17"/>
  <c r="AK37" i="17" s="1"/>
  <c r="AJ36" i="17"/>
  <c r="AJ37" i="17" s="1"/>
  <c r="AI36" i="17"/>
  <c r="AI37" i="17" s="1"/>
  <c r="AH36" i="17"/>
  <c r="AH37" i="17" s="1"/>
  <c r="AG36" i="17"/>
  <c r="AG37" i="17" s="1"/>
  <c r="AF36" i="17"/>
  <c r="AF37" i="17" s="1"/>
  <c r="AE36" i="17"/>
  <c r="AE37" i="17" s="1"/>
  <c r="AD36" i="17"/>
  <c r="AD37" i="17" s="1"/>
  <c r="AC36" i="17"/>
  <c r="AC37" i="17" s="1"/>
  <c r="AB36" i="17"/>
  <c r="AB37" i="17" s="1"/>
  <c r="AA36" i="17"/>
  <c r="AA37" i="17" s="1"/>
  <c r="Z36" i="17"/>
  <c r="Z37" i="17" s="1"/>
  <c r="Y36" i="17"/>
  <c r="Y37" i="17" s="1"/>
  <c r="X36" i="17"/>
  <c r="X37" i="17" s="1"/>
  <c r="W36" i="17"/>
  <c r="W37" i="17" s="1"/>
  <c r="V36" i="17"/>
  <c r="V37" i="17" s="1"/>
  <c r="U36" i="17"/>
  <c r="U37" i="17" s="1"/>
  <c r="T36" i="17"/>
  <c r="T37" i="17" s="1"/>
  <c r="S36" i="17"/>
  <c r="R36" i="17"/>
  <c r="R37" i="17" s="1"/>
  <c r="Q36" i="17"/>
  <c r="Q37" i="17" s="1"/>
  <c r="P36" i="17"/>
  <c r="P37" i="17" s="1"/>
  <c r="O36" i="17"/>
  <c r="O37" i="17" s="1"/>
  <c r="N36" i="17"/>
  <c r="N37" i="17" s="1"/>
  <c r="M36" i="17"/>
  <c r="M37" i="17" s="1"/>
  <c r="L36" i="17"/>
  <c r="L37" i="17" s="1"/>
  <c r="K36" i="17"/>
  <c r="J36" i="17"/>
  <c r="J37" i="17" s="1"/>
  <c r="I36" i="17"/>
  <c r="I37" i="17" s="1"/>
  <c r="H36" i="17"/>
  <c r="H37" i="17" s="1"/>
  <c r="G36" i="17"/>
  <c r="G37" i="17" s="1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AW30" i="17"/>
  <c r="BB29" i="17"/>
  <c r="BB30" i="17" s="1"/>
  <c r="BA29" i="17"/>
  <c r="BA30" i="17" s="1"/>
  <c r="AZ29" i="17"/>
  <c r="AZ30" i="17" s="1"/>
  <c r="AY29" i="17"/>
  <c r="AY30" i="17" s="1"/>
  <c r="AX29" i="17"/>
  <c r="AX30" i="17" s="1"/>
  <c r="AW29" i="17"/>
  <c r="AV29" i="17"/>
  <c r="AV30" i="17" s="1"/>
  <c r="AU29" i="17"/>
  <c r="AU30" i="17" s="1"/>
  <c r="AT29" i="17"/>
  <c r="AT30" i="17" s="1"/>
  <c r="AS29" i="17"/>
  <c r="AS30" i="17" s="1"/>
  <c r="AR29" i="17"/>
  <c r="AR30" i="17" s="1"/>
  <c r="AQ29" i="17"/>
  <c r="AQ30" i="17" s="1"/>
  <c r="AP29" i="17"/>
  <c r="AP30" i="17" s="1"/>
  <c r="AN29" i="17"/>
  <c r="AN30" i="17" s="1"/>
  <c r="AM29" i="17"/>
  <c r="AM30" i="17" s="1"/>
  <c r="AL29" i="17"/>
  <c r="AL30" i="17" s="1"/>
  <c r="AK29" i="17"/>
  <c r="AK30" i="17" s="1"/>
  <c r="AJ29" i="17"/>
  <c r="AJ30" i="17" s="1"/>
  <c r="AI29" i="17"/>
  <c r="AI30" i="17" s="1"/>
  <c r="AH29" i="17"/>
  <c r="AH30" i="17" s="1"/>
  <c r="AG29" i="17"/>
  <c r="AG30" i="17" s="1"/>
  <c r="AF29" i="17"/>
  <c r="AF30" i="17" s="1"/>
  <c r="AE29" i="17"/>
  <c r="AE30" i="17" s="1"/>
  <c r="AD29" i="17"/>
  <c r="AD30" i="17" s="1"/>
  <c r="AC29" i="17"/>
  <c r="AC30" i="17" s="1"/>
  <c r="AB29" i="17"/>
  <c r="AB30" i="17" s="1"/>
  <c r="AA29" i="17"/>
  <c r="AA30" i="17" s="1"/>
  <c r="Z29" i="17"/>
  <c r="Z30" i="17" s="1"/>
  <c r="Y29" i="17"/>
  <c r="Y30" i="17" s="1"/>
  <c r="X29" i="17"/>
  <c r="X30" i="17" s="1"/>
  <c r="W29" i="17"/>
  <c r="W30" i="17" s="1"/>
  <c r="V29" i="17"/>
  <c r="V30" i="17" s="1"/>
  <c r="U29" i="17"/>
  <c r="U30" i="17" s="1"/>
  <c r="T29" i="17"/>
  <c r="T30" i="17" s="1"/>
  <c r="S29" i="17"/>
  <c r="S30" i="17" s="1"/>
  <c r="R29" i="17"/>
  <c r="R30" i="17" s="1"/>
  <c r="Q29" i="17"/>
  <c r="Q30" i="17" s="1"/>
  <c r="P29" i="17"/>
  <c r="P30" i="17" s="1"/>
  <c r="O29" i="17"/>
  <c r="O30" i="17" s="1"/>
  <c r="N29" i="17"/>
  <c r="N30" i="17" s="1"/>
  <c r="M29" i="17"/>
  <c r="M30" i="17" s="1"/>
  <c r="L29" i="17"/>
  <c r="L30" i="17" s="1"/>
  <c r="K29" i="17"/>
  <c r="K30" i="17" s="1"/>
  <c r="J29" i="17"/>
  <c r="J30" i="17" s="1"/>
  <c r="I29" i="17"/>
  <c r="I30" i="17" s="1"/>
  <c r="H29" i="17"/>
  <c r="H30" i="17" s="1"/>
  <c r="G29" i="17"/>
  <c r="G30" i="17" s="1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W23" i="17"/>
  <c r="BB22" i="17"/>
  <c r="BB23" i="17" s="1"/>
  <c r="BA22" i="17"/>
  <c r="BA23" i="17" s="1"/>
  <c r="AZ22" i="17"/>
  <c r="AZ23" i="17" s="1"/>
  <c r="AY22" i="17"/>
  <c r="AY23" i="17" s="1"/>
  <c r="AX22" i="17"/>
  <c r="AX23" i="17" s="1"/>
  <c r="AW22" i="17"/>
  <c r="AW23" i="17" s="1"/>
  <c r="AV22" i="17"/>
  <c r="AV23" i="17" s="1"/>
  <c r="AU22" i="17"/>
  <c r="AU23" i="17" s="1"/>
  <c r="AT22" i="17"/>
  <c r="AT23" i="17" s="1"/>
  <c r="AS22" i="17"/>
  <c r="AS23" i="17" s="1"/>
  <c r="AR22" i="17"/>
  <c r="AR23" i="17" s="1"/>
  <c r="AQ22" i="17"/>
  <c r="AQ23" i="17" s="1"/>
  <c r="AP22" i="17"/>
  <c r="AP23" i="17" s="1"/>
  <c r="AN22" i="17"/>
  <c r="AN23" i="17" s="1"/>
  <c r="AM22" i="17"/>
  <c r="AM23" i="17" s="1"/>
  <c r="AL22" i="17"/>
  <c r="AL23" i="17" s="1"/>
  <c r="AK22" i="17"/>
  <c r="AK23" i="17" s="1"/>
  <c r="AJ22" i="17"/>
  <c r="AJ23" i="17" s="1"/>
  <c r="AI22" i="17"/>
  <c r="AI23" i="17" s="1"/>
  <c r="AH22" i="17"/>
  <c r="AH23" i="17" s="1"/>
  <c r="AG22" i="17"/>
  <c r="AG23" i="17" s="1"/>
  <c r="AF22" i="17"/>
  <c r="AF23" i="17" s="1"/>
  <c r="AE22" i="17"/>
  <c r="AE23" i="17" s="1"/>
  <c r="AD22" i="17"/>
  <c r="AD23" i="17" s="1"/>
  <c r="AC22" i="17"/>
  <c r="AC23" i="17" s="1"/>
  <c r="AB22" i="17"/>
  <c r="AB23" i="17" s="1"/>
  <c r="AA22" i="17"/>
  <c r="AA23" i="17" s="1"/>
  <c r="Z22" i="17"/>
  <c r="Z23" i="17" s="1"/>
  <c r="Y22" i="17"/>
  <c r="Y23" i="17" s="1"/>
  <c r="X22" i="17"/>
  <c r="X23" i="17" s="1"/>
  <c r="W22" i="17"/>
  <c r="V22" i="17"/>
  <c r="V23" i="17" s="1"/>
  <c r="U22" i="17"/>
  <c r="U23" i="17" s="1"/>
  <c r="T22" i="17"/>
  <c r="T23" i="17" s="1"/>
  <c r="S22" i="17"/>
  <c r="S23" i="17" s="1"/>
  <c r="R22" i="17"/>
  <c r="R23" i="17" s="1"/>
  <c r="Q22" i="17"/>
  <c r="Q23" i="17" s="1"/>
  <c r="P22" i="17"/>
  <c r="P23" i="17" s="1"/>
  <c r="O22" i="17"/>
  <c r="O23" i="17" s="1"/>
  <c r="N22" i="17"/>
  <c r="N23" i="17" s="1"/>
  <c r="M22" i="17"/>
  <c r="M23" i="17" s="1"/>
  <c r="L22" i="17"/>
  <c r="L23" i="17" s="1"/>
  <c r="K22" i="17"/>
  <c r="K23" i="17" s="1"/>
  <c r="J22" i="17"/>
  <c r="J23" i="17" s="1"/>
  <c r="I22" i="17"/>
  <c r="I23" i="17" s="1"/>
  <c r="H22" i="17"/>
  <c r="H23" i="17" s="1"/>
  <c r="G22" i="17"/>
  <c r="G23" i="17" s="1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X16" i="17"/>
  <c r="H16" i="17"/>
  <c r="BB15" i="17"/>
  <c r="BB16" i="17" s="1"/>
  <c r="BA15" i="17"/>
  <c r="BA16" i="17" s="1"/>
  <c r="AZ15" i="17"/>
  <c r="AZ16" i="17" s="1"/>
  <c r="AY15" i="17"/>
  <c r="AY16" i="17" s="1"/>
  <c r="AX15" i="17"/>
  <c r="AX16" i="17" s="1"/>
  <c r="AW15" i="17"/>
  <c r="AW16" i="17" s="1"/>
  <c r="AV15" i="17"/>
  <c r="AV16" i="17" s="1"/>
  <c r="AU15" i="17"/>
  <c r="AU16" i="17" s="1"/>
  <c r="AT15" i="17"/>
  <c r="AT16" i="17" s="1"/>
  <c r="AS15" i="17"/>
  <c r="AS16" i="17" s="1"/>
  <c r="AR15" i="17"/>
  <c r="AR16" i="17" s="1"/>
  <c r="AQ15" i="17"/>
  <c r="AQ16" i="17" s="1"/>
  <c r="AP15" i="17"/>
  <c r="AP16" i="17" s="1"/>
  <c r="AN15" i="17"/>
  <c r="AN16" i="17" s="1"/>
  <c r="AM15" i="17"/>
  <c r="AM16" i="17" s="1"/>
  <c r="AL15" i="17"/>
  <c r="AL16" i="17" s="1"/>
  <c r="AK15" i="17"/>
  <c r="AK16" i="17" s="1"/>
  <c r="AJ15" i="17"/>
  <c r="AJ16" i="17" s="1"/>
  <c r="AI15" i="17"/>
  <c r="AI16" i="17" s="1"/>
  <c r="AH15" i="17"/>
  <c r="AH16" i="17" s="1"/>
  <c r="AG15" i="17"/>
  <c r="AG16" i="17" s="1"/>
  <c r="AF15" i="17"/>
  <c r="AF16" i="17" s="1"/>
  <c r="AE15" i="17"/>
  <c r="AE16" i="17" s="1"/>
  <c r="AD15" i="17"/>
  <c r="AD16" i="17" s="1"/>
  <c r="AC15" i="17"/>
  <c r="AC16" i="17" s="1"/>
  <c r="AB15" i="17"/>
  <c r="AB16" i="17" s="1"/>
  <c r="AA15" i="17"/>
  <c r="AA16" i="17" s="1"/>
  <c r="Z15" i="17"/>
  <c r="Z16" i="17" s="1"/>
  <c r="Y15" i="17"/>
  <c r="Y16" i="17" s="1"/>
  <c r="X15" i="17"/>
  <c r="W15" i="17"/>
  <c r="W16" i="17" s="1"/>
  <c r="V15" i="17"/>
  <c r="V16" i="17" s="1"/>
  <c r="U15" i="17"/>
  <c r="U16" i="17" s="1"/>
  <c r="T15" i="17"/>
  <c r="T16" i="17" s="1"/>
  <c r="S15" i="17"/>
  <c r="S16" i="17" s="1"/>
  <c r="R15" i="17"/>
  <c r="R16" i="17" s="1"/>
  <c r="Q15" i="17"/>
  <c r="Q16" i="17" s="1"/>
  <c r="P15" i="17"/>
  <c r="P16" i="17" s="1"/>
  <c r="O15" i="17"/>
  <c r="O16" i="17" s="1"/>
  <c r="N15" i="17"/>
  <c r="N16" i="17" s="1"/>
  <c r="M15" i="17"/>
  <c r="M16" i="17" s="1"/>
  <c r="L15" i="17"/>
  <c r="L16" i="17" s="1"/>
  <c r="K15" i="17"/>
  <c r="K16" i="17" s="1"/>
  <c r="J15" i="17"/>
  <c r="J16" i="17" s="1"/>
  <c r="I15" i="17"/>
  <c r="I16" i="17" s="1"/>
  <c r="H15" i="17"/>
  <c r="G15" i="17"/>
  <c r="G16" i="17" s="1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BB8" i="17"/>
  <c r="BB9" i="17" s="1"/>
  <c r="BA8" i="17"/>
  <c r="BA9" i="17" s="1"/>
  <c r="AZ8" i="17"/>
  <c r="AZ9" i="17" s="1"/>
  <c r="AY8" i="17"/>
  <c r="AY9" i="17" s="1"/>
  <c r="AX8" i="17"/>
  <c r="AX9" i="17" s="1"/>
  <c r="AW8" i="17"/>
  <c r="AW9" i="17" s="1"/>
  <c r="AV8" i="17"/>
  <c r="AV9" i="17" s="1"/>
  <c r="AU8" i="17"/>
  <c r="AU9" i="17" s="1"/>
  <c r="AT8" i="17"/>
  <c r="AT9" i="17" s="1"/>
  <c r="AS8" i="17"/>
  <c r="AS9" i="17" s="1"/>
  <c r="AR8" i="17"/>
  <c r="AR9" i="17" s="1"/>
  <c r="AQ8" i="17"/>
  <c r="AQ9" i="17" s="1"/>
  <c r="AP8" i="17"/>
  <c r="AP9" i="17" s="1"/>
  <c r="AN8" i="17"/>
  <c r="AN9" i="17" s="1"/>
  <c r="AM8" i="17"/>
  <c r="AM9" i="17" s="1"/>
  <c r="AL8" i="17"/>
  <c r="AL9" i="17" s="1"/>
  <c r="AK8" i="17"/>
  <c r="AK9" i="17" s="1"/>
  <c r="AJ8" i="17"/>
  <c r="AJ9" i="17" s="1"/>
  <c r="AI8" i="17"/>
  <c r="AI9" i="17" s="1"/>
  <c r="AH8" i="17"/>
  <c r="AH9" i="17" s="1"/>
  <c r="AG8" i="17"/>
  <c r="AG9" i="17" s="1"/>
  <c r="AF8" i="17"/>
  <c r="AF9" i="17" s="1"/>
  <c r="AE8" i="17"/>
  <c r="AE9" i="17" s="1"/>
  <c r="AD8" i="17"/>
  <c r="AD9" i="17" s="1"/>
  <c r="AC8" i="17"/>
  <c r="AC9" i="17" s="1"/>
  <c r="AB8" i="17"/>
  <c r="AB9" i="17" s="1"/>
  <c r="AA8" i="17"/>
  <c r="AA9" i="17" s="1"/>
  <c r="Z8" i="17"/>
  <c r="Z9" i="17" s="1"/>
  <c r="Y8" i="17"/>
  <c r="Y9" i="17" s="1"/>
  <c r="X8" i="17"/>
  <c r="X9" i="17" s="1"/>
  <c r="W8" i="17"/>
  <c r="W9" i="17" s="1"/>
  <c r="V8" i="17"/>
  <c r="V9" i="17" s="1"/>
  <c r="U8" i="17"/>
  <c r="U9" i="17" s="1"/>
  <c r="T8" i="17"/>
  <c r="T9" i="17" s="1"/>
  <c r="S8" i="17"/>
  <c r="S9" i="17" s="1"/>
  <c r="R8" i="17"/>
  <c r="R9" i="17" s="1"/>
  <c r="Q8" i="17"/>
  <c r="Q9" i="17" s="1"/>
  <c r="P8" i="17"/>
  <c r="P9" i="17" s="1"/>
  <c r="O8" i="17"/>
  <c r="O9" i="17" s="1"/>
  <c r="N8" i="17"/>
  <c r="N9" i="17" s="1"/>
  <c r="M8" i="17"/>
  <c r="M9" i="17" s="1"/>
  <c r="L8" i="17"/>
  <c r="L9" i="17" s="1"/>
  <c r="K8" i="17"/>
  <c r="K9" i="17" s="1"/>
  <c r="J8" i="17"/>
  <c r="J9" i="17" s="1"/>
  <c r="I8" i="17"/>
  <c r="I9" i="17" s="1"/>
  <c r="H8" i="17"/>
  <c r="H9" i="17" s="1"/>
  <c r="G8" i="17"/>
  <c r="G9" i="17" s="1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BG29" i="26"/>
  <c r="AX39" i="26"/>
  <c r="AX40" i="26"/>
  <c r="BI40" i="26"/>
  <c r="AX42" i="26"/>
  <c r="AY45" i="26"/>
  <c r="BG45" i="26"/>
  <c r="AX46" i="26"/>
  <c r="AY46" i="26"/>
  <c r="BG46" i="26"/>
  <c r="BG47" i="26"/>
  <c r="AX52" i="26"/>
  <c r="BG53" i="26"/>
  <c r="BG54" i="26"/>
  <c r="AY55" i="26"/>
  <c r="BG55" i="26"/>
  <c r="BI55" i="26"/>
  <c r="BG57" i="26"/>
  <c r="AX63" i="26"/>
  <c r="AX64" i="26"/>
  <c r="AX65" i="26"/>
  <c r="BG66" i="26"/>
  <c r="BG67" i="26"/>
  <c r="BG68" i="26"/>
  <c r="BG69" i="26"/>
  <c r="BG71" i="26"/>
  <c r="AY72" i="26"/>
  <c r="BG72" i="26"/>
  <c r="AY73" i="26"/>
  <c r="AX74" i="26"/>
  <c r="BG74" i="26"/>
  <c r="AX75" i="26"/>
  <c r="AY75" i="26"/>
  <c r="BG75" i="26"/>
  <c r="AY76" i="26"/>
  <c r="BG76" i="26"/>
  <c r="AY78" i="26"/>
  <c r="AX79" i="26"/>
  <c r="AY82" i="26"/>
  <c r="BG82" i="26"/>
  <c r="BG83" i="26"/>
  <c r="AX84" i="26"/>
  <c r="AY84" i="26"/>
  <c r="BG84" i="26"/>
  <c r="AX85" i="26"/>
  <c r="AY85" i="26"/>
  <c r="BG85" i="26"/>
  <c r="AX86" i="26"/>
  <c r="AX87" i="26"/>
  <c r="AX88" i="26"/>
  <c r="BG88" i="26"/>
  <c r="AX90" i="26"/>
  <c r="AX91" i="26"/>
  <c r="BG91" i="26"/>
  <c r="AX92" i="26"/>
  <c r="BG92" i="26"/>
  <c r="AU93" i="26"/>
  <c r="AX93" i="26"/>
  <c r="BG93" i="26"/>
  <c r="AX94" i="26"/>
  <c r="AX95" i="26"/>
  <c r="AX96" i="26"/>
  <c r="BG96" i="26"/>
  <c r="AX97" i="26"/>
  <c r="BG97" i="26"/>
  <c r="AX98" i="26"/>
  <c r="AX99" i="26"/>
  <c r="AX100" i="26"/>
  <c r="AX101" i="26"/>
  <c r="AX102" i="26"/>
  <c r="BG102" i="26"/>
  <c r="AX103" i="26"/>
  <c r="BG103" i="26"/>
  <c r="AX20" i="26"/>
  <c r="AX21" i="26"/>
  <c r="AX22" i="26"/>
  <c r="AY22" i="26"/>
  <c r="BG22" i="26"/>
  <c r="BG23" i="26"/>
  <c r="AX24" i="26"/>
  <c r="AX25" i="26"/>
  <c r="BG25" i="26"/>
  <c r="AX26" i="26"/>
  <c r="AY26" i="26"/>
  <c r="BG26" i="26"/>
  <c r="AY27" i="26"/>
  <c r="BG27" i="26"/>
  <c r="AY28" i="26"/>
  <c r="BG28" i="26"/>
  <c r="W5" i="23"/>
  <c r="AI5" i="23" s="1"/>
  <c r="AE19" i="23"/>
  <c r="AQ19" i="23" s="1"/>
  <c r="AE21" i="23"/>
  <c r="AQ21" i="23" s="1"/>
  <c r="AA36" i="23"/>
  <c r="AM36" i="23" s="1"/>
  <c r="AA55" i="23"/>
  <c r="AM55" i="23" s="1"/>
  <c r="AE64" i="23"/>
  <c r="AQ64" i="23" s="1"/>
  <c r="AE65" i="23"/>
  <c r="AQ65" i="23" s="1"/>
  <c r="AC74" i="23"/>
  <c r="AO74" i="23" s="1"/>
  <c r="AE74" i="23"/>
  <c r="AQ74" i="23" s="1"/>
  <c r="AE84" i="23"/>
  <c r="AQ84" i="23" s="1"/>
  <c r="W7" i="23"/>
  <c r="AI7" i="23" s="1"/>
  <c r="W8" i="23"/>
  <c r="AI8" i="23" s="1"/>
  <c r="W9" i="23"/>
  <c r="AI9" i="23" s="1"/>
  <c r="W12" i="23"/>
  <c r="AI12" i="23" s="1"/>
  <c r="W13" i="23"/>
  <c r="AI13" i="23" s="1"/>
  <c r="W14" i="23"/>
  <c r="AI14" i="23" s="1"/>
  <c r="W15" i="23"/>
  <c r="AI15" i="23" s="1"/>
  <c r="W16" i="23"/>
  <c r="AI16" i="23" s="1"/>
  <c r="W17" i="23"/>
  <c r="AI17" i="23" s="1"/>
  <c r="W18" i="23"/>
  <c r="AI18" i="23" s="1"/>
  <c r="W19" i="23"/>
  <c r="AI19" i="23" s="1"/>
  <c r="W20" i="23"/>
  <c r="AI20" i="23" s="1"/>
  <c r="W21" i="23"/>
  <c r="AI21" i="23" s="1"/>
  <c r="W22" i="23"/>
  <c r="AI22" i="23" s="1"/>
  <c r="W25" i="23"/>
  <c r="AI25" i="23" s="1"/>
  <c r="W26" i="23"/>
  <c r="AI26" i="23" s="1"/>
  <c r="W27" i="23"/>
  <c r="AI27" i="23" s="1"/>
  <c r="W28" i="23"/>
  <c r="AI28" i="23" s="1"/>
  <c r="W30" i="23"/>
  <c r="AI30" i="23" s="1"/>
  <c r="W31" i="23"/>
  <c r="AI31" i="23" s="1"/>
  <c r="W32" i="23"/>
  <c r="AI32" i="23" s="1"/>
  <c r="W33" i="23"/>
  <c r="AI33" i="23" s="1"/>
  <c r="W34" i="23"/>
  <c r="AI34" i="23" s="1"/>
  <c r="W36" i="23"/>
  <c r="AI36" i="23" s="1"/>
  <c r="W37" i="23"/>
  <c r="AI37" i="23" s="1"/>
  <c r="W38" i="23"/>
  <c r="AI38" i="23" s="1"/>
  <c r="W41" i="23"/>
  <c r="AI41" i="23" s="1"/>
  <c r="W45" i="23"/>
  <c r="AI45" i="23" s="1"/>
  <c r="W46" i="23"/>
  <c r="AI46" i="23" s="1"/>
  <c r="W48" i="23"/>
  <c r="AI48" i="23" s="1"/>
  <c r="W49" i="23"/>
  <c r="AI49" i="23" s="1"/>
  <c r="W51" i="23"/>
  <c r="AI51" i="23" s="1"/>
  <c r="W53" i="23"/>
  <c r="AI53" i="23" s="1"/>
  <c r="W54" i="23"/>
  <c r="AI54" i="23" s="1"/>
  <c r="W55" i="23"/>
  <c r="AI55" i="23" s="1"/>
  <c r="W56" i="23"/>
  <c r="AI56" i="23" s="1"/>
  <c r="W58" i="23"/>
  <c r="AI58" i="23" s="1"/>
  <c r="W60" i="23"/>
  <c r="AI60" i="23" s="1"/>
  <c r="W63" i="23"/>
  <c r="AI63" i="23" s="1"/>
  <c r="W65" i="23"/>
  <c r="AI65" i="23" s="1"/>
  <c r="W66" i="23"/>
  <c r="AI66" i="23" s="1"/>
  <c r="W67" i="23"/>
  <c r="AI67" i="23" s="1"/>
  <c r="W68" i="23"/>
  <c r="AI68" i="23" s="1"/>
  <c r="W69" i="23"/>
  <c r="AI69" i="23" s="1"/>
  <c r="W70" i="23"/>
  <c r="AI70" i="23" s="1"/>
  <c r="W71" i="23"/>
  <c r="AI71" i="23" s="1"/>
  <c r="W73" i="23"/>
  <c r="AI73" i="23" s="1"/>
  <c r="W77" i="23"/>
  <c r="AI77" i="23" s="1"/>
  <c r="W78" i="23"/>
  <c r="AI78" i="23" s="1"/>
  <c r="W79" i="23"/>
  <c r="AI79" i="23" s="1"/>
  <c r="W81" i="23"/>
  <c r="AI81" i="23" s="1"/>
  <c r="W82" i="23"/>
  <c r="AI82" i="23" s="1"/>
  <c r="W84" i="23"/>
  <c r="AI84" i="23" s="1"/>
  <c r="H103" i="26"/>
  <c r="J103" i="26" s="1"/>
  <c r="H102" i="26"/>
  <c r="J102" i="26" s="1"/>
  <c r="H101" i="26"/>
  <c r="J101" i="26" s="1"/>
  <c r="H100" i="26"/>
  <c r="J100" i="26" s="1"/>
  <c r="H99" i="26"/>
  <c r="J99" i="26" s="1"/>
  <c r="H98" i="26"/>
  <c r="J98" i="26" s="1"/>
  <c r="H97" i="26"/>
  <c r="J97" i="26" s="1"/>
  <c r="H96" i="26"/>
  <c r="J96" i="26" s="1"/>
  <c r="H95" i="26"/>
  <c r="J95" i="26" s="1"/>
  <c r="H94" i="26"/>
  <c r="J94" i="26" s="1"/>
  <c r="H93" i="26"/>
  <c r="J93" i="26" s="1"/>
  <c r="H92" i="26"/>
  <c r="J92" i="26" s="1"/>
  <c r="H91" i="26"/>
  <c r="J91" i="26" s="1"/>
  <c r="H90" i="26"/>
  <c r="J90" i="26" s="1"/>
  <c r="H89" i="26"/>
  <c r="J89" i="26" s="1"/>
  <c r="H88" i="26"/>
  <c r="J88" i="26" s="1"/>
  <c r="H87" i="26"/>
  <c r="J87" i="26" s="1"/>
  <c r="H86" i="26"/>
  <c r="J86" i="26" s="1"/>
  <c r="H85" i="26"/>
  <c r="J85" i="26" s="1"/>
  <c r="H84" i="26"/>
  <c r="J84" i="26" s="1"/>
  <c r="H83" i="26"/>
  <c r="J83" i="26" s="1"/>
  <c r="H82" i="26"/>
  <c r="J82" i="26" s="1"/>
  <c r="H81" i="26"/>
  <c r="J81" i="26" s="1"/>
  <c r="H80" i="26"/>
  <c r="J80" i="26" s="1"/>
  <c r="H79" i="26"/>
  <c r="J79" i="26" s="1"/>
  <c r="H78" i="26"/>
  <c r="J78" i="26" s="1"/>
  <c r="H77" i="26"/>
  <c r="J77" i="26" s="1"/>
  <c r="H76" i="26"/>
  <c r="J76" i="26" s="1"/>
  <c r="H75" i="26"/>
  <c r="J75" i="26" s="1"/>
  <c r="H74" i="26"/>
  <c r="J74" i="26" s="1"/>
  <c r="H73" i="26"/>
  <c r="J73" i="26" s="1"/>
  <c r="H72" i="26"/>
  <c r="J72" i="26" s="1"/>
  <c r="H71" i="26"/>
  <c r="J71" i="26" s="1"/>
  <c r="H70" i="26"/>
  <c r="J70" i="26" s="1"/>
  <c r="H69" i="26"/>
  <c r="J69" i="26" s="1"/>
  <c r="H68" i="26"/>
  <c r="J68" i="26" s="1"/>
  <c r="H67" i="26"/>
  <c r="J67" i="26" s="1"/>
  <c r="H66" i="26"/>
  <c r="J66" i="26" s="1"/>
  <c r="H65" i="26"/>
  <c r="J65" i="26" s="1"/>
  <c r="H64" i="26"/>
  <c r="J64" i="26" s="1"/>
  <c r="H63" i="26"/>
  <c r="J63" i="26" s="1"/>
  <c r="H62" i="26"/>
  <c r="J62" i="26" s="1"/>
  <c r="H61" i="26"/>
  <c r="J61" i="26" s="1"/>
  <c r="H60" i="26"/>
  <c r="J60" i="26" s="1"/>
  <c r="H59" i="26"/>
  <c r="J59" i="26" s="1"/>
  <c r="H58" i="26"/>
  <c r="J58" i="26" s="1"/>
  <c r="H57" i="26"/>
  <c r="J57" i="26" s="1"/>
  <c r="H56" i="26"/>
  <c r="J56" i="26" s="1"/>
  <c r="H55" i="26"/>
  <c r="J55" i="26" s="1"/>
  <c r="H54" i="26"/>
  <c r="J54" i="26" s="1"/>
  <c r="H53" i="26"/>
  <c r="J53" i="26" s="1"/>
  <c r="H52" i="26"/>
  <c r="J52" i="26" s="1"/>
  <c r="H51" i="26"/>
  <c r="J51" i="26" s="1"/>
  <c r="H50" i="26"/>
  <c r="J50" i="26" s="1"/>
  <c r="H49" i="26"/>
  <c r="J49" i="26" s="1"/>
  <c r="H48" i="26"/>
  <c r="J48" i="26" s="1"/>
  <c r="H47" i="26"/>
  <c r="J47" i="26" s="1"/>
  <c r="H46" i="26"/>
  <c r="J46" i="26" s="1"/>
  <c r="H45" i="26"/>
  <c r="J45" i="26" s="1"/>
  <c r="H44" i="26"/>
  <c r="J44" i="26" s="1"/>
  <c r="H43" i="26"/>
  <c r="J43" i="26" s="1"/>
  <c r="H42" i="26"/>
  <c r="J42" i="26" s="1"/>
  <c r="H41" i="26"/>
  <c r="J41" i="26" s="1"/>
  <c r="H40" i="26"/>
  <c r="J40" i="26" s="1"/>
  <c r="H39" i="26"/>
  <c r="J39" i="26" s="1"/>
  <c r="H38" i="26"/>
  <c r="J38" i="26" s="1"/>
  <c r="H37" i="26"/>
  <c r="J37" i="26" s="1"/>
  <c r="H36" i="26"/>
  <c r="J36" i="26" s="1"/>
  <c r="H35" i="26"/>
  <c r="J35" i="26" s="1"/>
  <c r="H34" i="26"/>
  <c r="J34" i="26" s="1"/>
  <c r="H33" i="26"/>
  <c r="J33" i="26" s="1"/>
  <c r="H32" i="26"/>
  <c r="J32" i="26" s="1"/>
  <c r="H31" i="26"/>
  <c r="J31" i="26" s="1"/>
  <c r="H30" i="26"/>
  <c r="J30" i="26" s="1"/>
  <c r="H29" i="26"/>
  <c r="J29" i="26" s="1"/>
  <c r="H28" i="26"/>
  <c r="J28" i="26" s="1"/>
  <c r="H27" i="26"/>
  <c r="J27" i="26" s="1"/>
  <c r="H26" i="26"/>
  <c r="J26" i="26" s="1"/>
  <c r="H25" i="26"/>
  <c r="J25" i="26" s="1"/>
  <c r="H24" i="26"/>
  <c r="J24" i="26" s="1"/>
  <c r="H23" i="26"/>
  <c r="J23" i="26" s="1"/>
  <c r="H22" i="26"/>
  <c r="J22" i="26" s="1"/>
  <c r="H21" i="26"/>
  <c r="J21" i="26" s="1"/>
  <c r="H20" i="26"/>
  <c r="J20" i="26" s="1"/>
  <c r="H19" i="26"/>
  <c r="J19" i="26" s="1"/>
  <c r="H18" i="26"/>
  <c r="J18" i="26" s="1"/>
  <c r="H17" i="26"/>
  <c r="J17" i="26" s="1"/>
  <c r="H16" i="26"/>
  <c r="J16" i="26" s="1"/>
  <c r="H15" i="26"/>
  <c r="J15" i="26" s="1"/>
  <c r="H14" i="26"/>
  <c r="J14" i="26" s="1"/>
  <c r="H13" i="26"/>
  <c r="J13" i="26" s="1"/>
  <c r="H12" i="26"/>
  <c r="J12" i="26" s="1"/>
  <c r="H11" i="26"/>
  <c r="J11" i="26" s="1"/>
  <c r="H10" i="26"/>
  <c r="J10" i="26" s="1"/>
  <c r="H9" i="26"/>
  <c r="J9" i="26" s="1"/>
  <c r="H8" i="26"/>
  <c r="J8" i="26" s="1"/>
  <c r="H7" i="26"/>
  <c r="J7" i="26" s="1"/>
  <c r="H6" i="26"/>
  <c r="J6" i="26" s="1"/>
  <c r="H5" i="26"/>
  <c r="J5" i="26" s="1"/>
  <c r="BC5" i="26" s="1"/>
  <c r="H85" i="23"/>
  <c r="J85" i="23" s="1"/>
  <c r="AE85" i="23" s="1"/>
  <c r="AQ85" i="23" s="1"/>
  <c r="H84" i="23"/>
  <c r="J84" i="23" s="1"/>
  <c r="X84" i="23" s="1"/>
  <c r="AJ84" i="23" s="1"/>
  <c r="H83" i="23"/>
  <c r="J83" i="23" s="1"/>
  <c r="X83" i="23" s="1"/>
  <c r="AJ83" i="23" s="1"/>
  <c r="H82" i="23"/>
  <c r="J82" i="23" s="1"/>
  <c r="AE82" i="23" s="1"/>
  <c r="AQ82" i="23" s="1"/>
  <c r="H81" i="23"/>
  <c r="J81" i="23" s="1"/>
  <c r="H80" i="23"/>
  <c r="J80" i="23" s="1"/>
  <c r="AE80" i="23" s="1"/>
  <c r="AQ80" i="23" s="1"/>
  <c r="H79" i="23"/>
  <c r="J79" i="23" s="1"/>
  <c r="X79" i="23" s="1"/>
  <c r="AJ79" i="23" s="1"/>
  <c r="H78" i="23"/>
  <c r="J78" i="23" s="1"/>
  <c r="X78" i="23" s="1"/>
  <c r="AJ78" i="23" s="1"/>
  <c r="H77" i="23"/>
  <c r="J77" i="23" s="1"/>
  <c r="AE77" i="23" s="1"/>
  <c r="AQ77" i="23" s="1"/>
  <c r="H76" i="23"/>
  <c r="J76" i="23" s="1"/>
  <c r="AE76" i="23" s="1"/>
  <c r="AQ76" i="23" s="1"/>
  <c r="H75" i="23"/>
  <c r="J75" i="23" s="1"/>
  <c r="AE75" i="23" s="1"/>
  <c r="AQ75" i="23" s="1"/>
  <c r="H74" i="23"/>
  <c r="J74" i="23" s="1"/>
  <c r="H73" i="23"/>
  <c r="J73" i="23" s="1"/>
  <c r="AE73" i="23" s="1"/>
  <c r="AQ73" i="23" s="1"/>
  <c r="H72" i="23"/>
  <c r="J72" i="23" s="1"/>
  <c r="AE72" i="23" s="1"/>
  <c r="AQ72" i="23" s="1"/>
  <c r="H71" i="23"/>
  <c r="J71" i="23" s="1"/>
  <c r="AE71" i="23" s="1"/>
  <c r="AQ71" i="23" s="1"/>
  <c r="H70" i="23"/>
  <c r="J70" i="23" s="1"/>
  <c r="AE70" i="23" s="1"/>
  <c r="AQ70" i="23" s="1"/>
  <c r="H69" i="23"/>
  <c r="J69" i="23" s="1"/>
  <c r="X69" i="23" s="1"/>
  <c r="AJ69" i="23" s="1"/>
  <c r="H68" i="23"/>
  <c r="J68" i="23" s="1"/>
  <c r="X68" i="23" s="1"/>
  <c r="AJ68" i="23" s="1"/>
  <c r="H67" i="23"/>
  <c r="J67" i="23" s="1"/>
  <c r="X67" i="23" s="1"/>
  <c r="AJ67" i="23" s="1"/>
  <c r="H66" i="23"/>
  <c r="J66" i="23" s="1"/>
  <c r="H65" i="23"/>
  <c r="J65" i="23" s="1"/>
  <c r="X65" i="23" s="1"/>
  <c r="AJ65" i="23" s="1"/>
  <c r="H64" i="23"/>
  <c r="J64" i="23" s="1"/>
  <c r="H63" i="23"/>
  <c r="J63" i="23" s="1"/>
  <c r="AE63" i="23" s="1"/>
  <c r="AQ63" i="23" s="1"/>
  <c r="H62" i="23"/>
  <c r="J62" i="23" s="1"/>
  <c r="H61" i="23"/>
  <c r="J61" i="23" s="1"/>
  <c r="Z61" i="23" s="1"/>
  <c r="H60" i="23"/>
  <c r="J60" i="23" s="1"/>
  <c r="H59" i="23"/>
  <c r="J59" i="23" s="1"/>
  <c r="H58" i="23"/>
  <c r="J58" i="23" s="1"/>
  <c r="X58" i="23" s="1"/>
  <c r="AJ58" i="23" s="1"/>
  <c r="H57" i="23"/>
  <c r="J57" i="23" s="1"/>
  <c r="X57" i="23" s="1"/>
  <c r="AJ57" i="23" s="1"/>
  <c r="H56" i="23"/>
  <c r="J56" i="23" s="1"/>
  <c r="X56" i="23" s="1"/>
  <c r="AJ56" i="23" s="1"/>
  <c r="H55" i="23"/>
  <c r="J55" i="23" s="1"/>
  <c r="AE55" i="23" s="1"/>
  <c r="AQ55" i="23" s="1"/>
  <c r="H54" i="23"/>
  <c r="J54" i="23" s="1"/>
  <c r="H53" i="23"/>
  <c r="J53" i="23" s="1"/>
  <c r="X53" i="23" s="1"/>
  <c r="AJ53" i="23" s="1"/>
  <c r="H52" i="23"/>
  <c r="J52" i="23" s="1"/>
  <c r="AE52" i="23" s="1"/>
  <c r="AQ52" i="23" s="1"/>
  <c r="H51" i="23"/>
  <c r="J51" i="23" s="1"/>
  <c r="X51" i="23" s="1"/>
  <c r="AJ51" i="23" s="1"/>
  <c r="H50" i="23"/>
  <c r="J50" i="23" s="1"/>
  <c r="X50" i="23" s="1"/>
  <c r="AJ50" i="23" s="1"/>
  <c r="H49" i="23"/>
  <c r="J49" i="23" s="1"/>
  <c r="H48" i="23"/>
  <c r="J48" i="23" s="1"/>
  <c r="X48" i="23" s="1"/>
  <c r="AJ48" i="23" s="1"/>
  <c r="H47" i="23"/>
  <c r="J47" i="23" s="1"/>
  <c r="H46" i="23"/>
  <c r="J46" i="23" s="1"/>
  <c r="X46" i="23" s="1"/>
  <c r="AJ46" i="23" s="1"/>
  <c r="H45" i="23"/>
  <c r="J45" i="23" s="1"/>
  <c r="X45" i="23" s="1"/>
  <c r="AJ45" i="23" s="1"/>
  <c r="H44" i="23"/>
  <c r="J44" i="23" s="1"/>
  <c r="AE44" i="23" s="1"/>
  <c r="AQ44" i="23" s="1"/>
  <c r="H43" i="23"/>
  <c r="J43" i="23" s="1"/>
  <c r="H42" i="23"/>
  <c r="J42" i="23" s="1"/>
  <c r="AE42" i="23" s="1"/>
  <c r="AQ42" i="23" s="1"/>
  <c r="H41" i="23"/>
  <c r="J41" i="23" s="1"/>
  <c r="X41" i="23" s="1"/>
  <c r="AJ41" i="23" s="1"/>
  <c r="H40" i="23"/>
  <c r="J40" i="23" s="1"/>
  <c r="AE40" i="23" s="1"/>
  <c r="AQ40" i="23" s="1"/>
  <c r="H39" i="23"/>
  <c r="J39" i="23" s="1"/>
  <c r="X39" i="23" s="1"/>
  <c r="AJ39" i="23" s="1"/>
  <c r="H38" i="23"/>
  <c r="J38" i="23" s="1"/>
  <c r="X38" i="23" s="1"/>
  <c r="AJ38" i="23" s="1"/>
  <c r="H37" i="23"/>
  <c r="J37" i="23" s="1"/>
  <c r="X37" i="23" s="1"/>
  <c r="AJ37" i="23" s="1"/>
  <c r="H36" i="23"/>
  <c r="J36" i="23" s="1"/>
  <c r="X36" i="23" s="1"/>
  <c r="AJ36" i="23" s="1"/>
  <c r="H35" i="23"/>
  <c r="J35" i="23" s="1"/>
  <c r="X35" i="23" s="1"/>
  <c r="AJ35" i="23" s="1"/>
  <c r="H34" i="23"/>
  <c r="J34" i="23" s="1"/>
  <c r="X34" i="23" s="1"/>
  <c r="AJ34" i="23" s="1"/>
  <c r="H33" i="23"/>
  <c r="J33" i="23" s="1"/>
  <c r="X33" i="23" s="1"/>
  <c r="AJ33" i="23" s="1"/>
  <c r="H32" i="23"/>
  <c r="J32" i="23" s="1"/>
  <c r="X32" i="23" s="1"/>
  <c r="AJ32" i="23" s="1"/>
  <c r="H31" i="23"/>
  <c r="J31" i="23" s="1"/>
  <c r="X31" i="23" s="1"/>
  <c r="AJ31" i="23" s="1"/>
  <c r="H30" i="23"/>
  <c r="J30" i="23" s="1"/>
  <c r="X30" i="23" s="1"/>
  <c r="AJ30" i="23" s="1"/>
  <c r="H29" i="23"/>
  <c r="J29" i="23" s="1"/>
  <c r="H28" i="23"/>
  <c r="J28" i="23" s="1"/>
  <c r="AE28" i="23" s="1"/>
  <c r="AQ28" i="23" s="1"/>
  <c r="H27" i="23"/>
  <c r="J27" i="23" s="1"/>
  <c r="X27" i="23" s="1"/>
  <c r="AJ27" i="23" s="1"/>
  <c r="H26" i="23"/>
  <c r="J26" i="23" s="1"/>
  <c r="AE26" i="23" s="1"/>
  <c r="AQ26" i="23" s="1"/>
  <c r="H25" i="23"/>
  <c r="J25" i="23" s="1"/>
  <c r="H24" i="23"/>
  <c r="J24" i="23" s="1"/>
  <c r="H23" i="23"/>
  <c r="J23" i="23" s="1"/>
  <c r="X23" i="23" s="1"/>
  <c r="AJ23" i="23" s="1"/>
  <c r="H22" i="23"/>
  <c r="J22" i="23" s="1"/>
  <c r="AE22" i="23" s="1"/>
  <c r="AQ22" i="23" s="1"/>
  <c r="H21" i="23"/>
  <c r="J21" i="23" s="1"/>
  <c r="X21" i="23" s="1"/>
  <c r="AJ21" i="23" s="1"/>
  <c r="H20" i="23"/>
  <c r="J20" i="23" s="1"/>
  <c r="X20" i="23" s="1"/>
  <c r="AJ20" i="23" s="1"/>
  <c r="H19" i="23"/>
  <c r="J19" i="23" s="1"/>
  <c r="X19" i="23" s="1"/>
  <c r="AJ19" i="23" s="1"/>
  <c r="H18" i="23"/>
  <c r="J18" i="23" s="1"/>
  <c r="X18" i="23" s="1"/>
  <c r="AJ18" i="23" s="1"/>
  <c r="H17" i="23"/>
  <c r="J17" i="23" s="1"/>
  <c r="H16" i="23"/>
  <c r="J16" i="23" s="1"/>
  <c r="AE16" i="23" s="1"/>
  <c r="AQ16" i="23" s="1"/>
  <c r="H15" i="23"/>
  <c r="J15" i="23" s="1"/>
  <c r="X15" i="23" s="1"/>
  <c r="AJ15" i="23" s="1"/>
  <c r="H14" i="23"/>
  <c r="J14" i="23" s="1"/>
  <c r="X14" i="23" s="1"/>
  <c r="AJ14" i="23" s="1"/>
  <c r="H13" i="23"/>
  <c r="J13" i="23" s="1"/>
  <c r="X13" i="23" s="1"/>
  <c r="AJ13" i="23" s="1"/>
  <c r="H12" i="23"/>
  <c r="J12" i="23" s="1"/>
  <c r="H11" i="23"/>
  <c r="J11" i="23" s="1"/>
  <c r="H10" i="23"/>
  <c r="J10" i="23" s="1"/>
  <c r="H9" i="23"/>
  <c r="J9" i="23" s="1"/>
  <c r="X9" i="23" s="1"/>
  <c r="AJ9" i="23" s="1"/>
  <c r="H8" i="23"/>
  <c r="J8" i="23" s="1"/>
  <c r="H7" i="23"/>
  <c r="J7" i="23" s="1"/>
  <c r="H6" i="23"/>
  <c r="J6" i="23" s="1"/>
  <c r="H5" i="23"/>
  <c r="J5" i="23" s="1"/>
  <c r="AG5" i="23" s="1"/>
  <c r="X77" i="23" l="1"/>
  <c r="AJ77" i="23" s="1"/>
  <c r="X26" i="23"/>
  <c r="AJ26" i="23" s="1"/>
  <c r="AE62" i="23"/>
  <c r="AQ62" i="23" s="1"/>
  <c r="Y62" i="23"/>
  <c r="Z62" i="23"/>
  <c r="AE58" i="23"/>
  <c r="AQ58" i="23" s="1"/>
  <c r="X22" i="23"/>
  <c r="AJ22" i="23" s="1"/>
  <c r="X16" i="23"/>
  <c r="AJ16" i="23" s="1"/>
  <c r="X63" i="23"/>
  <c r="AJ63" i="23" s="1"/>
  <c r="X81" i="23"/>
  <c r="AJ81" i="23" s="1"/>
  <c r="AE81" i="23"/>
  <c r="AQ81" i="23" s="1"/>
  <c r="AE51" i="23"/>
  <c r="AQ51" i="23" s="1"/>
  <c r="AE27" i="23"/>
  <c r="AQ27" i="23" s="1"/>
  <c r="AE83" i="23"/>
  <c r="AQ83" i="23" s="1"/>
  <c r="X71" i="23"/>
  <c r="AJ71" i="23" s="1"/>
  <c r="AE39" i="23"/>
  <c r="AQ39" i="23" s="1"/>
  <c r="X25" i="23"/>
  <c r="AJ25" i="23" s="1"/>
  <c r="AE25" i="23"/>
  <c r="AQ25" i="23" s="1"/>
  <c r="AE46" i="23"/>
  <c r="AQ46" i="23" s="1"/>
  <c r="AE79" i="23"/>
  <c r="AQ79" i="23" s="1"/>
  <c r="AE68" i="23"/>
  <c r="AQ68" i="23" s="1"/>
  <c r="AE53" i="23"/>
  <c r="AQ53" i="23" s="1"/>
  <c r="AE38" i="23"/>
  <c r="AQ38" i="23" s="1"/>
  <c r="AE20" i="23"/>
  <c r="AQ20" i="23" s="1"/>
  <c r="AE78" i="23"/>
  <c r="AQ78" i="23" s="1"/>
  <c r="AE37" i="23"/>
  <c r="AQ37" i="23" s="1"/>
  <c r="AE57" i="23"/>
  <c r="AQ57" i="23" s="1"/>
  <c r="AE23" i="23"/>
  <c r="AQ23" i="23" s="1"/>
  <c r="W6" i="23"/>
  <c r="AI6" i="23" s="1"/>
  <c r="AZ78" i="26" l="1"/>
  <c r="BH78" i="26"/>
  <c r="BP78" i="26"/>
  <c r="BX78" i="26"/>
  <c r="BA78" i="26"/>
  <c r="BI78" i="26"/>
  <c r="BQ78" i="26"/>
  <c r="BY78" i="26"/>
  <c r="AT78" i="26"/>
  <c r="BB78" i="26"/>
  <c r="BJ78" i="26"/>
  <c r="BR78" i="26"/>
  <c r="BZ78" i="26"/>
  <c r="BC78" i="26"/>
  <c r="BN78" i="26"/>
  <c r="BD78" i="26"/>
  <c r="BO78" i="26"/>
  <c r="BE78" i="26"/>
  <c r="BS78" i="26"/>
  <c r="AU78" i="26"/>
  <c r="BF78" i="26"/>
  <c r="BT78" i="26"/>
  <c r="AV78" i="26"/>
  <c r="BG78" i="26"/>
  <c r="BU78" i="26"/>
  <c r="AX78" i="26"/>
  <c r="BL78" i="26"/>
  <c r="BW78" i="26"/>
  <c r="BV78" i="26"/>
  <c r="CA78" i="26"/>
  <c r="AW78" i="26"/>
  <c r="BM78" i="26"/>
  <c r="BK78" i="26"/>
  <c r="AU51" i="26"/>
  <c r="BC51" i="26"/>
  <c r="BK51" i="26"/>
  <c r="BS51" i="26"/>
  <c r="CA51" i="26"/>
  <c r="AV51" i="26"/>
  <c r="BD51" i="26"/>
  <c r="BL51" i="26"/>
  <c r="BT51" i="26"/>
  <c r="AW51" i="26"/>
  <c r="BE51" i="26"/>
  <c r="BM51" i="26"/>
  <c r="BU51" i="26"/>
  <c r="AY51" i="26"/>
  <c r="BJ51" i="26"/>
  <c r="BX51" i="26"/>
  <c r="AZ51" i="26"/>
  <c r="BN51" i="26"/>
  <c r="BY51" i="26"/>
  <c r="BA51" i="26"/>
  <c r="BO51" i="26"/>
  <c r="BZ51" i="26"/>
  <c r="AT51" i="26"/>
  <c r="BH51" i="26"/>
  <c r="BV51" i="26"/>
  <c r="BG51" i="26"/>
  <c r="BI51" i="26"/>
  <c r="BP51" i="26"/>
  <c r="BQ51" i="26"/>
  <c r="BR51" i="26"/>
  <c r="BF51" i="26"/>
  <c r="AX51" i="26"/>
  <c r="BB51" i="26"/>
  <c r="BW51" i="26"/>
  <c r="BH26" i="26"/>
  <c r="BP26" i="26"/>
  <c r="BX26" i="26"/>
  <c r="BF26" i="26"/>
  <c r="AT26" i="26"/>
  <c r="BS26" i="26"/>
  <c r="BI26" i="26"/>
  <c r="BQ26" i="26"/>
  <c r="BY26" i="26"/>
  <c r="BK26" i="26"/>
  <c r="BJ26" i="26"/>
  <c r="BR26" i="26"/>
  <c r="BZ26" i="26"/>
  <c r="AZ26" i="26"/>
  <c r="BO26" i="26"/>
  <c r="BW26" i="26"/>
  <c r="AW26" i="26"/>
  <c r="BE26" i="26"/>
  <c r="CA26" i="26"/>
  <c r="BV26" i="26"/>
  <c r="BC26" i="26"/>
  <c r="BL26" i="26"/>
  <c r="AV26" i="26"/>
  <c r="BM26" i="26"/>
  <c r="BD26" i="26"/>
  <c r="AU26" i="26"/>
  <c r="BT26" i="26"/>
  <c r="BN26" i="26"/>
  <c r="BU26" i="26"/>
  <c r="BB26" i="26"/>
  <c r="BA26" i="26"/>
  <c r="AY63" i="26"/>
  <c r="BG63" i="26"/>
  <c r="BO63" i="26"/>
  <c r="BW63" i="26"/>
  <c r="AZ63" i="26"/>
  <c r="BI63" i="26"/>
  <c r="BR63" i="26"/>
  <c r="CA63" i="26"/>
  <c r="BA63" i="26"/>
  <c r="BJ63" i="26"/>
  <c r="BS63" i="26"/>
  <c r="BB63" i="26"/>
  <c r="BK63" i="26"/>
  <c r="BT63" i="26"/>
  <c r="BH63" i="26"/>
  <c r="BQ63" i="26"/>
  <c r="BZ63" i="26"/>
  <c r="AV63" i="26"/>
  <c r="BM63" i="26"/>
  <c r="AW63" i="26"/>
  <c r="BN63" i="26"/>
  <c r="BP63" i="26"/>
  <c r="BC63" i="26"/>
  <c r="BU63" i="26"/>
  <c r="BD63" i="26"/>
  <c r="BV63" i="26"/>
  <c r="AT63" i="26"/>
  <c r="BF63" i="26"/>
  <c r="BY63" i="26"/>
  <c r="AU63" i="26"/>
  <c r="BE63" i="26"/>
  <c r="BL63" i="26"/>
  <c r="BX63" i="26"/>
  <c r="AV84" i="26"/>
  <c r="BD84" i="26"/>
  <c r="BL84" i="26"/>
  <c r="BT84" i="26"/>
  <c r="BB84" i="26"/>
  <c r="BK84" i="26"/>
  <c r="BU84" i="26"/>
  <c r="AT84" i="26"/>
  <c r="BC84" i="26"/>
  <c r="BM84" i="26"/>
  <c r="BV84" i="26"/>
  <c r="AU84" i="26"/>
  <c r="BE84" i="26"/>
  <c r="BN84" i="26"/>
  <c r="BW84" i="26"/>
  <c r="AZ84" i="26"/>
  <c r="BI84" i="26"/>
  <c r="BR84" i="26"/>
  <c r="CA84" i="26"/>
  <c r="BP84" i="26"/>
  <c r="BQ84" i="26"/>
  <c r="BA84" i="26"/>
  <c r="BS84" i="26"/>
  <c r="BF84" i="26"/>
  <c r="BX84" i="26"/>
  <c r="BY84" i="26"/>
  <c r="BH84" i="26"/>
  <c r="BZ84" i="26"/>
  <c r="AW84" i="26"/>
  <c r="BO84" i="26"/>
  <c r="BJ84" i="26"/>
  <c r="CB90" i="26"/>
  <c r="AT90" i="26"/>
  <c r="BB90" i="26"/>
  <c r="BJ90" i="26"/>
  <c r="BR90" i="26"/>
  <c r="BZ90" i="26"/>
  <c r="AU90" i="26"/>
  <c r="BC90" i="26"/>
  <c r="BK90" i="26"/>
  <c r="BS90" i="26"/>
  <c r="CA90" i="26"/>
  <c r="AV90" i="26"/>
  <c r="BD90" i="26"/>
  <c r="BL90" i="26"/>
  <c r="BT90" i="26"/>
  <c r="AZ90" i="26"/>
  <c r="BH90" i="26"/>
  <c r="BP90" i="26"/>
  <c r="BX90" i="26"/>
  <c r="BN90" i="26"/>
  <c r="AY90" i="26"/>
  <c r="BO90" i="26"/>
  <c r="BA90" i="26"/>
  <c r="BQ90" i="26"/>
  <c r="BE90" i="26"/>
  <c r="BU90" i="26"/>
  <c r="BF90" i="26"/>
  <c r="BV90" i="26"/>
  <c r="BG90" i="26"/>
  <c r="BW90" i="26"/>
  <c r="AW90" i="26"/>
  <c r="BM90" i="26"/>
  <c r="BI90" i="26"/>
  <c r="BY90" i="26"/>
  <c r="BO55" i="26"/>
  <c r="BW55" i="26"/>
  <c r="AZ55" i="26"/>
  <c r="BH55" i="26"/>
  <c r="BP55" i="26"/>
  <c r="BX55" i="26"/>
  <c r="BA55" i="26"/>
  <c r="BQ55" i="26"/>
  <c r="BY55" i="26"/>
  <c r="AW55" i="26"/>
  <c r="BE55" i="26"/>
  <c r="BM55" i="26"/>
  <c r="BU55" i="26"/>
  <c r="AT55" i="26"/>
  <c r="BF55" i="26"/>
  <c r="BS55" i="26"/>
  <c r="AU55" i="26"/>
  <c r="BT55" i="26"/>
  <c r="AV55" i="26"/>
  <c r="BV55" i="26"/>
  <c r="BD55" i="26"/>
  <c r="BR55" i="26"/>
  <c r="BJ55" i="26"/>
  <c r="BK55" i="26"/>
  <c r="AX55" i="26"/>
  <c r="BL55" i="26"/>
  <c r="BB55" i="26"/>
  <c r="BZ55" i="26"/>
  <c r="BC55" i="26"/>
  <c r="BN55" i="26"/>
  <c r="CA55" i="26"/>
  <c r="BI8" i="26"/>
  <c r="BQ8" i="26"/>
  <c r="BY8" i="26"/>
  <c r="BL8" i="26"/>
  <c r="BU8" i="26"/>
  <c r="AZ8" i="26"/>
  <c r="BM8" i="26"/>
  <c r="BV8" i="26"/>
  <c r="BA8" i="26"/>
  <c r="BN8" i="26"/>
  <c r="BW8" i="26"/>
  <c r="BB8" i="26"/>
  <c r="BO8" i="26"/>
  <c r="BX8" i="26"/>
  <c r="BK8" i="26"/>
  <c r="BT8" i="26"/>
  <c r="AY8" i="26"/>
  <c r="BG8" i="26"/>
  <c r="BH8" i="26"/>
  <c r="BF8" i="26"/>
  <c r="BR8" i="26"/>
  <c r="AW8" i="26"/>
  <c r="BD8" i="26"/>
  <c r="BJ8" i="26"/>
  <c r="AU8" i="26"/>
  <c r="BS8" i="26"/>
  <c r="AX8" i="26"/>
  <c r="BP8" i="26"/>
  <c r="AV8" i="26"/>
  <c r="AT8" i="26"/>
  <c r="CA8" i="26"/>
  <c r="BZ8" i="26"/>
  <c r="BC8" i="26"/>
  <c r="BE8" i="26"/>
  <c r="AV47" i="26"/>
  <c r="BD47" i="26"/>
  <c r="BL47" i="26"/>
  <c r="BT47" i="26"/>
  <c r="AW47" i="26"/>
  <c r="BE47" i="26"/>
  <c r="BM47" i="26"/>
  <c r="BU47" i="26"/>
  <c r="BA47" i="26"/>
  <c r="BK47" i="26"/>
  <c r="BW47" i="26"/>
  <c r="BB47" i="26"/>
  <c r="BN47" i="26"/>
  <c r="BX47" i="26"/>
  <c r="BC47" i="26"/>
  <c r="BO47" i="26"/>
  <c r="BY47" i="26"/>
  <c r="AU47" i="26"/>
  <c r="BJ47" i="26"/>
  <c r="AX47" i="26"/>
  <c r="BP47" i="26"/>
  <c r="AY47" i="26"/>
  <c r="BQ47" i="26"/>
  <c r="BH47" i="26"/>
  <c r="BZ47" i="26"/>
  <c r="BI47" i="26"/>
  <c r="BR47" i="26"/>
  <c r="BS47" i="26"/>
  <c r="BV47" i="26"/>
  <c r="BF47" i="26"/>
  <c r="CA47" i="26"/>
  <c r="AT47" i="26"/>
  <c r="AZ47" i="26"/>
  <c r="CB100" i="26"/>
  <c r="BF100" i="26"/>
  <c r="BN100" i="26"/>
  <c r="BV100" i="26"/>
  <c r="AY100" i="26"/>
  <c r="BG100" i="26"/>
  <c r="BO100" i="26"/>
  <c r="BW100" i="26"/>
  <c r="AZ100" i="26"/>
  <c r="BH100" i="26"/>
  <c r="BP100" i="26"/>
  <c r="BX100" i="26"/>
  <c r="AV100" i="26"/>
  <c r="BD100" i="26"/>
  <c r="BL100" i="26"/>
  <c r="BT100" i="26"/>
  <c r="BE100" i="26"/>
  <c r="BU100" i="26"/>
  <c r="AT100" i="26"/>
  <c r="BI100" i="26"/>
  <c r="BY100" i="26"/>
  <c r="AU100" i="26"/>
  <c r="BJ100" i="26"/>
  <c r="BZ100" i="26"/>
  <c r="AW100" i="26"/>
  <c r="BK100" i="26"/>
  <c r="CA100" i="26"/>
  <c r="BM100" i="26"/>
  <c r="BA100" i="26"/>
  <c r="BQ100" i="26"/>
  <c r="BC100" i="26"/>
  <c r="BS100" i="26"/>
  <c r="BR100" i="26"/>
  <c r="BB100" i="26"/>
  <c r="BI10" i="26"/>
  <c r="BQ10" i="26"/>
  <c r="BY10" i="26"/>
  <c r="BH10" i="26"/>
  <c r="BR10" i="26"/>
  <c r="CA10" i="26"/>
  <c r="AX10" i="26"/>
  <c r="BF10" i="26"/>
  <c r="AT10" i="26"/>
  <c r="BJ10" i="26"/>
  <c r="BS10" i="26"/>
  <c r="AY10" i="26"/>
  <c r="BG10" i="26"/>
  <c r="BL10" i="26"/>
  <c r="BU10" i="26"/>
  <c r="BK10" i="26"/>
  <c r="BT10" i="26"/>
  <c r="AZ10" i="26"/>
  <c r="BP10" i="26"/>
  <c r="BZ10" i="26"/>
  <c r="AW10" i="26"/>
  <c r="BE10" i="26"/>
  <c r="BO10" i="26"/>
  <c r="AV10" i="26"/>
  <c r="BX10" i="26"/>
  <c r="BC10" i="26"/>
  <c r="BV10" i="26"/>
  <c r="BA10" i="26"/>
  <c r="BM10" i="26"/>
  <c r="BW10" i="26"/>
  <c r="BB10" i="26"/>
  <c r="BD10" i="26"/>
  <c r="BN10" i="26"/>
  <c r="AU10" i="26"/>
  <c r="AY49" i="26"/>
  <c r="BG49" i="26"/>
  <c r="BO49" i="26"/>
  <c r="BW49" i="26"/>
  <c r="AZ49" i="26"/>
  <c r="BH49" i="26"/>
  <c r="BP49" i="26"/>
  <c r="BX49" i="26"/>
  <c r="BA49" i="26"/>
  <c r="BI49" i="26"/>
  <c r="BQ49" i="26"/>
  <c r="BY49" i="26"/>
  <c r="BC49" i="26"/>
  <c r="BN49" i="26"/>
  <c r="BD49" i="26"/>
  <c r="BR49" i="26"/>
  <c r="AT49" i="26"/>
  <c r="BE49" i="26"/>
  <c r="BS49" i="26"/>
  <c r="AX49" i="26"/>
  <c r="BL49" i="26"/>
  <c r="BZ49" i="26"/>
  <c r="AW49" i="26"/>
  <c r="BV49" i="26"/>
  <c r="BB49" i="26"/>
  <c r="CA49" i="26"/>
  <c r="BF49" i="26"/>
  <c r="BJ49" i="26"/>
  <c r="BK49" i="26"/>
  <c r="AV49" i="26"/>
  <c r="BU49" i="26"/>
  <c r="AU49" i="26"/>
  <c r="BT49" i="26"/>
  <c r="BM49" i="26"/>
  <c r="BF42" i="26"/>
  <c r="BN42" i="26"/>
  <c r="BV42" i="26"/>
  <c r="AY42" i="26"/>
  <c r="BG42" i="26"/>
  <c r="BO42" i="26"/>
  <c r="BW42" i="26"/>
  <c r="AU42" i="26"/>
  <c r="BD42" i="26"/>
  <c r="BP42" i="26"/>
  <c r="BZ42" i="26"/>
  <c r="AV42" i="26"/>
  <c r="BE42" i="26"/>
  <c r="BQ42" i="26"/>
  <c r="CA42" i="26"/>
  <c r="AW42" i="26"/>
  <c r="BH42" i="26"/>
  <c r="BR42" i="26"/>
  <c r="BC42" i="26"/>
  <c r="BU42" i="26"/>
  <c r="BI42" i="26"/>
  <c r="BX42" i="26"/>
  <c r="BJ42" i="26"/>
  <c r="BY42" i="26"/>
  <c r="BA42" i="26"/>
  <c r="BS42" i="26"/>
  <c r="AT42" i="26"/>
  <c r="AZ42" i="26"/>
  <c r="BB42" i="26"/>
  <c r="BK42" i="26"/>
  <c r="BT42" i="26"/>
  <c r="BL42" i="26"/>
  <c r="BM42" i="26"/>
  <c r="AT44" i="26"/>
  <c r="BB44" i="26"/>
  <c r="BJ44" i="26"/>
  <c r="BR44" i="26"/>
  <c r="BZ44" i="26"/>
  <c r="AU44" i="26"/>
  <c r="BC44" i="26"/>
  <c r="BK44" i="26"/>
  <c r="BS44" i="26"/>
  <c r="CA44" i="26"/>
  <c r="AZ44" i="26"/>
  <c r="BL44" i="26"/>
  <c r="BV44" i="26"/>
  <c r="BA44" i="26"/>
  <c r="BM44" i="26"/>
  <c r="BW44" i="26"/>
  <c r="BD44" i="26"/>
  <c r="BN44" i="26"/>
  <c r="BX44" i="26"/>
  <c r="BF44" i="26"/>
  <c r="BU44" i="26"/>
  <c r="BG44" i="26"/>
  <c r="BY44" i="26"/>
  <c r="BH44" i="26"/>
  <c r="AY44" i="26"/>
  <c r="BQ44" i="26"/>
  <c r="AV44" i="26"/>
  <c r="AW44" i="26"/>
  <c r="AX44" i="26"/>
  <c r="BE44" i="26"/>
  <c r="BI44" i="26"/>
  <c r="BT44" i="26"/>
  <c r="BP44" i="26"/>
  <c r="BO44" i="26"/>
  <c r="BF46" i="26"/>
  <c r="BN46" i="26"/>
  <c r="BV46" i="26"/>
  <c r="BO46" i="26"/>
  <c r="BW46" i="26"/>
  <c r="AV46" i="26"/>
  <c r="BD46" i="26"/>
  <c r="BM46" i="26"/>
  <c r="BY46" i="26"/>
  <c r="AW46" i="26"/>
  <c r="BE46" i="26"/>
  <c r="BP46" i="26"/>
  <c r="BZ46" i="26"/>
  <c r="BQ46" i="26"/>
  <c r="CA46" i="26"/>
  <c r="AZ46" i="26"/>
  <c r="BK46" i="26"/>
  <c r="BA46" i="26"/>
  <c r="BL46" i="26"/>
  <c r="BB46" i="26"/>
  <c r="BR46" i="26"/>
  <c r="BI46" i="26"/>
  <c r="BX46" i="26"/>
  <c r="BH46" i="26"/>
  <c r="BJ46" i="26"/>
  <c r="AT46" i="26"/>
  <c r="BS46" i="26"/>
  <c r="AU46" i="26"/>
  <c r="BT46" i="26"/>
  <c r="BU46" i="26"/>
  <c r="BC46" i="26"/>
  <c r="BH6" i="26"/>
  <c r="BI6" i="26"/>
  <c r="BQ6" i="26"/>
  <c r="BY6" i="26"/>
  <c r="BJ6" i="26"/>
  <c r="BO6" i="26"/>
  <c r="BX6" i="26"/>
  <c r="BB6" i="26"/>
  <c r="BP6" i="26"/>
  <c r="BZ6" i="26"/>
  <c r="AU6" i="26"/>
  <c r="BC6" i="26"/>
  <c r="BE6" i="26"/>
  <c r="BR6" i="26"/>
  <c r="CA6" i="26"/>
  <c r="AV6" i="26"/>
  <c r="BD6" i="26"/>
  <c r="BS6" i="26"/>
  <c r="BK6" i="26"/>
  <c r="BT6" i="26"/>
  <c r="BL6" i="26"/>
  <c r="BU6" i="26"/>
  <c r="BN6" i="26"/>
  <c r="BW6" i="26"/>
  <c r="BA6" i="26"/>
  <c r="BM6" i="26"/>
  <c r="AX6" i="26"/>
  <c r="AT6" i="26"/>
  <c r="BF6" i="26"/>
  <c r="BV6" i="26"/>
  <c r="AY6" i="26"/>
  <c r="AZ6" i="26"/>
  <c r="BG6" i="26"/>
  <c r="AW6" i="26"/>
  <c r="AT32" i="26"/>
  <c r="BB32" i="26"/>
  <c r="BJ32" i="26"/>
  <c r="BR32" i="26"/>
  <c r="BZ32" i="26"/>
  <c r="AU32" i="26"/>
  <c r="BC32" i="26"/>
  <c r="BK32" i="26"/>
  <c r="BS32" i="26"/>
  <c r="CA32" i="26"/>
  <c r="BE32" i="26"/>
  <c r="BO32" i="26"/>
  <c r="BY32" i="26"/>
  <c r="AV32" i="26"/>
  <c r="BF32" i="26"/>
  <c r="BP32" i="26"/>
  <c r="AW32" i="26"/>
  <c r="BG32" i="26"/>
  <c r="BQ32" i="26"/>
  <c r="BH32" i="26"/>
  <c r="BW32" i="26"/>
  <c r="BI32" i="26"/>
  <c r="BX32" i="26"/>
  <c r="BL32" i="26"/>
  <c r="AX32" i="26"/>
  <c r="BM32" i="26"/>
  <c r="AY32" i="26"/>
  <c r="BN32" i="26"/>
  <c r="BA32" i="26"/>
  <c r="BU32" i="26"/>
  <c r="BV32" i="26"/>
  <c r="BT32" i="26"/>
  <c r="AZ32" i="26"/>
  <c r="BD32" i="26"/>
  <c r="BM11" i="26"/>
  <c r="BU11" i="26"/>
  <c r="BP11" i="26"/>
  <c r="BY11" i="26"/>
  <c r="BA11" i="26"/>
  <c r="BH11" i="26"/>
  <c r="BQ11" i="26"/>
  <c r="BZ11" i="26"/>
  <c r="BB11" i="26"/>
  <c r="AT11" i="26"/>
  <c r="BJ11" i="26"/>
  <c r="BS11" i="26"/>
  <c r="BI11" i="26"/>
  <c r="BR11" i="26"/>
  <c r="CA11" i="26"/>
  <c r="AU11" i="26"/>
  <c r="BC11" i="26"/>
  <c r="BO11" i="26"/>
  <c r="BX11" i="26"/>
  <c r="AZ11" i="26"/>
  <c r="BV11" i="26"/>
  <c r="AY11" i="26"/>
  <c r="BF11" i="26"/>
  <c r="BG11" i="26"/>
  <c r="BN11" i="26"/>
  <c r="BW11" i="26"/>
  <c r="BD11" i="26"/>
  <c r="BK11" i="26"/>
  <c r="BE11" i="26"/>
  <c r="AW11" i="26"/>
  <c r="BL11" i="26"/>
  <c r="AV11" i="26"/>
  <c r="BT11" i="26"/>
  <c r="AX11" i="26"/>
  <c r="AV35" i="26"/>
  <c r="BD35" i="26"/>
  <c r="BL35" i="26"/>
  <c r="BT35" i="26"/>
  <c r="AW35" i="26"/>
  <c r="BE35" i="26"/>
  <c r="BM35" i="26"/>
  <c r="BU35" i="26"/>
  <c r="AY35" i="26"/>
  <c r="BI35" i="26"/>
  <c r="BS35" i="26"/>
  <c r="AZ35" i="26"/>
  <c r="BJ35" i="26"/>
  <c r="BV35" i="26"/>
  <c r="BA35" i="26"/>
  <c r="BK35" i="26"/>
  <c r="BW35" i="26"/>
  <c r="BG35" i="26"/>
  <c r="BY35" i="26"/>
  <c r="BH35" i="26"/>
  <c r="BZ35" i="26"/>
  <c r="AT35" i="26"/>
  <c r="BN35" i="26"/>
  <c r="CA35" i="26"/>
  <c r="AU35" i="26"/>
  <c r="AX35" i="26"/>
  <c r="BC35" i="26"/>
  <c r="BR35" i="26"/>
  <c r="BB35" i="26"/>
  <c r="BF35" i="26"/>
  <c r="BO35" i="26"/>
  <c r="BP35" i="26"/>
  <c r="BX35" i="26"/>
  <c r="BQ35" i="26"/>
  <c r="AV80" i="26"/>
  <c r="BD80" i="26"/>
  <c r="BL80" i="26"/>
  <c r="BT80" i="26"/>
  <c r="AW80" i="26"/>
  <c r="BE80" i="26"/>
  <c r="BM80" i="26"/>
  <c r="BU80" i="26"/>
  <c r="AX80" i="26"/>
  <c r="BF80" i="26"/>
  <c r="BN80" i="26"/>
  <c r="BV80" i="26"/>
  <c r="AU80" i="26"/>
  <c r="BI80" i="26"/>
  <c r="BW80" i="26"/>
  <c r="AY80" i="26"/>
  <c r="BJ80" i="26"/>
  <c r="BX80" i="26"/>
  <c r="AZ80" i="26"/>
  <c r="BK80" i="26"/>
  <c r="BY80" i="26"/>
  <c r="BG80" i="26"/>
  <c r="BR80" i="26"/>
  <c r="BC80" i="26"/>
  <c r="BH80" i="26"/>
  <c r="BO80" i="26"/>
  <c r="BP80" i="26"/>
  <c r="BQ80" i="26"/>
  <c r="AT80" i="26"/>
  <c r="BS80" i="26"/>
  <c r="BB80" i="26"/>
  <c r="CA80" i="26"/>
  <c r="BA80" i="26"/>
  <c r="BZ80" i="26"/>
  <c r="CB103" i="26"/>
  <c r="AZ103" i="26"/>
  <c r="BH103" i="26"/>
  <c r="BP103" i="26"/>
  <c r="BX103" i="26"/>
  <c r="BA103" i="26"/>
  <c r="BI103" i="26"/>
  <c r="BQ103" i="26"/>
  <c r="BY103" i="26"/>
  <c r="AT103" i="26"/>
  <c r="BB103" i="26"/>
  <c r="BJ103" i="26"/>
  <c r="BR103" i="26"/>
  <c r="BZ103" i="26"/>
  <c r="BF103" i="26"/>
  <c r="BN103" i="26"/>
  <c r="BV103" i="26"/>
  <c r="AW103" i="26"/>
  <c r="BL103" i="26"/>
  <c r="BM103" i="26"/>
  <c r="AY103" i="26"/>
  <c r="BO103" i="26"/>
  <c r="BC103" i="26"/>
  <c r="BS103" i="26"/>
  <c r="BD103" i="26"/>
  <c r="BT103" i="26"/>
  <c r="BE103" i="26"/>
  <c r="BU103" i="26"/>
  <c r="AV103" i="26"/>
  <c r="BK103" i="26"/>
  <c r="CA103" i="26"/>
  <c r="AU103" i="26"/>
  <c r="BW103" i="26"/>
  <c r="BL19" i="26"/>
  <c r="BT19" i="26"/>
  <c r="BA19" i="26"/>
  <c r="BM19" i="26"/>
  <c r="BU19" i="26"/>
  <c r="BB19" i="26"/>
  <c r="AT19" i="26"/>
  <c r="BO19" i="26"/>
  <c r="BN19" i="26"/>
  <c r="BV19" i="26"/>
  <c r="AU19" i="26"/>
  <c r="BC19" i="26"/>
  <c r="BK19" i="26"/>
  <c r="BS19" i="26"/>
  <c r="CA19" i="26"/>
  <c r="AZ19" i="26"/>
  <c r="BW19" i="26"/>
  <c r="BP19" i="26"/>
  <c r="BG19" i="26"/>
  <c r="BX19" i="26"/>
  <c r="AX19" i="26"/>
  <c r="AY19" i="26"/>
  <c r="BQ19" i="26"/>
  <c r="AV19" i="26"/>
  <c r="BY19" i="26"/>
  <c r="BI19" i="26"/>
  <c r="BR19" i="26"/>
  <c r="AW19" i="26"/>
  <c r="BE19" i="26"/>
  <c r="BH19" i="26"/>
  <c r="BZ19" i="26"/>
  <c r="BD19" i="26"/>
  <c r="BJ19" i="26"/>
  <c r="BF19" i="26"/>
  <c r="AT36" i="26"/>
  <c r="BB36" i="26"/>
  <c r="BJ36" i="26"/>
  <c r="BR36" i="26"/>
  <c r="BZ36" i="26"/>
  <c r="AU36" i="26"/>
  <c r="BC36" i="26"/>
  <c r="BK36" i="26"/>
  <c r="BS36" i="26"/>
  <c r="CA36" i="26"/>
  <c r="AW36" i="26"/>
  <c r="BG36" i="26"/>
  <c r="BQ36" i="26"/>
  <c r="AX36" i="26"/>
  <c r="BH36" i="26"/>
  <c r="BT36" i="26"/>
  <c r="AY36" i="26"/>
  <c r="BI36" i="26"/>
  <c r="BU36" i="26"/>
  <c r="BF36" i="26"/>
  <c r="BX36" i="26"/>
  <c r="BL36" i="26"/>
  <c r="BY36" i="26"/>
  <c r="BM36" i="26"/>
  <c r="BD36" i="26"/>
  <c r="BV36" i="26"/>
  <c r="AZ36" i="26"/>
  <c r="BA36" i="26"/>
  <c r="BE36" i="26"/>
  <c r="BN36" i="26"/>
  <c r="BO36" i="26"/>
  <c r="AV36" i="26"/>
  <c r="BP36" i="26"/>
  <c r="BW36" i="26"/>
  <c r="AZ41" i="26"/>
  <c r="BH41" i="26"/>
  <c r="BP41" i="26"/>
  <c r="BX41" i="26"/>
  <c r="BA41" i="26"/>
  <c r="BI41" i="26"/>
  <c r="BQ41" i="26"/>
  <c r="BY41" i="26"/>
  <c r="AW41" i="26"/>
  <c r="BG41" i="26"/>
  <c r="BS41" i="26"/>
  <c r="AX41" i="26"/>
  <c r="BJ41" i="26"/>
  <c r="BT41" i="26"/>
  <c r="AY41" i="26"/>
  <c r="BK41" i="26"/>
  <c r="BU41" i="26"/>
  <c r="BE41" i="26"/>
  <c r="BW41" i="26"/>
  <c r="BF41" i="26"/>
  <c r="BZ41" i="26"/>
  <c r="AT41" i="26"/>
  <c r="BL41" i="26"/>
  <c r="CA41" i="26"/>
  <c r="BC41" i="26"/>
  <c r="BR41" i="26"/>
  <c r="AU41" i="26"/>
  <c r="AV41" i="26"/>
  <c r="BB41" i="26"/>
  <c r="BD41" i="26"/>
  <c r="BM41" i="26"/>
  <c r="BV41" i="26"/>
  <c r="BN41" i="26"/>
  <c r="BO41" i="26"/>
  <c r="BL13" i="26"/>
  <c r="BT13" i="26"/>
  <c r="AY13" i="26"/>
  <c r="BG13" i="26"/>
  <c r="BM13" i="26"/>
  <c r="BU13" i="26"/>
  <c r="AZ13" i="26"/>
  <c r="BO13" i="26"/>
  <c r="BW13" i="26"/>
  <c r="BN13" i="26"/>
  <c r="BV13" i="26"/>
  <c r="BA13" i="26"/>
  <c r="BK13" i="26"/>
  <c r="BS13" i="26"/>
  <c r="CA13" i="26"/>
  <c r="AX13" i="26"/>
  <c r="BF13" i="26"/>
  <c r="BH13" i="26"/>
  <c r="BZ13" i="26"/>
  <c r="BE13" i="26"/>
  <c r="BP13" i="26"/>
  <c r="AV13" i="26"/>
  <c r="BC13" i="26"/>
  <c r="BI13" i="26"/>
  <c r="BJ13" i="26"/>
  <c r="AU13" i="26"/>
  <c r="AT13" i="26"/>
  <c r="AW13" i="26"/>
  <c r="BX13" i="26"/>
  <c r="BQ13" i="26"/>
  <c r="BR13" i="26"/>
  <c r="BB13" i="26"/>
  <c r="BY13" i="26"/>
  <c r="BD13" i="26"/>
  <c r="BL15" i="26"/>
  <c r="BT15" i="26"/>
  <c r="AW15" i="26"/>
  <c r="BE15" i="26"/>
  <c r="BM15" i="26"/>
  <c r="BU15" i="26"/>
  <c r="AX15" i="26"/>
  <c r="BF15" i="26"/>
  <c r="BN15" i="26"/>
  <c r="BV15" i="26"/>
  <c r="AY15" i="26"/>
  <c r="BG15" i="26"/>
  <c r="BW15" i="26"/>
  <c r="BO15" i="26"/>
  <c r="BK15" i="26"/>
  <c r="BS15" i="26"/>
  <c r="CA15" i="26"/>
  <c r="AV15" i="26"/>
  <c r="BD15" i="26"/>
  <c r="BI15" i="26"/>
  <c r="AU15" i="26"/>
  <c r="BQ15" i="26"/>
  <c r="BB15" i="26"/>
  <c r="AT15" i="26"/>
  <c r="BY15" i="26"/>
  <c r="BJ15" i="26"/>
  <c r="AZ15" i="26"/>
  <c r="BR15" i="26"/>
  <c r="BP15" i="26"/>
  <c r="BA15" i="26"/>
  <c r="BX15" i="26"/>
  <c r="BH15" i="26"/>
  <c r="BZ15" i="26"/>
  <c r="BC15" i="26"/>
  <c r="CB99" i="26"/>
  <c r="AZ99" i="26"/>
  <c r="BH99" i="26"/>
  <c r="BP99" i="26"/>
  <c r="BX99" i="26"/>
  <c r="BA99" i="26"/>
  <c r="BI99" i="26"/>
  <c r="BQ99" i="26"/>
  <c r="BY99" i="26"/>
  <c r="AT99" i="26"/>
  <c r="BB99" i="26"/>
  <c r="BJ99" i="26"/>
  <c r="BR99" i="26"/>
  <c r="BZ99" i="26"/>
  <c r="BF99" i="26"/>
  <c r="BN99" i="26"/>
  <c r="BV99" i="26"/>
  <c r="AV99" i="26"/>
  <c r="BK99" i="26"/>
  <c r="CA99" i="26"/>
  <c r="BO99" i="26"/>
  <c r="AW99" i="26"/>
  <c r="BL99" i="26"/>
  <c r="BM99" i="26"/>
  <c r="BC99" i="26"/>
  <c r="BS99" i="26"/>
  <c r="BD99" i="26"/>
  <c r="BT99" i="26"/>
  <c r="AU99" i="26"/>
  <c r="BG99" i="26"/>
  <c r="BW99" i="26"/>
  <c r="AY99" i="26"/>
  <c r="BU99" i="26"/>
  <c r="BE99" i="26"/>
  <c r="BA58" i="26"/>
  <c r="BI58" i="26"/>
  <c r="BQ58" i="26"/>
  <c r="BY58" i="26"/>
  <c r="AT58" i="26"/>
  <c r="BB58" i="26"/>
  <c r="BJ58" i="26"/>
  <c r="BR58" i="26"/>
  <c r="BZ58" i="26"/>
  <c r="AU58" i="26"/>
  <c r="BC58" i="26"/>
  <c r="BK58" i="26"/>
  <c r="BS58" i="26"/>
  <c r="CA58" i="26"/>
  <c r="AY58" i="26"/>
  <c r="BG58" i="26"/>
  <c r="BO58" i="26"/>
  <c r="BW58" i="26"/>
  <c r="AW58" i="26"/>
  <c r="BM58" i="26"/>
  <c r="AX58" i="26"/>
  <c r="BN58" i="26"/>
  <c r="AZ58" i="26"/>
  <c r="BP58" i="26"/>
  <c r="AV58" i="26"/>
  <c r="BL58" i="26"/>
  <c r="BV58" i="26"/>
  <c r="BX58" i="26"/>
  <c r="BD58" i="26"/>
  <c r="BE58" i="26"/>
  <c r="BF58" i="26"/>
  <c r="BT58" i="26"/>
  <c r="BH58" i="26"/>
  <c r="BU58" i="26"/>
  <c r="BL5" i="26"/>
  <c r="BT5" i="26"/>
  <c r="BM5" i="26"/>
  <c r="BU5" i="26"/>
  <c r="BN5" i="26"/>
  <c r="BV5" i="26"/>
  <c r="BJ5" i="26"/>
  <c r="BR5" i="26"/>
  <c r="BH5" i="26"/>
  <c r="BX5" i="26"/>
  <c r="AY5" i="26"/>
  <c r="BG5" i="26"/>
  <c r="BI5" i="26"/>
  <c r="BY5" i="26"/>
  <c r="AZ5" i="26"/>
  <c r="BK5" i="26"/>
  <c r="BZ5" i="26"/>
  <c r="BA5" i="26"/>
  <c r="BO5" i="26"/>
  <c r="CA5" i="26"/>
  <c r="BP5" i="26"/>
  <c r="BQ5" i="26"/>
  <c r="BW5" i="26"/>
  <c r="AX5" i="26"/>
  <c r="BF5" i="26"/>
  <c r="AU5" i="26"/>
  <c r="BB5" i="26"/>
  <c r="AT5" i="26"/>
  <c r="BD5" i="26"/>
  <c r="AV5" i="26"/>
  <c r="AW5" i="26"/>
  <c r="BE5" i="26"/>
  <c r="BS5" i="26"/>
  <c r="BL17" i="26"/>
  <c r="BT17" i="26"/>
  <c r="AU17" i="26"/>
  <c r="BC17" i="26"/>
  <c r="BO17" i="26"/>
  <c r="BM17" i="26"/>
  <c r="BU17" i="26"/>
  <c r="AV17" i="26"/>
  <c r="BD17" i="26"/>
  <c r="BW17" i="26"/>
  <c r="BN17" i="26"/>
  <c r="BV17" i="26"/>
  <c r="AW17" i="26"/>
  <c r="BE17" i="26"/>
  <c r="BK17" i="26"/>
  <c r="BS17" i="26"/>
  <c r="CA17" i="26"/>
  <c r="BB17" i="26"/>
  <c r="AT17" i="26"/>
  <c r="BJ17" i="26"/>
  <c r="BA17" i="26"/>
  <c r="BR17" i="26"/>
  <c r="BP17" i="26"/>
  <c r="BF17" i="26"/>
  <c r="BX17" i="26"/>
  <c r="BQ17" i="26"/>
  <c r="BG17" i="26"/>
  <c r="AX17" i="26"/>
  <c r="BZ17" i="26"/>
  <c r="BY17" i="26"/>
  <c r="BI17" i="26"/>
  <c r="AZ17" i="26"/>
  <c r="BH17" i="26"/>
  <c r="AY17" i="26"/>
  <c r="BH22" i="26"/>
  <c r="BP22" i="26"/>
  <c r="BX22" i="26"/>
  <c r="BB22" i="26"/>
  <c r="BS22" i="26"/>
  <c r="BI22" i="26"/>
  <c r="BQ22" i="26"/>
  <c r="BY22" i="26"/>
  <c r="AU22" i="26"/>
  <c r="BC22" i="26"/>
  <c r="CA22" i="26"/>
  <c r="BJ22" i="26"/>
  <c r="BR22" i="26"/>
  <c r="BZ22" i="26"/>
  <c r="AV22" i="26"/>
  <c r="BD22" i="26"/>
  <c r="BO22" i="26"/>
  <c r="BW22" i="26"/>
  <c r="BA22" i="26"/>
  <c r="BK22" i="26"/>
  <c r="BT22" i="26"/>
  <c r="AT22" i="26"/>
  <c r="BE22" i="26"/>
  <c r="BU22" i="26"/>
  <c r="BV22" i="26"/>
  <c r="AZ22" i="26"/>
  <c r="BF22" i="26"/>
  <c r="BM22" i="26"/>
  <c r="BL22" i="26"/>
  <c r="BN22" i="26"/>
  <c r="AW22" i="26"/>
  <c r="CB98" i="26"/>
  <c r="AT98" i="26"/>
  <c r="BB98" i="26"/>
  <c r="BJ98" i="26"/>
  <c r="BR98" i="26"/>
  <c r="BZ98" i="26"/>
  <c r="AU98" i="26"/>
  <c r="BC98" i="26"/>
  <c r="BK98" i="26"/>
  <c r="BS98" i="26"/>
  <c r="CA98" i="26"/>
  <c r="AV98" i="26"/>
  <c r="BD98" i="26"/>
  <c r="BL98" i="26"/>
  <c r="BT98" i="26"/>
  <c r="AZ98" i="26"/>
  <c r="BH98" i="26"/>
  <c r="BP98" i="26"/>
  <c r="BX98" i="26"/>
  <c r="BN98" i="26"/>
  <c r="AY98" i="26"/>
  <c r="BO98" i="26"/>
  <c r="BE98" i="26"/>
  <c r="BA98" i="26"/>
  <c r="BQ98" i="26"/>
  <c r="BU98" i="26"/>
  <c r="BF98" i="26"/>
  <c r="BV98" i="26"/>
  <c r="BG98" i="26"/>
  <c r="BW98" i="26"/>
  <c r="AW98" i="26"/>
  <c r="BM98" i="26"/>
  <c r="BI98" i="26"/>
  <c r="BY98" i="26"/>
  <c r="BH20" i="26"/>
  <c r="BP20" i="26"/>
  <c r="BX20" i="26"/>
  <c r="AV20" i="26"/>
  <c r="BD20" i="26"/>
  <c r="BS20" i="26"/>
  <c r="BI20" i="26"/>
  <c r="BQ20" i="26"/>
  <c r="BY20" i="26"/>
  <c r="AW20" i="26"/>
  <c r="BE20" i="26"/>
  <c r="CA20" i="26"/>
  <c r="BJ20" i="26"/>
  <c r="BR20" i="26"/>
  <c r="BZ20" i="26"/>
  <c r="BF20" i="26"/>
  <c r="AT20" i="26"/>
  <c r="BK20" i="26"/>
  <c r="BO20" i="26"/>
  <c r="BW20" i="26"/>
  <c r="AU20" i="26"/>
  <c r="BC20" i="26"/>
  <c r="BN20" i="26"/>
  <c r="BV20" i="26"/>
  <c r="BL20" i="26"/>
  <c r="BT20" i="26"/>
  <c r="AZ20" i="26"/>
  <c r="BG20" i="26"/>
  <c r="BU20" i="26"/>
  <c r="AY20" i="26"/>
  <c r="BB20" i="26"/>
  <c r="BM20" i="26"/>
  <c r="BA20" i="26"/>
  <c r="BF79" i="26"/>
  <c r="BN79" i="26"/>
  <c r="BV79" i="26"/>
  <c r="AY79" i="26"/>
  <c r="BG79" i="26"/>
  <c r="BO79" i="26"/>
  <c r="BW79" i="26"/>
  <c r="AZ79" i="26"/>
  <c r="BH79" i="26"/>
  <c r="BP79" i="26"/>
  <c r="BX79" i="26"/>
  <c r="AT79" i="26"/>
  <c r="BD79" i="26"/>
  <c r="BR79" i="26"/>
  <c r="AU79" i="26"/>
  <c r="BE79" i="26"/>
  <c r="BS79" i="26"/>
  <c r="AV79" i="26"/>
  <c r="BI79" i="26"/>
  <c r="BT79" i="26"/>
  <c r="BB79" i="26"/>
  <c r="BM79" i="26"/>
  <c r="CA79" i="26"/>
  <c r="BL79" i="26"/>
  <c r="BQ79" i="26"/>
  <c r="AW79" i="26"/>
  <c r="BU79" i="26"/>
  <c r="BY79" i="26"/>
  <c r="BA79" i="26"/>
  <c r="BZ79" i="26"/>
  <c r="BC79" i="26"/>
  <c r="BK79" i="26"/>
  <c r="BJ79" i="26"/>
  <c r="AT40" i="26"/>
  <c r="BB40" i="26"/>
  <c r="BJ40" i="26"/>
  <c r="BR40" i="26"/>
  <c r="BZ40" i="26"/>
  <c r="AU40" i="26"/>
  <c r="BC40" i="26"/>
  <c r="BK40" i="26"/>
  <c r="BS40" i="26"/>
  <c r="CA40" i="26"/>
  <c r="AY40" i="26"/>
  <c r="BU40" i="26"/>
  <c r="AZ40" i="26"/>
  <c r="BL40" i="26"/>
  <c r="BV40" i="26"/>
  <c r="BA40" i="26"/>
  <c r="BM40" i="26"/>
  <c r="BW40" i="26"/>
  <c r="BG40" i="26"/>
  <c r="BX40" i="26"/>
  <c r="BH40" i="26"/>
  <c r="BY40" i="26"/>
  <c r="AV40" i="26"/>
  <c r="BE40" i="26"/>
  <c r="BQ40" i="26"/>
  <c r="BD40" i="26"/>
  <c r="BF40" i="26"/>
  <c r="BN40" i="26"/>
  <c r="AW40" i="26"/>
  <c r="BT40" i="26"/>
  <c r="BO40" i="26"/>
  <c r="BP40" i="26"/>
  <c r="CB96" i="26"/>
  <c r="BF96" i="26"/>
  <c r="BN96" i="26"/>
  <c r="BV96" i="26"/>
  <c r="AY96" i="26"/>
  <c r="BO96" i="26"/>
  <c r="BW96" i="26"/>
  <c r="AZ96" i="26"/>
  <c r="BH96" i="26"/>
  <c r="BP96" i="26"/>
  <c r="BX96" i="26"/>
  <c r="AV96" i="26"/>
  <c r="BD96" i="26"/>
  <c r="BL96" i="26"/>
  <c r="BT96" i="26"/>
  <c r="BE96" i="26"/>
  <c r="BS96" i="26"/>
  <c r="AT96" i="26"/>
  <c r="BU96" i="26"/>
  <c r="AU96" i="26"/>
  <c r="BI96" i="26"/>
  <c r="BY96" i="26"/>
  <c r="AW96" i="26"/>
  <c r="BJ96" i="26"/>
  <c r="BZ96" i="26"/>
  <c r="BK96" i="26"/>
  <c r="CA96" i="26"/>
  <c r="BA96" i="26"/>
  <c r="BM96" i="26"/>
  <c r="BC96" i="26"/>
  <c r="BR96" i="26"/>
  <c r="BB96" i="26"/>
  <c r="BQ96" i="26"/>
  <c r="AZ37" i="26"/>
  <c r="BH37" i="26"/>
  <c r="BP37" i="26"/>
  <c r="BX37" i="26"/>
  <c r="BA37" i="26"/>
  <c r="BI37" i="26"/>
  <c r="BQ37" i="26"/>
  <c r="BY37" i="26"/>
  <c r="AU37" i="26"/>
  <c r="BE37" i="26"/>
  <c r="BO37" i="26"/>
  <c r="CA37" i="26"/>
  <c r="AV37" i="26"/>
  <c r="BF37" i="26"/>
  <c r="BR37" i="26"/>
  <c r="AW37" i="26"/>
  <c r="BG37" i="26"/>
  <c r="BS37" i="26"/>
  <c r="BJ37" i="26"/>
  <c r="BW37" i="26"/>
  <c r="BK37" i="26"/>
  <c r="BZ37" i="26"/>
  <c r="AT37" i="26"/>
  <c r="BL37" i="26"/>
  <c r="BC37" i="26"/>
  <c r="BU37" i="26"/>
  <c r="AY37" i="26"/>
  <c r="BB37" i="26"/>
  <c r="BD37" i="26"/>
  <c r="BM37" i="26"/>
  <c r="BN37" i="26"/>
  <c r="AX37" i="26"/>
  <c r="BT37" i="26"/>
  <c r="BV37" i="26"/>
  <c r="AY59" i="26"/>
  <c r="BG59" i="26"/>
  <c r="BO59" i="26"/>
  <c r="BW59" i="26"/>
  <c r="AZ59" i="26"/>
  <c r="BH59" i="26"/>
  <c r="BP59" i="26"/>
  <c r="BX59" i="26"/>
  <c r="BA59" i="26"/>
  <c r="BI59" i="26"/>
  <c r="AW59" i="26"/>
  <c r="BE59" i="26"/>
  <c r="BM59" i="26"/>
  <c r="BU59" i="26"/>
  <c r="AU59" i="26"/>
  <c r="BK59" i="26"/>
  <c r="BY59" i="26"/>
  <c r="AV59" i="26"/>
  <c r="BL59" i="26"/>
  <c r="BZ59" i="26"/>
  <c r="AX59" i="26"/>
  <c r="BN59" i="26"/>
  <c r="CA59" i="26"/>
  <c r="AT59" i="26"/>
  <c r="BJ59" i="26"/>
  <c r="BV59" i="26"/>
  <c r="BS59" i="26"/>
  <c r="BT59" i="26"/>
  <c r="BB59" i="26"/>
  <c r="BC59" i="26"/>
  <c r="BD59" i="26"/>
  <c r="BQ59" i="26"/>
  <c r="BR59" i="26"/>
  <c r="BF59" i="26"/>
  <c r="BL21" i="26"/>
  <c r="BT21" i="26"/>
  <c r="AY21" i="26"/>
  <c r="BG21" i="26"/>
  <c r="BM21" i="26"/>
  <c r="BU21" i="26"/>
  <c r="AZ21" i="26"/>
  <c r="BN21" i="26"/>
  <c r="BV21" i="26"/>
  <c r="BA21" i="26"/>
  <c r="BW21" i="26"/>
  <c r="BO21" i="26"/>
  <c r="BK21" i="26"/>
  <c r="BS21" i="26"/>
  <c r="CA21" i="26"/>
  <c r="BF21" i="26"/>
  <c r="BQ21" i="26"/>
  <c r="AV21" i="26"/>
  <c r="BY21" i="26"/>
  <c r="BB21" i="26"/>
  <c r="BR21" i="26"/>
  <c r="AW21" i="26"/>
  <c r="BH21" i="26"/>
  <c r="BC21" i="26"/>
  <c r="BX21" i="26"/>
  <c r="BZ21" i="26"/>
  <c r="BI21" i="26"/>
  <c r="BD21" i="26"/>
  <c r="BP21" i="26"/>
  <c r="AU21" i="26"/>
  <c r="AT21" i="26"/>
  <c r="BJ21" i="26"/>
  <c r="BE21" i="26"/>
  <c r="CB101" i="26"/>
  <c r="AV101" i="26"/>
  <c r="BD101" i="26"/>
  <c r="BL101" i="26"/>
  <c r="BT101" i="26"/>
  <c r="AW101" i="26"/>
  <c r="BE101" i="26"/>
  <c r="BM101" i="26"/>
  <c r="BU101" i="26"/>
  <c r="BF101" i="26"/>
  <c r="BN101" i="26"/>
  <c r="BV101" i="26"/>
  <c r="AT101" i="26"/>
  <c r="BB101" i="26"/>
  <c r="BJ101" i="26"/>
  <c r="BR101" i="26"/>
  <c r="BZ101" i="26"/>
  <c r="BA101" i="26"/>
  <c r="BQ101" i="26"/>
  <c r="BC101" i="26"/>
  <c r="BS101" i="26"/>
  <c r="BG101" i="26"/>
  <c r="BW101" i="26"/>
  <c r="BH101" i="26"/>
  <c r="BX101" i="26"/>
  <c r="AU101" i="26"/>
  <c r="BI101" i="26"/>
  <c r="BY101" i="26"/>
  <c r="BK101" i="26"/>
  <c r="CA101" i="26"/>
  <c r="AZ101" i="26"/>
  <c r="BP101" i="26"/>
  <c r="BO101" i="26"/>
  <c r="AY101" i="26"/>
  <c r="AX67" i="26"/>
  <c r="BF67" i="26"/>
  <c r="BN67" i="26"/>
  <c r="BV67" i="26"/>
  <c r="AY67" i="26"/>
  <c r="BO67" i="26"/>
  <c r="BW67" i="26"/>
  <c r="AZ67" i="26"/>
  <c r="BH67" i="26"/>
  <c r="BP67" i="26"/>
  <c r="BX67" i="26"/>
  <c r="AW67" i="26"/>
  <c r="BE67" i="26"/>
  <c r="BM67" i="26"/>
  <c r="BU67" i="26"/>
  <c r="AV67" i="26"/>
  <c r="BK67" i="26"/>
  <c r="CA67" i="26"/>
  <c r="BA67" i="26"/>
  <c r="BL67" i="26"/>
  <c r="BB67" i="26"/>
  <c r="BQ67" i="26"/>
  <c r="BC67" i="26"/>
  <c r="BR67" i="26"/>
  <c r="BD67" i="26"/>
  <c r="BS67" i="26"/>
  <c r="AT67" i="26"/>
  <c r="BI67" i="26"/>
  <c r="BY67" i="26"/>
  <c r="BZ67" i="26"/>
  <c r="AU67" i="26"/>
  <c r="BT67" i="26"/>
  <c r="BJ67" i="26"/>
  <c r="AV31" i="26"/>
  <c r="BD31" i="26"/>
  <c r="BL31" i="26"/>
  <c r="BT31" i="26"/>
  <c r="AW31" i="26"/>
  <c r="BE31" i="26"/>
  <c r="BM31" i="26"/>
  <c r="BU31" i="26"/>
  <c r="AU31" i="26"/>
  <c r="BG31" i="26"/>
  <c r="BQ31" i="26"/>
  <c r="CA31" i="26"/>
  <c r="AX31" i="26"/>
  <c r="BH31" i="26"/>
  <c r="BR31" i="26"/>
  <c r="AY31" i="26"/>
  <c r="BI31" i="26"/>
  <c r="BS31" i="26"/>
  <c r="BF31" i="26"/>
  <c r="BX31" i="26"/>
  <c r="BJ31" i="26"/>
  <c r="BY31" i="26"/>
  <c r="BK31" i="26"/>
  <c r="BZ31" i="26"/>
  <c r="AT31" i="26"/>
  <c r="BN31" i="26"/>
  <c r="AZ31" i="26"/>
  <c r="BO31" i="26"/>
  <c r="BB31" i="26"/>
  <c r="BV31" i="26"/>
  <c r="BA31" i="26"/>
  <c r="BC31" i="26"/>
  <c r="BP31" i="26"/>
  <c r="BW31" i="26"/>
  <c r="CB94" i="26"/>
  <c r="AT94" i="26"/>
  <c r="BB94" i="26"/>
  <c r="BJ94" i="26"/>
  <c r="BR94" i="26"/>
  <c r="BZ94" i="26"/>
  <c r="AU94" i="26"/>
  <c r="BC94" i="26"/>
  <c r="BK94" i="26"/>
  <c r="BS94" i="26"/>
  <c r="CA94" i="26"/>
  <c r="AV94" i="26"/>
  <c r="BD94" i="26"/>
  <c r="BL94" i="26"/>
  <c r="BT94" i="26"/>
  <c r="AZ94" i="26"/>
  <c r="BH94" i="26"/>
  <c r="BP94" i="26"/>
  <c r="BX94" i="26"/>
  <c r="BN94" i="26"/>
  <c r="AY94" i="26"/>
  <c r="BO94" i="26"/>
  <c r="BA94" i="26"/>
  <c r="BQ94" i="26"/>
  <c r="BE94" i="26"/>
  <c r="BU94" i="26"/>
  <c r="BF94" i="26"/>
  <c r="BV94" i="26"/>
  <c r="BG94" i="26"/>
  <c r="BW94" i="26"/>
  <c r="AW94" i="26"/>
  <c r="BM94" i="26"/>
  <c r="BY94" i="26"/>
  <c r="BI94" i="26"/>
  <c r="CB102" i="26"/>
  <c r="AT102" i="26"/>
  <c r="BB102" i="26"/>
  <c r="BJ102" i="26"/>
  <c r="BR102" i="26"/>
  <c r="BZ102" i="26"/>
  <c r="AU102" i="26"/>
  <c r="BC102" i="26"/>
  <c r="BK102" i="26"/>
  <c r="BS102" i="26"/>
  <c r="CA102" i="26"/>
  <c r="AV102" i="26"/>
  <c r="BD102" i="26"/>
  <c r="BL102" i="26"/>
  <c r="BT102" i="26"/>
  <c r="AZ102" i="26"/>
  <c r="BH102" i="26"/>
  <c r="BP102" i="26"/>
  <c r="BX102" i="26"/>
  <c r="AY102" i="26"/>
  <c r="BO102" i="26"/>
  <c r="BA102" i="26"/>
  <c r="BQ102" i="26"/>
  <c r="BE102" i="26"/>
  <c r="BU102" i="26"/>
  <c r="BF102" i="26"/>
  <c r="BV102" i="26"/>
  <c r="BW102" i="26"/>
  <c r="BI102" i="26"/>
  <c r="BY102" i="26"/>
  <c r="BN102" i="26"/>
  <c r="BM102" i="26"/>
  <c r="AW102" i="26"/>
  <c r="BH24" i="26"/>
  <c r="BP24" i="26"/>
  <c r="BX24" i="26"/>
  <c r="AZ24" i="26"/>
  <c r="CA24" i="26"/>
  <c r="BI24" i="26"/>
  <c r="BQ24" i="26"/>
  <c r="BY24" i="26"/>
  <c r="BA24" i="26"/>
  <c r="BS24" i="26"/>
  <c r="BJ24" i="26"/>
  <c r="BR24" i="26"/>
  <c r="BZ24" i="26"/>
  <c r="BB24" i="26"/>
  <c r="BO24" i="26"/>
  <c r="BW24" i="26"/>
  <c r="AY24" i="26"/>
  <c r="BG24" i="26"/>
  <c r="BK24" i="26"/>
  <c r="BU24" i="26"/>
  <c r="BC24" i="26"/>
  <c r="BF24" i="26"/>
  <c r="AU24" i="26"/>
  <c r="AV24" i="26"/>
  <c r="BN24" i="26"/>
  <c r="BV24" i="26"/>
  <c r="BD24" i="26"/>
  <c r="BE24" i="26"/>
  <c r="AT24" i="26"/>
  <c r="AW24" i="26"/>
  <c r="BM24" i="26"/>
  <c r="BT24" i="26"/>
  <c r="BL24" i="26"/>
  <c r="AZ33" i="26"/>
  <c r="BH33" i="26"/>
  <c r="BP33" i="26"/>
  <c r="BX33" i="26"/>
  <c r="BA33" i="26"/>
  <c r="BI33" i="26"/>
  <c r="BQ33" i="26"/>
  <c r="BY33" i="26"/>
  <c r="BC33" i="26"/>
  <c r="BM33" i="26"/>
  <c r="BW33" i="26"/>
  <c r="AT33" i="26"/>
  <c r="BD33" i="26"/>
  <c r="BN33" i="26"/>
  <c r="BZ33" i="26"/>
  <c r="AU33" i="26"/>
  <c r="BE33" i="26"/>
  <c r="BO33" i="26"/>
  <c r="CA33" i="26"/>
  <c r="BG33" i="26"/>
  <c r="BV33" i="26"/>
  <c r="BJ33" i="26"/>
  <c r="AV33" i="26"/>
  <c r="BK33" i="26"/>
  <c r="AW33" i="26"/>
  <c r="BL33" i="26"/>
  <c r="AX33" i="26"/>
  <c r="BR33" i="26"/>
  <c r="BB33" i="26"/>
  <c r="BT33" i="26"/>
  <c r="AY33" i="26"/>
  <c r="BF33" i="26"/>
  <c r="BS33" i="26"/>
  <c r="BU33" i="26"/>
  <c r="BH16" i="26"/>
  <c r="BP16" i="26"/>
  <c r="BX16" i="26"/>
  <c r="AZ16" i="26"/>
  <c r="BI16" i="26"/>
  <c r="BQ16" i="26"/>
  <c r="BY16" i="26"/>
  <c r="BA16" i="26"/>
  <c r="BK16" i="26"/>
  <c r="BS16" i="26"/>
  <c r="CA16" i="26"/>
  <c r="BJ16" i="26"/>
  <c r="BR16" i="26"/>
  <c r="BZ16" i="26"/>
  <c r="BB16" i="26"/>
  <c r="BO16" i="26"/>
  <c r="BW16" i="26"/>
  <c r="AY16" i="26"/>
  <c r="BG16" i="26"/>
  <c r="BL16" i="26"/>
  <c r="AX16" i="26"/>
  <c r="BT16" i="26"/>
  <c r="BE16" i="26"/>
  <c r="BM16" i="26"/>
  <c r="BC16" i="26"/>
  <c r="BU16" i="26"/>
  <c r="BF16" i="26"/>
  <c r="AU16" i="26"/>
  <c r="AT16" i="26"/>
  <c r="BN16" i="26"/>
  <c r="BD16" i="26"/>
  <c r="AV16" i="26"/>
  <c r="BV16" i="26"/>
  <c r="AW16" i="26"/>
  <c r="BA52" i="26"/>
  <c r="BI52" i="26"/>
  <c r="BQ52" i="26"/>
  <c r="BY52" i="26"/>
  <c r="AT52" i="26"/>
  <c r="BB52" i="26"/>
  <c r="BJ52" i="26"/>
  <c r="BR52" i="26"/>
  <c r="BZ52" i="26"/>
  <c r="AU52" i="26"/>
  <c r="BC52" i="26"/>
  <c r="BK52" i="26"/>
  <c r="BS52" i="26"/>
  <c r="CA52" i="26"/>
  <c r="BD52" i="26"/>
  <c r="BO52" i="26"/>
  <c r="BE52" i="26"/>
  <c r="BP52" i="26"/>
  <c r="BF52" i="26"/>
  <c r="BT52" i="26"/>
  <c r="AY52" i="26"/>
  <c r="BM52" i="26"/>
  <c r="BX52" i="26"/>
  <c r="BW52" i="26"/>
  <c r="AZ52" i="26"/>
  <c r="BG52" i="26"/>
  <c r="BH52" i="26"/>
  <c r="BL52" i="26"/>
  <c r="AW52" i="26"/>
  <c r="BV52" i="26"/>
  <c r="AV52" i="26"/>
  <c r="BN52" i="26"/>
  <c r="BU52" i="26"/>
  <c r="BH18" i="26"/>
  <c r="BP18" i="26"/>
  <c r="BX18" i="26"/>
  <c r="AX18" i="26"/>
  <c r="BF18" i="26"/>
  <c r="AT18" i="26"/>
  <c r="CA18" i="26"/>
  <c r="BI18" i="26"/>
  <c r="BQ18" i="26"/>
  <c r="BY18" i="26"/>
  <c r="AY18" i="26"/>
  <c r="BG18" i="26"/>
  <c r="BJ18" i="26"/>
  <c r="BR18" i="26"/>
  <c r="BZ18" i="26"/>
  <c r="AZ18" i="26"/>
  <c r="BS18" i="26"/>
  <c r="BO18" i="26"/>
  <c r="BW18" i="26"/>
  <c r="AW18" i="26"/>
  <c r="BE18" i="26"/>
  <c r="BK18" i="26"/>
  <c r="BM18" i="26"/>
  <c r="BD18" i="26"/>
  <c r="BU18" i="26"/>
  <c r="AU18" i="26"/>
  <c r="BB18" i="26"/>
  <c r="BN18" i="26"/>
  <c r="BV18" i="26"/>
  <c r="BT18" i="26"/>
  <c r="AV18" i="26"/>
  <c r="BL18" i="26"/>
  <c r="BC18" i="26"/>
  <c r="BA18" i="26"/>
  <c r="AV76" i="26"/>
  <c r="BD76" i="26"/>
  <c r="BL76" i="26"/>
  <c r="BT76" i="26"/>
  <c r="AW76" i="26"/>
  <c r="BE76" i="26"/>
  <c r="BM76" i="26"/>
  <c r="BU76" i="26"/>
  <c r="AX76" i="26"/>
  <c r="BF76" i="26"/>
  <c r="BN76" i="26"/>
  <c r="BV76" i="26"/>
  <c r="BR76" i="26"/>
  <c r="AT76" i="26"/>
  <c r="BH76" i="26"/>
  <c r="BS76" i="26"/>
  <c r="AU76" i="26"/>
  <c r="BI76" i="26"/>
  <c r="BW76" i="26"/>
  <c r="BJ76" i="26"/>
  <c r="BX76" i="26"/>
  <c r="AZ76" i="26"/>
  <c r="BK76" i="26"/>
  <c r="BY76" i="26"/>
  <c r="BB76" i="26"/>
  <c r="BP76" i="26"/>
  <c r="CA76" i="26"/>
  <c r="BA76" i="26"/>
  <c r="BC76" i="26"/>
  <c r="BO76" i="26"/>
  <c r="BQ76" i="26"/>
  <c r="BZ76" i="26"/>
  <c r="BM7" i="26"/>
  <c r="BU7" i="26"/>
  <c r="BN7" i="26"/>
  <c r="BW7" i="26"/>
  <c r="AW7" i="26"/>
  <c r="BE7" i="26"/>
  <c r="AZ7" i="26"/>
  <c r="BO7" i="26"/>
  <c r="BX7" i="26"/>
  <c r="AX7" i="26"/>
  <c r="BF7" i="26"/>
  <c r="BZ7" i="26"/>
  <c r="BP7" i="26"/>
  <c r="BY7" i="26"/>
  <c r="AY7" i="26"/>
  <c r="BG7" i="26"/>
  <c r="BH7" i="26"/>
  <c r="BQ7" i="26"/>
  <c r="BJ7" i="26"/>
  <c r="BL7" i="26"/>
  <c r="BV7" i="26"/>
  <c r="AV7" i="26"/>
  <c r="BD7" i="26"/>
  <c r="BC7" i="26"/>
  <c r="BK7" i="26"/>
  <c r="AT7" i="26"/>
  <c r="BR7" i="26"/>
  <c r="BI7" i="26"/>
  <c r="BS7" i="26"/>
  <c r="AU7" i="26"/>
  <c r="CA7" i="26"/>
  <c r="BB7" i="26"/>
  <c r="BT7" i="26"/>
  <c r="BA7" i="26"/>
  <c r="AU65" i="26"/>
  <c r="BC65" i="26"/>
  <c r="BK65" i="26"/>
  <c r="BS65" i="26"/>
  <c r="CA65" i="26"/>
  <c r="AV65" i="26"/>
  <c r="BE65" i="26"/>
  <c r="BN65" i="26"/>
  <c r="BW65" i="26"/>
  <c r="AW65" i="26"/>
  <c r="BF65" i="26"/>
  <c r="BO65" i="26"/>
  <c r="BX65" i="26"/>
  <c r="BG65" i="26"/>
  <c r="BP65" i="26"/>
  <c r="BY65" i="26"/>
  <c r="AT65" i="26"/>
  <c r="BD65" i="26"/>
  <c r="BM65" i="26"/>
  <c r="BV65" i="26"/>
  <c r="AY65" i="26"/>
  <c r="BQ65" i="26"/>
  <c r="AZ65" i="26"/>
  <c r="BR65" i="26"/>
  <c r="BA65" i="26"/>
  <c r="BT65" i="26"/>
  <c r="BB65" i="26"/>
  <c r="BU65" i="26"/>
  <c r="BH65" i="26"/>
  <c r="BZ65" i="26"/>
  <c r="BJ65" i="26"/>
  <c r="BI65" i="26"/>
  <c r="BL65" i="26"/>
  <c r="AZ45" i="26"/>
  <c r="BH45" i="26"/>
  <c r="BP45" i="26"/>
  <c r="BX45" i="26"/>
  <c r="BA45" i="26"/>
  <c r="BI45" i="26"/>
  <c r="BQ45" i="26"/>
  <c r="BY45" i="26"/>
  <c r="AX45" i="26"/>
  <c r="BJ45" i="26"/>
  <c r="BT45" i="26"/>
  <c r="BK45" i="26"/>
  <c r="BU45" i="26"/>
  <c r="BB45" i="26"/>
  <c r="BL45" i="26"/>
  <c r="BV45" i="26"/>
  <c r="BD45" i="26"/>
  <c r="BS45" i="26"/>
  <c r="BE45" i="26"/>
  <c r="BW45" i="26"/>
  <c r="AT45" i="26"/>
  <c r="BF45" i="26"/>
  <c r="BZ45" i="26"/>
  <c r="BO45" i="26"/>
  <c r="AU45" i="26"/>
  <c r="BR45" i="26"/>
  <c r="AV45" i="26"/>
  <c r="CA45" i="26"/>
  <c r="AW45" i="26"/>
  <c r="BC45" i="26"/>
  <c r="BN45" i="26"/>
  <c r="BM45" i="26"/>
  <c r="AX34" i="26"/>
  <c r="BF34" i="26"/>
  <c r="BN34" i="26"/>
  <c r="BV34" i="26"/>
  <c r="AY34" i="26"/>
  <c r="BG34" i="26"/>
  <c r="BO34" i="26"/>
  <c r="BW34" i="26"/>
  <c r="BA34" i="26"/>
  <c r="BK34" i="26"/>
  <c r="BU34" i="26"/>
  <c r="BB34" i="26"/>
  <c r="BL34" i="26"/>
  <c r="BX34" i="26"/>
  <c r="BC34" i="26"/>
  <c r="BM34" i="26"/>
  <c r="BY34" i="26"/>
  <c r="BH34" i="26"/>
  <c r="BZ34" i="26"/>
  <c r="AT34" i="26"/>
  <c r="BI34" i="26"/>
  <c r="CA34" i="26"/>
  <c r="AU34" i="26"/>
  <c r="BJ34" i="26"/>
  <c r="AV34" i="26"/>
  <c r="BP34" i="26"/>
  <c r="AW34" i="26"/>
  <c r="BQ34" i="26"/>
  <c r="BD34" i="26"/>
  <c r="BS34" i="26"/>
  <c r="BT34" i="26"/>
  <c r="BR34" i="26"/>
  <c r="BE34" i="26"/>
  <c r="AZ34" i="26"/>
  <c r="AV39" i="26"/>
  <c r="BD39" i="26"/>
  <c r="BL39" i="26"/>
  <c r="BT39" i="26"/>
  <c r="AW39" i="26"/>
  <c r="BE39" i="26"/>
  <c r="BM39" i="26"/>
  <c r="BU39" i="26"/>
  <c r="BA39" i="26"/>
  <c r="BK39" i="26"/>
  <c r="BW39" i="26"/>
  <c r="BB39" i="26"/>
  <c r="BN39" i="26"/>
  <c r="BX39" i="26"/>
  <c r="BC39" i="26"/>
  <c r="BO39" i="26"/>
  <c r="BY39" i="26"/>
  <c r="BH39" i="26"/>
  <c r="BZ39" i="26"/>
  <c r="AT39" i="26"/>
  <c r="BI39" i="26"/>
  <c r="CA39" i="26"/>
  <c r="AU39" i="26"/>
  <c r="BJ39" i="26"/>
  <c r="BF39" i="26"/>
  <c r="BS39" i="26"/>
  <c r="AY39" i="26"/>
  <c r="AZ39" i="26"/>
  <c r="BG39" i="26"/>
  <c r="BP39" i="26"/>
  <c r="BQ39" i="26"/>
  <c r="BR39" i="26"/>
  <c r="BV39" i="26"/>
  <c r="AZ70" i="26"/>
  <c r="BH70" i="26"/>
  <c r="BP70" i="26"/>
  <c r="BX70" i="26"/>
  <c r="BA70" i="26"/>
  <c r="BI70" i="26"/>
  <c r="BQ70" i="26"/>
  <c r="BY70" i="26"/>
  <c r="AT70" i="26"/>
  <c r="BB70" i="26"/>
  <c r="BJ70" i="26"/>
  <c r="BR70" i="26"/>
  <c r="BZ70" i="26"/>
  <c r="AY70" i="26"/>
  <c r="BG70" i="26"/>
  <c r="BO70" i="26"/>
  <c r="BW70" i="26"/>
  <c r="BE70" i="26"/>
  <c r="BU70" i="26"/>
  <c r="BF70" i="26"/>
  <c r="BV70" i="26"/>
  <c r="AU70" i="26"/>
  <c r="BK70" i="26"/>
  <c r="CA70" i="26"/>
  <c r="AV70" i="26"/>
  <c r="BL70" i="26"/>
  <c r="AW70" i="26"/>
  <c r="BM70" i="26"/>
  <c r="BC70" i="26"/>
  <c r="BS70" i="26"/>
  <c r="AX70" i="26"/>
  <c r="BD70" i="26"/>
  <c r="BN70" i="26"/>
  <c r="BT70" i="26"/>
  <c r="BL25" i="26"/>
  <c r="BT25" i="26"/>
  <c r="AU25" i="26"/>
  <c r="BC25" i="26"/>
  <c r="BM25" i="26"/>
  <c r="BU25" i="26"/>
  <c r="AV25" i="26"/>
  <c r="BD25" i="26"/>
  <c r="BN25" i="26"/>
  <c r="BV25" i="26"/>
  <c r="AW25" i="26"/>
  <c r="BE25" i="26"/>
  <c r="BW25" i="26"/>
  <c r="BK25" i="26"/>
  <c r="BS25" i="26"/>
  <c r="CA25" i="26"/>
  <c r="BB25" i="26"/>
  <c r="AT25" i="26"/>
  <c r="BO25" i="26"/>
  <c r="BX25" i="26"/>
  <c r="BF25" i="26"/>
  <c r="BI25" i="26"/>
  <c r="BY25" i="26"/>
  <c r="AZ25" i="26"/>
  <c r="BH25" i="26"/>
  <c r="BZ25" i="26"/>
  <c r="BJ25" i="26"/>
  <c r="BP25" i="26"/>
  <c r="AY25" i="26"/>
  <c r="BR25" i="26"/>
  <c r="BA25" i="26"/>
  <c r="BQ25" i="26"/>
  <c r="AZ29" i="26"/>
  <c r="BH29" i="26"/>
  <c r="BP29" i="26"/>
  <c r="BX29" i="26"/>
  <c r="BA29" i="26"/>
  <c r="BI29" i="26"/>
  <c r="BQ29" i="26"/>
  <c r="BY29" i="26"/>
  <c r="AY29" i="26"/>
  <c r="BK29" i="26"/>
  <c r="BU29" i="26"/>
  <c r="BB29" i="26"/>
  <c r="BL29" i="26"/>
  <c r="BV29" i="26"/>
  <c r="BC29" i="26"/>
  <c r="BM29" i="26"/>
  <c r="BW29" i="26"/>
  <c r="BF29" i="26"/>
  <c r="BZ29" i="26"/>
  <c r="AT29" i="26"/>
  <c r="CA29" i="26"/>
  <c r="AU29" i="26"/>
  <c r="BJ29" i="26"/>
  <c r="AV29" i="26"/>
  <c r="BN29" i="26"/>
  <c r="AW29" i="26"/>
  <c r="BO29" i="26"/>
  <c r="BD29" i="26"/>
  <c r="BS29" i="26"/>
  <c r="AX29" i="26"/>
  <c r="BE29" i="26"/>
  <c r="BR29" i="26"/>
  <c r="BT29" i="26"/>
  <c r="AV72" i="26"/>
  <c r="BD72" i="26"/>
  <c r="BL72" i="26"/>
  <c r="BT72" i="26"/>
  <c r="AW72" i="26"/>
  <c r="BE72" i="26"/>
  <c r="BM72" i="26"/>
  <c r="BU72" i="26"/>
  <c r="AX72" i="26"/>
  <c r="BF72" i="26"/>
  <c r="BN72" i="26"/>
  <c r="BV72" i="26"/>
  <c r="AU72" i="26"/>
  <c r="BC72" i="26"/>
  <c r="BK72" i="26"/>
  <c r="BS72" i="26"/>
  <c r="CA72" i="26"/>
  <c r="AZ72" i="26"/>
  <c r="BP72" i="26"/>
  <c r="BA72" i="26"/>
  <c r="BQ72" i="26"/>
  <c r="BB72" i="26"/>
  <c r="BR72" i="26"/>
  <c r="BW72" i="26"/>
  <c r="BH72" i="26"/>
  <c r="BX72" i="26"/>
  <c r="AT72" i="26"/>
  <c r="BJ72" i="26"/>
  <c r="BZ72" i="26"/>
  <c r="BO72" i="26"/>
  <c r="BY72" i="26"/>
  <c r="BI72" i="26"/>
  <c r="CB86" i="26"/>
  <c r="AT86" i="26"/>
  <c r="BB86" i="26"/>
  <c r="BJ86" i="26"/>
  <c r="BR86" i="26"/>
  <c r="BZ86" i="26"/>
  <c r="AU86" i="26"/>
  <c r="BC86" i="26"/>
  <c r="BK86" i="26"/>
  <c r="BS86" i="26"/>
  <c r="CA86" i="26"/>
  <c r="AV86" i="26"/>
  <c r="BD86" i="26"/>
  <c r="BL86" i="26"/>
  <c r="BT86" i="26"/>
  <c r="AZ86" i="26"/>
  <c r="BH86" i="26"/>
  <c r="BP86" i="26"/>
  <c r="BX86" i="26"/>
  <c r="AW86" i="26"/>
  <c r="BM86" i="26"/>
  <c r="BN86" i="26"/>
  <c r="AY86" i="26"/>
  <c r="BO86" i="26"/>
  <c r="BA86" i="26"/>
  <c r="BQ86" i="26"/>
  <c r="BE86" i="26"/>
  <c r="BU86" i="26"/>
  <c r="BF86" i="26"/>
  <c r="BV86" i="26"/>
  <c r="BI86" i="26"/>
  <c r="BY86" i="26"/>
  <c r="BG86" i="26"/>
  <c r="BW86" i="26"/>
  <c r="BA62" i="26"/>
  <c r="BI62" i="26"/>
  <c r="BQ62" i="26"/>
  <c r="BY62" i="26"/>
  <c r="AT62" i="26"/>
  <c r="AW62" i="26"/>
  <c r="BF62" i="26"/>
  <c r="BO62" i="26"/>
  <c r="BX62" i="26"/>
  <c r="AX62" i="26"/>
  <c r="BG62" i="26"/>
  <c r="BP62" i="26"/>
  <c r="BZ62" i="26"/>
  <c r="AY62" i="26"/>
  <c r="BH62" i="26"/>
  <c r="BR62" i="26"/>
  <c r="CA62" i="26"/>
  <c r="AV62" i="26"/>
  <c r="BE62" i="26"/>
  <c r="BN62" i="26"/>
  <c r="BW62" i="26"/>
  <c r="BL62" i="26"/>
  <c r="AU62" i="26"/>
  <c r="BM62" i="26"/>
  <c r="AZ62" i="26"/>
  <c r="BS62" i="26"/>
  <c r="BB62" i="26"/>
  <c r="BT62" i="26"/>
  <c r="BC62" i="26"/>
  <c r="BU62" i="26"/>
  <c r="BJ62" i="26"/>
  <c r="BV62" i="26"/>
  <c r="BK62" i="26"/>
  <c r="BD62" i="26"/>
  <c r="BA66" i="26"/>
  <c r="BI66" i="26"/>
  <c r="AX66" i="26"/>
  <c r="BP66" i="26"/>
  <c r="BX66" i="26"/>
  <c r="AY66" i="26"/>
  <c r="BH66" i="26"/>
  <c r="BQ66" i="26"/>
  <c r="BY66" i="26"/>
  <c r="AZ66" i="26"/>
  <c r="BJ66" i="26"/>
  <c r="BR66" i="26"/>
  <c r="BZ66" i="26"/>
  <c r="AW66" i="26"/>
  <c r="BF66" i="26"/>
  <c r="BO66" i="26"/>
  <c r="BW66" i="26"/>
  <c r="BB66" i="26"/>
  <c r="BN66" i="26"/>
  <c r="BC66" i="26"/>
  <c r="BS66" i="26"/>
  <c r="BD66" i="26"/>
  <c r="BT66" i="26"/>
  <c r="BE66" i="26"/>
  <c r="BU66" i="26"/>
  <c r="BV66" i="26"/>
  <c r="AU66" i="26"/>
  <c r="BL66" i="26"/>
  <c r="BK66" i="26"/>
  <c r="BM66" i="26"/>
  <c r="CA66" i="26"/>
  <c r="AV66" i="26"/>
  <c r="AT66" i="26"/>
  <c r="CB92" i="26"/>
  <c r="BF92" i="26"/>
  <c r="BN92" i="26"/>
  <c r="BV92" i="26"/>
  <c r="AY92" i="26"/>
  <c r="BO92" i="26"/>
  <c r="BW92" i="26"/>
  <c r="AZ92" i="26"/>
  <c r="BH92" i="26"/>
  <c r="BP92" i="26"/>
  <c r="BX92" i="26"/>
  <c r="AV92" i="26"/>
  <c r="BD92" i="26"/>
  <c r="BL92" i="26"/>
  <c r="BT92" i="26"/>
  <c r="BE92" i="26"/>
  <c r="BS92" i="26"/>
  <c r="AT92" i="26"/>
  <c r="BU92" i="26"/>
  <c r="AU92" i="26"/>
  <c r="BI92" i="26"/>
  <c r="BY92" i="26"/>
  <c r="AW92" i="26"/>
  <c r="BJ92" i="26"/>
  <c r="BZ92" i="26"/>
  <c r="BK92" i="26"/>
  <c r="CA92" i="26"/>
  <c r="BA92" i="26"/>
  <c r="BM92" i="26"/>
  <c r="BC92" i="26"/>
  <c r="BR92" i="26"/>
  <c r="BB92" i="26"/>
  <c r="BQ92" i="26"/>
  <c r="AU61" i="26"/>
  <c r="BC61" i="26"/>
  <c r="BK61" i="26"/>
  <c r="BS61" i="26"/>
  <c r="CA61" i="26"/>
  <c r="AV61" i="26"/>
  <c r="BD61" i="26"/>
  <c r="BL61" i="26"/>
  <c r="BT61" i="26"/>
  <c r="BA61" i="26"/>
  <c r="BI61" i="26"/>
  <c r="BQ61" i="26"/>
  <c r="AT61" i="26"/>
  <c r="BG61" i="26"/>
  <c r="BU61" i="26"/>
  <c r="AW61" i="26"/>
  <c r="BH61" i="26"/>
  <c r="BV61" i="26"/>
  <c r="AX61" i="26"/>
  <c r="BJ61" i="26"/>
  <c r="BW61" i="26"/>
  <c r="BF61" i="26"/>
  <c r="BR61" i="26"/>
  <c r="BB61" i="26"/>
  <c r="BZ61" i="26"/>
  <c r="BE61" i="26"/>
  <c r="BM61" i="26"/>
  <c r="BN61" i="26"/>
  <c r="BO61" i="26"/>
  <c r="AY61" i="26"/>
  <c r="BX61" i="26"/>
  <c r="AZ61" i="26"/>
  <c r="BP61" i="26"/>
  <c r="BY61" i="26"/>
  <c r="AZ82" i="26"/>
  <c r="BH82" i="26"/>
  <c r="BP82" i="26"/>
  <c r="BX82" i="26"/>
  <c r="BA82" i="26"/>
  <c r="BI82" i="26"/>
  <c r="BQ82" i="26"/>
  <c r="BY82" i="26"/>
  <c r="BB82" i="26"/>
  <c r="BL82" i="26"/>
  <c r="BV82" i="26"/>
  <c r="BC82" i="26"/>
  <c r="BM82" i="26"/>
  <c r="BW82" i="26"/>
  <c r="AT82" i="26"/>
  <c r="BD82" i="26"/>
  <c r="BN82" i="26"/>
  <c r="BZ82" i="26"/>
  <c r="AX82" i="26"/>
  <c r="BJ82" i="26"/>
  <c r="BT82" i="26"/>
  <c r="BK82" i="26"/>
  <c r="AU82" i="26"/>
  <c r="BO82" i="26"/>
  <c r="AV82" i="26"/>
  <c r="BR82" i="26"/>
  <c r="AW82" i="26"/>
  <c r="BS82" i="26"/>
  <c r="BU82" i="26"/>
  <c r="BF82" i="26"/>
  <c r="BE82" i="26"/>
  <c r="CA82" i="26"/>
  <c r="AW50" i="26"/>
  <c r="BE50" i="26"/>
  <c r="BM50" i="26"/>
  <c r="BU50" i="26"/>
  <c r="AX50" i="26"/>
  <c r="BF50" i="26"/>
  <c r="BN50" i="26"/>
  <c r="BV50" i="26"/>
  <c r="AY50" i="26"/>
  <c r="BG50" i="26"/>
  <c r="BO50" i="26"/>
  <c r="BW50" i="26"/>
  <c r="AT50" i="26"/>
  <c r="BH50" i="26"/>
  <c r="BS50" i="26"/>
  <c r="AU50" i="26"/>
  <c r="BI50" i="26"/>
  <c r="BT50" i="26"/>
  <c r="AV50" i="26"/>
  <c r="BJ50" i="26"/>
  <c r="BX50" i="26"/>
  <c r="BC50" i="26"/>
  <c r="BQ50" i="26"/>
  <c r="BP50" i="26"/>
  <c r="BR50" i="26"/>
  <c r="AZ50" i="26"/>
  <c r="BY50" i="26"/>
  <c r="BA50" i="26"/>
  <c r="BZ50" i="26"/>
  <c r="BB50" i="26"/>
  <c r="CA50" i="26"/>
  <c r="BL50" i="26"/>
  <c r="BK50" i="26"/>
  <c r="BD50" i="26"/>
  <c r="AT85" i="26"/>
  <c r="AV85" i="26"/>
  <c r="BD85" i="26"/>
  <c r="BL85" i="26"/>
  <c r="BT85" i="26"/>
  <c r="AW85" i="26"/>
  <c r="BE85" i="26"/>
  <c r="BM85" i="26"/>
  <c r="BU85" i="26"/>
  <c r="BF85" i="26"/>
  <c r="BN85" i="26"/>
  <c r="BV85" i="26"/>
  <c r="BB85" i="26"/>
  <c r="BJ85" i="26"/>
  <c r="BR85" i="26"/>
  <c r="BZ85" i="26"/>
  <c r="BO85" i="26"/>
  <c r="AZ85" i="26"/>
  <c r="BP85" i="26"/>
  <c r="BA85" i="26"/>
  <c r="BQ85" i="26"/>
  <c r="BC85" i="26"/>
  <c r="BS85" i="26"/>
  <c r="BW85" i="26"/>
  <c r="BH85" i="26"/>
  <c r="BX85" i="26"/>
  <c r="BK85" i="26"/>
  <c r="CA85" i="26"/>
  <c r="AU85" i="26"/>
  <c r="BI85" i="26"/>
  <c r="BY85" i="26"/>
  <c r="AX83" i="26"/>
  <c r="BF83" i="26"/>
  <c r="BN83" i="26"/>
  <c r="BV83" i="26"/>
  <c r="AY83" i="26"/>
  <c r="AZ83" i="26"/>
  <c r="BI83" i="26"/>
  <c r="BR83" i="26"/>
  <c r="CA83" i="26"/>
  <c r="BA83" i="26"/>
  <c r="BJ83" i="26"/>
  <c r="BS83" i="26"/>
  <c r="BB83" i="26"/>
  <c r="BK83" i="26"/>
  <c r="BT83" i="26"/>
  <c r="AV83" i="26"/>
  <c r="BP83" i="26"/>
  <c r="BY83" i="26"/>
  <c r="AU83" i="26"/>
  <c r="BM83" i="26"/>
  <c r="AW83" i="26"/>
  <c r="BO83" i="26"/>
  <c r="BC83" i="26"/>
  <c r="BQ83" i="26"/>
  <c r="BD83" i="26"/>
  <c r="BU83" i="26"/>
  <c r="BE83" i="26"/>
  <c r="BW83" i="26"/>
  <c r="BX83" i="26"/>
  <c r="AT83" i="26"/>
  <c r="BL83" i="26"/>
  <c r="BH83" i="26"/>
  <c r="BZ83" i="26"/>
  <c r="CB91" i="26"/>
  <c r="AZ91" i="26"/>
  <c r="BH91" i="26"/>
  <c r="BP91" i="26"/>
  <c r="BX91" i="26"/>
  <c r="BA91" i="26"/>
  <c r="BI91" i="26"/>
  <c r="BQ91" i="26"/>
  <c r="BY91" i="26"/>
  <c r="AT91" i="26"/>
  <c r="BB91" i="26"/>
  <c r="BJ91" i="26"/>
  <c r="BR91" i="26"/>
  <c r="BZ91" i="26"/>
  <c r="BF91" i="26"/>
  <c r="BN91" i="26"/>
  <c r="BV91" i="26"/>
  <c r="AV91" i="26"/>
  <c r="BK91" i="26"/>
  <c r="CA91" i="26"/>
  <c r="AW91" i="26"/>
  <c r="BL91" i="26"/>
  <c r="BM91" i="26"/>
  <c r="AY91" i="26"/>
  <c r="BO91" i="26"/>
  <c r="BC91" i="26"/>
  <c r="BS91" i="26"/>
  <c r="BD91" i="26"/>
  <c r="BT91" i="26"/>
  <c r="AU91" i="26"/>
  <c r="BW91" i="26"/>
  <c r="BU91" i="26"/>
  <c r="BE91" i="26"/>
  <c r="BL23" i="26"/>
  <c r="BT23" i="26"/>
  <c r="AW23" i="26"/>
  <c r="BE23" i="26"/>
  <c r="BO23" i="26"/>
  <c r="BM23" i="26"/>
  <c r="BU23" i="26"/>
  <c r="AX23" i="26"/>
  <c r="BF23" i="26"/>
  <c r="BN23" i="26"/>
  <c r="BV23" i="26"/>
  <c r="AY23" i="26"/>
  <c r="BW23" i="26"/>
  <c r="BK23" i="26"/>
  <c r="BS23" i="26"/>
  <c r="CA23" i="26"/>
  <c r="AV23" i="26"/>
  <c r="BD23" i="26"/>
  <c r="BR23" i="26"/>
  <c r="BA23" i="26"/>
  <c r="BH23" i="26"/>
  <c r="BZ23" i="26"/>
  <c r="AU23" i="26"/>
  <c r="BX23" i="26"/>
  <c r="BB23" i="26"/>
  <c r="AT23" i="26"/>
  <c r="BI23" i="26"/>
  <c r="BP23" i="26"/>
  <c r="BY23" i="26"/>
  <c r="BC23" i="26"/>
  <c r="BJ23" i="26"/>
  <c r="BQ23" i="26"/>
  <c r="AZ23" i="26"/>
  <c r="AX38" i="26"/>
  <c r="BF38" i="26"/>
  <c r="BN38" i="26"/>
  <c r="BV38" i="26"/>
  <c r="AY38" i="26"/>
  <c r="BG38" i="26"/>
  <c r="BO38" i="26"/>
  <c r="BW38" i="26"/>
  <c r="BC38" i="26"/>
  <c r="BM38" i="26"/>
  <c r="BY38" i="26"/>
  <c r="AT38" i="26"/>
  <c r="BD38" i="26"/>
  <c r="BP38" i="26"/>
  <c r="BZ38" i="26"/>
  <c r="AU38" i="26"/>
  <c r="BE38" i="26"/>
  <c r="BQ38" i="26"/>
  <c r="CA38" i="26"/>
  <c r="BI38" i="26"/>
  <c r="BX38" i="26"/>
  <c r="BJ38" i="26"/>
  <c r="AV38" i="26"/>
  <c r="BK38" i="26"/>
  <c r="BB38" i="26"/>
  <c r="BT38" i="26"/>
  <c r="AZ38" i="26"/>
  <c r="BA38" i="26"/>
  <c r="BH38" i="26"/>
  <c r="BL38" i="26"/>
  <c r="BR38" i="26"/>
  <c r="AW38" i="26"/>
  <c r="BU38" i="26"/>
  <c r="BS38" i="26"/>
  <c r="AZ74" i="26"/>
  <c r="BH74" i="26"/>
  <c r="BP74" i="26"/>
  <c r="BX74" i="26"/>
  <c r="BA74" i="26"/>
  <c r="BI74" i="26"/>
  <c r="BQ74" i="26"/>
  <c r="BY74" i="26"/>
  <c r="AT74" i="26"/>
  <c r="BB74" i="26"/>
  <c r="BJ74" i="26"/>
  <c r="BR74" i="26"/>
  <c r="BZ74" i="26"/>
  <c r="BC74" i="26"/>
  <c r="BN74" i="26"/>
  <c r="BD74" i="26"/>
  <c r="BO74" i="26"/>
  <c r="BE74" i="26"/>
  <c r="BS74" i="26"/>
  <c r="AU74" i="26"/>
  <c r="BF74" i="26"/>
  <c r="BT74" i="26"/>
  <c r="AV74" i="26"/>
  <c r="BU74" i="26"/>
  <c r="BL74" i="26"/>
  <c r="BW74" i="26"/>
  <c r="AW74" i="26"/>
  <c r="AY74" i="26"/>
  <c r="BK74" i="26"/>
  <c r="BM74" i="26"/>
  <c r="CA74" i="26"/>
  <c r="BV74" i="26"/>
  <c r="CB88" i="26"/>
  <c r="BF88" i="26"/>
  <c r="BN88" i="26"/>
  <c r="BV88" i="26"/>
  <c r="AY88" i="26"/>
  <c r="BO88" i="26"/>
  <c r="BW88" i="26"/>
  <c r="AZ88" i="26"/>
  <c r="BH88" i="26"/>
  <c r="BP88" i="26"/>
  <c r="BX88" i="26"/>
  <c r="AV88" i="26"/>
  <c r="BD88" i="26"/>
  <c r="BL88" i="26"/>
  <c r="BT88" i="26"/>
  <c r="BC88" i="26"/>
  <c r="BR88" i="26"/>
  <c r="BE88" i="26"/>
  <c r="BS88" i="26"/>
  <c r="AT88" i="26"/>
  <c r="BU88" i="26"/>
  <c r="AU88" i="26"/>
  <c r="BI88" i="26"/>
  <c r="BY88" i="26"/>
  <c r="AW88" i="26"/>
  <c r="BJ88" i="26"/>
  <c r="BZ88" i="26"/>
  <c r="BK88" i="26"/>
  <c r="CA88" i="26"/>
  <c r="BB88" i="26"/>
  <c r="BQ88" i="26"/>
  <c r="BM88" i="26"/>
  <c r="BA88" i="26"/>
  <c r="AT73" i="26"/>
  <c r="BB73" i="26"/>
  <c r="BJ73" i="26"/>
  <c r="BR73" i="26"/>
  <c r="BZ73" i="26"/>
  <c r="AU73" i="26"/>
  <c r="BC73" i="26"/>
  <c r="BK73" i="26"/>
  <c r="BS73" i="26"/>
  <c r="CA73" i="26"/>
  <c r="AV73" i="26"/>
  <c r="BD73" i="26"/>
  <c r="BL73" i="26"/>
  <c r="BT73" i="26"/>
  <c r="AX73" i="26"/>
  <c r="BI73" i="26"/>
  <c r="BW73" i="26"/>
  <c r="BM73" i="26"/>
  <c r="BX73" i="26"/>
  <c r="AZ73" i="26"/>
  <c r="BN73" i="26"/>
  <c r="BY73" i="26"/>
  <c r="BA73" i="26"/>
  <c r="BO73" i="26"/>
  <c r="BE73" i="26"/>
  <c r="BP73" i="26"/>
  <c r="BG73" i="26"/>
  <c r="BU73" i="26"/>
  <c r="AW73" i="26"/>
  <c r="BF73" i="26"/>
  <c r="BH73" i="26"/>
  <c r="BV73" i="26"/>
  <c r="BQ73" i="26"/>
  <c r="BA54" i="26"/>
  <c r="BI54" i="26"/>
  <c r="BQ54" i="26"/>
  <c r="BY54" i="26"/>
  <c r="AT54" i="26"/>
  <c r="BB54" i="26"/>
  <c r="BJ54" i="26"/>
  <c r="BR54" i="26"/>
  <c r="BZ54" i="26"/>
  <c r="AU54" i="26"/>
  <c r="BC54" i="26"/>
  <c r="BK54" i="26"/>
  <c r="BS54" i="26"/>
  <c r="CA54" i="26"/>
  <c r="AY54" i="26"/>
  <c r="BO54" i="26"/>
  <c r="BW54" i="26"/>
  <c r="AW54" i="26"/>
  <c r="BL54" i="26"/>
  <c r="AX54" i="26"/>
  <c r="BM54" i="26"/>
  <c r="AZ54" i="26"/>
  <c r="BN54" i="26"/>
  <c r="AV54" i="26"/>
  <c r="BH54" i="26"/>
  <c r="BX54" i="26"/>
  <c r="BP54" i="26"/>
  <c r="BT54" i="26"/>
  <c r="BU54" i="26"/>
  <c r="BV54" i="26"/>
  <c r="BD54" i="26"/>
  <c r="BF54" i="26"/>
  <c r="BE54" i="26"/>
  <c r="CB93" i="26"/>
  <c r="AV93" i="26"/>
  <c r="BD93" i="26"/>
  <c r="BL93" i="26"/>
  <c r="BT93" i="26"/>
  <c r="AW93" i="26"/>
  <c r="BE93" i="26"/>
  <c r="BM93" i="26"/>
  <c r="BU93" i="26"/>
  <c r="BF93" i="26"/>
  <c r="BN93" i="26"/>
  <c r="BV93" i="26"/>
  <c r="AT93" i="26"/>
  <c r="BB93" i="26"/>
  <c r="BJ93" i="26"/>
  <c r="BR93" i="26"/>
  <c r="BZ93" i="26"/>
  <c r="AZ93" i="26"/>
  <c r="BP93" i="26"/>
  <c r="BA93" i="26"/>
  <c r="BQ93" i="26"/>
  <c r="BC93" i="26"/>
  <c r="BS93" i="26"/>
  <c r="BW93" i="26"/>
  <c r="BH93" i="26"/>
  <c r="BX93" i="26"/>
  <c r="BI93" i="26"/>
  <c r="BY93" i="26"/>
  <c r="AY93" i="26"/>
  <c r="BO93" i="26"/>
  <c r="BK93" i="26"/>
  <c r="CA93" i="26"/>
  <c r="AU57" i="26"/>
  <c r="BC57" i="26"/>
  <c r="BK57" i="26"/>
  <c r="BS57" i="26"/>
  <c r="CA57" i="26"/>
  <c r="AV57" i="26"/>
  <c r="BD57" i="26"/>
  <c r="BL57" i="26"/>
  <c r="BT57" i="26"/>
  <c r="AW57" i="26"/>
  <c r="BE57" i="26"/>
  <c r="BM57" i="26"/>
  <c r="BU57" i="26"/>
  <c r="BA57" i="26"/>
  <c r="BI57" i="26"/>
  <c r="BQ57" i="26"/>
  <c r="BY57" i="26"/>
  <c r="AY57" i="26"/>
  <c r="BO57" i="26"/>
  <c r="AZ57" i="26"/>
  <c r="BP57" i="26"/>
  <c r="BB57" i="26"/>
  <c r="BR57" i="26"/>
  <c r="AX57" i="26"/>
  <c r="BN57" i="26"/>
  <c r="BX57" i="26"/>
  <c r="AT57" i="26"/>
  <c r="BZ57" i="26"/>
  <c r="BF57" i="26"/>
  <c r="BH57" i="26"/>
  <c r="BV57" i="26"/>
  <c r="BJ57" i="26"/>
  <c r="BW57" i="26"/>
  <c r="AW64" i="26"/>
  <c r="BE64" i="26"/>
  <c r="BM64" i="26"/>
  <c r="BU64" i="26"/>
  <c r="BB64" i="26"/>
  <c r="BK64" i="26"/>
  <c r="BT64" i="26"/>
  <c r="AT64" i="26"/>
  <c r="BC64" i="26"/>
  <c r="BL64" i="26"/>
  <c r="BV64" i="26"/>
  <c r="AU64" i="26"/>
  <c r="BD64" i="26"/>
  <c r="BN64" i="26"/>
  <c r="BW64" i="26"/>
  <c r="BA64" i="26"/>
  <c r="BJ64" i="26"/>
  <c r="BS64" i="26"/>
  <c r="BP64" i="26"/>
  <c r="AY64" i="26"/>
  <c r="BQ64" i="26"/>
  <c r="AZ64" i="26"/>
  <c r="BR64" i="26"/>
  <c r="BF64" i="26"/>
  <c r="BX64" i="26"/>
  <c r="BG64" i="26"/>
  <c r="BY64" i="26"/>
  <c r="BI64" i="26"/>
  <c r="CA64" i="26"/>
  <c r="BH64" i="26"/>
  <c r="BO64" i="26"/>
  <c r="BZ64" i="26"/>
  <c r="AV64" i="26"/>
  <c r="AT69" i="26"/>
  <c r="BB69" i="26"/>
  <c r="BJ69" i="26"/>
  <c r="BR69" i="26"/>
  <c r="BZ69" i="26"/>
  <c r="AU69" i="26"/>
  <c r="BC69" i="26"/>
  <c r="BK69" i="26"/>
  <c r="BS69" i="26"/>
  <c r="CA69" i="26"/>
  <c r="AV69" i="26"/>
  <c r="BD69" i="26"/>
  <c r="BL69" i="26"/>
  <c r="BT69" i="26"/>
  <c r="BA69" i="26"/>
  <c r="BI69" i="26"/>
  <c r="BQ69" i="26"/>
  <c r="BY69" i="26"/>
  <c r="BW69" i="26"/>
  <c r="BH69" i="26"/>
  <c r="BX69" i="26"/>
  <c r="AW69" i="26"/>
  <c r="BM69" i="26"/>
  <c r="AX69" i="26"/>
  <c r="BN69" i="26"/>
  <c r="AY69" i="26"/>
  <c r="BO69" i="26"/>
  <c r="BE69" i="26"/>
  <c r="BU69" i="26"/>
  <c r="BP69" i="26"/>
  <c r="BV69" i="26"/>
  <c r="BF69" i="26"/>
  <c r="AZ69" i="26"/>
  <c r="BM9" i="26"/>
  <c r="BU9" i="26"/>
  <c r="BJ9" i="26"/>
  <c r="BS9" i="26"/>
  <c r="AU9" i="26"/>
  <c r="BC9" i="26"/>
  <c r="BK9" i="26"/>
  <c r="BT9" i="26"/>
  <c r="AV9" i="26"/>
  <c r="BD9" i="26"/>
  <c r="BN9" i="26"/>
  <c r="BL9" i="26"/>
  <c r="BV9" i="26"/>
  <c r="AW9" i="26"/>
  <c r="BE9" i="26"/>
  <c r="BW9" i="26"/>
  <c r="BI9" i="26"/>
  <c r="BR9" i="26"/>
  <c r="CA9" i="26"/>
  <c r="BB9" i="26"/>
  <c r="AT9" i="26"/>
  <c r="BO9" i="26"/>
  <c r="BX9" i="26"/>
  <c r="AZ9" i="26"/>
  <c r="BP9" i="26"/>
  <c r="AX9" i="26"/>
  <c r="BY9" i="26"/>
  <c r="BG9" i="26"/>
  <c r="BQ9" i="26"/>
  <c r="AY9" i="26"/>
  <c r="BZ9" i="26"/>
  <c r="BF9" i="26"/>
  <c r="BH9" i="26"/>
  <c r="BA9" i="26"/>
  <c r="CB87" i="26"/>
  <c r="AZ87" i="26"/>
  <c r="BH87" i="26"/>
  <c r="BP87" i="26"/>
  <c r="BX87" i="26"/>
  <c r="BA87" i="26"/>
  <c r="BI87" i="26"/>
  <c r="BQ87" i="26"/>
  <c r="BY87" i="26"/>
  <c r="AT87" i="26"/>
  <c r="BB87" i="26"/>
  <c r="BJ87" i="26"/>
  <c r="BR87" i="26"/>
  <c r="BZ87" i="26"/>
  <c r="BF87" i="26"/>
  <c r="BN87" i="26"/>
  <c r="BV87" i="26"/>
  <c r="AU87" i="26"/>
  <c r="BG87" i="26"/>
  <c r="BW87" i="26"/>
  <c r="AV87" i="26"/>
  <c r="BK87" i="26"/>
  <c r="CA87" i="26"/>
  <c r="AW87" i="26"/>
  <c r="BL87" i="26"/>
  <c r="BM87" i="26"/>
  <c r="AY87" i="26"/>
  <c r="BO87" i="26"/>
  <c r="BC87" i="26"/>
  <c r="BS87" i="26"/>
  <c r="BE87" i="26"/>
  <c r="BU87" i="26"/>
  <c r="BD87" i="26"/>
  <c r="BT87" i="26"/>
  <c r="AX30" i="26"/>
  <c r="BF30" i="26"/>
  <c r="BN30" i="26"/>
  <c r="BV30" i="26"/>
  <c r="AY30" i="26"/>
  <c r="BG30" i="26"/>
  <c r="BO30" i="26"/>
  <c r="BW30" i="26"/>
  <c r="AW30" i="26"/>
  <c r="BI30" i="26"/>
  <c r="BS30" i="26"/>
  <c r="AZ30" i="26"/>
  <c r="BJ30" i="26"/>
  <c r="BT30" i="26"/>
  <c r="BA30" i="26"/>
  <c r="BK30" i="26"/>
  <c r="BU30" i="26"/>
  <c r="BE30" i="26"/>
  <c r="BY30" i="26"/>
  <c r="BH30" i="26"/>
  <c r="BZ30" i="26"/>
  <c r="AT30" i="26"/>
  <c r="BL30" i="26"/>
  <c r="CA30" i="26"/>
  <c r="AU30" i="26"/>
  <c r="BM30" i="26"/>
  <c r="AV30" i="26"/>
  <c r="BP30" i="26"/>
  <c r="BC30" i="26"/>
  <c r="BR30" i="26"/>
  <c r="BX30" i="26"/>
  <c r="BQ30" i="26"/>
  <c r="BB30" i="26"/>
  <c r="BD30" i="26"/>
  <c r="AX71" i="26"/>
  <c r="BF71" i="26"/>
  <c r="BN71" i="26"/>
  <c r="BV71" i="26"/>
  <c r="AY71" i="26"/>
  <c r="BO71" i="26"/>
  <c r="BW71" i="26"/>
  <c r="AZ71" i="26"/>
  <c r="BH71" i="26"/>
  <c r="BP71" i="26"/>
  <c r="BX71" i="26"/>
  <c r="AW71" i="26"/>
  <c r="BE71" i="26"/>
  <c r="BM71" i="26"/>
  <c r="BU71" i="26"/>
  <c r="BC71" i="26"/>
  <c r="BR71" i="26"/>
  <c r="BD71" i="26"/>
  <c r="BS71" i="26"/>
  <c r="BT71" i="26"/>
  <c r="AT71" i="26"/>
  <c r="BI71" i="26"/>
  <c r="BY71" i="26"/>
  <c r="AU71" i="26"/>
  <c r="BJ71" i="26"/>
  <c r="BZ71" i="26"/>
  <c r="BA71" i="26"/>
  <c r="BL71" i="26"/>
  <c r="BB71" i="26"/>
  <c r="BK71" i="26"/>
  <c r="BQ71" i="26"/>
  <c r="CA71" i="26"/>
  <c r="AV71" i="26"/>
  <c r="BL27" i="26"/>
  <c r="BT27" i="26"/>
  <c r="BA27" i="26"/>
  <c r="BO27" i="26"/>
  <c r="BM27" i="26"/>
  <c r="BU27" i="26"/>
  <c r="BB27" i="26"/>
  <c r="AT27" i="26"/>
  <c r="BN27" i="26"/>
  <c r="BV27" i="26"/>
  <c r="AU27" i="26"/>
  <c r="BC27" i="26"/>
  <c r="BK27" i="26"/>
  <c r="BS27" i="26"/>
  <c r="CA27" i="26"/>
  <c r="AZ27" i="26"/>
  <c r="BW27" i="26"/>
  <c r="BY27" i="26"/>
  <c r="BE27" i="26"/>
  <c r="BJ27" i="26"/>
  <c r="AV27" i="26"/>
  <c r="AX27" i="26"/>
  <c r="BR27" i="26"/>
  <c r="BH27" i="26"/>
  <c r="BZ27" i="26"/>
  <c r="BF27" i="26"/>
  <c r="BP27" i="26"/>
  <c r="BI27" i="26"/>
  <c r="AW27" i="26"/>
  <c r="BQ27" i="26"/>
  <c r="BX27" i="26"/>
  <c r="BD27" i="26"/>
  <c r="AU48" i="26"/>
  <c r="BC48" i="26"/>
  <c r="BK48" i="26"/>
  <c r="BS48" i="26"/>
  <c r="AX48" i="26"/>
  <c r="BG48" i="26"/>
  <c r="BP48" i="26"/>
  <c r="BY48" i="26"/>
  <c r="AY48" i="26"/>
  <c r="BH48" i="26"/>
  <c r="BQ48" i="26"/>
  <c r="BZ48" i="26"/>
  <c r="AZ48" i="26"/>
  <c r="BI48" i="26"/>
  <c r="BR48" i="26"/>
  <c r="CA48" i="26"/>
  <c r="AT48" i="26"/>
  <c r="BJ48" i="26"/>
  <c r="BW48" i="26"/>
  <c r="AV48" i="26"/>
  <c r="BL48" i="26"/>
  <c r="BX48" i="26"/>
  <c r="AW48" i="26"/>
  <c r="BM48" i="26"/>
  <c r="BE48" i="26"/>
  <c r="BU48" i="26"/>
  <c r="BD48" i="26"/>
  <c r="BF48" i="26"/>
  <c r="BN48" i="26"/>
  <c r="BO48" i="26"/>
  <c r="BT48" i="26"/>
  <c r="BB48" i="26"/>
  <c r="BA48" i="26"/>
  <c r="BV48" i="26"/>
  <c r="AV43" i="26"/>
  <c r="BD43" i="26"/>
  <c r="BL43" i="26"/>
  <c r="BT43" i="26"/>
  <c r="AW43" i="26"/>
  <c r="BE43" i="26"/>
  <c r="BM43" i="26"/>
  <c r="BU43" i="26"/>
  <c r="BB43" i="26"/>
  <c r="BN43" i="26"/>
  <c r="BX43" i="26"/>
  <c r="BC43" i="26"/>
  <c r="BO43" i="26"/>
  <c r="BY43" i="26"/>
  <c r="AT43" i="26"/>
  <c r="BF43" i="26"/>
  <c r="BP43" i="26"/>
  <c r="BZ43" i="26"/>
  <c r="BG43" i="26"/>
  <c r="BV43" i="26"/>
  <c r="BH43" i="26"/>
  <c r="BW43" i="26"/>
  <c r="BI43" i="26"/>
  <c r="CA43" i="26"/>
  <c r="AZ43" i="26"/>
  <c r="BR43" i="26"/>
  <c r="AU43" i="26"/>
  <c r="AX43" i="26"/>
  <c r="AY43" i="26"/>
  <c r="BA43" i="26"/>
  <c r="BJ43" i="26"/>
  <c r="BS43" i="26"/>
  <c r="BK43" i="26"/>
  <c r="BQ43" i="26"/>
  <c r="CB89" i="26"/>
  <c r="AV89" i="26"/>
  <c r="BD89" i="26"/>
  <c r="BL89" i="26"/>
  <c r="BT89" i="26"/>
  <c r="AW89" i="26"/>
  <c r="BE89" i="26"/>
  <c r="BM89" i="26"/>
  <c r="BU89" i="26"/>
  <c r="AX89" i="26"/>
  <c r="BF89" i="26"/>
  <c r="BN89" i="26"/>
  <c r="BV89" i="26"/>
  <c r="AT89" i="26"/>
  <c r="BB89" i="26"/>
  <c r="BJ89" i="26"/>
  <c r="BR89" i="26"/>
  <c r="BZ89" i="26"/>
  <c r="AZ89" i="26"/>
  <c r="BP89" i="26"/>
  <c r="BA89" i="26"/>
  <c r="BQ89" i="26"/>
  <c r="BC89" i="26"/>
  <c r="BS89" i="26"/>
  <c r="BG89" i="26"/>
  <c r="BW89" i="26"/>
  <c r="BH89" i="26"/>
  <c r="BX89" i="26"/>
  <c r="BI89" i="26"/>
  <c r="BY89" i="26"/>
  <c r="AY89" i="26"/>
  <c r="BO89" i="26"/>
  <c r="BK89" i="26"/>
  <c r="AU89" i="26"/>
  <c r="CA89" i="26"/>
  <c r="AT81" i="26"/>
  <c r="BB81" i="26"/>
  <c r="BJ81" i="26"/>
  <c r="BR81" i="26"/>
  <c r="BZ81" i="26"/>
  <c r="AU81" i="26"/>
  <c r="BC81" i="26"/>
  <c r="BK81" i="26"/>
  <c r="BS81" i="26"/>
  <c r="CA81" i="26"/>
  <c r="AV81" i="26"/>
  <c r="BD81" i="26"/>
  <c r="BL81" i="26"/>
  <c r="AZ81" i="26"/>
  <c r="BN81" i="26"/>
  <c r="BX81" i="26"/>
  <c r="BA81" i="26"/>
  <c r="BO81" i="26"/>
  <c r="BY81" i="26"/>
  <c r="BE81" i="26"/>
  <c r="BP81" i="26"/>
  <c r="AX81" i="26"/>
  <c r="BI81" i="26"/>
  <c r="BV81" i="26"/>
  <c r="AW81" i="26"/>
  <c r="BU81" i="26"/>
  <c r="AY81" i="26"/>
  <c r="BW81" i="26"/>
  <c r="BF81" i="26"/>
  <c r="BG81" i="26"/>
  <c r="BH81" i="26"/>
  <c r="BM81" i="26"/>
  <c r="BT81" i="26"/>
  <c r="BQ81" i="26"/>
  <c r="AW56" i="26"/>
  <c r="BE56" i="26"/>
  <c r="BM56" i="26"/>
  <c r="BU56" i="26"/>
  <c r="AX56" i="26"/>
  <c r="BF56" i="26"/>
  <c r="BN56" i="26"/>
  <c r="BV56" i="26"/>
  <c r="AY56" i="26"/>
  <c r="BG56" i="26"/>
  <c r="BO56" i="26"/>
  <c r="BW56" i="26"/>
  <c r="AU56" i="26"/>
  <c r="BC56" i="26"/>
  <c r="BK56" i="26"/>
  <c r="BS56" i="26"/>
  <c r="CA56" i="26"/>
  <c r="BA56" i="26"/>
  <c r="BQ56" i="26"/>
  <c r="BB56" i="26"/>
  <c r="BR56" i="26"/>
  <c r="BD56" i="26"/>
  <c r="BT56" i="26"/>
  <c r="AZ56" i="26"/>
  <c r="BP56" i="26"/>
  <c r="AT56" i="26"/>
  <c r="BZ56" i="26"/>
  <c r="AV56" i="26"/>
  <c r="BH56" i="26"/>
  <c r="BI56" i="26"/>
  <c r="BJ56" i="26"/>
  <c r="BX56" i="26"/>
  <c r="BY56" i="26"/>
  <c r="BL56" i="26"/>
  <c r="AW60" i="26"/>
  <c r="BE60" i="26"/>
  <c r="BM60" i="26"/>
  <c r="BU60" i="26"/>
  <c r="AX60" i="26"/>
  <c r="BF60" i="26"/>
  <c r="BN60" i="26"/>
  <c r="BV60" i="26"/>
  <c r="AU60" i="26"/>
  <c r="BC60" i="26"/>
  <c r="BK60" i="26"/>
  <c r="BS60" i="26"/>
  <c r="CA60" i="26"/>
  <c r="BB60" i="26"/>
  <c r="BP60" i="26"/>
  <c r="BD60" i="26"/>
  <c r="BQ60" i="26"/>
  <c r="BG60" i="26"/>
  <c r="BR60" i="26"/>
  <c r="BA60" i="26"/>
  <c r="BO60" i="26"/>
  <c r="BZ60" i="26"/>
  <c r="BJ60" i="26"/>
  <c r="BL60" i="26"/>
  <c r="AT60" i="26"/>
  <c r="BT60" i="26"/>
  <c r="AV60" i="26"/>
  <c r="BW60" i="26"/>
  <c r="AY60" i="26"/>
  <c r="BX60" i="26"/>
  <c r="BH60" i="26"/>
  <c r="AZ60" i="26"/>
  <c r="BI60" i="26"/>
  <c r="BY60" i="26"/>
  <c r="BF75" i="26"/>
  <c r="BN75" i="26"/>
  <c r="BV75" i="26"/>
  <c r="BO75" i="26"/>
  <c r="BW75" i="26"/>
  <c r="AZ75" i="26"/>
  <c r="BH75" i="26"/>
  <c r="BP75" i="26"/>
  <c r="BX75" i="26"/>
  <c r="AT75" i="26"/>
  <c r="BC75" i="26"/>
  <c r="BM75" i="26"/>
  <c r="CA75" i="26"/>
  <c r="AU75" i="26"/>
  <c r="BD75" i="26"/>
  <c r="BQ75" i="26"/>
  <c r="AV75" i="26"/>
  <c r="BE75" i="26"/>
  <c r="BR75" i="26"/>
  <c r="AW75" i="26"/>
  <c r="BS75" i="26"/>
  <c r="BI75" i="26"/>
  <c r="BT75" i="26"/>
  <c r="BA75" i="26"/>
  <c r="BK75" i="26"/>
  <c r="BY75" i="26"/>
  <c r="BB75" i="26"/>
  <c r="BJ75" i="26"/>
  <c r="BL75" i="26"/>
  <c r="BZ75" i="26"/>
  <c r="BU75" i="26"/>
  <c r="CB95" i="26"/>
  <c r="AZ95" i="26"/>
  <c r="BH95" i="26"/>
  <c r="BP95" i="26"/>
  <c r="BX95" i="26"/>
  <c r="BA95" i="26"/>
  <c r="BI95" i="26"/>
  <c r="BQ95" i="26"/>
  <c r="BY95" i="26"/>
  <c r="AT95" i="26"/>
  <c r="BB95" i="26"/>
  <c r="BJ95" i="26"/>
  <c r="BR95" i="26"/>
  <c r="BZ95" i="26"/>
  <c r="BF95" i="26"/>
  <c r="BN95" i="26"/>
  <c r="BV95" i="26"/>
  <c r="AV95" i="26"/>
  <c r="BK95" i="26"/>
  <c r="CA95" i="26"/>
  <c r="AW95" i="26"/>
  <c r="BL95" i="26"/>
  <c r="BM95" i="26"/>
  <c r="AY95" i="26"/>
  <c r="BO95" i="26"/>
  <c r="BC95" i="26"/>
  <c r="BS95" i="26"/>
  <c r="BD95" i="26"/>
  <c r="BT95" i="26"/>
  <c r="AU95" i="26"/>
  <c r="BG95" i="26"/>
  <c r="BW95" i="26"/>
  <c r="BE95" i="26"/>
  <c r="BU95" i="26"/>
  <c r="CB97" i="26"/>
  <c r="AV97" i="26"/>
  <c r="BD97" i="26"/>
  <c r="BL97" i="26"/>
  <c r="BT97" i="26"/>
  <c r="AW97" i="26"/>
  <c r="BE97" i="26"/>
  <c r="BM97" i="26"/>
  <c r="BU97" i="26"/>
  <c r="BF97" i="26"/>
  <c r="BN97" i="26"/>
  <c r="BV97" i="26"/>
  <c r="AT97" i="26"/>
  <c r="BB97" i="26"/>
  <c r="BJ97" i="26"/>
  <c r="BR97" i="26"/>
  <c r="BZ97" i="26"/>
  <c r="AZ97" i="26"/>
  <c r="BP97" i="26"/>
  <c r="BA97" i="26"/>
  <c r="BQ97" i="26"/>
  <c r="BC97" i="26"/>
  <c r="BS97" i="26"/>
  <c r="BW97" i="26"/>
  <c r="BH97" i="26"/>
  <c r="BX97" i="26"/>
  <c r="AU97" i="26"/>
  <c r="BI97" i="26"/>
  <c r="BY97" i="26"/>
  <c r="AY97" i="26"/>
  <c r="BO97" i="26"/>
  <c r="BK97" i="26"/>
  <c r="CA97" i="26"/>
  <c r="AV68" i="26"/>
  <c r="BD68" i="26"/>
  <c r="BL68" i="26"/>
  <c r="BT68" i="26"/>
  <c r="AW68" i="26"/>
  <c r="BE68" i="26"/>
  <c r="BM68" i="26"/>
  <c r="BU68" i="26"/>
  <c r="AX68" i="26"/>
  <c r="BF68" i="26"/>
  <c r="BN68" i="26"/>
  <c r="BV68" i="26"/>
  <c r="AU68" i="26"/>
  <c r="BC68" i="26"/>
  <c r="BK68" i="26"/>
  <c r="BS68" i="26"/>
  <c r="CA68" i="26"/>
  <c r="BI68" i="26"/>
  <c r="BY68" i="26"/>
  <c r="AT68" i="26"/>
  <c r="BJ68" i="26"/>
  <c r="BZ68" i="26"/>
  <c r="AY68" i="26"/>
  <c r="BO68" i="26"/>
  <c r="AZ68" i="26"/>
  <c r="BP68" i="26"/>
  <c r="BA68" i="26"/>
  <c r="BQ68" i="26"/>
  <c r="BW68" i="26"/>
  <c r="BB68" i="26"/>
  <c r="BH68" i="26"/>
  <c r="BR68" i="26"/>
  <c r="BX68" i="26"/>
  <c r="BI12" i="26"/>
  <c r="BQ12" i="26"/>
  <c r="BY12" i="26"/>
  <c r="BN12" i="26"/>
  <c r="BW12" i="26"/>
  <c r="AV12" i="26"/>
  <c r="BD12" i="26"/>
  <c r="BO12" i="26"/>
  <c r="BX12" i="26"/>
  <c r="AW12" i="26"/>
  <c r="BE12" i="26"/>
  <c r="BR12" i="26"/>
  <c r="CA12" i="26"/>
  <c r="BP12" i="26"/>
  <c r="BZ12" i="26"/>
  <c r="AX12" i="26"/>
  <c r="BF12" i="26"/>
  <c r="AT12" i="26"/>
  <c r="BH12" i="26"/>
  <c r="BM12" i="26"/>
  <c r="BV12" i="26"/>
  <c r="AU12" i="26"/>
  <c r="BC12" i="26"/>
  <c r="BB12" i="26"/>
  <c r="BK12" i="26"/>
  <c r="BG12" i="26"/>
  <c r="BL12" i="26"/>
  <c r="BJ12" i="26"/>
  <c r="BS12" i="26"/>
  <c r="AY12" i="26"/>
  <c r="BU12" i="26"/>
  <c r="BA12" i="26"/>
  <c r="BT12" i="26"/>
  <c r="AZ12" i="26"/>
  <c r="BH28" i="26"/>
  <c r="BP28" i="26"/>
  <c r="BX28" i="26"/>
  <c r="AV28" i="26"/>
  <c r="BD28" i="26"/>
  <c r="BS28" i="26"/>
  <c r="BI28" i="26"/>
  <c r="BQ28" i="26"/>
  <c r="BY28" i="26"/>
  <c r="AW28" i="26"/>
  <c r="BE28" i="26"/>
  <c r="BK28" i="26"/>
  <c r="BJ28" i="26"/>
  <c r="BR28" i="26"/>
  <c r="BZ28" i="26"/>
  <c r="AX28" i="26"/>
  <c r="BF28" i="26"/>
  <c r="AT28" i="26"/>
  <c r="CA28" i="26"/>
  <c r="BO28" i="26"/>
  <c r="BW28" i="26"/>
  <c r="AU28" i="26"/>
  <c r="BC28" i="26"/>
  <c r="BM28" i="26"/>
  <c r="BN28" i="26"/>
  <c r="AZ28" i="26"/>
  <c r="BU28" i="26"/>
  <c r="BL28" i="26"/>
  <c r="BB28" i="26"/>
  <c r="BT28" i="26"/>
  <c r="BA28" i="26"/>
  <c r="BV28" i="26"/>
  <c r="AY53" i="26"/>
  <c r="BO53" i="26"/>
  <c r="AZ53" i="26"/>
  <c r="BH53" i="26"/>
  <c r="BP53" i="26"/>
  <c r="BA53" i="26"/>
  <c r="BI53" i="26"/>
  <c r="BQ53" i="26"/>
  <c r="AU53" i="26"/>
  <c r="BF53" i="26"/>
  <c r="BS53" i="26"/>
  <c r="CA53" i="26"/>
  <c r="AV53" i="26"/>
  <c r="BT53" i="26"/>
  <c r="AW53" i="26"/>
  <c r="BJ53" i="26"/>
  <c r="BU53" i="26"/>
  <c r="BD53" i="26"/>
  <c r="BN53" i="26"/>
  <c r="BY53" i="26"/>
  <c r="BL53" i="26"/>
  <c r="AT53" i="26"/>
  <c r="BM53" i="26"/>
  <c r="AX53" i="26"/>
  <c r="BR53" i="26"/>
  <c r="BB53" i="26"/>
  <c r="BV53" i="26"/>
  <c r="BC53" i="26"/>
  <c r="BW53" i="26"/>
  <c r="BK53" i="26"/>
  <c r="BE53" i="26"/>
  <c r="BX53" i="26"/>
  <c r="BZ53" i="26"/>
  <c r="BH14" i="26"/>
  <c r="BP14" i="26"/>
  <c r="BX14" i="26"/>
  <c r="BB14" i="26"/>
  <c r="BS14" i="26"/>
  <c r="BI14" i="26"/>
  <c r="BQ14" i="26"/>
  <c r="BY14" i="26"/>
  <c r="AU14" i="26"/>
  <c r="BC14" i="26"/>
  <c r="BK14" i="26"/>
  <c r="BJ14" i="26"/>
  <c r="BR14" i="26"/>
  <c r="BZ14" i="26"/>
  <c r="AV14" i="26"/>
  <c r="BD14" i="26"/>
  <c r="BO14" i="26"/>
  <c r="BW14" i="26"/>
  <c r="BA14" i="26"/>
  <c r="CA14" i="26"/>
  <c r="BN14" i="26"/>
  <c r="AY14" i="26"/>
  <c r="AT14" i="26"/>
  <c r="BL14" i="26"/>
  <c r="AW14" i="26"/>
  <c r="BT14" i="26"/>
  <c r="AZ14" i="26"/>
  <c r="BV14" i="26"/>
  <c r="BF14" i="26"/>
  <c r="BM14" i="26"/>
  <c r="AX14" i="26"/>
  <c r="BU14" i="26"/>
  <c r="BE14" i="26"/>
  <c r="BG14" i="26"/>
  <c r="AT77" i="26"/>
  <c r="BB77" i="26"/>
  <c r="BJ77" i="26"/>
  <c r="BR77" i="26"/>
  <c r="BZ77" i="26"/>
  <c r="AU77" i="26"/>
  <c r="BC77" i="26"/>
  <c r="BK77" i="26"/>
  <c r="BS77" i="26"/>
  <c r="CA77" i="26"/>
  <c r="AV77" i="26"/>
  <c r="BD77" i="26"/>
  <c r="BL77" i="26"/>
  <c r="BT77" i="26"/>
  <c r="AX77" i="26"/>
  <c r="BI77" i="26"/>
  <c r="BW77" i="26"/>
  <c r="AY77" i="26"/>
  <c r="BM77" i="26"/>
  <c r="BX77" i="26"/>
  <c r="AZ77" i="26"/>
  <c r="BN77" i="26"/>
  <c r="BY77" i="26"/>
  <c r="BA77" i="26"/>
  <c r="BO77" i="26"/>
  <c r="BE77" i="26"/>
  <c r="BP77" i="26"/>
  <c r="BG77" i="26"/>
  <c r="BU77" i="26"/>
  <c r="BF77" i="26"/>
  <c r="BH77" i="26"/>
  <c r="BQ77" i="26"/>
  <c r="BV77" i="26"/>
  <c r="AW77" i="26"/>
  <c r="CD58" i="26"/>
  <c r="AE6" i="23"/>
  <c r="AQ6" i="23" s="1"/>
  <c r="AH6" i="23"/>
  <c r="AT6" i="23" s="1"/>
  <c r="X6" i="23"/>
  <c r="AJ6" i="23" s="1"/>
  <c r="Y6" i="23"/>
  <c r="AK6" i="23" s="1"/>
  <c r="AG6" i="23"/>
  <c r="AS6" i="23" s="1"/>
  <c r="AF6" i="23"/>
  <c r="AR6" i="23" s="1"/>
  <c r="Z6" i="23"/>
  <c r="AL6" i="23" s="1"/>
  <c r="AA6" i="23"/>
  <c r="AM6" i="23" s="1"/>
  <c r="AC6" i="23"/>
  <c r="AO6" i="23" s="1"/>
  <c r="AD6" i="23"/>
  <c r="AP6" i="23" s="1"/>
  <c r="AB6" i="23"/>
  <c r="AN6" i="23" s="1"/>
  <c r="AF27" i="23"/>
  <c r="AR27" i="23" s="1"/>
  <c r="Y27" i="23"/>
  <c r="AK27" i="23" s="1"/>
  <c r="AG27" i="23"/>
  <c r="AS27" i="23" s="1"/>
  <c r="Z27" i="23"/>
  <c r="AL27" i="23" s="1"/>
  <c r="AH27" i="23"/>
  <c r="AT27" i="23" s="1"/>
  <c r="AA27" i="23"/>
  <c r="AM27" i="23" s="1"/>
  <c r="AB27" i="23"/>
  <c r="AN27" i="23" s="1"/>
  <c r="AC27" i="23"/>
  <c r="AO27" i="23" s="1"/>
  <c r="AD27" i="23"/>
  <c r="AP27" i="23" s="1"/>
  <c r="AB69" i="23"/>
  <c r="AN69" i="23" s="1"/>
  <c r="AC69" i="23"/>
  <c r="AO69" i="23" s="1"/>
  <c r="AD69" i="23"/>
  <c r="AP69" i="23" s="1"/>
  <c r="AF69" i="23"/>
  <c r="AR69" i="23" s="1"/>
  <c r="AE69" i="23"/>
  <c r="AQ69" i="23" s="1"/>
  <c r="Y69" i="23"/>
  <c r="AK69" i="23" s="1"/>
  <c r="AG69" i="23"/>
  <c r="AS69" i="23" s="1"/>
  <c r="Z69" i="23"/>
  <c r="AL69" i="23" s="1"/>
  <c r="AH69" i="23"/>
  <c r="AT69" i="23" s="1"/>
  <c r="AA69" i="23"/>
  <c r="AM69" i="23" s="1"/>
  <c r="AE5" i="23"/>
  <c r="AQ5" i="23" s="1"/>
  <c r="X5" i="23"/>
  <c r="AJ5" i="23" s="1"/>
  <c r="AF5" i="23"/>
  <c r="AR5" i="23" s="1"/>
  <c r="Y5" i="23"/>
  <c r="AK5" i="23" s="1"/>
  <c r="AS5" i="23"/>
  <c r="AH5" i="23"/>
  <c r="AT5" i="23" s="1"/>
  <c r="Z5" i="23"/>
  <c r="AL5" i="23" s="1"/>
  <c r="AD5" i="23"/>
  <c r="AP5" i="23" s="1"/>
  <c r="AB5" i="23"/>
  <c r="AN5" i="23" s="1"/>
  <c r="AC5" i="23"/>
  <c r="AO5" i="23" s="1"/>
  <c r="AA5" i="23"/>
  <c r="AM5" i="23" s="1"/>
  <c r="Y70" i="23"/>
  <c r="AK70" i="23" s="1"/>
  <c r="AG70" i="23"/>
  <c r="AS70" i="23" s="1"/>
  <c r="AB70" i="23"/>
  <c r="AN70" i="23" s="1"/>
  <c r="AC70" i="23"/>
  <c r="AO70" i="23" s="1"/>
  <c r="Z70" i="23"/>
  <c r="AL70" i="23" s="1"/>
  <c r="AH70" i="23"/>
  <c r="AT70" i="23" s="1"/>
  <c r="AA70" i="23"/>
  <c r="AM70" i="23" s="1"/>
  <c r="AD70" i="23"/>
  <c r="AP70" i="23" s="1"/>
  <c r="X70" i="23"/>
  <c r="AJ70" i="23" s="1"/>
  <c r="AF70" i="23"/>
  <c r="AR70" i="23" s="1"/>
  <c r="Y78" i="23"/>
  <c r="AK78" i="23" s="1"/>
  <c r="AG78" i="23"/>
  <c r="AS78" i="23" s="1"/>
  <c r="Z78" i="23"/>
  <c r="AL78" i="23" s="1"/>
  <c r="AH78" i="23"/>
  <c r="AT78" i="23" s="1"/>
  <c r="AA78" i="23"/>
  <c r="AM78" i="23" s="1"/>
  <c r="AB78" i="23"/>
  <c r="AN78" i="23" s="1"/>
  <c r="AC78" i="23"/>
  <c r="AO78" i="23" s="1"/>
  <c r="AD78" i="23"/>
  <c r="AP78" i="23" s="1"/>
  <c r="AF78" i="23"/>
  <c r="AR78" i="23" s="1"/>
  <c r="AE13" i="23"/>
  <c r="AQ13" i="23" s="1"/>
  <c r="AF13" i="23"/>
  <c r="AR13" i="23" s="1"/>
  <c r="AB13" i="23"/>
  <c r="AN13" i="23" s="1"/>
  <c r="AC13" i="23"/>
  <c r="AO13" i="23" s="1"/>
  <c r="AD13" i="23"/>
  <c r="AP13" i="23" s="1"/>
  <c r="AA13" i="23"/>
  <c r="AM13" i="23" s="1"/>
  <c r="Y13" i="23"/>
  <c r="AK13" i="23" s="1"/>
  <c r="Z13" i="23"/>
  <c r="AL13" i="23" s="1"/>
  <c r="AG13" i="23"/>
  <c r="AS13" i="23" s="1"/>
  <c r="AH13" i="23"/>
  <c r="AT13" i="23" s="1"/>
  <c r="AK62" i="23"/>
  <c r="AG62" i="23"/>
  <c r="AS62" i="23" s="1"/>
  <c r="AB62" i="23"/>
  <c r="AN62" i="23" s="1"/>
  <c r="AL62" i="23"/>
  <c r="AH62" i="23"/>
  <c r="AT62" i="23" s="1"/>
  <c r="W62" i="23"/>
  <c r="AI62" i="23" s="1"/>
  <c r="AA62" i="23"/>
  <c r="AM62" i="23" s="1"/>
  <c r="AC62" i="23"/>
  <c r="AO62" i="23" s="1"/>
  <c r="AD62" i="23"/>
  <c r="AP62" i="23" s="1"/>
  <c r="X62" i="23"/>
  <c r="AJ62" i="23" s="1"/>
  <c r="AF62" i="23"/>
  <c r="AR62" i="23" s="1"/>
  <c r="AC36" i="23"/>
  <c r="AO36" i="23" s="1"/>
  <c r="AD36" i="23"/>
  <c r="AP36" i="23" s="1"/>
  <c r="AE36" i="23"/>
  <c r="AQ36" i="23" s="1"/>
  <c r="AB36" i="23"/>
  <c r="AN36" i="23" s="1"/>
  <c r="Y36" i="23"/>
  <c r="AK36" i="23" s="1"/>
  <c r="Z36" i="23"/>
  <c r="AL36" i="23" s="1"/>
  <c r="AF36" i="23"/>
  <c r="AR36" i="23" s="1"/>
  <c r="AG36" i="23"/>
  <c r="AS36" i="23" s="1"/>
  <c r="AH36" i="23"/>
  <c r="AT36" i="23" s="1"/>
  <c r="Y56" i="23"/>
  <c r="AK56" i="23" s="1"/>
  <c r="AG56" i="23"/>
  <c r="AS56" i="23" s="1"/>
  <c r="Z56" i="23"/>
  <c r="AL56" i="23" s="1"/>
  <c r="AH56" i="23"/>
  <c r="AT56" i="23" s="1"/>
  <c r="AA56" i="23"/>
  <c r="AM56" i="23" s="1"/>
  <c r="AF56" i="23"/>
  <c r="AR56" i="23" s="1"/>
  <c r="AE56" i="23"/>
  <c r="AQ56" i="23" s="1"/>
  <c r="AB56" i="23"/>
  <c r="AN56" i="23" s="1"/>
  <c r="AC56" i="23"/>
  <c r="AO56" i="23" s="1"/>
  <c r="AD56" i="23"/>
  <c r="AP56" i="23" s="1"/>
  <c r="AB31" i="23"/>
  <c r="AN31" i="23" s="1"/>
  <c r="AC31" i="23"/>
  <c r="AO31" i="23" s="1"/>
  <c r="AD31" i="23"/>
  <c r="AP31" i="23" s="1"/>
  <c r="AA31" i="23"/>
  <c r="AM31" i="23" s="1"/>
  <c r="AG31" i="23"/>
  <c r="AS31" i="23" s="1"/>
  <c r="AH31" i="23"/>
  <c r="AT31" i="23" s="1"/>
  <c r="Y31" i="23"/>
  <c r="AK31" i="23" s="1"/>
  <c r="Z31" i="23"/>
  <c r="AL31" i="23" s="1"/>
  <c r="AE31" i="23"/>
  <c r="AQ31" i="23" s="1"/>
  <c r="AF31" i="23"/>
  <c r="AR31" i="23" s="1"/>
  <c r="AF35" i="23"/>
  <c r="AR35" i="23" s="1"/>
  <c r="Y35" i="23"/>
  <c r="AK35" i="23" s="1"/>
  <c r="AG35" i="23"/>
  <c r="AS35" i="23" s="1"/>
  <c r="Z35" i="23"/>
  <c r="AL35" i="23" s="1"/>
  <c r="AH35" i="23"/>
  <c r="AT35" i="23" s="1"/>
  <c r="AE35" i="23"/>
  <c r="AQ35" i="23" s="1"/>
  <c r="AD35" i="23"/>
  <c r="AP35" i="23" s="1"/>
  <c r="W35" i="23"/>
  <c r="AI35" i="23" s="1"/>
  <c r="AA35" i="23"/>
  <c r="AM35" i="23" s="1"/>
  <c r="AB35" i="23"/>
  <c r="AN35" i="23" s="1"/>
  <c r="AC35" i="23"/>
  <c r="AO35" i="23" s="1"/>
  <c r="AA72" i="23"/>
  <c r="AM72" i="23" s="1"/>
  <c r="W72" i="23"/>
  <c r="AI72" i="23" s="1"/>
  <c r="AB72" i="23"/>
  <c r="AN72" i="23" s="1"/>
  <c r="AC72" i="23"/>
  <c r="AO72" i="23" s="1"/>
  <c r="AD72" i="23"/>
  <c r="AP72" i="23" s="1"/>
  <c r="X72" i="23"/>
  <c r="AJ72" i="23" s="1"/>
  <c r="AF72" i="23"/>
  <c r="AR72" i="23" s="1"/>
  <c r="Y72" i="23"/>
  <c r="AK72" i="23" s="1"/>
  <c r="AG72" i="23"/>
  <c r="AS72" i="23" s="1"/>
  <c r="Z72" i="23"/>
  <c r="AL72" i="23" s="1"/>
  <c r="AH72" i="23"/>
  <c r="AT72" i="23" s="1"/>
  <c r="X10" i="23"/>
  <c r="AJ10" i="23" s="1"/>
  <c r="AF10" i="23"/>
  <c r="AR10" i="23" s="1"/>
  <c r="Y10" i="23"/>
  <c r="AK10" i="23" s="1"/>
  <c r="AG10" i="23"/>
  <c r="AS10" i="23" s="1"/>
  <c r="AD10" i="23"/>
  <c r="AP10" i="23" s="1"/>
  <c r="AE10" i="23"/>
  <c r="AQ10" i="23" s="1"/>
  <c r="AH10" i="23"/>
  <c r="AT10" i="23" s="1"/>
  <c r="AC10" i="23"/>
  <c r="AO10" i="23" s="1"/>
  <c r="W10" i="23"/>
  <c r="AI10" i="23" s="1"/>
  <c r="Z10" i="23"/>
  <c r="AL10" i="23" s="1"/>
  <c r="AA10" i="23"/>
  <c r="AM10" i="23" s="1"/>
  <c r="AB10" i="23"/>
  <c r="AN10" i="23" s="1"/>
  <c r="AD25" i="23"/>
  <c r="AP25" i="23" s="1"/>
  <c r="AF25" i="23"/>
  <c r="AR25" i="23" s="1"/>
  <c r="AC25" i="23"/>
  <c r="AO25" i="23" s="1"/>
  <c r="AB25" i="23"/>
  <c r="AN25" i="23" s="1"/>
  <c r="AG25" i="23"/>
  <c r="AS25" i="23" s="1"/>
  <c r="AH25" i="23"/>
  <c r="AT25" i="23" s="1"/>
  <c r="Y25" i="23"/>
  <c r="AK25" i="23" s="1"/>
  <c r="Z25" i="23"/>
  <c r="AL25" i="23" s="1"/>
  <c r="AA25" i="23"/>
  <c r="AM25" i="23" s="1"/>
  <c r="Z12" i="23"/>
  <c r="AL12" i="23" s="1"/>
  <c r="AH12" i="23"/>
  <c r="AT12" i="23" s="1"/>
  <c r="AA12" i="23"/>
  <c r="AM12" i="23" s="1"/>
  <c r="AD12" i="23"/>
  <c r="AP12" i="23" s="1"/>
  <c r="AE12" i="23"/>
  <c r="AQ12" i="23" s="1"/>
  <c r="AF12" i="23"/>
  <c r="AR12" i="23" s="1"/>
  <c r="AC12" i="23"/>
  <c r="AO12" i="23" s="1"/>
  <c r="X12" i="23"/>
  <c r="AJ12" i="23" s="1"/>
  <c r="Y12" i="23"/>
  <c r="AK12" i="23" s="1"/>
  <c r="AB12" i="23"/>
  <c r="AN12" i="23" s="1"/>
  <c r="AG12" i="23"/>
  <c r="AS12" i="23" s="1"/>
  <c r="AC66" i="23"/>
  <c r="AO66" i="23" s="1"/>
  <c r="AD66" i="23"/>
  <c r="AP66" i="23" s="1"/>
  <c r="X66" i="23"/>
  <c r="AJ66" i="23" s="1"/>
  <c r="AE66" i="23"/>
  <c r="AQ66" i="23" s="1"/>
  <c r="AF66" i="23"/>
  <c r="AR66" i="23" s="1"/>
  <c r="Y66" i="23"/>
  <c r="AK66" i="23" s="1"/>
  <c r="AG66" i="23"/>
  <c r="AS66" i="23" s="1"/>
  <c r="Z66" i="23"/>
  <c r="AL66" i="23" s="1"/>
  <c r="AH66" i="23"/>
  <c r="AT66" i="23" s="1"/>
  <c r="AA66" i="23"/>
  <c r="AM66" i="23" s="1"/>
  <c r="AB66" i="23"/>
  <c r="AN66" i="23" s="1"/>
  <c r="AD71" i="23"/>
  <c r="AP71" i="23" s="1"/>
  <c r="Y71" i="23"/>
  <c r="AK71" i="23" s="1"/>
  <c r="Z71" i="23"/>
  <c r="AL71" i="23" s="1"/>
  <c r="AF71" i="23"/>
  <c r="AR71" i="23" s="1"/>
  <c r="AA71" i="23"/>
  <c r="AM71" i="23" s="1"/>
  <c r="AB71" i="23"/>
  <c r="AN71" i="23" s="1"/>
  <c r="AC71" i="23"/>
  <c r="AO71" i="23" s="1"/>
  <c r="AG71" i="23"/>
  <c r="AS71" i="23" s="1"/>
  <c r="AH71" i="23"/>
  <c r="AT71" i="23" s="1"/>
  <c r="AF81" i="23"/>
  <c r="AR81" i="23" s="1"/>
  <c r="Y81" i="23"/>
  <c r="AK81" i="23" s="1"/>
  <c r="AG81" i="23"/>
  <c r="AS81" i="23" s="1"/>
  <c r="Z81" i="23"/>
  <c r="AL81" i="23" s="1"/>
  <c r="AH81" i="23"/>
  <c r="AT81" i="23" s="1"/>
  <c r="AA81" i="23"/>
  <c r="AM81" i="23" s="1"/>
  <c r="AC81" i="23"/>
  <c r="AO81" i="23" s="1"/>
  <c r="AD81" i="23"/>
  <c r="AP81" i="23" s="1"/>
  <c r="AB81" i="23"/>
  <c r="AN81" i="23" s="1"/>
  <c r="AC82" i="23"/>
  <c r="AO82" i="23" s="1"/>
  <c r="X82" i="23"/>
  <c r="AJ82" i="23" s="1"/>
  <c r="Y82" i="23"/>
  <c r="AK82" i="23" s="1"/>
  <c r="Z82" i="23"/>
  <c r="AL82" i="23" s="1"/>
  <c r="AD82" i="23"/>
  <c r="AP82" i="23" s="1"/>
  <c r="AG82" i="23"/>
  <c r="AS82" i="23" s="1"/>
  <c r="AA82" i="23"/>
  <c r="AM82" i="23" s="1"/>
  <c r="AB82" i="23"/>
  <c r="AN82" i="23" s="1"/>
  <c r="AF82" i="23"/>
  <c r="AR82" i="23" s="1"/>
  <c r="AH82" i="23"/>
  <c r="AT82" i="23" s="1"/>
  <c r="Z67" i="23"/>
  <c r="AL67" i="23" s="1"/>
  <c r="AH67" i="23"/>
  <c r="AT67" i="23" s="1"/>
  <c r="AC67" i="23"/>
  <c r="AO67" i="23" s="1"/>
  <c r="AA67" i="23"/>
  <c r="AM67" i="23" s="1"/>
  <c r="AB67" i="23"/>
  <c r="AN67" i="23" s="1"/>
  <c r="AD67" i="23"/>
  <c r="AP67" i="23" s="1"/>
  <c r="AE67" i="23"/>
  <c r="AQ67" i="23" s="1"/>
  <c r="AF67" i="23"/>
  <c r="AR67" i="23" s="1"/>
  <c r="Y67" i="23"/>
  <c r="AK67" i="23" s="1"/>
  <c r="AG67" i="23"/>
  <c r="AS67" i="23" s="1"/>
  <c r="Y32" i="23"/>
  <c r="AK32" i="23" s="1"/>
  <c r="AG32" i="23"/>
  <c r="AS32" i="23" s="1"/>
  <c r="Z32" i="23"/>
  <c r="AL32" i="23" s="1"/>
  <c r="AH32" i="23"/>
  <c r="AT32" i="23" s="1"/>
  <c r="AA32" i="23"/>
  <c r="AM32" i="23" s="1"/>
  <c r="AF32" i="23"/>
  <c r="AR32" i="23" s="1"/>
  <c r="AB32" i="23"/>
  <c r="AN32" i="23" s="1"/>
  <c r="AC32" i="23"/>
  <c r="AO32" i="23" s="1"/>
  <c r="AD32" i="23"/>
  <c r="AP32" i="23" s="1"/>
  <c r="AE32" i="23"/>
  <c r="AQ32" i="23" s="1"/>
  <c r="AB14" i="23"/>
  <c r="AN14" i="23" s="1"/>
  <c r="AC14" i="23"/>
  <c r="AO14" i="23" s="1"/>
  <c r="AA14" i="23"/>
  <c r="AM14" i="23" s="1"/>
  <c r="AD14" i="23"/>
  <c r="AP14" i="23" s="1"/>
  <c r="AE14" i="23"/>
  <c r="AQ14" i="23" s="1"/>
  <c r="Z14" i="23"/>
  <c r="AL14" i="23" s="1"/>
  <c r="AH14" i="23"/>
  <c r="AT14" i="23" s="1"/>
  <c r="Y14" i="23"/>
  <c r="AK14" i="23" s="1"/>
  <c r="AF14" i="23"/>
  <c r="AR14" i="23" s="1"/>
  <c r="AG14" i="23"/>
  <c r="AS14" i="23" s="1"/>
  <c r="X59" i="23"/>
  <c r="AJ59" i="23" s="1"/>
  <c r="AF59" i="23"/>
  <c r="AR59" i="23" s="1"/>
  <c r="Y59" i="23"/>
  <c r="AK59" i="23" s="1"/>
  <c r="AG59" i="23"/>
  <c r="AS59" i="23" s="1"/>
  <c r="AH59" i="23"/>
  <c r="AT59" i="23" s="1"/>
  <c r="W59" i="23"/>
  <c r="AI59" i="23" s="1"/>
  <c r="Z59" i="23"/>
  <c r="AL59" i="23" s="1"/>
  <c r="AA59" i="23"/>
  <c r="AM59" i="23" s="1"/>
  <c r="AB59" i="23"/>
  <c r="AN59" i="23" s="1"/>
  <c r="AC59" i="23"/>
  <c r="AO59" i="23" s="1"/>
  <c r="AD59" i="23"/>
  <c r="AP59" i="23" s="1"/>
  <c r="AE59" i="23"/>
  <c r="AQ59" i="23" s="1"/>
  <c r="AC60" i="23"/>
  <c r="AO60" i="23" s="1"/>
  <c r="AE60" i="23"/>
  <c r="AQ60" i="23" s="1"/>
  <c r="AF60" i="23"/>
  <c r="AR60" i="23" s="1"/>
  <c r="X60" i="23"/>
  <c r="AJ60" i="23" s="1"/>
  <c r="AG60" i="23"/>
  <c r="AS60" i="23" s="1"/>
  <c r="AH60" i="23"/>
  <c r="AT60" i="23" s="1"/>
  <c r="Y60" i="23"/>
  <c r="AK60" i="23" s="1"/>
  <c r="Z60" i="23"/>
  <c r="AL60" i="23" s="1"/>
  <c r="AA60" i="23"/>
  <c r="AM60" i="23" s="1"/>
  <c r="AB60" i="23"/>
  <c r="AN60" i="23" s="1"/>
  <c r="AD60" i="23"/>
  <c r="AP60" i="23" s="1"/>
  <c r="AB77" i="23"/>
  <c r="AN77" i="23" s="1"/>
  <c r="AC77" i="23"/>
  <c r="AO77" i="23" s="1"/>
  <c r="AF77" i="23"/>
  <c r="AR77" i="23" s="1"/>
  <c r="AD77" i="23"/>
  <c r="AP77" i="23" s="1"/>
  <c r="Y77" i="23"/>
  <c r="AK77" i="23" s="1"/>
  <c r="AG77" i="23"/>
  <c r="AS77" i="23" s="1"/>
  <c r="Z77" i="23"/>
  <c r="AL77" i="23" s="1"/>
  <c r="AH77" i="23"/>
  <c r="AT77" i="23" s="1"/>
  <c r="AA77" i="23"/>
  <c r="AM77" i="23" s="1"/>
  <c r="AF51" i="23"/>
  <c r="AR51" i="23" s="1"/>
  <c r="Y51" i="23"/>
  <c r="AK51" i="23" s="1"/>
  <c r="AG51" i="23"/>
  <c r="AS51" i="23" s="1"/>
  <c r="Z51" i="23"/>
  <c r="AL51" i="23" s="1"/>
  <c r="AH51" i="23"/>
  <c r="AT51" i="23" s="1"/>
  <c r="AD51" i="23"/>
  <c r="AP51" i="23" s="1"/>
  <c r="AA51" i="23"/>
  <c r="AM51" i="23" s="1"/>
  <c r="AB51" i="23"/>
  <c r="AN51" i="23" s="1"/>
  <c r="AC51" i="23"/>
  <c r="AO51" i="23" s="1"/>
  <c r="Y40" i="23"/>
  <c r="AK40" i="23" s="1"/>
  <c r="AG40" i="23"/>
  <c r="AS40" i="23" s="1"/>
  <c r="Z40" i="23"/>
  <c r="AL40" i="23" s="1"/>
  <c r="AH40" i="23"/>
  <c r="AT40" i="23" s="1"/>
  <c r="AA40" i="23"/>
  <c r="AM40" i="23" s="1"/>
  <c r="X40" i="23"/>
  <c r="AJ40" i="23" s="1"/>
  <c r="AF40" i="23"/>
  <c r="AR40" i="23" s="1"/>
  <c r="W40" i="23"/>
  <c r="AI40" i="23" s="1"/>
  <c r="AB40" i="23"/>
  <c r="AN40" i="23" s="1"/>
  <c r="AC40" i="23"/>
  <c r="AO40" i="23" s="1"/>
  <c r="AD40" i="23"/>
  <c r="AP40" i="23" s="1"/>
  <c r="AA34" i="23"/>
  <c r="AM34" i="23" s="1"/>
  <c r="AB34" i="23"/>
  <c r="AN34" i="23" s="1"/>
  <c r="AC34" i="23"/>
  <c r="AO34" i="23" s="1"/>
  <c r="Z34" i="23"/>
  <c r="AL34" i="23" s="1"/>
  <c r="AH34" i="23"/>
  <c r="AT34" i="23" s="1"/>
  <c r="AD34" i="23"/>
  <c r="AP34" i="23" s="1"/>
  <c r="AE34" i="23"/>
  <c r="AQ34" i="23" s="1"/>
  <c r="AF34" i="23"/>
  <c r="AR34" i="23" s="1"/>
  <c r="AG34" i="23"/>
  <c r="AS34" i="23" s="1"/>
  <c r="Y34" i="23"/>
  <c r="AK34" i="23" s="1"/>
  <c r="Y7" i="23"/>
  <c r="AK7" i="23" s="1"/>
  <c r="AG7" i="23"/>
  <c r="AS7" i="23" s="1"/>
  <c r="Z7" i="23"/>
  <c r="AL7" i="23" s="1"/>
  <c r="AH7" i="23"/>
  <c r="AT7" i="23" s="1"/>
  <c r="AE7" i="23"/>
  <c r="AQ7" i="23" s="1"/>
  <c r="AF7" i="23"/>
  <c r="AR7" i="23" s="1"/>
  <c r="AD7" i="23"/>
  <c r="AP7" i="23" s="1"/>
  <c r="AB7" i="23"/>
  <c r="AN7" i="23" s="1"/>
  <c r="AC7" i="23"/>
  <c r="AO7" i="23" s="1"/>
  <c r="X7" i="23"/>
  <c r="AJ7" i="23" s="1"/>
  <c r="AA7" i="23"/>
  <c r="AM7" i="23" s="1"/>
  <c r="AF38" i="23"/>
  <c r="AR38" i="23" s="1"/>
  <c r="Y38" i="23"/>
  <c r="AK38" i="23" s="1"/>
  <c r="AG38" i="23"/>
  <c r="AS38" i="23" s="1"/>
  <c r="AD38" i="23"/>
  <c r="AP38" i="23" s="1"/>
  <c r="AB38" i="23"/>
  <c r="AN38" i="23" s="1"/>
  <c r="AC38" i="23"/>
  <c r="AO38" i="23" s="1"/>
  <c r="AH38" i="23"/>
  <c r="AT38" i="23" s="1"/>
  <c r="Z38" i="23"/>
  <c r="AL38" i="23" s="1"/>
  <c r="AA38" i="23"/>
  <c r="AM38" i="23" s="1"/>
  <c r="AB61" i="23"/>
  <c r="AN61" i="23" s="1"/>
  <c r="AC61" i="23"/>
  <c r="AO61" i="23" s="1"/>
  <c r="AD61" i="23"/>
  <c r="AP61" i="23" s="1"/>
  <c r="X61" i="23"/>
  <c r="AJ61" i="23" s="1"/>
  <c r="AF61" i="23"/>
  <c r="AR61" i="23" s="1"/>
  <c r="Y61" i="23"/>
  <c r="AK61" i="23" s="1"/>
  <c r="AG61" i="23"/>
  <c r="AS61" i="23" s="1"/>
  <c r="AL61" i="23"/>
  <c r="AH61" i="23"/>
  <c r="AT61" i="23" s="1"/>
  <c r="AA61" i="23"/>
  <c r="AM61" i="23" s="1"/>
  <c r="AE61" i="23"/>
  <c r="AQ61" i="23" s="1"/>
  <c r="W61" i="23"/>
  <c r="AI61" i="23" s="1"/>
  <c r="AE30" i="23"/>
  <c r="AQ30" i="23" s="1"/>
  <c r="AF30" i="23"/>
  <c r="AR30" i="23" s="1"/>
  <c r="Y30" i="23"/>
  <c r="AK30" i="23" s="1"/>
  <c r="AG30" i="23"/>
  <c r="AS30" i="23" s="1"/>
  <c r="AD30" i="23"/>
  <c r="AP30" i="23" s="1"/>
  <c r="AB30" i="23"/>
  <c r="AN30" i="23" s="1"/>
  <c r="AC30" i="23"/>
  <c r="AO30" i="23" s="1"/>
  <c r="AH30" i="23"/>
  <c r="AT30" i="23" s="1"/>
  <c r="Z30" i="23"/>
  <c r="AL30" i="23" s="1"/>
  <c r="AA30" i="23"/>
  <c r="AM30" i="23" s="1"/>
  <c r="AD63" i="23"/>
  <c r="AP63" i="23" s="1"/>
  <c r="AG63" i="23"/>
  <c r="AS63" i="23" s="1"/>
  <c r="AF63" i="23"/>
  <c r="AR63" i="23" s="1"/>
  <c r="Y63" i="23"/>
  <c r="AK63" i="23" s="1"/>
  <c r="Z63" i="23"/>
  <c r="AL63" i="23" s="1"/>
  <c r="AH63" i="23"/>
  <c r="AT63" i="23" s="1"/>
  <c r="AA63" i="23"/>
  <c r="AM63" i="23" s="1"/>
  <c r="AB63" i="23"/>
  <c r="AN63" i="23" s="1"/>
  <c r="AC63" i="23"/>
  <c r="AO63" i="23" s="1"/>
  <c r="Y24" i="23"/>
  <c r="AK24" i="23" s="1"/>
  <c r="AG24" i="23"/>
  <c r="AS24" i="23" s="1"/>
  <c r="Z24" i="23"/>
  <c r="AL24" i="23" s="1"/>
  <c r="AH24" i="23"/>
  <c r="AT24" i="23" s="1"/>
  <c r="AA24" i="23"/>
  <c r="AM24" i="23" s="1"/>
  <c r="X24" i="23"/>
  <c r="AJ24" i="23" s="1"/>
  <c r="AF24" i="23"/>
  <c r="AR24" i="23" s="1"/>
  <c r="AB24" i="23"/>
  <c r="AN24" i="23" s="1"/>
  <c r="W24" i="23"/>
  <c r="AI24" i="23" s="1"/>
  <c r="AC24" i="23"/>
  <c r="AO24" i="23" s="1"/>
  <c r="AD24" i="23"/>
  <c r="AP24" i="23" s="1"/>
  <c r="AE24" i="23"/>
  <c r="AQ24" i="23" s="1"/>
  <c r="AD41" i="23"/>
  <c r="AP41" i="23" s="1"/>
  <c r="AE41" i="23"/>
  <c r="AQ41" i="23" s="1"/>
  <c r="AF41" i="23"/>
  <c r="AR41" i="23" s="1"/>
  <c r="AC41" i="23"/>
  <c r="AO41" i="23" s="1"/>
  <c r="Y41" i="23"/>
  <c r="AK41" i="23" s="1"/>
  <c r="Z41" i="23"/>
  <c r="AL41" i="23" s="1"/>
  <c r="AA41" i="23"/>
  <c r="AM41" i="23" s="1"/>
  <c r="AB41" i="23"/>
  <c r="AN41" i="23" s="1"/>
  <c r="AG41" i="23"/>
  <c r="AS41" i="23" s="1"/>
  <c r="AH41" i="23"/>
  <c r="AT41" i="23" s="1"/>
  <c r="Y23" i="23"/>
  <c r="AK23" i="23" s="1"/>
  <c r="AG23" i="23"/>
  <c r="AS23" i="23" s="1"/>
  <c r="AA23" i="23"/>
  <c r="AM23" i="23" s="1"/>
  <c r="AB23" i="23"/>
  <c r="AN23" i="23" s="1"/>
  <c r="AC23" i="23"/>
  <c r="AO23" i="23" s="1"/>
  <c r="Z23" i="23"/>
  <c r="AL23" i="23" s="1"/>
  <c r="AD23" i="23"/>
  <c r="AP23" i="23" s="1"/>
  <c r="AF23" i="23"/>
  <c r="AR23" i="23" s="1"/>
  <c r="AH23" i="23"/>
  <c r="AT23" i="23" s="1"/>
  <c r="W23" i="23"/>
  <c r="AI23" i="23" s="1"/>
  <c r="AB39" i="23"/>
  <c r="AN39" i="23" s="1"/>
  <c r="AC39" i="23"/>
  <c r="AO39" i="23" s="1"/>
  <c r="AD39" i="23"/>
  <c r="AP39" i="23" s="1"/>
  <c r="AA39" i="23"/>
  <c r="AM39" i="23" s="1"/>
  <c r="AF39" i="23"/>
  <c r="AR39" i="23" s="1"/>
  <c r="AG39" i="23"/>
  <c r="AS39" i="23" s="1"/>
  <c r="AH39" i="23"/>
  <c r="AT39" i="23" s="1"/>
  <c r="Y39" i="23"/>
  <c r="AK39" i="23" s="1"/>
  <c r="Z39" i="23"/>
  <c r="AL39" i="23" s="1"/>
  <c r="W39" i="23"/>
  <c r="AI39" i="23" s="1"/>
  <c r="AD49" i="23"/>
  <c r="AP49" i="23" s="1"/>
  <c r="AE49" i="23"/>
  <c r="AQ49" i="23" s="1"/>
  <c r="X49" i="23"/>
  <c r="AJ49" i="23" s="1"/>
  <c r="AF49" i="23"/>
  <c r="AR49" i="23" s="1"/>
  <c r="AC49" i="23"/>
  <c r="AO49" i="23" s="1"/>
  <c r="Y49" i="23"/>
  <c r="AK49" i="23" s="1"/>
  <c r="Z49" i="23"/>
  <c r="AL49" i="23" s="1"/>
  <c r="AA49" i="23"/>
  <c r="AM49" i="23" s="1"/>
  <c r="AB49" i="23"/>
  <c r="AN49" i="23" s="1"/>
  <c r="AG49" i="23"/>
  <c r="AS49" i="23" s="1"/>
  <c r="AH49" i="23"/>
  <c r="AT49" i="23" s="1"/>
  <c r="AC11" i="23"/>
  <c r="AO11" i="23" s="1"/>
  <c r="AD11" i="23"/>
  <c r="AP11" i="23" s="1"/>
  <c r="AE11" i="23"/>
  <c r="AQ11" i="23" s="1"/>
  <c r="AF11" i="23"/>
  <c r="AR11" i="23" s="1"/>
  <c r="AG11" i="23"/>
  <c r="AS11" i="23" s="1"/>
  <c r="AB11" i="23"/>
  <c r="AN11" i="23" s="1"/>
  <c r="Z11" i="23"/>
  <c r="AL11" i="23" s="1"/>
  <c r="AA11" i="23"/>
  <c r="AM11" i="23" s="1"/>
  <c r="AH11" i="23"/>
  <c r="AT11" i="23" s="1"/>
  <c r="W11" i="23"/>
  <c r="AI11" i="23" s="1"/>
  <c r="X11" i="23"/>
  <c r="AJ11" i="23" s="1"/>
  <c r="Y11" i="23"/>
  <c r="AK11" i="23" s="1"/>
  <c r="Y48" i="23"/>
  <c r="AK48" i="23" s="1"/>
  <c r="AG48" i="23"/>
  <c r="AS48" i="23" s="1"/>
  <c r="Z48" i="23"/>
  <c r="AL48" i="23" s="1"/>
  <c r="AH48" i="23"/>
  <c r="AT48" i="23" s="1"/>
  <c r="AA48" i="23"/>
  <c r="AM48" i="23" s="1"/>
  <c r="AF48" i="23"/>
  <c r="AR48" i="23" s="1"/>
  <c r="AB48" i="23"/>
  <c r="AN48" i="23" s="1"/>
  <c r="AC48" i="23"/>
  <c r="AO48" i="23" s="1"/>
  <c r="AD48" i="23"/>
  <c r="AP48" i="23" s="1"/>
  <c r="AE48" i="23"/>
  <c r="AQ48" i="23" s="1"/>
  <c r="AB47" i="23"/>
  <c r="AN47" i="23" s="1"/>
  <c r="AC47" i="23"/>
  <c r="AO47" i="23" s="1"/>
  <c r="AD47" i="23"/>
  <c r="AP47" i="23" s="1"/>
  <c r="AA47" i="23"/>
  <c r="AM47" i="23" s="1"/>
  <c r="AF47" i="23"/>
  <c r="AR47" i="23" s="1"/>
  <c r="AG47" i="23"/>
  <c r="AS47" i="23" s="1"/>
  <c r="AH47" i="23"/>
  <c r="AT47" i="23" s="1"/>
  <c r="X47" i="23"/>
  <c r="AJ47" i="23" s="1"/>
  <c r="Y47" i="23"/>
  <c r="AK47" i="23" s="1"/>
  <c r="Z47" i="23"/>
  <c r="AL47" i="23" s="1"/>
  <c r="AE47" i="23"/>
  <c r="AQ47" i="23" s="1"/>
  <c r="W47" i="23"/>
  <c r="AI47" i="23" s="1"/>
  <c r="AA64" i="23"/>
  <c r="AM64" i="23" s="1"/>
  <c r="W64" i="23"/>
  <c r="AI64" i="23" s="1"/>
  <c r="AB64" i="23"/>
  <c r="AN64" i="23" s="1"/>
  <c r="AC64" i="23"/>
  <c r="AO64" i="23" s="1"/>
  <c r="AD64" i="23"/>
  <c r="AP64" i="23" s="1"/>
  <c r="X64" i="23"/>
  <c r="AJ64" i="23" s="1"/>
  <c r="AF64" i="23"/>
  <c r="AR64" i="23" s="1"/>
  <c r="Y64" i="23"/>
  <c r="AK64" i="23" s="1"/>
  <c r="AG64" i="23"/>
  <c r="AS64" i="23" s="1"/>
  <c r="Z64" i="23"/>
  <c r="AL64" i="23" s="1"/>
  <c r="AH64" i="23"/>
  <c r="AT64" i="23" s="1"/>
  <c r="AF68" i="23"/>
  <c r="AR68" i="23" s="1"/>
  <c r="Y68" i="23"/>
  <c r="AK68" i="23" s="1"/>
  <c r="AG68" i="23"/>
  <c r="AS68" i="23" s="1"/>
  <c r="Z68" i="23"/>
  <c r="AL68" i="23" s="1"/>
  <c r="AA68" i="23"/>
  <c r="AM68" i="23" s="1"/>
  <c r="AB68" i="23"/>
  <c r="AN68" i="23" s="1"/>
  <c r="AC68" i="23"/>
  <c r="AO68" i="23" s="1"/>
  <c r="AD68" i="23"/>
  <c r="AP68" i="23" s="1"/>
  <c r="AH68" i="23"/>
  <c r="AT68" i="23" s="1"/>
  <c r="Y15" i="23"/>
  <c r="AK15" i="23" s="1"/>
  <c r="AG15" i="23"/>
  <c r="AS15" i="23" s="1"/>
  <c r="Z15" i="23"/>
  <c r="AL15" i="23" s="1"/>
  <c r="AH15" i="23"/>
  <c r="AT15" i="23" s="1"/>
  <c r="AB15" i="23"/>
  <c r="AN15" i="23" s="1"/>
  <c r="AC15" i="23"/>
  <c r="AO15" i="23" s="1"/>
  <c r="AD15" i="23"/>
  <c r="AP15" i="23" s="1"/>
  <c r="AA15" i="23"/>
  <c r="AM15" i="23" s="1"/>
  <c r="AE15" i="23"/>
  <c r="AQ15" i="23" s="1"/>
  <c r="AF15" i="23"/>
  <c r="AR15" i="23" s="1"/>
  <c r="AC85" i="23"/>
  <c r="AO85" i="23" s="1"/>
  <c r="AG85" i="23"/>
  <c r="AS85" i="23" s="1"/>
  <c r="AA85" i="23"/>
  <c r="AM85" i="23" s="1"/>
  <c r="AD85" i="23"/>
  <c r="AP85" i="23" s="1"/>
  <c r="X85" i="23"/>
  <c r="AJ85" i="23" s="1"/>
  <c r="Z85" i="23"/>
  <c r="AL85" i="23" s="1"/>
  <c r="Y85" i="23"/>
  <c r="AK85" i="23" s="1"/>
  <c r="W85" i="23"/>
  <c r="AI85" i="23" s="1"/>
  <c r="AH85" i="23"/>
  <c r="AT85" i="23" s="1"/>
  <c r="AB85" i="23"/>
  <c r="AN85" i="23" s="1"/>
  <c r="AF85" i="23"/>
  <c r="AR85" i="23" s="1"/>
  <c r="AH76" i="23"/>
  <c r="AT76" i="23" s="1"/>
  <c r="AA76" i="23"/>
  <c r="AM76" i="23" s="1"/>
  <c r="W76" i="23"/>
  <c r="AI76" i="23" s="1"/>
  <c r="X76" i="23"/>
  <c r="AJ76" i="23" s="1"/>
  <c r="AF76" i="23"/>
  <c r="AR76" i="23" s="1"/>
  <c r="Z76" i="23"/>
  <c r="AL76" i="23" s="1"/>
  <c r="Y76" i="23"/>
  <c r="AK76" i="23" s="1"/>
  <c r="AG76" i="23"/>
  <c r="AS76" i="23" s="1"/>
  <c r="AB76" i="23"/>
  <c r="AN76" i="23" s="1"/>
  <c r="AC76" i="23"/>
  <c r="AO76" i="23" s="1"/>
  <c r="AD76" i="23"/>
  <c r="AP76" i="23" s="1"/>
  <c r="AB55" i="23"/>
  <c r="AN55" i="23" s="1"/>
  <c r="AC55" i="23"/>
  <c r="AO55" i="23" s="1"/>
  <c r="AD55" i="23"/>
  <c r="AP55" i="23" s="1"/>
  <c r="AF55" i="23"/>
  <c r="AR55" i="23" s="1"/>
  <c r="AG55" i="23"/>
  <c r="AS55" i="23" s="1"/>
  <c r="X55" i="23"/>
  <c r="AJ55" i="23" s="1"/>
  <c r="Y55" i="23"/>
  <c r="AK55" i="23" s="1"/>
  <c r="Z55" i="23"/>
  <c r="AL55" i="23" s="1"/>
  <c r="AH55" i="23"/>
  <c r="AT55" i="23" s="1"/>
  <c r="AA9" i="23"/>
  <c r="AM9" i="23" s="1"/>
  <c r="AB9" i="23"/>
  <c r="AN9" i="23" s="1"/>
  <c r="AE9" i="23"/>
  <c r="AQ9" i="23" s="1"/>
  <c r="AF9" i="23"/>
  <c r="AR9" i="23" s="1"/>
  <c r="AG9" i="23"/>
  <c r="AS9" i="23" s="1"/>
  <c r="AD9" i="23"/>
  <c r="AP9" i="23" s="1"/>
  <c r="Z9" i="23"/>
  <c r="AL9" i="23" s="1"/>
  <c r="AC9" i="23"/>
  <c r="AO9" i="23" s="1"/>
  <c r="AH9" i="23"/>
  <c r="AT9" i="23" s="1"/>
  <c r="Y9" i="23"/>
  <c r="AK9" i="23" s="1"/>
  <c r="AD33" i="23"/>
  <c r="AP33" i="23" s="1"/>
  <c r="AE33" i="23"/>
  <c r="AQ33" i="23" s="1"/>
  <c r="AF33" i="23"/>
  <c r="AR33" i="23" s="1"/>
  <c r="AC33" i="23"/>
  <c r="AO33" i="23" s="1"/>
  <c r="Y33" i="23"/>
  <c r="AK33" i="23" s="1"/>
  <c r="Z33" i="23"/>
  <c r="AL33" i="23" s="1"/>
  <c r="AA33" i="23"/>
  <c r="AM33" i="23" s="1"/>
  <c r="AB33" i="23"/>
  <c r="AN33" i="23" s="1"/>
  <c r="AG33" i="23"/>
  <c r="AS33" i="23" s="1"/>
  <c r="AH33" i="23"/>
  <c r="AT33" i="23" s="1"/>
  <c r="AA50" i="23"/>
  <c r="AM50" i="23" s="1"/>
  <c r="AB50" i="23"/>
  <c r="AN50" i="23" s="1"/>
  <c r="AC50" i="23"/>
  <c r="AO50" i="23" s="1"/>
  <c r="Z50" i="23"/>
  <c r="AL50" i="23" s="1"/>
  <c r="AH50" i="23"/>
  <c r="AT50" i="23" s="1"/>
  <c r="AD50" i="23"/>
  <c r="AP50" i="23" s="1"/>
  <c r="AE50" i="23"/>
  <c r="AQ50" i="23" s="1"/>
  <c r="AF50" i="23"/>
  <c r="AR50" i="23" s="1"/>
  <c r="W50" i="23"/>
  <c r="AI50" i="23" s="1"/>
  <c r="AG50" i="23"/>
  <c r="AS50" i="23" s="1"/>
  <c r="Y50" i="23"/>
  <c r="AK50" i="23" s="1"/>
  <c r="AD57" i="23"/>
  <c r="AP57" i="23" s="1"/>
  <c r="AC57" i="23"/>
  <c r="AO57" i="23" s="1"/>
  <c r="AG57" i="23"/>
  <c r="AS57" i="23" s="1"/>
  <c r="AH57" i="23"/>
  <c r="AT57" i="23" s="1"/>
  <c r="W57" i="23"/>
  <c r="AI57" i="23" s="1"/>
  <c r="Y57" i="23"/>
  <c r="AK57" i="23" s="1"/>
  <c r="Z57" i="23"/>
  <c r="AL57" i="23" s="1"/>
  <c r="AA57" i="23"/>
  <c r="AM57" i="23" s="1"/>
  <c r="AB57" i="23"/>
  <c r="AN57" i="23" s="1"/>
  <c r="AF57" i="23"/>
  <c r="AR57" i="23" s="1"/>
  <c r="AF84" i="23"/>
  <c r="AR84" i="23" s="1"/>
  <c r="AA84" i="23"/>
  <c r="AM84" i="23" s="1"/>
  <c r="AB84" i="23"/>
  <c r="AN84" i="23" s="1"/>
  <c r="Y84" i="23"/>
  <c r="AK84" i="23" s="1"/>
  <c r="AG84" i="23"/>
  <c r="AS84" i="23" s="1"/>
  <c r="Z84" i="23"/>
  <c r="AL84" i="23" s="1"/>
  <c r="AH84" i="23"/>
  <c r="AT84" i="23" s="1"/>
  <c r="AC84" i="23"/>
  <c r="AO84" i="23" s="1"/>
  <c r="AD84" i="23"/>
  <c r="AP84" i="23" s="1"/>
  <c r="AB22" i="23"/>
  <c r="AN22" i="23" s="1"/>
  <c r="AC22" i="23"/>
  <c r="AO22" i="23" s="1"/>
  <c r="AD22" i="23"/>
  <c r="AP22" i="23" s="1"/>
  <c r="AA22" i="23"/>
  <c r="AM22" i="23" s="1"/>
  <c r="AF22" i="23"/>
  <c r="AR22" i="23" s="1"/>
  <c r="AG22" i="23"/>
  <c r="AS22" i="23" s="1"/>
  <c r="AH22" i="23"/>
  <c r="AT22" i="23" s="1"/>
  <c r="Y22" i="23"/>
  <c r="AK22" i="23" s="1"/>
  <c r="Z22" i="23"/>
  <c r="AL22" i="23" s="1"/>
  <c r="AA58" i="23"/>
  <c r="AM58" i="23" s="1"/>
  <c r="AB58" i="23"/>
  <c r="AN58" i="23" s="1"/>
  <c r="Z58" i="23"/>
  <c r="AL58" i="23" s="1"/>
  <c r="AG58" i="23"/>
  <c r="AS58" i="23" s="1"/>
  <c r="AH58" i="23"/>
  <c r="AT58" i="23" s="1"/>
  <c r="Y58" i="23"/>
  <c r="AK58" i="23" s="1"/>
  <c r="AC58" i="23"/>
  <c r="AO58" i="23" s="1"/>
  <c r="AD58" i="23"/>
  <c r="AP58" i="23" s="1"/>
  <c r="AF58" i="23"/>
  <c r="AR58" i="23" s="1"/>
  <c r="AF21" i="23"/>
  <c r="AR21" i="23" s="1"/>
  <c r="Y21" i="23"/>
  <c r="AK21" i="23" s="1"/>
  <c r="AG21" i="23"/>
  <c r="AS21" i="23" s="1"/>
  <c r="AD21" i="23"/>
  <c r="AP21" i="23" s="1"/>
  <c r="AB21" i="23"/>
  <c r="AN21" i="23" s="1"/>
  <c r="AC21" i="23"/>
  <c r="AO21" i="23" s="1"/>
  <c r="AH21" i="23"/>
  <c r="AT21" i="23" s="1"/>
  <c r="Z21" i="23"/>
  <c r="AL21" i="23" s="1"/>
  <c r="AA21" i="23"/>
  <c r="AM21" i="23" s="1"/>
  <c r="AD8" i="23"/>
  <c r="AP8" i="23" s="1"/>
  <c r="AE8" i="23"/>
  <c r="AQ8" i="23" s="1"/>
  <c r="AF8" i="23"/>
  <c r="AR8" i="23" s="1"/>
  <c r="AG8" i="23"/>
  <c r="AS8" i="23" s="1"/>
  <c r="X8" i="23"/>
  <c r="AJ8" i="23" s="1"/>
  <c r="AH8" i="23"/>
  <c r="AT8" i="23" s="1"/>
  <c r="AC8" i="23"/>
  <c r="AO8" i="23" s="1"/>
  <c r="Y8" i="23"/>
  <c r="AK8" i="23" s="1"/>
  <c r="Z8" i="23"/>
  <c r="AL8" i="23" s="1"/>
  <c r="AA8" i="23"/>
  <c r="AM8" i="23" s="1"/>
  <c r="AB8" i="23"/>
  <c r="AN8" i="23" s="1"/>
  <c r="Z37" i="23"/>
  <c r="AL37" i="23" s="1"/>
  <c r="AH37" i="23"/>
  <c r="AT37" i="23" s="1"/>
  <c r="AA37" i="23"/>
  <c r="AM37" i="23" s="1"/>
  <c r="AB37" i="23"/>
  <c r="AN37" i="23" s="1"/>
  <c r="Y37" i="23"/>
  <c r="AK37" i="23" s="1"/>
  <c r="AG37" i="23"/>
  <c r="AS37" i="23" s="1"/>
  <c r="AC37" i="23"/>
  <c r="AO37" i="23" s="1"/>
  <c r="AD37" i="23"/>
  <c r="AP37" i="23" s="1"/>
  <c r="AF37" i="23"/>
  <c r="AR37" i="23" s="1"/>
  <c r="AA42" i="23"/>
  <c r="AM42" i="23" s="1"/>
  <c r="AB42" i="23"/>
  <c r="AN42" i="23" s="1"/>
  <c r="AC42" i="23"/>
  <c r="AO42" i="23" s="1"/>
  <c r="Z42" i="23"/>
  <c r="AL42" i="23" s="1"/>
  <c r="AH42" i="23"/>
  <c r="AT42" i="23" s="1"/>
  <c r="AD42" i="23"/>
  <c r="AP42" i="23" s="1"/>
  <c r="AF42" i="23"/>
  <c r="AR42" i="23" s="1"/>
  <c r="W42" i="23"/>
  <c r="AI42" i="23" s="1"/>
  <c r="AG42" i="23"/>
  <c r="AS42" i="23" s="1"/>
  <c r="X42" i="23"/>
  <c r="AJ42" i="23" s="1"/>
  <c r="Y42" i="23"/>
  <c r="AK42" i="23" s="1"/>
  <c r="AE54" i="23"/>
  <c r="AQ54" i="23" s="1"/>
  <c r="X54" i="23"/>
  <c r="AJ54" i="23" s="1"/>
  <c r="AF54" i="23"/>
  <c r="AR54" i="23" s="1"/>
  <c r="Y54" i="23"/>
  <c r="AK54" i="23" s="1"/>
  <c r="AG54" i="23"/>
  <c r="AS54" i="23" s="1"/>
  <c r="AD54" i="23"/>
  <c r="AP54" i="23" s="1"/>
  <c r="AA54" i="23"/>
  <c r="AM54" i="23" s="1"/>
  <c r="AB54" i="23"/>
  <c r="AN54" i="23" s="1"/>
  <c r="AH54" i="23"/>
  <c r="AT54" i="23" s="1"/>
  <c r="AC54" i="23"/>
  <c r="AO54" i="23" s="1"/>
  <c r="Z54" i="23"/>
  <c r="AL54" i="23" s="1"/>
  <c r="AF18" i="23"/>
  <c r="AR18" i="23" s="1"/>
  <c r="Y18" i="23"/>
  <c r="AK18" i="23" s="1"/>
  <c r="AG18" i="23"/>
  <c r="AS18" i="23" s="1"/>
  <c r="Z18" i="23"/>
  <c r="AL18" i="23" s="1"/>
  <c r="AA18" i="23"/>
  <c r="AM18" i="23" s="1"/>
  <c r="AH18" i="23"/>
  <c r="AT18" i="23" s="1"/>
  <c r="AC18" i="23"/>
  <c r="AO18" i="23" s="1"/>
  <c r="AD18" i="23"/>
  <c r="AP18" i="23" s="1"/>
  <c r="AE18" i="23"/>
  <c r="AQ18" i="23" s="1"/>
  <c r="AB18" i="23"/>
  <c r="AN18" i="23" s="1"/>
  <c r="X74" i="23"/>
  <c r="AJ74" i="23" s="1"/>
  <c r="Y74" i="23"/>
  <c r="AK74" i="23" s="1"/>
  <c r="AD74" i="23"/>
  <c r="AP74" i="23" s="1"/>
  <c r="W74" i="23"/>
  <c r="AI74" i="23" s="1"/>
  <c r="Z74" i="23"/>
  <c r="AL74" i="23" s="1"/>
  <c r="AH74" i="23"/>
  <c r="AT74" i="23" s="1"/>
  <c r="AA74" i="23"/>
  <c r="AM74" i="23" s="1"/>
  <c r="AB74" i="23"/>
  <c r="AN74" i="23" s="1"/>
  <c r="AF74" i="23"/>
  <c r="AR74" i="23" s="1"/>
  <c r="AG74" i="23"/>
  <c r="AS74" i="23" s="1"/>
  <c r="AF46" i="23"/>
  <c r="AR46" i="23" s="1"/>
  <c r="Y46" i="23"/>
  <c r="AK46" i="23" s="1"/>
  <c r="AG46" i="23"/>
  <c r="AS46" i="23" s="1"/>
  <c r="AD46" i="23"/>
  <c r="AP46" i="23" s="1"/>
  <c r="AB46" i="23"/>
  <c r="AN46" i="23" s="1"/>
  <c r="AC46" i="23"/>
  <c r="AO46" i="23" s="1"/>
  <c r="AH46" i="23"/>
  <c r="AT46" i="23" s="1"/>
  <c r="Z46" i="23"/>
  <c r="AL46" i="23" s="1"/>
  <c r="AA46" i="23"/>
  <c r="AM46" i="23" s="1"/>
  <c r="Z29" i="23"/>
  <c r="AL29" i="23" s="1"/>
  <c r="AH29" i="23"/>
  <c r="AT29" i="23" s="1"/>
  <c r="AA29" i="23"/>
  <c r="AM29" i="23" s="1"/>
  <c r="AB29" i="23"/>
  <c r="AN29" i="23" s="1"/>
  <c r="Y29" i="23"/>
  <c r="AK29" i="23" s="1"/>
  <c r="AG29" i="23"/>
  <c r="AS29" i="23" s="1"/>
  <c r="X29" i="23"/>
  <c r="AJ29" i="23" s="1"/>
  <c r="W29" i="23"/>
  <c r="AI29" i="23" s="1"/>
  <c r="AC29" i="23"/>
  <c r="AO29" i="23" s="1"/>
  <c r="AD29" i="23"/>
  <c r="AP29" i="23" s="1"/>
  <c r="AE29" i="23"/>
  <c r="AQ29" i="23" s="1"/>
  <c r="AF29" i="23"/>
  <c r="AR29" i="23" s="1"/>
  <c r="X43" i="23"/>
  <c r="AJ43" i="23" s="1"/>
  <c r="AF43" i="23"/>
  <c r="AR43" i="23" s="1"/>
  <c r="Y43" i="23"/>
  <c r="AK43" i="23" s="1"/>
  <c r="AG43" i="23"/>
  <c r="AS43" i="23" s="1"/>
  <c r="Z43" i="23"/>
  <c r="AL43" i="23" s="1"/>
  <c r="AH43" i="23"/>
  <c r="AT43" i="23" s="1"/>
  <c r="AE43" i="23"/>
  <c r="AQ43" i="23" s="1"/>
  <c r="AA43" i="23"/>
  <c r="AM43" i="23" s="1"/>
  <c r="AB43" i="23"/>
  <c r="AN43" i="23" s="1"/>
  <c r="AC43" i="23"/>
  <c r="AO43" i="23" s="1"/>
  <c r="AD43" i="23"/>
  <c r="AP43" i="23" s="1"/>
  <c r="W43" i="23"/>
  <c r="AI43" i="23" s="1"/>
  <c r="AC28" i="23"/>
  <c r="AO28" i="23" s="1"/>
  <c r="AD28" i="23"/>
  <c r="AP28" i="23" s="1"/>
  <c r="AB28" i="23"/>
  <c r="AN28" i="23" s="1"/>
  <c r="X28" i="23"/>
  <c r="AJ28" i="23" s="1"/>
  <c r="Y28" i="23"/>
  <c r="AK28" i="23" s="1"/>
  <c r="Z28" i="23"/>
  <c r="AL28" i="23" s="1"/>
  <c r="AA28" i="23"/>
  <c r="AM28" i="23" s="1"/>
  <c r="AF28" i="23"/>
  <c r="AR28" i="23" s="1"/>
  <c r="AG28" i="23"/>
  <c r="AS28" i="23" s="1"/>
  <c r="AH28" i="23"/>
  <c r="AT28" i="23" s="1"/>
  <c r="AF65" i="23"/>
  <c r="AR65" i="23" s="1"/>
  <c r="Y65" i="23"/>
  <c r="AK65" i="23" s="1"/>
  <c r="AG65" i="23"/>
  <c r="AS65" i="23" s="1"/>
  <c r="Z65" i="23"/>
  <c r="AL65" i="23" s="1"/>
  <c r="AH65" i="23"/>
  <c r="AT65" i="23" s="1"/>
  <c r="AB65" i="23"/>
  <c r="AN65" i="23" s="1"/>
  <c r="AC65" i="23"/>
  <c r="AO65" i="23" s="1"/>
  <c r="AD65" i="23"/>
  <c r="AP65" i="23" s="1"/>
  <c r="AA65" i="23"/>
  <c r="AM65" i="23" s="1"/>
  <c r="Z75" i="23"/>
  <c r="AL75" i="23" s="1"/>
  <c r="AH75" i="23"/>
  <c r="AT75" i="23" s="1"/>
  <c r="W75" i="23"/>
  <c r="AI75" i="23" s="1"/>
  <c r="AA75" i="23"/>
  <c r="AM75" i="23" s="1"/>
  <c r="AB75" i="23"/>
  <c r="AN75" i="23" s="1"/>
  <c r="AC75" i="23"/>
  <c r="AO75" i="23" s="1"/>
  <c r="AD75" i="23"/>
  <c r="AP75" i="23" s="1"/>
  <c r="X75" i="23"/>
  <c r="AJ75" i="23" s="1"/>
  <c r="AF75" i="23"/>
  <c r="AR75" i="23" s="1"/>
  <c r="Y75" i="23"/>
  <c r="AK75" i="23" s="1"/>
  <c r="AG75" i="23"/>
  <c r="AS75" i="23" s="1"/>
  <c r="AD79" i="23"/>
  <c r="AP79" i="23" s="1"/>
  <c r="Z79" i="23"/>
  <c r="AL79" i="23" s="1"/>
  <c r="AG79" i="23"/>
  <c r="AS79" i="23" s="1"/>
  <c r="AF79" i="23"/>
  <c r="AR79" i="23" s="1"/>
  <c r="AH79" i="23"/>
  <c r="AT79" i="23" s="1"/>
  <c r="Y79" i="23"/>
  <c r="AK79" i="23" s="1"/>
  <c r="AA79" i="23"/>
  <c r="AM79" i="23" s="1"/>
  <c r="AB79" i="23"/>
  <c r="AN79" i="23" s="1"/>
  <c r="AC79" i="23"/>
  <c r="AO79" i="23" s="1"/>
  <c r="AA17" i="23"/>
  <c r="AM17" i="23" s="1"/>
  <c r="AB17" i="23"/>
  <c r="AN17" i="23" s="1"/>
  <c r="Y17" i="23"/>
  <c r="AK17" i="23" s="1"/>
  <c r="Z17" i="23"/>
  <c r="AL17" i="23" s="1"/>
  <c r="AC17" i="23"/>
  <c r="AO17" i="23" s="1"/>
  <c r="X17" i="23"/>
  <c r="AJ17" i="23" s="1"/>
  <c r="AH17" i="23"/>
  <c r="AT17" i="23" s="1"/>
  <c r="AD17" i="23"/>
  <c r="AP17" i="23" s="1"/>
  <c r="AE17" i="23"/>
  <c r="AQ17" i="23" s="1"/>
  <c r="AF17" i="23"/>
  <c r="AR17" i="23" s="1"/>
  <c r="AG17" i="23"/>
  <c r="AS17" i="23" s="1"/>
  <c r="Z53" i="23"/>
  <c r="AL53" i="23" s="1"/>
  <c r="AH53" i="23"/>
  <c r="AT53" i="23" s="1"/>
  <c r="AA53" i="23"/>
  <c r="AM53" i="23" s="1"/>
  <c r="AB53" i="23"/>
  <c r="AN53" i="23" s="1"/>
  <c r="Y53" i="23"/>
  <c r="AK53" i="23" s="1"/>
  <c r="AG53" i="23"/>
  <c r="AS53" i="23" s="1"/>
  <c r="AC53" i="23"/>
  <c r="AO53" i="23" s="1"/>
  <c r="AD53" i="23"/>
  <c r="AP53" i="23" s="1"/>
  <c r="AF53" i="23"/>
  <c r="AR53" i="23" s="1"/>
  <c r="X73" i="23"/>
  <c r="AJ73" i="23" s="1"/>
  <c r="AF73" i="23"/>
  <c r="AR73" i="23" s="1"/>
  <c r="Y73" i="23"/>
  <c r="AK73" i="23" s="1"/>
  <c r="AG73" i="23"/>
  <c r="AS73" i="23" s="1"/>
  <c r="AB73" i="23"/>
  <c r="AN73" i="23" s="1"/>
  <c r="Z73" i="23"/>
  <c r="AL73" i="23" s="1"/>
  <c r="AH73" i="23"/>
  <c r="AT73" i="23" s="1"/>
  <c r="AA73" i="23"/>
  <c r="AM73" i="23" s="1"/>
  <c r="AC73" i="23"/>
  <c r="AO73" i="23" s="1"/>
  <c r="AD73" i="23"/>
  <c r="AP73" i="23" s="1"/>
  <c r="AA26" i="23"/>
  <c r="AM26" i="23" s="1"/>
  <c r="AB26" i="23"/>
  <c r="AN26" i="23" s="1"/>
  <c r="AC26" i="23"/>
  <c r="AO26" i="23" s="1"/>
  <c r="Z26" i="23"/>
  <c r="AL26" i="23" s="1"/>
  <c r="AH26" i="23"/>
  <c r="AT26" i="23" s="1"/>
  <c r="AF26" i="23"/>
  <c r="AR26" i="23" s="1"/>
  <c r="AG26" i="23"/>
  <c r="AS26" i="23" s="1"/>
  <c r="Y26" i="23"/>
  <c r="AK26" i="23" s="1"/>
  <c r="AD26" i="23"/>
  <c r="AP26" i="23" s="1"/>
  <c r="Z45" i="23"/>
  <c r="AL45" i="23" s="1"/>
  <c r="AH45" i="23"/>
  <c r="AT45" i="23" s="1"/>
  <c r="AA45" i="23"/>
  <c r="AM45" i="23" s="1"/>
  <c r="AB45" i="23"/>
  <c r="AN45" i="23" s="1"/>
  <c r="Y45" i="23"/>
  <c r="AK45" i="23" s="1"/>
  <c r="AG45" i="23"/>
  <c r="AS45" i="23" s="1"/>
  <c r="AC45" i="23"/>
  <c r="AO45" i="23" s="1"/>
  <c r="AD45" i="23"/>
  <c r="AP45" i="23" s="1"/>
  <c r="AE45" i="23"/>
  <c r="AQ45" i="23" s="1"/>
  <c r="AF45" i="23"/>
  <c r="AR45" i="23" s="1"/>
  <c r="Z83" i="23"/>
  <c r="AL83" i="23" s="1"/>
  <c r="AA83" i="23"/>
  <c r="AM83" i="23" s="1"/>
  <c r="AB83" i="23"/>
  <c r="AN83" i="23" s="1"/>
  <c r="AC83" i="23"/>
  <c r="AO83" i="23" s="1"/>
  <c r="W83" i="23"/>
  <c r="AI83" i="23" s="1"/>
  <c r="AF83" i="23"/>
  <c r="AR83" i="23" s="1"/>
  <c r="AD83" i="23"/>
  <c r="AP83" i="23" s="1"/>
  <c r="AG83" i="23"/>
  <c r="AS83" i="23" s="1"/>
  <c r="Y83" i="23"/>
  <c r="AK83" i="23" s="1"/>
  <c r="AH83" i="23"/>
  <c r="AT83" i="23" s="1"/>
  <c r="Z20" i="23"/>
  <c r="AL20" i="23" s="1"/>
  <c r="AH20" i="23"/>
  <c r="AT20" i="23" s="1"/>
  <c r="AA20" i="23"/>
  <c r="AM20" i="23" s="1"/>
  <c r="AG20" i="23"/>
  <c r="AS20" i="23" s="1"/>
  <c r="Y20" i="23"/>
  <c r="AK20" i="23" s="1"/>
  <c r="AF20" i="23"/>
  <c r="AR20" i="23" s="1"/>
  <c r="AB20" i="23"/>
  <c r="AN20" i="23" s="1"/>
  <c r="AC20" i="23"/>
  <c r="AO20" i="23" s="1"/>
  <c r="AD20" i="23"/>
  <c r="AP20" i="23" s="1"/>
  <c r="AC44" i="23"/>
  <c r="AO44" i="23" s="1"/>
  <c r="AD44" i="23"/>
  <c r="AP44" i="23" s="1"/>
  <c r="AB44" i="23"/>
  <c r="AN44" i="23" s="1"/>
  <c r="X44" i="23"/>
  <c r="AJ44" i="23" s="1"/>
  <c r="Y44" i="23"/>
  <c r="AK44" i="23" s="1"/>
  <c r="W44" i="23"/>
  <c r="AI44" i="23" s="1"/>
  <c r="Z44" i="23"/>
  <c r="AL44" i="23" s="1"/>
  <c r="AA44" i="23"/>
  <c r="AM44" i="23" s="1"/>
  <c r="AF44" i="23"/>
  <c r="AR44" i="23" s="1"/>
  <c r="AG44" i="23"/>
  <c r="AS44" i="23" s="1"/>
  <c r="AH44" i="23"/>
  <c r="AT44" i="23" s="1"/>
  <c r="AC19" i="23"/>
  <c r="AO19" i="23" s="1"/>
  <c r="AD19" i="23"/>
  <c r="AP19" i="23" s="1"/>
  <c r="AH19" i="23"/>
  <c r="AT19" i="23" s="1"/>
  <c r="Y19" i="23"/>
  <c r="AK19" i="23" s="1"/>
  <c r="Z19" i="23"/>
  <c r="AL19" i="23" s="1"/>
  <c r="AG19" i="23"/>
  <c r="AS19" i="23" s="1"/>
  <c r="AA19" i="23"/>
  <c r="AM19" i="23" s="1"/>
  <c r="AB19" i="23"/>
  <c r="AN19" i="23" s="1"/>
  <c r="AF19" i="23"/>
  <c r="AR19" i="23" s="1"/>
  <c r="AA80" i="23"/>
  <c r="AM80" i="23" s="1"/>
  <c r="W80" i="23"/>
  <c r="AI80" i="23" s="1"/>
  <c r="AD80" i="23"/>
  <c r="AP80" i="23" s="1"/>
  <c r="AB80" i="23"/>
  <c r="AN80" i="23" s="1"/>
  <c r="AC80" i="23"/>
  <c r="AO80" i="23" s="1"/>
  <c r="X80" i="23"/>
  <c r="AJ80" i="23" s="1"/>
  <c r="AF80" i="23"/>
  <c r="AR80" i="23" s="1"/>
  <c r="Y80" i="23"/>
  <c r="AK80" i="23" s="1"/>
  <c r="AG80" i="23"/>
  <c r="AS80" i="23" s="1"/>
  <c r="Z80" i="23"/>
  <c r="AL80" i="23" s="1"/>
  <c r="AH80" i="23"/>
  <c r="AT80" i="23" s="1"/>
  <c r="AD16" i="23"/>
  <c r="AP16" i="23" s="1"/>
  <c r="AA16" i="23"/>
  <c r="AM16" i="23" s="1"/>
  <c r="AB16" i="23"/>
  <c r="AN16" i="23" s="1"/>
  <c r="AC16" i="23"/>
  <c r="AO16" i="23" s="1"/>
  <c r="Z16" i="23"/>
  <c r="AL16" i="23" s="1"/>
  <c r="AG16" i="23"/>
  <c r="AS16" i="23" s="1"/>
  <c r="AH16" i="23"/>
  <c r="AT16" i="23" s="1"/>
  <c r="Y16" i="23"/>
  <c r="AK16" i="23" s="1"/>
  <c r="AF16" i="23"/>
  <c r="AR16" i="23" s="1"/>
  <c r="AC52" i="23"/>
  <c r="AO52" i="23" s="1"/>
  <c r="AD52" i="23"/>
  <c r="AP52" i="23" s="1"/>
  <c r="AB52" i="23"/>
  <c r="AN52" i="23" s="1"/>
  <c r="AG52" i="23"/>
  <c r="AS52" i="23" s="1"/>
  <c r="AH52" i="23"/>
  <c r="AT52" i="23" s="1"/>
  <c r="X52" i="23"/>
  <c r="AJ52" i="23" s="1"/>
  <c r="W52" i="23"/>
  <c r="AI52" i="23" s="1"/>
  <c r="Y52" i="23"/>
  <c r="AK52" i="23" s="1"/>
  <c r="Z52" i="23"/>
  <c r="AL52" i="23" s="1"/>
  <c r="AA52" i="23"/>
  <c r="AM52" i="23" s="1"/>
  <c r="AF52" i="23"/>
  <c r="AR52" i="23" s="1"/>
  <c r="CF52" i="26" l="1"/>
  <c r="CG73" i="26"/>
  <c r="CG58" i="26"/>
  <c r="CG93" i="26"/>
  <c r="CE52" i="26"/>
  <c r="CG94" i="26"/>
  <c r="CG98" i="26"/>
  <c r="CF5" i="26"/>
  <c r="CG5" i="26"/>
  <c r="CD66" i="26"/>
  <c r="CF62" i="26"/>
  <c r="CF98" i="26"/>
  <c r="CG66" i="26"/>
  <c r="CF94" i="26"/>
  <c r="CE66" i="26"/>
  <c r="CD93" i="26"/>
  <c r="CE93" i="26"/>
  <c r="CF93" i="26"/>
  <c r="CE94" i="26"/>
  <c r="CF58" i="26"/>
  <c r="CE58" i="26"/>
  <c r="CD98" i="26"/>
  <c r="CE5" i="26"/>
  <c r="CG13" i="26"/>
  <c r="CG52" i="26"/>
  <c r="CF66" i="26"/>
  <c r="CE98" i="26"/>
  <c r="CD94" i="26"/>
  <c r="CE73" i="26"/>
  <c r="CF21" i="26"/>
  <c r="CD5" i="26"/>
  <c r="CD73" i="26"/>
  <c r="CG45" i="26"/>
  <c r="CD52" i="26"/>
  <c r="CF73" i="26"/>
  <c r="CG28" i="26"/>
  <c r="CD13" i="26"/>
  <c r="CE13" i="26"/>
  <c r="CG95" i="26"/>
  <c r="CF13" i="26"/>
  <c r="CG10" i="26"/>
  <c r="CE21" i="26"/>
  <c r="CF96" i="26"/>
  <c r="CF35" i="26"/>
  <c r="CG68" i="26"/>
  <c r="CD45" i="26"/>
  <c r="CG80" i="26"/>
  <c r="CF10" i="26"/>
  <c r="CD21" i="26"/>
  <c r="CF59" i="26"/>
  <c r="CF90" i="26"/>
  <c r="CG30" i="26"/>
  <c r="CF18" i="26"/>
  <c r="CF84" i="26"/>
  <c r="CF53" i="26"/>
  <c r="CE77" i="26"/>
  <c r="CE68" i="26"/>
  <c r="CG25" i="26"/>
  <c r="CD95" i="26"/>
  <c r="CE25" i="26"/>
  <c r="CG101" i="26"/>
  <c r="CF95" i="26"/>
  <c r="CE10" i="26"/>
  <c r="CG100" i="26"/>
  <c r="CE45" i="26"/>
  <c r="CG96" i="26"/>
  <c r="CD35" i="26"/>
  <c r="CF25" i="26"/>
  <c r="CE95" i="26"/>
  <c r="CD25" i="26"/>
  <c r="CD96" i="26"/>
  <c r="CG69" i="26"/>
  <c r="CG79" i="26"/>
  <c r="CG21" i="26"/>
  <c r="CF12" i="26"/>
  <c r="CG86" i="26"/>
  <c r="CG82" i="26"/>
  <c r="CG18" i="26"/>
  <c r="CD89" i="26"/>
  <c r="CD49" i="26"/>
  <c r="CF79" i="26"/>
  <c r="CF16" i="26"/>
  <c r="CG49" i="26"/>
  <c r="CG16" i="26"/>
  <c r="CE100" i="26"/>
  <c r="CD77" i="26"/>
  <c r="CE35" i="26"/>
  <c r="CG77" i="26"/>
  <c r="CF89" i="26"/>
  <c r="CD101" i="26"/>
  <c r="CF77" i="26"/>
  <c r="CG62" i="26"/>
  <c r="CG14" i="26"/>
  <c r="CF100" i="26"/>
  <c r="CD100" i="26"/>
  <c r="CF44" i="26"/>
  <c r="CE11" i="26"/>
  <c r="CE47" i="26"/>
  <c r="CF40" i="26"/>
  <c r="CD53" i="26"/>
  <c r="CG53" i="26"/>
  <c r="CG89" i="26"/>
  <c r="CD10" i="26"/>
  <c r="CE8" i="26"/>
  <c r="CF41" i="26"/>
  <c r="CG35" i="26"/>
  <c r="CF17" i="26"/>
  <c r="CD79" i="26"/>
  <c r="CG67" i="26"/>
  <c r="CD6" i="26"/>
  <c r="CG90" i="26"/>
  <c r="CD68" i="26"/>
  <c r="CF45" i="26"/>
  <c r="CF67" i="26"/>
  <c r="CF49" i="26"/>
  <c r="CF48" i="26"/>
  <c r="CF65" i="26"/>
  <c r="CG81" i="26"/>
  <c r="CF30" i="26"/>
  <c r="CG97" i="26"/>
  <c r="CE53" i="26"/>
  <c r="CE101" i="26"/>
  <c r="CF8" i="26"/>
  <c r="CE82" i="26"/>
  <c r="CG17" i="26"/>
  <c r="CF68" i="26"/>
  <c r="CE49" i="26"/>
  <c r="CE96" i="26"/>
  <c r="CF70" i="26"/>
  <c r="CE89" i="26"/>
  <c r="CF82" i="26"/>
  <c r="CE74" i="26"/>
  <c r="CD48" i="26"/>
  <c r="CE9" i="26"/>
  <c r="CD18" i="26"/>
  <c r="CE30" i="26"/>
  <c r="CF101" i="26"/>
  <c r="CE18" i="26"/>
  <c r="CD90" i="26"/>
  <c r="CE79" i="26"/>
  <c r="CD65" i="26"/>
  <c r="CG31" i="26"/>
  <c r="CF55" i="26"/>
  <c r="CD70" i="26"/>
  <c r="CF76" i="26"/>
  <c r="CD27" i="26"/>
  <c r="CG27" i="26"/>
  <c r="CG9" i="26"/>
  <c r="CG11" i="26"/>
  <c r="CE33" i="26"/>
  <c r="CF80" i="26"/>
  <c r="CG8" i="26"/>
  <c r="CF32" i="26"/>
  <c r="CD30" i="26"/>
  <c r="CG39" i="26"/>
  <c r="CE22" i="26"/>
  <c r="CG33" i="26"/>
  <c r="CE67" i="26"/>
  <c r="CF74" i="26"/>
  <c r="CG43" i="26"/>
  <c r="CE90" i="26"/>
  <c r="CG40" i="26"/>
  <c r="CD86" i="26"/>
  <c r="CD82" i="26"/>
  <c r="CE54" i="26"/>
  <c r="CD74" i="26"/>
  <c r="CF22" i="26"/>
  <c r="CF63" i="26"/>
  <c r="CF27" i="26"/>
  <c r="CG74" i="26"/>
  <c r="CF11" i="26"/>
  <c r="CG19" i="26"/>
  <c r="CD80" i="26"/>
  <c r="CD41" i="26"/>
  <c r="CE31" i="26"/>
  <c r="CF23" i="26"/>
  <c r="CG78" i="26"/>
  <c r="CE62" i="26"/>
  <c r="CD36" i="26"/>
  <c r="CE14" i="26"/>
  <c r="CG92" i="26"/>
  <c r="CF51" i="26"/>
  <c r="CE16" i="26"/>
  <c r="CG6" i="26"/>
  <c r="CF34" i="26"/>
  <c r="CG47" i="26"/>
  <c r="CE65" i="26"/>
  <c r="CG65" i="26"/>
  <c r="CG51" i="26"/>
  <c r="CE80" i="26"/>
  <c r="CD31" i="26"/>
  <c r="CG36" i="26"/>
  <c r="CE59" i="26"/>
  <c r="CD84" i="26"/>
  <c r="CD8" i="26"/>
  <c r="CD14" i="26"/>
  <c r="CE6" i="26"/>
  <c r="CF97" i="26"/>
  <c r="CF99" i="26"/>
  <c r="CE70" i="26"/>
  <c r="CD43" i="26"/>
  <c r="CD12" i="26"/>
  <c r="CF31" i="26"/>
  <c r="CF14" i="26"/>
  <c r="CD17" i="26"/>
  <c r="CE44" i="26"/>
  <c r="CD11" i="26"/>
  <c r="CD47" i="26"/>
  <c r="CD39" i="26"/>
  <c r="CF83" i="26"/>
  <c r="CE34" i="26"/>
  <c r="CF47" i="26"/>
  <c r="CD97" i="26"/>
  <c r="CF36" i="26"/>
  <c r="CE84" i="26"/>
  <c r="CE40" i="26"/>
  <c r="CG70" i="26"/>
  <c r="CD59" i="26"/>
  <c r="CF6" i="26"/>
  <c r="CE60" i="26"/>
  <c r="CE17" i="26"/>
  <c r="CF39" i="26"/>
  <c r="CF28" i="26"/>
  <c r="CF43" i="26"/>
  <c r="CD16" i="26"/>
  <c r="CE12" i="26"/>
  <c r="CE97" i="26"/>
  <c r="CF15" i="26"/>
  <c r="CG46" i="26"/>
  <c r="CE28" i="26"/>
  <c r="CG41" i="26"/>
  <c r="CG50" i="26"/>
  <c r="CD62" i="26"/>
  <c r="CG22" i="26"/>
  <c r="CG83" i="26"/>
  <c r="CG34" i="26"/>
  <c r="CG55" i="26"/>
  <c r="CE41" i="26"/>
  <c r="CE43" i="26"/>
  <c r="CD22" i="26"/>
  <c r="CD33" i="26"/>
  <c r="CG54" i="26"/>
  <c r="CF91" i="26"/>
  <c r="CE19" i="26"/>
  <c r="CE27" i="26"/>
  <c r="CF9" i="26"/>
  <c r="CF71" i="26"/>
  <c r="CE46" i="26"/>
  <c r="CD44" i="26"/>
  <c r="CG59" i="26"/>
  <c r="CG48" i="26"/>
  <c r="CD54" i="26"/>
  <c r="CE50" i="26"/>
  <c r="CG61" i="26"/>
  <c r="CE36" i="26"/>
  <c r="CF38" i="26"/>
  <c r="CG12" i="26"/>
  <c r="CE86" i="26"/>
  <c r="CD83" i="26"/>
  <c r="CD67" i="26"/>
  <c r="CD9" i="26"/>
  <c r="CE48" i="26"/>
  <c r="CF54" i="26"/>
  <c r="CD40" i="26"/>
  <c r="CF33" i="26"/>
  <c r="CE39" i="26"/>
  <c r="CG44" i="26"/>
  <c r="CF19" i="26"/>
  <c r="CF86" i="26"/>
  <c r="CD28" i="26"/>
  <c r="CD19" i="26"/>
  <c r="CD50" i="26"/>
  <c r="CE92" i="26"/>
  <c r="CG84" i="26"/>
  <c r="CD34" i="26"/>
  <c r="CF50" i="26"/>
  <c r="CE51" i="26"/>
  <c r="CD63" i="26"/>
  <c r="CD55" i="26"/>
  <c r="CE83" i="26"/>
  <c r="CE55" i="26"/>
  <c r="CE63" i="26"/>
  <c r="CF61" i="26"/>
  <c r="CD72" i="26"/>
  <c r="CD46" i="26"/>
  <c r="CE20" i="26"/>
  <c r="CG32" i="26"/>
  <c r="CE24" i="26"/>
  <c r="CF29" i="26"/>
  <c r="CE99" i="26"/>
  <c r="CD15" i="26"/>
  <c r="CG29" i="26"/>
  <c r="CG72" i="26"/>
  <c r="CD42" i="26"/>
  <c r="CE81" i="26"/>
  <c r="CG64" i="26"/>
  <c r="CF78" i="26"/>
  <c r="CD87" i="26"/>
  <c r="CE56" i="26"/>
  <c r="CG56" i="26"/>
  <c r="CE7" i="26"/>
  <c r="CD71" i="26"/>
  <c r="CF64" i="26"/>
  <c r="CF69" i="26"/>
  <c r="CG7" i="26"/>
  <c r="CE71" i="26"/>
  <c r="CF88" i="26"/>
  <c r="CF20" i="26"/>
  <c r="CE88" i="26"/>
  <c r="CF24" i="26"/>
  <c r="CE15" i="26"/>
  <c r="CD88" i="26"/>
  <c r="CF7" i="26"/>
  <c r="CD23" i="26"/>
  <c r="CG23" i="26"/>
  <c r="CE64" i="26"/>
  <c r="CG88" i="26"/>
  <c r="CD56" i="26"/>
  <c r="CG15" i="26"/>
  <c r="CG76" i="26"/>
  <c r="CG60" i="26"/>
  <c r="CF46" i="26"/>
  <c r="CG99" i="26"/>
  <c r="CD20" i="26"/>
  <c r="CD75" i="26"/>
  <c r="CG37" i="26"/>
  <c r="CG91" i="26"/>
  <c r="CD78" i="26"/>
  <c r="CG26" i="26"/>
  <c r="CD99" i="26"/>
  <c r="CE37" i="26"/>
  <c r="CD32" i="26"/>
  <c r="CG63" i="26"/>
  <c r="CG71" i="26"/>
  <c r="CE87" i="26"/>
  <c r="CG75" i="26"/>
  <c r="CE78" i="26"/>
  <c r="CD51" i="26"/>
  <c r="CF42" i="26"/>
  <c r="CG38" i="26"/>
  <c r="CF87" i="26"/>
  <c r="CD38" i="26"/>
  <c r="CD24" i="26"/>
  <c r="CE23" i="26"/>
  <c r="CF56" i="26"/>
  <c r="CE69" i="26"/>
  <c r="CD64" i="26"/>
  <c r="CE72" i="26"/>
  <c r="CD91" i="26"/>
  <c r="CG87" i="26"/>
  <c r="CD61" i="26"/>
  <c r="CF92" i="26"/>
  <c r="CE38" i="26"/>
  <c r="CD26" i="26"/>
  <c r="CD29" i="26"/>
  <c r="CD37" i="26"/>
  <c r="CG24" i="26"/>
  <c r="CD92" i="26"/>
  <c r="CG20" i="26"/>
  <c r="CE29" i="26"/>
  <c r="CF81" i="26"/>
  <c r="CE61" i="26"/>
  <c r="CF72" i="26"/>
  <c r="CD7" i="26"/>
  <c r="CE32" i="26"/>
  <c r="CF75" i="26"/>
  <c r="CE42" i="26"/>
  <c r="CF37" i="26"/>
  <c r="CD76" i="26"/>
  <c r="CE75" i="26"/>
  <c r="CE76" i="26"/>
  <c r="CE26" i="26"/>
  <c r="CD81" i="26"/>
  <c r="CE91" i="26"/>
  <c r="CD60" i="26"/>
  <c r="CD69" i="26"/>
  <c r="CG42" i="26"/>
  <c r="CF26" i="26"/>
  <c r="CF60" i="26"/>
  <c r="CG85" i="26"/>
  <c r="CG102" i="26"/>
  <c r="CD85" i="26"/>
  <c r="CD103" i="26"/>
  <c r="CD102" i="26"/>
  <c r="CE102" i="26"/>
  <c r="CF102" i="26"/>
  <c r="CG57" i="26"/>
  <c r="CD57" i="26"/>
  <c r="CF57" i="26"/>
  <c r="CE57" i="26"/>
  <c r="CF85" i="26"/>
  <c r="CE85" i="26"/>
  <c r="CE103" i="26"/>
  <c r="CF103" i="26"/>
  <c r="CG103" i="26"/>
  <c r="I35" i="14" l="1"/>
  <c r="M35" i="14" s="1"/>
  <c r="I36" i="14"/>
  <c r="M36" i="14" s="1"/>
  <c r="I37" i="14"/>
  <c r="K37" i="14" s="1"/>
  <c r="I38" i="14"/>
  <c r="K38" i="14" s="1"/>
  <c r="I39" i="14"/>
  <c r="K39" i="14" s="1"/>
  <c r="I40" i="14"/>
  <c r="M40" i="14" s="1"/>
  <c r="I41" i="14"/>
  <c r="I42" i="14"/>
  <c r="I43" i="14"/>
  <c r="M43" i="14" s="1"/>
  <c r="I44" i="14"/>
  <c r="M44" i="14" s="1"/>
  <c r="I45" i="14"/>
  <c r="K45" i="14" s="1"/>
  <c r="I46" i="14"/>
  <c r="K46" i="14" s="1"/>
  <c r="I47" i="14"/>
  <c r="K47" i="14" s="1"/>
  <c r="I48" i="14"/>
  <c r="K48" i="14" s="1"/>
  <c r="I49" i="14"/>
  <c r="I50" i="14"/>
  <c r="M50" i="14" s="1"/>
  <c r="I51" i="14"/>
  <c r="M51" i="14" s="1"/>
  <c r="I52" i="14"/>
  <c r="M52" i="14" s="1"/>
  <c r="I53" i="14"/>
  <c r="K53" i="14" s="1"/>
  <c r="CB53" i="14" s="1"/>
  <c r="I54" i="14"/>
  <c r="K54" i="14" s="1"/>
  <c r="I55" i="14"/>
  <c r="K55" i="14" s="1"/>
  <c r="I56" i="14"/>
  <c r="M56" i="14" s="1"/>
  <c r="I57" i="14"/>
  <c r="I58" i="14"/>
  <c r="M58" i="14" s="1"/>
  <c r="I59" i="14"/>
  <c r="M59" i="14" s="1"/>
  <c r="I60" i="14"/>
  <c r="M60" i="14" s="1"/>
  <c r="I61" i="14"/>
  <c r="K61" i="14" s="1"/>
  <c r="I62" i="14"/>
  <c r="K62" i="14" s="1"/>
  <c r="I63" i="14"/>
  <c r="K63" i="14" s="1"/>
  <c r="I64" i="14"/>
  <c r="M64" i="14" s="1"/>
  <c r="I65" i="14"/>
  <c r="K65" i="14" s="1"/>
  <c r="I66" i="14"/>
  <c r="K66" i="14" s="1"/>
  <c r="I67" i="14"/>
  <c r="K67" i="14" s="1"/>
  <c r="I68" i="14"/>
  <c r="M68" i="14" s="1"/>
  <c r="DF68" i="14" s="1"/>
  <c r="I69" i="14"/>
  <c r="M69" i="14" s="1"/>
  <c r="DF69" i="14" s="1"/>
  <c r="I70" i="14"/>
  <c r="M70" i="14" s="1"/>
  <c r="DF70" i="14" s="1"/>
  <c r="I71" i="14"/>
  <c r="M71" i="14" s="1"/>
  <c r="DF71" i="14" s="1"/>
  <c r="I72" i="14"/>
  <c r="M72" i="14" s="1"/>
  <c r="DF72" i="14" s="1"/>
  <c r="I73" i="14"/>
  <c r="K73" i="14" s="1"/>
  <c r="BU73" i="14" s="1"/>
  <c r="I74" i="14"/>
  <c r="K74" i="14" s="1"/>
  <c r="I75" i="14"/>
  <c r="K75" i="14" s="1"/>
  <c r="I76" i="14"/>
  <c r="K76" i="14" s="1"/>
  <c r="I77" i="14"/>
  <c r="M77" i="14" s="1"/>
  <c r="DF77" i="14" s="1"/>
  <c r="I78" i="14"/>
  <c r="M78" i="14" s="1"/>
  <c r="DF78" i="14" s="1"/>
  <c r="I79" i="14"/>
  <c r="M79" i="14" s="1"/>
  <c r="DF79" i="14" s="1"/>
  <c r="I80" i="14"/>
  <c r="M80" i="14" s="1"/>
  <c r="DF80" i="14" s="1"/>
  <c r="I81" i="14"/>
  <c r="K81" i="14" s="1"/>
  <c r="I82" i="14"/>
  <c r="M82" i="14" s="1"/>
  <c r="DF82" i="14" s="1"/>
  <c r="I83" i="14"/>
  <c r="K83" i="14" s="1"/>
  <c r="I84" i="14"/>
  <c r="M84" i="14" s="1"/>
  <c r="DF84" i="14" s="1"/>
  <c r="I85" i="14"/>
  <c r="M85" i="14" s="1"/>
  <c r="DF85" i="14" s="1"/>
  <c r="I86" i="14"/>
  <c r="M86" i="14" s="1"/>
  <c r="DF86" i="14" s="1"/>
  <c r="I87" i="14"/>
  <c r="M87" i="14" s="1"/>
  <c r="DF87" i="14" s="1"/>
  <c r="I88" i="14"/>
  <c r="M88" i="14" s="1"/>
  <c r="DF88" i="14" s="1"/>
  <c r="I89" i="14"/>
  <c r="K89" i="14" s="1"/>
  <c r="I90" i="14"/>
  <c r="M90" i="14" s="1"/>
  <c r="DF90" i="14" s="1"/>
  <c r="I91" i="14"/>
  <c r="K91" i="14" s="1"/>
  <c r="I92" i="14"/>
  <c r="K92" i="14" s="1"/>
  <c r="BN92" i="14" s="1"/>
  <c r="I93" i="14"/>
  <c r="K93" i="14" s="1"/>
  <c r="BP93" i="14" s="1"/>
  <c r="I94" i="14"/>
  <c r="M94" i="14" s="1"/>
  <c r="DF94" i="14" s="1"/>
  <c r="I95" i="14"/>
  <c r="K95" i="14" s="1"/>
  <c r="BL95" i="14" s="1"/>
  <c r="I96" i="14"/>
  <c r="M96" i="14" s="1"/>
  <c r="I97" i="14"/>
  <c r="M97" i="14" s="1"/>
  <c r="I98" i="14"/>
  <c r="M98" i="14" s="1"/>
  <c r="I99" i="14"/>
  <c r="K99" i="14" s="1"/>
  <c r="BY99" i="14" s="1"/>
  <c r="I100" i="14"/>
  <c r="M100" i="14" s="1"/>
  <c r="I101" i="14"/>
  <c r="M101" i="14" s="1"/>
  <c r="I102" i="14"/>
  <c r="K102" i="14" s="1"/>
  <c r="CA102" i="14" s="1"/>
  <c r="I103" i="14"/>
  <c r="K103" i="14" s="1"/>
  <c r="BL103" i="14" s="1"/>
  <c r="I104" i="14"/>
  <c r="M104" i="14" s="1"/>
  <c r="I105" i="14"/>
  <c r="M105" i="14" s="1"/>
  <c r="I106" i="14"/>
  <c r="M106" i="14" s="1"/>
  <c r="I107" i="14"/>
  <c r="M107" i="14" s="1"/>
  <c r="I108" i="14"/>
  <c r="M108" i="14" s="1"/>
  <c r="I109" i="14"/>
  <c r="M109" i="14" s="1"/>
  <c r="I110" i="14"/>
  <c r="K110" i="14" s="1"/>
  <c r="BV110" i="14" s="1"/>
  <c r="I111" i="14"/>
  <c r="K111" i="14" s="1"/>
  <c r="I112" i="14"/>
  <c r="I113" i="14"/>
  <c r="M113" i="14" s="1"/>
  <c r="I114" i="14"/>
  <c r="M114" i="14" s="1"/>
  <c r="I115" i="14"/>
  <c r="M115" i="14" s="1"/>
  <c r="I116" i="14"/>
  <c r="M116" i="14" s="1"/>
  <c r="I117" i="14"/>
  <c r="M117" i="14" s="1"/>
  <c r="I118" i="14"/>
  <c r="K118" i="14" s="1"/>
  <c r="BO118" i="14" s="1"/>
  <c r="I119" i="14"/>
  <c r="K119" i="14" s="1"/>
  <c r="BL119" i="14" s="1"/>
  <c r="I120" i="14"/>
  <c r="K120" i="14" s="1"/>
  <c r="I121" i="14"/>
  <c r="M121" i="14" s="1"/>
  <c r="I122" i="14"/>
  <c r="M122" i="14" s="1"/>
  <c r="I123" i="14"/>
  <c r="M123" i="14" s="1"/>
  <c r="I124" i="14"/>
  <c r="M124" i="14" s="1"/>
  <c r="I125" i="14"/>
  <c r="M125" i="14" s="1"/>
  <c r="CU125" i="14" s="1"/>
  <c r="I126" i="14"/>
  <c r="M126" i="14" s="1"/>
  <c r="CU126" i="14" s="1"/>
  <c r="I127" i="14"/>
  <c r="M127" i="14" s="1"/>
  <c r="CU127" i="14" s="1"/>
  <c r="I128" i="14"/>
  <c r="K128" i="14" s="1"/>
  <c r="CA128" i="14" s="1"/>
  <c r="I129" i="14"/>
  <c r="M129" i="14" s="1"/>
  <c r="CU129" i="14" s="1"/>
  <c r="I130" i="14"/>
  <c r="K130" i="14" s="1"/>
  <c r="BX130" i="14" s="1"/>
  <c r="I131" i="14"/>
  <c r="K131" i="14" s="1"/>
  <c r="BM131" i="14" s="1"/>
  <c r="I132" i="14"/>
  <c r="M132" i="14" s="1"/>
  <c r="CU132" i="14" s="1"/>
  <c r="I133" i="14"/>
  <c r="M133" i="14" s="1"/>
  <c r="CU133" i="14" s="1"/>
  <c r="I134" i="14"/>
  <c r="M134" i="14" s="1"/>
  <c r="CU134" i="14" s="1"/>
  <c r="I135" i="14"/>
  <c r="M135" i="14" s="1"/>
  <c r="CU135" i="14" s="1"/>
  <c r="I136" i="14"/>
  <c r="K136" i="14" s="1"/>
  <c r="BN136" i="14" s="1"/>
  <c r="I137" i="14"/>
  <c r="K137" i="14" s="1"/>
  <c r="CP137" i="14" s="1"/>
  <c r="I138" i="14"/>
  <c r="K138" i="14" s="1"/>
  <c r="BR138" i="14" s="1"/>
  <c r="I139" i="14"/>
  <c r="K139" i="14" s="1"/>
  <c r="BS139" i="14" s="1"/>
  <c r="I140" i="14"/>
  <c r="M140" i="14" s="1"/>
  <c r="CU140" i="14" s="1"/>
  <c r="I141" i="14"/>
  <c r="M141" i="14" s="1"/>
  <c r="CU141" i="14" s="1"/>
  <c r="I142" i="14"/>
  <c r="M142" i="14" s="1"/>
  <c r="CU142" i="14" s="1"/>
  <c r="I143" i="14"/>
  <c r="M143" i="14" s="1"/>
  <c r="CU143" i="14" s="1"/>
  <c r="I144" i="14"/>
  <c r="K144" i="14" s="1"/>
  <c r="BX144" i="14" s="1"/>
  <c r="I145" i="14"/>
  <c r="M145" i="14" s="1"/>
  <c r="CU145" i="14" s="1"/>
  <c r="I146" i="14"/>
  <c r="K146" i="14" s="1"/>
  <c r="BZ146" i="14" s="1"/>
  <c r="I147" i="14"/>
  <c r="K147" i="14" s="1"/>
  <c r="CC147" i="14" s="1"/>
  <c r="I148" i="14"/>
  <c r="M148" i="14" s="1"/>
  <c r="CU148" i="14" s="1"/>
  <c r="I149" i="14"/>
  <c r="M149" i="14" s="1"/>
  <c r="CU149" i="14" s="1"/>
  <c r="I150" i="14"/>
  <c r="M150" i="14" s="1"/>
  <c r="CU150" i="14" s="1"/>
  <c r="I151" i="14"/>
  <c r="M151" i="14" s="1"/>
  <c r="CU151" i="14" s="1"/>
  <c r="I152" i="14"/>
  <c r="K152" i="14" s="1"/>
  <c r="BT152" i="14" s="1"/>
  <c r="I153" i="14"/>
  <c r="K153" i="14" s="1"/>
  <c r="BV153" i="14" s="1"/>
  <c r="I154" i="14"/>
  <c r="K154" i="14" s="1"/>
  <c r="BV154" i="14" s="1"/>
  <c r="I155" i="14"/>
  <c r="M155" i="14" s="1"/>
  <c r="DF155" i="14" s="1"/>
  <c r="I156" i="14"/>
  <c r="M156" i="14" s="1"/>
  <c r="DF156" i="14" s="1"/>
  <c r="I157" i="14"/>
  <c r="I158" i="14"/>
  <c r="I159" i="14"/>
  <c r="M159" i="14" s="1"/>
  <c r="DF159" i="14" s="1"/>
  <c r="I160" i="14"/>
  <c r="I161" i="14"/>
  <c r="I162" i="14"/>
  <c r="M162" i="14" s="1"/>
  <c r="DF162" i="14" s="1"/>
  <c r="I163" i="14"/>
  <c r="M163" i="14" s="1"/>
  <c r="DF163" i="14" s="1"/>
  <c r="I164" i="14"/>
  <c r="M164" i="14" s="1"/>
  <c r="DF164" i="14" s="1"/>
  <c r="I165" i="14"/>
  <c r="BY165" i="14" s="1"/>
  <c r="I166" i="14"/>
  <c r="I167" i="14"/>
  <c r="M167" i="14" s="1"/>
  <c r="DF167" i="14" s="1"/>
  <c r="I168" i="14"/>
  <c r="M168" i="14" s="1"/>
  <c r="DF168" i="14" s="1"/>
  <c r="I169" i="14"/>
  <c r="I170" i="14"/>
  <c r="I171" i="14"/>
  <c r="M171" i="14" s="1"/>
  <c r="DF171" i="14" s="1"/>
  <c r="I172" i="14"/>
  <c r="M172" i="14" s="1"/>
  <c r="DF172" i="14" s="1"/>
  <c r="I173" i="14"/>
  <c r="I174" i="14"/>
  <c r="I175" i="14"/>
  <c r="M175" i="14" s="1"/>
  <c r="DF175" i="14" s="1"/>
  <c r="I176" i="14"/>
  <c r="I177" i="14"/>
  <c r="I178" i="14"/>
  <c r="I179" i="14"/>
  <c r="M179" i="14" s="1"/>
  <c r="DF179" i="14" s="1"/>
  <c r="I180" i="14"/>
  <c r="M180" i="14" s="1"/>
  <c r="DF180" i="14" s="1"/>
  <c r="I181" i="14"/>
  <c r="I182" i="14"/>
  <c r="I183" i="14"/>
  <c r="M183" i="14" s="1"/>
  <c r="DF183" i="14" s="1"/>
  <c r="I184" i="14"/>
  <c r="M184" i="14" s="1"/>
  <c r="DF184" i="14" s="1"/>
  <c r="CG153" i="14" l="1"/>
  <c r="K129" i="14"/>
  <c r="BT129" i="14" s="1"/>
  <c r="CI102" i="14"/>
  <c r="BU118" i="14"/>
  <c r="CO110" i="14"/>
  <c r="BX99" i="14"/>
  <c r="CB147" i="14"/>
  <c r="BY131" i="14"/>
  <c r="CC118" i="14"/>
  <c r="CN147" i="14"/>
  <c r="BL102" i="14"/>
  <c r="BV118" i="14"/>
  <c r="BM153" i="14"/>
  <c r="BY137" i="14"/>
  <c r="CS147" i="14"/>
  <c r="CP131" i="14"/>
  <c r="BW118" i="14"/>
  <c r="BN102" i="14"/>
  <c r="BL118" i="14"/>
  <c r="CC154" i="14"/>
  <c r="BQ144" i="14"/>
  <c r="CN118" i="14"/>
  <c r="CD110" i="14"/>
  <c r="CN130" i="14"/>
  <c r="CK146" i="14"/>
  <c r="BL110" i="14"/>
  <c r="CB154" i="14"/>
  <c r="CJ139" i="14"/>
  <c r="CM118" i="14"/>
  <c r="CC110" i="14"/>
  <c r="CC128" i="14"/>
  <c r="BN153" i="14"/>
  <c r="BR139" i="14"/>
  <c r="CL118" i="14"/>
  <c r="BX110" i="14"/>
  <c r="BW147" i="14"/>
  <c r="BU146" i="14"/>
  <c r="BP144" i="14"/>
  <c r="CH139" i="14"/>
  <c r="BQ139" i="14"/>
  <c r="BX137" i="14"/>
  <c r="CO131" i="14"/>
  <c r="BX131" i="14"/>
  <c r="CS118" i="14"/>
  <c r="CB118" i="14"/>
  <c r="CN110" i="14"/>
  <c r="BM99" i="14"/>
  <c r="BN154" i="14"/>
  <c r="CS152" i="14"/>
  <c r="BV147" i="14"/>
  <c r="BT146" i="14"/>
  <c r="BO144" i="14"/>
  <c r="CG139" i="14"/>
  <c r="BP139" i="14"/>
  <c r="BW137" i="14"/>
  <c r="CN131" i="14"/>
  <c r="BW131" i="14"/>
  <c r="BN130" i="14"/>
  <c r="CP93" i="14"/>
  <c r="BM154" i="14"/>
  <c r="CL147" i="14"/>
  <c r="BU147" i="14"/>
  <c r="CI144" i="14"/>
  <c r="CS139" i="14"/>
  <c r="CB139" i="14"/>
  <c r="CP138" i="14"/>
  <c r="BV131" i="14"/>
  <c r="BM130" i="14"/>
  <c r="CS99" i="14"/>
  <c r="K96" i="14"/>
  <c r="CH96" i="14" s="1"/>
  <c r="BL147" i="14"/>
  <c r="BL99" i="14"/>
  <c r="CS153" i="14"/>
  <c r="CD152" i="14"/>
  <c r="CK147" i="14"/>
  <c r="BS147" i="14"/>
  <c r="CH144" i="14"/>
  <c r="BZ139" i="14"/>
  <c r="CI138" i="14"/>
  <c r="CF136" i="14"/>
  <c r="CG131" i="14"/>
  <c r="BP131" i="14"/>
  <c r="CB129" i="14"/>
  <c r="M118" i="14"/>
  <c r="DG118" i="14" s="1"/>
  <c r="BL139" i="14"/>
  <c r="CE153" i="14"/>
  <c r="CC152" i="14"/>
  <c r="CE147" i="14"/>
  <c r="BN147" i="14"/>
  <c r="CG144" i="14"/>
  <c r="CR139" i="14"/>
  <c r="BQ138" i="14"/>
  <c r="CE136" i="14"/>
  <c r="CF131" i="14"/>
  <c r="BO131" i="14"/>
  <c r="CK118" i="14"/>
  <c r="BT118" i="14"/>
  <c r="BW110" i="14"/>
  <c r="CF99" i="14"/>
  <c r="BZ93" i="14"/>
  <c r="K35" i="14"/>
  <c r="BP35" i="14" s="1"/>
  <c r="BL131" i="14"/>
  <c r="CD153" i="14"/>
  <c r="CA152" i="14"/>
  <c r="CD147" i="14"/>
  <c r="BM147" i="14"/>
  <c r="CF144" i="14"/>
  <c r="CP139" i="14"/>
  <c r="BY139" i="14"/>
  <c r="BP138" i="14"/>
  <c r="CD136" i="14"/>
  <c r="CE131" i="14"/>
  <c r="BN131" i="14"/>
  <c r="CK128" i="14"/>
  <c r="CE118" i="14"/>
  <c r="BN118" i="14"/>
  <c r="BM110" i="14"/>
  <c r="CE99" i="14"/>
  <c r="BR93" i="14"/>
  <c r="CR154" i="14"/>
  <c r="CC153" i="14"/>
  <c r="BZ152" i="14"/>
  <c r="BR144" i="14"/>
  <c r="CK139" i="14"/>
  <c r="CQ137" i="14"/>
  <c r="CD131" i="14"/>
  <c r="CI128" i="14"/>
  <c r="CD118" i="14"/>
  <c r="BM118" i="14"/>
  <c r="CS102" i="14"/>
  <c r="BQ93" i="14"/>
  <c r="BS170" i="14"/>
  <c r="BZ170" i="14"/>
  <c r="CH170" i="14"/>
  <c r="CP170" i="14"/>
  <c r="BU170" i="14"/>
  <c r="CC170" i="14"/>
  <c r="CL170" i="14"/>
  <c r="BM170" i="14"/>
  <c r="BV170" i="14"/>
  <c r="CD170" i="14"/>
  <c r="CM170" i="14"/>
  <c r="BL170" i="14"/>
  <c r="BN170" i="14"/>
  <c r="BW170" i="14"/>
  <c r="CE170" i="14"/>
  <c r="CN170" i="14"/>
  <c r="BT170" i="14"/>
  <c r="CB170" i="14"/>
  <c r="CK170" i="14"/>
  <c r="CS170" i="14"/>
  <c r="CQ170" i="14"/>
  <c r="CR170" i="14"/>
  <c r="CA170" i="14"/>
  <c r="BO170" i="14"/>
  <c r="CF170" i="14"/>
  <c r="BP170" i="14"/>
  <c r="CG170" i="14"/>
  <c r="CI170" i="14"/>
  <c r="BR170" i="14"/>
  <c r="CJ170" i="14"/>
  <c r="BX170" i="14"/>
  <c r="CO170" i="14"/>
  <c r="CW114" i="14"/>
  <c r="DE114" i="14"/>
  <c r="DF114" i="14"/>
  <c r="DG114" i="14"/>
  <c r="DC114" i="14"/>
  <c r="CZ114" i="14"/>
  <c r="DA114" i="14"/>
  <c r="CV114" i="14"/>
  <c r="BR66" i="14"/>
  <c r="CG66" i="14"/>
  <c r="BU66" i="14"/>
  <c r="CL66" i="14"/>
  <c r="BM66" i="14"/>
  <c r="BV66" i="14"/>
  <c r="CD66" i="14"/>
  <c r="BN66" i="14"/>
  <c r="BW66" i="14"/>
  <c r="CE66" i="14"/>
  <c r="CN66" i="14"/>
  <c r="CB66" i="14"/>
  <c r="CS66" i="14"/>
  <c r="BX66" i="14"/>
  <c r="CP66" i="14"/>
  <c r="BY66" i="14"/>
  <c r="CQ66" i="14"/>
  <c r="BZ66" i="14"/>
  <c r="CR66" i="14"/>
  <c r="CA66" i="14"/>
  <c r="BO66" i="14"/>
  <c r="CF66" i="14"/>
  <c r="BP66" i="14"/>
  <c r="CH66" i="14"/>
  <c r="BQ66" i="14"/>
  <c r="BS66" i="14"/>
  <c r="CJ66" i="14"/>
  <c r="CH138" i="14"/>
  <c r="DA145" i="14"/>
  <c r="CW145" i="14"/>
  <c r="DF145" i="14"/>
  <c r="CX145" i="14"/>
  <c r="DG145" i="14"/>
  <c r="CY145" i="14"/>
  <c r="DD145" i="14"/>
  <c r="DE145" i="14"/>
  <c r="DC145" i="14"/>
  <c r="CV145" i="14"/>
  <c r="DB145" i="14"/>
  <c r="CZ145" i="14"/>
  <c r="DA97" i="14"/>
  <c r="DC97" i="14"/>
  <c r="CY97" i="14"/>
  <c r="DG97" i="14"/>
  <c r="CV97" i="14"/>
  <c r="CW97" i="14"/>
  <c r="CX97" i="14"/>
  <c r="DF97" i="14"/>
  <c r="DE97" i="14"/>
  <c r="CZ97" i="14"/>
  <c r="DD97" i="14"/>
  <c r="BZ154" i="14"/>
  <c r="CI146" i="14"/>
  <c r="BQ176" i="14"/>
  <c r="BY176" i="14"/>
  <c r="CF176" i="14"/>
  <c r="CN176" i="14"/>
  <c r="BU176" i="14"/>
  <c r="CC176" i="14"/>
  <c r="CL176" i="14"/>
  <c r="BM176" i="14"/>
  <c r="BV176" i="14"/>
  <c r="CD176" i="14"/>
  <c r="CM176" i="14"/>
  <c r="BN176" i="14"/>
  <c r="BW176" i="14"/>
  <c r="CE176" i="14"/>
  <c r="CO176" i="14"/>
  <c r="BT176" i="14"/>
  <c r="CB176" i="14"/>
  <c r="CK176" i="14"/>
  <c r="CS176" i="14"/>
  <c r="BP176" i="14"/>
  <c r="CH176" i="14"/>
  <c r="BR176" i="14"/>
  <c r="CI176" i="14"/>
  <c r="BS176" i="14"/>
  <c r="CJ176" i="14"/>
  <c r="BL176" i="14"/>
  <c r="BX176" i="14"/>
  <c r="BZ176" i="14"/>
  <c r="CA176" i="14"/>
  <c r="BO176" i="14"/>
  <c r="CG176" i="14"/>
  <c r="CP176" i="14"/>
  <c r="CQ176" i="14"/>
  <c r="CR176" i="14"/>
  <c r="BM136" i="14"/>
  <c r="BU136" i="14"/>
  <c r="CB136" i="14"/>
  <c r="CJ136" i="14"/>
  <c r="CR136" i="14"/>
  <c r="BQ136" i="14"/>
  <c r="CH136" i="14"/>
  <c r="CQ136" i="14"/>
  <c r="BT136" i="14"/>
  <c r="BR136" i="14"/>
  <c r="BZ136" i="14"/>
  <c r="CI136" i="14"/>
  <c r="BS136" i="14"/>
  <c r="CA136" i="14"/>
  <c r="CS136" i="14"/>
  <c r="CL136" i="14"/>
  <c r="BP136" i="14"/>
  <c r="BY136" i="14"/>
  <c r="CG136" i="14"/>
  <c r="CP136" i="14"/>
  <c r="BL136" i="14"/>
  <c r="CC136" i="14"/>
  <c r="CV183" i="14"/>
  <c r="DD183" i="14"/>
  <c r="CW183" i="14"/>
  <c r="DE183" i="14"/>
  <c r="CX183" i="14"/>
  <c r="DB183" i="14"/>
  <c r="CU183" i="14"/>
  <c r="CZ183" i="14"/>
  <c r="DA183" i="14"/>
  <c r="DC183" i="14"/>
  <c r="DG183" i="14"/>
  <c r="DA151" i="14"/>
  <c r="CX151" i="14"/>
  <c r="DG151" i="14"/>
  <c r="CY151" i="14"/>
  <c r="CZ151" i="14"/>
  <c r="CV151" i="14"/>
  <c r="DE151" i="14"/>
  <c r="DD151" i="14"/>
  <c r="CW151" i="14"/>
  <c r="DC151" i="14"/>
  <c r="DB151" i="14"/>
  <c r="BP119" i="14"/>
  <c r="BX119" i="14"/>
  <c r="CE119" i="14"/>
  <c r="CM119" i="14"/>
  <c r="BR119" i="14"/>
  <c r="CI119" i="14"/>
  <c r="CR119" i="14"/>
  <c r="BU119" i="14"/>
  <c r="BS119" i="14"/>
  <c r="CA119" i="14"/>
  <c r="CJ119" i="14"/>
  <c r="CL119" i="14"/>
  <c r="BT119" i="14"/>
  <c r="CB119" i="14"/>
  <c r="CK119" i="14"/>
  <c r="CS119" i="14"/>
  <c r="CC119" i="14"/>
  <c r="BM119" i="14"/>
  <c r="BV119" i="14"/>
  <c r="CD119" i="14"/>
  <c r="CN119" i="14"/>
  <c r="BN119" i="14"/>
  <c r="BW119" i="14"/>
  <c r="CF119" i="14"/>
  <c r="CO119" i="14"/>
  <c r="BO119" i="14"/>
  <c r="BY119" i="14"/>
  <c r="CG119" i="14"/>
  <c r="CP119" i="14"/>
  <c r="BQ119" i="14"/>
  <c r="CH119" i="14"/>
  <c r="CQ119" i="14"/>
  <c r="DA87" i="14"/>
  <c r="DB87" i="14"/>
  <c r="DC87" i="14"/>
  <c r="CY87" i="14"/>
  <c r="DG87" i="14"/>
  <c r="DD87" i="14"/>
  <c r="DE87" i="14"/>
  <c r="CX87" i="14"/>
  <c r="CZ87" i="14"/>
  <c r="CW87" i="14"/>
  <c r="CU87" i="14"/>
  <c r="CV87" i="14"/>
  <c r="BS63" i="14"/>
  <c r="BP63" i="14"/>
  <c r="BY63" i="14"/>
  <c r="CG63" i="14"/>
  <c r="BQ63" i="14"/>
  <c r="BT63" i="14"/>
  <c r="BW63" i="14"/>
  <c r="CB63" i="14"/>
  <c r="BM63" i="14"/>
  <c r="BN63" i="14"/>
  <c r="CH154" i="14"/>
  <c r="BS154" i="14"/>
  <c r="BT153" i="14"/>
  <c r="CI152" i="14"/>
  <c r="BR152" i="14"/>
  <c r="CR146" i="14"/>
  <c r="CO144" i="14"/>
  <c r="CQ138" i="14"/>
  <c r="CE137" i="14"/>
  <c r="CN136" i="14"/>
  <c r="BO136" i="14"/>
  <c r="BU130" i="14"/>
  <c r="CC129" i="14"/>
  <c r="CL128" i="14"/>
  <c r="BR128" i="14"/>
  <c r="BO146" i="14"/>
  <c r="BW146" i="14"/>
  <c r="CD146" i="14"/>
  <c r="CL146" i="14"/>
  <c r="CS146" i="14"/>
  <c r="BN146" i="14"/>
  <c r="BX146" i="14"/>
  <c r="CF146" i="14"/>
  <c r="BP146" i="14"/>
  <c r="BY146" i="14"/>
  <c r="CG146" i="14"/>
  <c r="CP146" i="14"/>
  <c r="BL146" i="14"/>
  <c r="BQ146" i="14"/>
  <c r="CH146" i="14"/>
  <c r="CQ146" i="14"/>
  <c r="BM146" i="14"/>
  <c r="BV146" i="14"/>
  <c r="CE146" i="14"/>
  <c r="CN146" i="14"/>
  <c r="CW90" i="14"/>
  <c r="DE90" i="14"/>
  <c r="CX90" i="14"/>
  <c r="CY90" i="14"/>
  <c r="DG90" i="14"/>
  <c r="DC90" i="14"/>
  <c r="CZ90" i="14"/>
  <c r="CU90" i="14"/>
  <c r="DA90" i="14"/>
  <c r="DB90" i="14"/>
  <c r="CV90" i="14"/>
  <c r="DD90" i="14"/>
  <c r="BN169" i="14"/>
  <c r="BV169" i="14"/>
  <c r="CC169" i="14"/>
  <c r="CK169" i="14"/>
  <c r="BS169" i="14"/>
  <c r="CA169" i="14"/>
  <c r="CJ169" i="14"/>
  <c r="CS169" i="14"/>
  <c r="BL169" i="14"/>
  <c r="BT169" i="14"/>
  <c r="CB169" i="14"/>
  <c r="CL169" i="14"/>
  <c r="BU169" i="14"/>
  <c r="CD169" i="14"/>
  <c r="CM169" i="14"/>
  <c r="BR169" i="14"/>
  <c r="BZ169" i="14"/>
  <c r="CI169" i="14"/>
  <c r="CR169" i="14"/>
  <c r="BX169" i="14"/>
  <c r="CO169" i="14"/>
  <c r="BY169" i="14"/>
  <c r="CP169" i="14"/>
  <c r="CQ169" i="14"/>
  <c r="BM169" i="14"/>
  <c r="CE169" i="14"/>
  <c r="BO169" i="14"/>
  <c r="CF169" i="14"/>
  <c r="BP169" i="14"/>
  <c r="CG169" i="14"/>
  <c r="BQ169" i="14"/>
  <c r="CH169" i="14"/>
  <c r="BW169" i="14"/>
  <c r="CN169" i="14"/>
  <c r="CE130" i="14"/>
  <c r="BS178" i="14"/>
  <c r="BZ178" i="14"/>
  <c r="CH178" i="14"/>
  <c r="CP178" i="14"/>
  <c r="BO178" i="14"/>
  <c r="BX178" i="14"/>
  <c r="CF178" i="14"/>
  <c r="CO178" i="14"/>
  <c r="BL178" i="14"/>
  <c r="BP178" i="14"/>
  <c r="BY178" i="14"/>
  <c r="CG178" i="14"/>
  <c r="CQ178" i="14"/>
  <c r="BQ178" i="14"/>
  <c r="CI178" i="14"/>
  <c r="CR178" i="14"/>
  <c r="BN178" i="14"/>
  <c r="BW178" i="14"/>
  <c r="CE178" i="14"/>
  <c r="CN178" i="14"/>
  <c r="BT178" i="14"/>
  <c r="CK178" i="14"/>
  <c r="BU178" i="14"/>
  <c r="CL178" i="14"/>
  <c r="BV178" i="14"/>
  <c r="CM178" i="14"/>
  <c r="BR178" i="14"/>
  <c r="CJ178" i="14"/>
  <c r="CS178" i="14"/>
  <c r="BM178" i="14"/>
  <c r="CA178" i="14"/>
  <c r="CB178" i="14"/>
  <c r="CC178" i="14"/>
  <c r="CD178" i="14"/>
  <c r="CZ162" i="14"/>
  <c r="DA162" i="14"/>
  <c r="DB162" i="14"/>
  <c r="CX162" i="14"/>
  <c r="CU162" i="14"/>
  <c r="CV162" i="14"/>
  <c r="CW162" i="14"/>
  <c r="DE162" i="14"/>
  <c r="DD162" i="14"/>
  <c r="DC162" i="14"/>
  <c r="DG162" i="14"/>
  <c r="BO138" i="14"/>
  <c r="BW138" i="14"/>
  <c r="CD138" i="14"/>
  <c r="CL138" i="14"/>
  <c r="CS138" i="14"/>
  <c r="BT138" i="14"/>
  <c r="CB138" i="14"/>
  <c r="CK138" i="14"/>
  <c r="BU138" i="14"/>
  <c r="CC138" i="14"/>
  <c r="BL138" i="14"/>
  <c r="BM138" i="14"/>
  <c r="BV138" i="14"/>
  <c r="CE138" i="14"/>
  <c r="CN138" i="14"/>
  <c r="CO138" i="14"/>
  <c r="BX138" i="14"/>
  <c r="BS138" i="14"/>
  <c r="CA138" i="14"/>
  <c r="CJ138" i="14"/>
  <c r="BN138" i="14"/>
  <c r="CF138" i="14"/>
  <c r="CW122" i="14"/>
  <c r="DE122" i="14"/>
  <c r="DG122" i="14"/>
  <c r="DC122" i="14"/>
  <c r="CZ122" i="14"/>
  <c r="DA122" i="14"/>
  <c r="CV122" i="14"/>
  <c r="CW98" i="14"/>
  <c r="DE98" i="14"/>
  <c r="DF98" i="14"/>
  <c r="DG98" i="14"/>
  <c r="DC98" i="14"/>
  <c r="CZ98" i="14"/>
  <c r="DA98" i="14"/>
  <c r="CV98" i="14"/>
  <c r="BN74" i="14"/>
  <c r="BV74" i="14"/>
  <c r="BO74" i="14"/>
  <c r="BW74" i="14"/>
  <c r="CD74" i="14"/>
  <c r="CS74" i="14"/>
  <c r="BP74" i="14"/>
  <c r="BX74" i="14"/>
  <c r="CE74" i="14"/>
  <c r="BM74" i="14"/>
  <c r="CB74" i="14"/>
  <c r="CJ74" i="14"/>
  <c r="CR74" i="14"/>
  <c r="BQ74" i="14"/>
  <c r="CF74" i="14"/>
  <c r="BR74" i="14"/>
  <c r="CG74" i="14"/>
  <c r="CH74" i="14"/>
  <c r="CQ74" i="14"/>
  <c r="BZ74" i="14"/>
  <c r="CP74" i="14"/>
  <c r="BY74" i="14"/>
  <c r="DC58" i="14"/>
  <c r="DD58" i="14"/>
  <c r="CW58" i="14"/>
  <c r="DE58" i="14"/>
  <c r="DA58" i="14"/>
  <c r="DF58" i="14"/>
  <c r="DG58" i="14"/>
  <c r="CX58" i="14"/>
  <c r="CY58" i="14"/>
  <c r="DB58" i="14"/>
  <c r="CU58" i="14"/>
  <c r="CG129" i="14"/>
  <c r="BO129" i="14"/>
  <c r="BP129" i="14"/>
  <c r="CH129" i="14"/>
  <c r="CI129" i="14"/>
  <c r="CR129" i="14"/>
  <c r="CA129" i="14"/>
  <c r="CQ154" i="14"/>
  <c r="BU129" i="14"/>
  <c r="BN177" i="14"/>
  <c r="BV177" i="14"/>
  <c r="CC177" i="14"/>
  <c r="CK177" i="14"/>
  <c r="BM177" i="14"/>
  <c r="BW177" i="14"/>
  <c r="CE177" i="14"/>
  <c r="CN177" i="14"/>
  <c r="BO177" i="14"/>
  <c r="BX177" i="14"/>
  <c r="CF177" i="14"/>
  <c r="CO177" i="14"/>
  <c r="BP177" i="14"/>
  <c r="BY177" i="14"/>
  <c r="CG177" i="14"/>
  <c r="CP177" i="14"/>
  <c r="BU177" i="14"/>
  <c r="CD177" i="14"/>
  <c r="CM177" i="14"/>
  <c r="BL177" i="14"/>
  <c r="BR177" i="14"/>
  <c r="CI177" i="14"/>
  <c r="BS177" i="14"/>
  <c r="CJ177" i="14"/>
  <c r="BT177" i="14"/>
  <c r="CL177" i="14"/>
  <c r="BQ177" i="14"/>
  <c r="CH177" i="14"/>
  <c r="CQ177" i="14"/>
  <c r="CR177" i="14"/>
  <c r="CS177" i="14"/>
  <c r="BZ177" i="14"/>
  <c r="CA177" i="14"/>
  <c r="CB177" i="14"/>
  <c r="BR137" i="14"/>
  <c r="CG137" i="14"/>
  <c r="BS137" i="14"/>
  <c r="CA137" i="14"/>
  <c r="CJ137" i="14"/>
  <c r="BL137" i="14"/>
  <c r="BT137" i="14"/>
  <c r="CB137" i="14"/>
  <c r="CK137" i="14"/>
  <c r="CS137" i="14"/>
  <c r="CD137" i="14"/>
  <c r="BU137" i="14"/>
  <c r="CC137" i="14"/>
  <c r="CL137" i="14"/>
  <c r="BV137" i="14"/>
  <c r="BQ137" i="14"/>
  <c r="BZ137" i="14"/>
  <c r="CI137" i="14"/>
  <c r="CR137" i="14"/>
  <c r="BM137" i="14"/>
  <c r="DA113" i="14"/>
  <c r="DC113" i="14"/>
  <c r="DG113" i="14"/>
  <c r="CV113" i="14"/>
  <c r="CW113" i="14"/>
  <c r="DF113" i="14"/>
  <c r="DE113" i="14"/>
  <c r="CZ113" i="14"/>
  <c r="BM73" i="14"/>
  <c r="CB73" i="14"/>
  <c r="CJ73" i="14"/>
  <c r="BN73" i="14"/>
  <c r="BW73" i="14"/>
  <c r="CE73" i="14"/>
  <c r="CN73" i="14"/>
  <c r="BO73" i="14"/>
  <c r="BX73" i="14"/>
  <c r="CF73" i="14"/>
  <c r="BP73" i="14"/>
  <c r="BY73" i="14"/>
  <c r="CG73" i="14"/>
  <c r="CP73" i="14"/>
  <c r="BV73" i="14"/>
  <c r="CD73" i="14"/>
  <c r="BQ73" i="14"/>
  <c r="CH73" i="14"/>
  <c r="BR73" i="14"/>
  <c r="CI73" i="14"/>
  <c r="CK73" i="14"/>
  <c r="CS73" i="14"/>
  <c r="CL73" i="14"/>
  <c r="CQ73" i="14"/>
  <c r="CR73" i="14"/>
  <c r="BT73" i="14"/>
  <c r="BZ73" i="14"/>
  <c r="BR146" i="14"/>
  <c r="CG138" i="14"/>
  <c r="CZ168" i="14"/>
  <c r="DA168" i="14"/>
  <c r="DB168" i="14"/>
  <c r="CX168" i="14"/>
  <c r="DC168" i="14"/>
  <c r="DD168" i="14"/>
  <c r="CU168" i="14"/>
  <c r="DE168" i="14"/>
  <c r="CW168" i="14"/>
  <c r="DG168" i="14"/>
  <c r="CV168" i="14"/>
  <c r="BM144" i="14"/>
  <c r="BU144" i="14"/>
  <c r="CB144" i="14"/>
  <c r="CJ144" i="14"/>
  <c r="CR144" i="14"/>
  <c r="BT144" i="14"/>
  <c r="CC144" i="14"/>
  <c r="CL144" i="14"/>
  <c r="BV144" i="14"/>
  <c r="CD144" i="14"/>
  <c r="CM144" i="14"/>
  <c r="BN144" i="14"/>
  <c r="BW144" i="14"/>
  <c r="CE144" i="14"/>
  <c r="CN144" i="14"/>
  <c r="BS144" i="14"/>
  <c r="CA144" i="14"/>
  <c r="CK144" i="14"/>
  <c r="CS144" i="14"/>
  <c r="BL144" i="14"/>
  <c r="BM128" i="14"/>
  <c r="BU128" i="14"/>
  <c r="CB128" i="14"/>
  <c r="CJ128" i="14"/>
  <c r="CR128" i="14"/>
  <c r="BN128" i="14"/>
  <c r="BW128" i="14"/>
  <c r="CE128" i="14"/>
  <c r="CN128" i="14"/>
  <c r="CH128" i="14"/>
  <c r="BO128" i="14"/>
  <c r="BX128" i="14"/>
  <c r="CF128" i="14"/>
  <c r="BP128" i="14"/>
  <c r="BY128" i="14"/>
  <c r="CG128" i="14"/>
  <c r="CP128" i="14"/>
  <c r="BV128" i="14"/>
  <c r="CD128" i="14"/>
  <c r="BL128" i="14"/>
  <c r="BQ128" i="14"/>
  <c r="CQ128" i="14"/>
  <c r="BM120" i="14"/>
  <c r="BU120" i="14"/>
  <c r="CB120" i="14"/>
  <c r="CJ120" i="14"/>
  <c r="CR120" i="14"/>
  <c r="BS120" i="14"/>
  <c r="CA120" i="14"/>
  <c r="CK120" i="14"/>
  <c r="CS120" i="14"/>
  <c r="BW120" i="14"/>
  <c r="BT120" i="14"/>
  <c r="CC120" i="14"/>
  <c r="CL120" i="14"/>
  <c r="CN120" i="14"/>
  <c r="BV120" i="14"/>
  <c r="CD120" i="14"/>
  <c r="CM120" i="14"/>
  <c r="BN120" i="14"/>
  <c r="BO120" i="14"/>
  <c r="BX120" i="14"/>
  <c r="CF120" i="14"/>
  <c r="CO120" i="14"/>
  <c r="BP120" i="14"/>
  <c r="BY120" i="14"/>
  <c r="CG120" i="14"/>
  <c r="CP120" i="14"/>
  <c r="BQ120" i="14"/>
  <c r="CH120" i="14"/>
  <c r="CQ120" i="14"/>
  <c r="BR120" i="14"/>
  <c r="CI120" i="14"/>
  <c r="BL120" i="14"/>
  <c r="CE120" i="14"/>
  <c r="K112" i="14"/>
  <c r="M112" i="14"/>
  <c r="CW104" i="14"/>
  <c r="DE104" i="14"/>
  <c r="DF104" i="14"/>
  <c r="DG104" i="14"/>
  <c r="DC104" i="14"/>
  <c r="CV104" i="14"/>
  <c r="CZ104" i="14"/>
  <c r="DA104" i="14"/>
  <c r="CW96" i="14"/>
  <c r="DE96" i="14"/>
  <c r="CX96" i="14"/>
  <c r="DF96" i="14"/>
  <c r="CY96" i="14"/>
  <c r="DG96" i="14"/>
  <c r="DC96" i="14"/>
  <c r="CV96" i="14"/>
  <c r="CZ96" i="14"/>
  <c r="DA96" i="14"/>
  <c r="DD96" i="14"/>
  <c r="CW88" i="14"/>
  <c r="DE88" i="14"/>
  <c r="CX88" i="14"/>
  <c r="CY88" i="14"/>
  <c r="DG88" i="14"/>
  <c r="DC88" i="14"/>
  <c r="DB88" i="14"/>
  <c r="CU88" i="14"/>
  <c r="CV88" i="14"/>
  <c r="DA88" i="14"/>
  <c r="DD88" i="14"/>
  <c r="CW80" i="14"/>
  <c r="DE80" i="14"/>
  <c r="CX80" i="14"/>
  <c r="CY80" i="14"/>
  <c r="DG80" i="14"/>
  <c r="DC80" i="14"/>
  <c r="DB80" i="14"/>
  <c r="CV80" i="14"/>
  <c r="CZ80" i="14"/>
  <c r="DA80" i="14"/>
  <c r="DD80" i="14"/>
  <c r="CU80" i="14"/>
  <c r="DC72" i="14"/>
  <c r="CV72" i="14"/>
  <c r="DD72" i="14"/>
  <c r="CW72" i="14"/>
  <c r="DE72" i="14"/>
  <c r="DA72" i="14"/>
  <c r="CX72" i="14"/>
  <c r="CY72" i="14"/>
  <c r="CZ72" i="14"/>
  <c r="CU72" i="14"/>
  <c r="DB72" i="14"/>
  <c r="DG72" i="14"/>
  <c r="DC64" i="14"/>
  <c r="CV64" i="14"/>
  <c r="DD64" i="14"/>
  <c r="CW64" i="14"/>
  <c r="DE64" i="14"/>
  <c r="DA64" i="14"/>
  <c r="CX64" i="14"/>
  <c r="CY64" i="14"/>
  <c r="CZ64" i="14"/>
  <c r="CU64" i="14"/>
  <c r="DB64" i="14"/>
  <c r="DG64" i="14"/>
  <c r="DF64" i="14"/>
  <c r="DC56" i="14"/>
  <c r="DD56" i="14"/>
  <c r="CW56" i="14"/>
  <c r="DE56" i="14"/>
  <c r="DA56" i="14"/>
  <c r="CX56" i="14"/>
  <c r="CY56" i="14"/>
  <c r="CZ56" i="14"/>
  <c r="CU56" i="14"/>
  <c r="DB56" i="14"/>
  <c r="DG56" i="14"/>
  <c r="DF56" i="14"/>
  <c r="BP48" i="14"/>
  <c r="BX48" i="14"/>
  <c r="BN48" i="14"/>
  <c r="BW48" i="14"/>
  <c r="CE48" i="14"/>
  <c r="BY48" i="14"/>
  <c r="CF48" i="14"/>
  <c r="BQ48" i="14"/>
  <c r="CG48" i="14"/>
  <c r="BM48" i="14"/>
  <c r="BV48" i="14"/>
  <c r="CD48" i="14"/>
  <c r="CS48" i="14"/>
  <c r="BS48" i="14"/>
  <c r="BT48" i="14"/>
  <c r="CJ48" i="14"/>
  <c r="CH48" i="14"/>
  <c r="BZ48" i="14"/>
  <c r="CB48" i="14"/>
  <c r="CC48" i="14"/>
  <c r="CP48" i="14"/>
  <c r="CQ48" i="14"/>
  <c r="BL48" i="14"/>
  <c r="DA40" i="14"/>
  <c r="DB40" i="14"/>
  <c r="DC40" i="14"/>
  <c r="CY40" i="14"/>
  <c r="DG40" i="14"/>
  <c r="DD40" i="14"/>
  <c r="DE40" i="14"/>
  <c r="DF40" i="14"/>
  <c r="CX40" i="14"/>
  <c r="CW40" i="14"/>
  <c r="M138" i="14"/>
  <c r="CU138" i="14" s="1"/>
  <c r="BW153" i="14"/>
  <c r="BV152" i="14"/>
  <c r="CC146" i="14"/>
  <c r="BZ144" i="14"/>
  <c r="BZ138" i="14"/>
  <c r="CN137" i="14"/>
  <c r="BO137" i="14"/>
  <c r="BX136" i="14"/>
  <c r="CC130" i="14"/>
  <c r="CL129" i="14"/>
  <c r="BM129" i="14"/>
  <c r="BZ128" i="14"/>
  <c r="BP154" i="14"/>
  <c r="BX154" i="14"/>
  <c r="CE154" i="14"/>
  <c r="BQ154" i="14"/>
  <c r="BY154" i="14"/>
  <c r="CF154" i="14"/>
  <c r="BL154" i="14"/>
  <c r="BR154" i="14"/>
  <c r="BO154" i="14"/>
  <c r="BW154" i="14"/>
  <c r="CD154" i="14"/>
  <c r="CS154" i="14"/>
  <c r="CW106" i="14"/>
  <c r="DE106" i="14"/>
  <c r="DF106" i="14"/>
  <c r="DG106" i="14"/>
  <c r="DC106" i="14"/>
  <c r="CZ106" i="14"/>
  <c r="DA106" i="14"/>
  <c r="CV106" i="14"/>
  <c r="DD50" i="14"/>
  <c r="CW50" i="14"/>
  <c r="DE50" i="14"/>
  <c r="DA50" i="14"/>
  <c r="DF50" i="14"/>
  <c r="DG50" i="14"/>
  <c r="CX50" i="14"/>
  <c r="CY50" i="14"/>
  <c r="CU50" i="14"/>
  <c r="DB50" i="14"/>
  <c r="BS146" i="14"/>
  <c r="BN161" i="14"/>
  <c r="BV161" i="14"/>
  <c r="CC161" i="14"/>
  <c r="CK161" i="14"/>
  <c r="BQ161" i="14"/>
  <c r="CH161" i="14"/>
  <c r="BR161" i="14"/>
  <c r="BZ161" i="14"/>
  <c r="CI161" i="14"/>
  <c r="CR161" i="14"/>
  <c r="BU161" i="14"/>
  <c r="CF161" i="14"/>
  <c r="CQ161" i="14"/>
  <c r="BW161" i="14"/>
  <c r="CG161" i="14"/>
  <c r="CS161" i="14"/>
  <c r="BX161" i="14"/>
  <c r="CJ161" i="14"/>
  <c r="BL161" i="14"/>
  <c r="BT161" i="14"/>
  <c r="CE161" i="14"/>
  <c r="CP161" i="14"/>
  <c r="BO161" i="14"/>
  <c r="CM161" i="14"/>
  <c r="BP161" i="14"/>
  <c r="CN161" i="14"/>
  <c r="BS161" i="14"/>
  <c r="CO161" i="14"/>
  <c r="BY161" i="14"/>
  <c r="CA161" i="14"/>
  <c r="CB161" i="14"/>
  <c r="CD161" i="14"/>
  <c r="BM161" i="14"/>
  <c r="CL161" i="14"/>
  <c r="DA121" i="14"/>
  <c r="DC121" i="14"/>
  <c r="DG121" i="14"/>
  <c r="CV121" i="14"/>
  <c r="CW121" i="14"/>
  <c r="DF121" i="14"/>
  <c r="DE121" i="14"/>
  <c r="CZ121" i="14"/>
  <c r="BQ81" i="14"/>
  <c r="BY81" i="14"/>
  <c r="CG81" i="14"/>
  <c r="BS81" i="14"/>
  <c r="BZ81" i="14"/>
  <c r="CP81" i="14"/>
  <c r="BX81" i="14"/>
  <c r="CA81" i="14"/>
  <c r="CQ81" i="14"/>
  <c r="BM81" i="14"/>
  <c r="CR81" i="14"/>
  <c r="BN81" i="14"/>
  <c r="BO81" i="14"/>
  <c r="CS81" i="14"/>
  <c r="CP154" i="14"/>
  <c r="BP137" i="14"/>
  <c r="CZ184" i="14"/>
  <c r="DA184" i="14"/>
  <c r="DB184" i="14"/>
  <c r="CX184" i="14"/>
  <c r="DC184" i="14"/>
  <c r="DD184" i="14"/>
  <c r="CU184" i="14"/>
  <c r="DE184" i="14"/>
  <c r="CW184" i="14"/>
  <c r="DG184" i="14"/>
  <c r="CV184" i="14"/>
  <c r="BQ160" i="14"/>
  <c r="BY160" i="14"/>
  <c r="CF160" i="14"/>
  <c r="CN160" i="14"/>
  <c r="BO160" i="14"/>
  <c r="BX160" i="14"/>
  <c r="CG160" i="14"/>
  <c r="CP160" i="14"/>
  <c r="BP160" i="14"/>
  <c r="CH160" i="14"/>
  <c r="CQ160" i="14"/>
  <c r="BR160" i="14"/>
  <c r="BZ160" i="14"/>
  <c r="BS160" i="14"/>
  <c r="CD160" i="14"/>
  <c r="CR160" i="14"/>
  <c r="BT160" i="14"/>
  <c r="CE160" i="14"/>
  <c r="BL160" i="14"/>
  <c r="BU160" i="14"/>
  <c r="CI160" i="14"/>
  <c r="CS160" i="14"/>
  <c r="BN160" i="14"/>
  <c r="CC160" i="14"/>
  <c r="CO160" i="14"/>
  <c r="BW160" i="14"/>
  <c r="CA160" i="14"/>
  <c r="CB160" i="14"/>
  <c r="CJ160" i="14"/>
  <c r="CK160" i="14"/>
  <c r="CL160" i="14"/>
  <c r="BM160" i="14"/>
  <c r="CM160" i="14"/>
  <c r="BV160" i="14"/>
  <c r="CV175" i="14"/>
  <c r="DD175" i="14"/>
  <c r="CW175" i="14"/>
  <c r="DE175" i="14"/>
  <c r="CX175" i="14"/>
  <c r="DB175" i="14"/>
  <c r="CZ175" i="14"/>
  <c r="DA175" i="14"/>
  <c r="DG175" i="14"/>
  <c r="CU175" i="14"/>
  <c r="DC175" i="14"/>
  <c r="CV159" i="14"/>
  <c r="DD159" i="14"/>
  <c r="CW159" i="14"/>
  <c r="DE159" i="14"/>
  <c r="CX159" i="14"/>
  <c r="DB159" i="14"/>
  <c r="CZ159" i="14"/>
  <c r="DA159" i="14"/>
  <c r="CU159" i="14"/>
  <c r="DC159" i="14"/>
  <c r="DG159" i="14"/>
  <c r="DA135" i="14"/>
  <c r="DB135" i="14"/>
  <c r="DC135" i="14"/>
  <c r="CY135" i="14"/>
  <c r="DG135" i="14"/>
  <c r="DD135" i="14"/>
  <c r="DE135" i="14"/>
  <c r="DF135" i="14"/>
  <c r="CX135" i="14"/>
  <c r="CZ135" i="14"/>
  <c r="CW135" i="14"/>
  <c r="CV135" i="14"/>
  <c r="DA127" i="14"/>
  <c r="DB127" i="14"/>
  <c r="DC127" i="14"/>
  <c r="CY127" i="14"/>
  <c r="DG127" i="14"/>
  <c r="DD127" i="14"/>
  <c r="DE127" i="14"/>
  <c r="DF127" i="14"/>
  <c r="CX127" i="14"/>
  <c r="CZ127" i="14"/>
  <c r="CW127" i="14"/>
  <c r="CV127" i="14"/>
  <c r="BP111" i="14"/>
  <c r="BX111" i="14"/>
  <c r="CE111" i="14"/>
  <c r="CM111" i="14"/>
  <c r="CA111" i="14"/>
  <c r="CJ111" i="14"/>
  <c r="BT111" i="14"/>
  <c r="CB111" i="14"/>
  <c r="CK111" i="14"/>
  <c r="CS111" i="14"/>
  <c r="BU111" i="14"/>
  <c r="CC111" i="14"/>
  <c r="CL111" i="14"/>
  <c r="BR111" i="14"/>
  <c r="BZ111" i="14"/>
  <c r="CI111" i="14"/>
  <c r="CR111" i="14"/>
  <c r="BQ111" i="14"/>
  <c r="CH111" i="14"/>
  <c r="BV111" i="14"/>
  <c r="CN111" i="14"/>
  <c r="BW111" i="14"/>
  <c r="CO111" i="14"/>
  <c r="CP111" i="14"/>
  <c r="CQ111" i="14"/>
  <c r="BM111" i="14"/>
  <c r="CD111" i="14"/>
  <c r="BN111" i="14"/>
  <c r="CF111" i="14"/>
  <c r="BO111" i="14"/>
  <c r="CG111" i="14"/>
  <c r="BY111" i="14"/>
  <c r="BP95" i="14"/>
  <c r="BX95" i="14"/>
  <c r="CE95" i="14"/>
  <c r="CM95" i="14"/>
  <c r="BN95" i="14"/>
  <c r="BV95" i="14"/>
  <c r="CC95" i="14"/>
  <c r="CK95" i="14"/>
  <c r="BS95" i="14"/>
  <c r="CB95" i="14"/>
  <c r="CN95" i="14"/>
  <c r="BT95" i="14"/>
  <c r="CD95" i="14"/>
  <c r="CO95" i="14"/>
  <c r="BU95" i="14"/>
  <c r="CF95" i="14"/>
  <c r="CP95" i="14"/>
  <c r="BR95" i="14"/>
  <c r="CA95" i="14"/>
  <c r="CL95" i="14"/>
  <c r="BZ95" i="14"/>
  <c r="CG95" i="14"/>
  <c r="BM95" i="14"/>
  <c r="CH95" i="14"/>
  <c r="BO95" i="14"/>
  <c r="CI95" i="14"/>
  <c r="BQ95" i="14"/>
  <c r="CJ95" i="14"/>
  <c r="BW95" i="14"/>
  <c r="CQ95" i="14"/>
  <c r="BY95" i="14"/>
  <c r="CR95" i="14"/>
  <c r="CS95" i="14"/>
  <c r="CY71" i="14"/>
  <c r="DG71" i="14"/>
  <c r="CZ71" i="14"/>
  <c r="DA71" i="14"/>
  <c r="CW71" i="14"/>
  <c r="DE71" i="14"/>
  <c r="CV71" i="14"/>
  <c r="DD71" i="14"/>
  <c r="CX71" i="14"/>
  <c r="DB71" i="14"/>
  <c r="DC71" i="14"/>
  <c r="CU71" i="14"/>
  <c r="BZ55" i="14"/>
  <c r="CH55" i="14"/>
  <c r="CP55" i="14"/>
  <c r="BT55" i="14"/>
  <c r="BV55" i="14"/>
  <c r="CD55" i="14"/>
  <c r="BW55" i="14"/>
  <c r="CE55" i="14"/>
  <c r="BM55" i="14"/>
  <c r="BX55" i="14"/>
  <c r="CF55" i="14"/>
  <c r="BU55" i="14"/>
  <c r="CC55" i="14"/>
  <c r="CL55" i="14"/>
  <c r="BY55" i="14"/>
  <c r="CQ55" i="14"/>
  <c r="CB55" i="14"/>
  <c r="CS55" i="14"/>
  <c r="BN55" i="14"/>
  <c r="CG55" i="14"/>
  <c r="CJ55" i="14"/>
  <c r="BZ39" i="14"/>
  <c r="CH39" i="14"/>
  <c r="BT39" i="14"/>
  <c r="CI39" i="14"/>
  <c r="CQ39" i="14"/>
  <c r="BM39" i="14"/>
  <c r="CB39" i="14"/>
  <c r="CJ39" i="14"/>
  <c r="CR39" i="14"/>
  <c r="BQ39" i="14"/>
  <c r="BY39" i="14"/>
  <c r="CF39" i="14"/>
  <c r="BN39" i="14"/>
  <c r="CC39" i="14"/>
  <c r="CD39" i="14"/>
  <c r="CS39" i="14"/>
  <c r="BX39" i="14"/>
  <c r="BP39" i="14"/>
  <c r="BV39" i="14"/>
  <c r="CL39" i="14"/>
  <c r="CE39" i="14"/>
  <c r="CG39" i="14"/>
  <c r="BW39" i="14"/>
  <c r="CJ154" i="14"/>
  <c r="BU154" i="14"/>
  <c r="CB146" i="14"/>
  <c r="CQ144" i="14"/>
  <c r="CH137" i="14"/>
  <c r="BN137" i="14"/>
  <c r="BW136" i="14"/>
  <c r="CS128" i="14"/>
  <c r="BT128" i="14"/>
  <c r="BO130" i="14"/>
  <c r="BW130" i="14"/>
  <c r="CD130" i="14"/>
  <c r="CL130" i="14"/>
  <c r="CS130" i="14"/>
  <c r="BQ130" i="14"/>
  <c r="CH130" i="14"/>
  <c r="CQ130" i="14"/>
  <c r="BR130" i="14"/>
  <c r="BZ130" i="14"/>
  <c r="CI130" i="14"/>
  <c r="CR130" i="14"/>
  <c r="BL130" i="14"/>
  <c r="BT130" i="14"/>
  <c r="BS130" i="14"/>
  <c r="CA130" i="14"/>
  <c r="CJ130" i="14"/>
  <c r="CK130" i="14"/>
  <c r="BP130" i="14"/>
  <c r="BY130" i="14"/>
  <c r="CG130" i="14"/>
  <c r="CP130" i="14"/>
  <c r="CB130" i="14"/>
  <c r="CW82" i="14"/>
  <c r="DE82" i="14"/>
  <c r="CX82" i="14"/>
  <c r="CY82" i="14"/>
  <c r="DG82" i="14"/>
  <c r="DC82" i="14"/>
  <c r="CZ82" i="14"/>
  <c r="DA82" i="14"/>
  <c r="CU82" i="14"/>
  <c r="DB82" i="14"/>
  <c r="CV82" i="14"/>
  <c r="DD82" i="14"/>
  <c r="CA154" i="14"/>
  <c r="CJ146" i="14"/>
  <c r="CF130" i="14"/>
  <c r="BR153" i="14"/>
  <c r="BP153" i="14"/>
  <c r="BY153" i="14"/>
  <c r="CH153" i="14"/>
  <c r="CP153" i="14"/>
  <c r="BL153" i="14"/>
  <c r="BQ153" i="14"/>
  <c r="BZ153" i="14"/>
  <c r="CI153" i="14"/>
  <c r="CQ153" i="14"/>
  <c r="BS153" i="14"/>
  <c r="CA153" i="14"/>
  <c r="CR153" i="14"/>
  <c r="CJ153" i="14"/>
  <c r="BO153" i="14"/>
  <c r="BX153" i="14"/>
  <c r="CF153" i="14"/>
  <c r="DA129" i="14"/>
  <c r="DB129" i="14"/>
  <c r="DC129" i="14"/>
  <c r="CY129" i="14"/>
  <c r="DG129" i="14"/>
  <c r="CV129" i="14"/>
  <c r="CW129" i="14"/>
  <c r="CX129" i="14"/>
  <c r="DF129" i="14"/>
  <c r="DE129" i="14"/>
  <c r="CZ129" i="14"/>
  <c r="DD129" i="14"/>
  <c r="DA105" i="14"/>
  <c r="DC105" i="14"/>
  <c r="DG105" i="14"/>
  <c r="CV105" i="14"/>
  <c r="CW105" i="14"/>
  <c r="DF105" i="14"/>
  <c r="DE105" i="14"/>
  <c r="CZ105" i="14"/>
  <c r="BQ89" i="14"/>
  <c r="BY89" i="14"/>
  <c r="CF89" i="14"/>
  <c r="BR89" i="14"/>
  <c r="CG89" i="14"/>
  <c r="BZ89" i="14"/>
  <c r="CH89" i="14"/>
  <c r="CP89" i="14"/>
  <c r="BP89" i="14"/>
  <c r="CE89" i="14"/>
  <c r="CJ89" i="14"/>
  <c r="BV89" i="14"/>
  <c r="BO89" i="14"/>
  <c r="CS89" i="14"/>
  <c r="BN89" i="14"/>
  <c r="CQ89" i="14"/>
  <c r="BM89" i="14"/>
  <c r="CR89" i="14"/>
  <c r="BM65" i="14"/>
  <c r="BU65" i="14"/>
  <c r="CB65" i="14"/>
  <c r="CJ65" i="14"/>
  <c r="CR65" i="14"/>
  <c r="BS65" i="14"/>
  <c r="CA65" i="14"/>
  <c r="CK65" i="14"/>
  <c r="CS65" i="14"/>
  <c r="CL65" i="14"/>
  <c r="BV65" i="14"/>
  <c r="CD65" i="14"/>
  <c r="CM65" i="14"/>
  <c r="BR65" i="14"/>
  <c r="BZ65" i="14"/>
  <c r="CI65" i="14"/>
  <c r="BW65" i="14"/>
  <c r="CN65" i="14"/>
  <c r="BX65" i="14"/>
  <c r="BY65" i="14"/>
  <c r="CP65" i="14"/>
  <c r="CQ65" i="14"/>
  <c r="BN65" i="14"/>
  <c r="CE65" i="14"/>
  <c r="BO65" i="14"/>
  <c r="CF65" i="14"/>
  <c r="BP65" i="14"/>
  <c r="CG65" i="14"/>
  <c r="BQ65" i="14"/>
  <c r="CH65" i="14"/>
  <c r="CB153" i="14"/>
  <c r="BM152" i="14"/>
  <c r="BU152" i="14"/>
  <c r="CB152" i="14"/>
  <c r="CJ152" i="14"/>
  <c r="CR152" i="14"/>
  <c r="BX152" i="14"/>
  <c r="CF152" i="14"/>
  <c r="BP152" i="14"/>
  <c r="BY152" i="14"/>
  <c r="CP152" i="14"/>
  <c r="BQ152" i="14"/>
  <c r="CH152" i="14"/>
  <c r="CQ152" i="14"/>
  <c r="BN152" i="14"/>
  <c r="BW152" i="14"/>
  <c r="CE152" i="14"/>
  <c r="BL152" i="14"/>
  <c r="CV167" i="14"/>
  <c r="DD167" i="14"/>
  <c r="CW167" i="14"/>
  <c r="DE167" i="14"/>
  <c r="CX167" i="14"/>
  <c r="DB167" i="14"/>
  <c r="CU167" i="14"/>
  <c r="CZ167" i="14"/>
  <c r="DA167" i="14"/>
  <c r="DC167" i="14"/>
  <c r="DG167" i="14"/>
  <c r="DA143" i="14"/>
  <c r="DC143" i="14"/>
  <c r="DD143" i="14"/>
  <c r="CV143" i="14"/>
  <c r="DE143" i="14"/>
  <c r="CZ143" i="14"/>
  <c r="CW143" i="14"/>
  <c r="CX143" i="14"/>
  <c r="CY143" i="14"/>
  <c r="DB143" i="14"/>
  <c r="DF143" i="14"/>
  <c r="DG143" i="14"/>
  <c r="BP103" i="14"/>
  <c r="BX103" i="14"/>
  <c r="CE103" i="14"/>
  <c r="CM103" i="14"/>
  <c r="BO103" i="14"/>
  <c r="BY103" i="14"/>
  <c r="CG103" i="14"/>
  <c r="CP103" i="14"/>
  <c r="BQ103" i="14"/>
  <c r="CH103" i="14"/>
  <c r="CQ103" i="14"/>
  <c r="BR103" i="14"/>
  <c r="BZ103" i="14"/>
  <c r="CI103" i="14"/>
  <c r="CR103" i="14"/>
  <c r="BN103" i="14"/>
  <c r="BW103" i="14"/>
  <c r="CF103" i="14"/>
  <c r="CO103" i="14"/>
  <c r="BV103" i="14"/>
  <c r="CN103" i="14"/>
  <c r="CC103" i="14"/>
  <c r="CA103" i="14"/>
  <c r="CB103" i="14"/>
  <c r="CS103" i="14"/>
  <c r="BM103" i="14"/>
  <c r="CD103" i="14"/>
  <c r="BS103" i="14"/>
  <c r="CJ103" i="14"/>
  <c r="BT103" i="14"/>
  <c r="CK103" i="14"/>
  <c r="BU103" i="14"/>
  <c r="CL103" i="14"/>
  <c r="DA79" i="14"/>
  <c r="DB79" i="14"/>
  <c r="DC79" i="14"/>
  <c r="CY79" i="14"/>
  <c r="DG79" i="14"/>
  <c r="DD79" i="14"/>
  <c r="DE79" i="14"/>
  <c r="CX79" i="14"/>
  <c r="CU79" i="14"/>
  <c r="CZ79" i="14"/>
  <c r="CW79" i="14"/>
  <c r="CV79" i="14"/>
  <c r="BS47" i="14"/>
  <c r="BZ47" i="14"/>
  <c r="BT47" i="14"/>
  <c r="BM47" i="14"/>
  <c r="BY47" i="14"/>
  <c r="CG47" i="14"/>
  <c r="BW47" i="14"/>
  <c r="BP47" i="14"/>
  <c r="CE47" i="14"/>
  <c r="CC47" i="14"/>
  <c r="CS47" i="14"/>
  <c r="BN47" i="14"/>
  <c r="BL111" i="14"/>
  <c r="CI154" i="14"/>
  <c r="BT154" i="14"/>
  <c r="BU153" i="14"/>
  <c r="BS152" i="14"/>
  <c r="CA146" i="14"/>
  <c r="CP144" i="14"/>
  <c r="BY144" i="14"/>
  <c r="CR138" i="14"/>
  <c r="BY138" i="14"/>
  <c r="CF137" i="14"/>
  <c r="BV136" i="14"/>
  <c r="BV130" i="14"/>
  <c r="BS128" i="14"/>
  <c r="CW142" i="14"/>
  <c r="DE142" i="14"/>
  <c r="CV142" i="14"/>
  <c r="DF142" i="14"/>
  <c r="CX142" i="14"/>
  <c r="DG142" i="14"/>
  <c r="CY142" i="14"/>
  <c r="DC142" i="14"/>
  <c r="DD142" i="14"/>
  <c r="DB142" i="14"/>
  <c r="DA142" i="14"/>
  <c r="CZ142" i="14"/>
  <c r="CZ172" i="14"/>
  <c r="CU172" i="14"/>
  <c r="DA172" i="14"/>
  <c r="DB172" i="14"/>
  <c r="CX172" i="14"/>
  <c r="DC172" i="14"/>
  <c r="DD172" i="14"/>
  <c r="DE172" i="14"/>
  <c r="CW172" i="14"/>
  <c r="CV172" i="14"/>
  <c r="DG172" i="14"/>
  <c r="CW140" i="14"/>
  <c r="DE140" i="14"/>
  <c r="CX140" i="14"/>
  <c r="DF140" i="14"/>
  <c r="CY140" i="14"/>
  <c r="DG140" i="14"/>
  <c r="DC140" i="14"/>
  <c r="DD140" i="14"/>
  <c r="DA140" i="14"/>
  <c r="CV140" i="14"/>
  <c r="CZ140" i="14"/>
  <c r="CW116" i="14"/>
  <c r="DE116" i="14"/>
  <c r="DF116" i="14"/>
  <c r="DG116" i="14"/>
  <c r="DC116" i="14"/>
  <c r="DA116" i="14"/>
  <c r="CV116" i="14"/>
  <c r="CW100" i="14"/>
  <c r="DE100" i="14"/>
  <c r="DF100" i="14"/>
  <c r="CY100" i="14"/>
  <c r="DG100" i="14"/>
  <c r="DC100" i="14"/>
  <c r="DA100" i="14"/>
  <c r="CZ100" i="14"/>
  <c r="CV100" i="14"/>
  <c r="BP76" i="14"/>
  <c r="BQ76" i="14"/>
  <c r="BY76" i="14"/>
  <c r="BR76" i="14"/>
  <c r="CG76" i="14"/>
  <c r="BO76" i="14"/>
  <c r="CS76" i="14"/>
  <c r="BZ76" i="14"/>
  <c r="CP76" i="14"/>
  <c r="CQ76" i="14"/>
  <c r="BM76" i="14"/>
  <c r="CR76" i="14"/>
  <c r="BV76" i="14"/>
  <c r="DC60" i="14"/>
  <c r="DD60" i="14"/>
  <c r="CW60" i="14"/>
  <c r="DE60" i="14"/>
  <c r="DA60" i="14"/>
  <c r="CX60" i="14"/>
  <c r="CY60" i="14"/>
  <c r="CZ60" i="14"/>
  <c r="DB60" i="14"/>
  <c r="DF60" i="14"/>
  <c r="DG60" i="14"/>
  <c r="CU60" i="14"/>
  <c r="DB44" i="14"/>
  <c r="DC44" i="14"/>
  <c r="CY44" i="14"/>
  <c r="DG44" i="14"/>
  <c r="CW44" i="14"/>
  <c r="CX44" i="14"/>
  <c r="DF44" i="14"/>
  <c r="DE44" i="14"/>
  <c r="DD44" i="14"/>
  <c r="DA44" i="14"/>
  <c r="CU44" i="14"/>
  <c r="CV179" i="14"/>
  <c r="DD179" i="14"/>
  <c r="CW179" i="14"/>
  <c r="DE179" i="14"/>
  <c r="CX179" i="14"/>
  <c r="DB179" i="14"/>
  <c r="CZ179" i="14"/>
  <c r="DA179" i="14"/>
  <c r="DC179" i="14"/>
  <c r="DG179" i="14"/>
  <c r="CU179" i="14"/>
  <c r="CV171" i="14"/>
  <c r="DD171" i="14"/>
  <c r="CW171" i="14"/>
  <c r="DE171" i="14"/>
  <c r="CX171" i="14"/>
  <c r="DB171" i="14"/>
  <c r="CZ171" i="14"/>
  <c r="DA171" i="14"/>
  <c r="DC171" i="14"/>
  <c r="DG171" i="14"/>
  <c r="CU171" i="14"/>
  <c r="CV163" i="14"/>
  <c r="DD163" i="14"/>
  <c r="CW163" i="14"/>
  <c r="DE163" i="14"/>
  <c r="CX163" i="14"/>
  <c r="DB163" i="14"/>
  <c r="CZ163" i="14"/>
  <c r="DA163" i="14"/>
  <c r="DC163" i="14"/>
  <c r="DG163" i="14"/>
  <c r="CU163" i="14"/>
  <c r="CV155" i="14"/>
  <c r="DD155" i="14"/>
  <c r="DE155" i="14"/>
  <c r="CX155" i="14"/>
  <c r="DB155" i="14"/>
  <c r="CZ155" i="14"/>
  <c r="DA155" i="14"/>
  <c r="CU155" i="14"/>
  <c r="DC155" i="14"/>
  <c r="DG155" i="14"/>
  <c r="BT147" i="14"/>
  <c r="CA147" i="14"/>
  <c r="CI147" i="14"/>
  <c r="CQ147" i="14"/>
  <c r="BT139" i="14"/>
  <c r="CA139" i="14"/>
  <c r="CI139" i="14"/>
  <c r="CQ139" i="14"/>
  <c r="BT131" i="14"/>
  <c r="CA131" i="14"/>
  <c r="CI131" i="14"/>
  <c r="CQ131" i="14"/>
  <c r="DA123" i="14"/>
  <c r="DC123" i="14"/>
  <c r="DG123" i="14"/>
  <c r="DE123" i="14"/>
  <c r="DF123" i="14"/>
  <c r="CV123" i="14"/>
  <c r="CW123" i="14"/>
  <c r="CZ123" i="14"/>
  <c r="DA115" i="14"/>
  <c r="DC115" i="14"/>
  <c r="DG115" i="14"/>
  <c r="DE115" i="14"/>
  <c r="DF115" i="14"/>
  <c r="CV115" i="14"/>
  <c r="CW115" i="14"/>
  <c r="CZ115" i="14"/>
  <c r="DA107" i="14"/>
  <c r="DC107" i="14"/>
  <c r="DG107" i="14"/>
  <c r="DD107" i="14"/>
  <c r="DE107" i="14"/>
  <c r="DF107" i="14"/>
  <c r="CV107" i="14"/>
  <c r="CW107" i="14"/>
  <c r="CZ107" i="14"/>
  <c r="BT99" i="14"/>
  <c r="CA99" i="14"/>
  <c r="CI99" i="14"/>
  <c r="CQ99" i="14"/>
  <c r="BR99" i="14"/>
  <c r="CG99" i="14"/>
  <c r="CO99" i="14"/>
  <c r="BQ99" i="14"/>
  <c r="CB99" i="14"/>
  <c r="CL99" i="14"/>
  <c r="BS99" i="14"/>
  <c r="CC99" i="14"/>
  <c r="CM99" i="14"/>
  <c r="BU99" i="14"/>
  <c r="CD99" i="14"/>
  <c r="CN99" i="14"/>
  <c r="BP99" i="14"/>
  <c r="BZ99" i="14"/>
  <c r="CK99" i="14"/>
  <c r="BZ91" i="14"/>
  <c r="CP91" i="14"/>
  <c r="CQ91" i="14"/>
  <c r="BM91" i="14"/>
  <c r="CR91" i="14"/>
  <c r="BR91" i="14"/>
  <c r="CG91" i="14"/>
  <c r="BN91" i="14"/>
  <c r="BO91" i="14"/>
  <c r="CS91" i="14"/>
  <c r="BP91" i="14"/>
  <c r="BY91" i="14"/>
  <c r="BS83" i="14"/>
  <c r="BZ83" i="14"/>
  <c r="CH83" i="14"/>
  <c r="CP83" i="14"/>
  <c r="CQ83" i="14"/>
  <c r="BM83" i="14"/>
  <c r="BU83" i="14"/>
  <c r="CB83" i="14"/>
  <c r="CJ83" i="14"/>
  <c r="CR83" i="14"/>
  <c r="BR83" i="14"/>
  <c r="CG83" i="14"/>
  <c r="BV83" i="14"/>
  <c r="CL83" i="14"/>
  <c r="BX83" i="14"/>
  <c r="BQ83" i="14"/>
  <c r="CF83" i="14"/>
  <c r="BZ75" i="14"/>
  <c r="CP75" i="14"/>
  <c r="CA75" i="14"/>
  <c r="CQ75" i="14"/>
  <c r="BM75" i="14"/>
  <c r="CB75" i="14"/>
  <c r="CJ75" i="14"/>
  <c r="CR75" i="14"/>
  <c r="BR75" i="14"/>
  <c r="CG75" i="14"/>
  <c r="BN75" i="14"/>
  <c r="BO75" i="14"/>
  <c r="CS75" i="14"/>
  <c r="BP75" i="14"/>
  <c r="CE75" i="14"/>
  <c r="BY75" i="14"/>
  <c r="BO67" i="14"/>
  <c r="BW67" i="14"/>
  <c r="CD67" i="14"/>
  <c r="CL67" i="14"/>
  <c r="CS67" i="14"/>
  <c r="BM67" i="14"/>
  <c r="BV67" i="14"/>
  <c r="CE67" i="14"/>
  <c r="CN67" i="14"/>
  <c r="BN67" i="14"/>
  <c r="BX67" i="14"/>
  <c r="CF67" i="14"/>
  <c r="BP67" i="14"/>
  <c r="BY67" i="14"/>
  <c r="CG67" i="14"/>
  <c r="CP67" i="14"/>
  <c r="BU67" i="14"/>
  <c r="CQ67" i="14"/>
  <c r="BZ67" i="14"/>
  <c r="CR67" i="14"/>
  <c r="CA67" i="14"/>
  <c r="CB67" i="14"/>
  <c r="BQ67" i="14"/>
  <c r="CH67" i="14"/>
  <c r="BR67" i="14"/>
  <c r="BS67" i="14"/>
  <c r="CJ67" i="14"/>
  <c r="CY59" i="14"/>
  <c r="DG59" i="14"/>
  <c r="DA59" i="14"/>
  <c r="CW59" i="14"/>
  <c r="DE59" i="14"/>
  <c r="CU59" i="14"/>
  <c r="DD59" i="14"/>
  <c r="CX59" i="14"/>
  <c r="DC59" i="14"/>
  <c r="DB59" i="14"/>
  <c r="DF59" i="14"/>
  <c r="CY51" i="14"/>
  <c r="DG51" i="14"/>
  <c r="CZ51" i="14"/>
  <c r="DA51" i="14"/>
  <c r="CW51" i="14"/>
  <c r="DE51" i="14"/>
  <c r="DD51" i="14"/>
  <c r="CX51" i="14"/>
  <c r="DC51" i="14"/>
  <c r="CU51" i="14"/>
  <c r="DB51" i="14"/>
  <c r="DF51" i="14"/>
  <c r="CX43" i="14"/>
  <c r="DF43" i="14"/>
  <c r="CY43" i="14"/>
  <c r="DG43" i="14"/>
  <c r="DC43" i="14"/>
  <c r="CW43" i="14"/>
  <c r="DE43" i="14"/>
  <c r="DA43" i="14"/>
  <c r="DB43" i="14"/>
  <c r="DD43" i="14"/>
  <c r="CU43" i="14"/>
  <c r="CW35" i="14"/>
  <c r="DE35" i="14"/>
  <c r="CX35" i="14"/>
  <c r="DF35" i="14"/>
  <c r="CY35" i="14"/>
  <c r="DG35" i="14"/>
  <c r="DC35" i="14"/>
  <c r="DA35" i="14"/>
  <c r="DB35" i="14"/>
  <c r="DD35" i="14"/>
  <c r="CU35" i="14"/>
  <c r="CF147" i="14"/>
  <c r="BX147" i="14"/>
  <c r="BO147" i="14"/>
  <c r="CL139" i="14"/>
  <c r="CC139" i="14"/>
  <c r="BU139" i="14"/>
  <c r="CR131" i="14"/>
  <c r="CH131" i="14"/>
  <c r="BQ131" i="14"/>
  <c r="CO118" i="14"/>
  <c r="CF118" i="14"/>
  <c r="BX118" i="14"/>
  <c r="CE110" i="14"/>
  <c r="BN110" i="14"/>
  <c r="CJ102" i="14"/>
  <c r="BO102" i="14"/>
  <c r="CH99" i="14"/>
  <c r="BN99" i="14"/>
  <c r="CD83" i="14"/>
  <c r="BW75" i="14"/>
  <c r="BV75" i="14"/>
  <c r="CG102" i="14"/>
  <c r="BM102" i="14"/>
  <c r="BY83" i="14"/>
  <c r="BN76" i="14"/>
  <c r="BQ75" i="14"/>
  <c r="BP83" i="14"/>
  <c r="CS83" i="14"/>
  <c r="BO83" i="14"/>
  <c r="BO182" i="14"/>
  <c r="BW182" i="14"/>
  <c r="CD182" i="14"/>
  <c r="CL182" i="14"/>
  <c r="CS182" i="14"/>
  <c r="BU182" i="14"/>
  <c r="CC182" i="14"/>
  <c r="CM182" i="14"/>
  <c r="BM182" i="14"/>
  <c r="BV182" i="14"/>
  <c r="CE182" i="14"/>
  <c r="CN182" i="14"/>
  <c r="BN182" i="14"/>
  <c r="BX182" i="14"/>
  <c r="CF182" i="14"/>
  <c r="CO182" i="14"/>
  <c r="BT182" i="14"/>
  <c r="CB182" i="14"/>
  <c r="CK182" i="14"/>
  <c r="CQ182" i="14"/>
  <c r="BZ182" i="14"/>
  <c r="CR182" i="14"/>
  <c r="CA182" i="14"/>
  <c r="CP182" i="14"/>
  <c r="BP182" i="14"/>
  <c r="BQ182" i="14"/>
  <c r="BR182" i="14"/>
  <c r="BS182" i="14"/>
  <c r="CG182" i="14"/>
  <c r="BL182" i="14"/>
  <c r="CH182" i="14"/>
  <c r="CI182" i="14"/>
  <c r="CJ182" i="14"/>
  <c r="CW150" i="14"/>
  <c r="DE150" i="14"/>
  <c r="DA150" i="14"/>
  <c r="DB150" i="14"/>
  <c r="DC150" i="14"/>
  <c r="CY150" i="14"/>
  <c r="CZ150" i="14"/>
  <c r="DD150" i="14"/>
  <c r="CX150" i="14"/>
  <c r="CV150" i="14"/>
  <c r="DG150" i="14"/>
  <c r="CW126" i="14"/>
  <c r="DE126" i="14"/>
  <c r="CX126" i="14"/>
  <c r="DF126" i="14"/>
  <c r="CY126" i="14"/>
  <c r="DG126" i="14"/>
  <c r="DC126" i="14"/>
  <c r="CZ126" i="14"/>
  <c r="DA126" i="14"/>
  <c r="DB126" i="14"/>
  <c r="CV126" i="14"/>
  <c r="DD126" i="14"/>
  <c r="BS118" i="14"/>
  <c r="CH118" i="14"/>
  <c r="CP118" i="14"/>
  <c r="BS102" i="14"/>
  <c r="BZ102" i="14"/>
  <c r="CH102" i="14"/>
  <c r="CP102" i="14"/>
  <c r="BQ102" i="14"/>
  <c r="BY102" i="14"/>
  <c r="CF102" i="14"/>
  <c r="CN102" i="14"/>
  <c r="BT102" i="14"/>
  <c r="CC102" i="14"/>
  <c r="CM102" i="14"/>
  <c r="BU102" i="14"/>
  <c r="CD102" i="14"/>
  <c r="CO102" i="14"/>
  <c r="BV102" i="14"/>
  <c r="CE102" i="14"/>
  <c r="CQ102" i="14"/>
  <c r="BR102" i="14"/>
  <c r="CB102" i="14"/>
  <c r="CL102" i="14"/>
  <c r="CW94" i="14"/>
  <c r="DE94" i="14"/>
  <c r="CX94" i="14"/>
  <c r="CY94" i="14"/>
  <c r="DG94" i="14"/>
  <c r="DC94" i="14"/>
  <c r="CZ94" i="14"/>
  <c r="DA94" i="14"/>
  <c r="DB94" i="14"/>
  <c r="CU94" i="14"/>
  <c r="CV94" i="14"/>
  <c r="DD94" i="14"/>
  <c r="CW86" i="14"/>
  <c r="DE86" i="14"/>
  <c r="CX86" i="14"/>
  <c r="CY86" i="14"/>
  <c r="DG86" i="14"/>
  <c r="DC86" i="14"/>
  <c r="CZ86" i="14"/>
  <c r="DA86" i="14"/>
  <c r="DB86" i="14"/>
  <c r="CV86" i="14"/>
  <c r="DD86" i="14"/>
  <c r="CU86" i="14"/>
  <c r="DC70" i="14"/>
  <c r="CV70" i="14"/>
  <c r="DD70" i="14"/>
  <c r="CW70" i="14"/>
  <c r="DE70" i="14"/>
  <c r="DA70" i="14"/>
  <c r="DG70" i="14"/>
  <c r="CZ70" i="14"/>
  <c r="CY70" i="14"/>
  <c r="CU70" i="14"/>
  <c r="CX70" i="14"/>
  <c r="DB70" i="14"/>
  <c r="BN62" i="14"/>
  <c r="BV62" i="14"/>
  <c r="BX62" i="14"/>
  <c r="BP62" i="14"/>
  <c r="BY62" i="14"/>
  <c r="CG62" i="14"/>
  <c r="BQ62" i="14"/>
  <c r="CH62" i="14"/>
  <c r="CQ62" i="14"/>
  <c r="BM62" i="14"/>
  <c r="BW62" i="14"/>
  <c r="BS62" i="14"/>
  <c r="BT62" i="14"/>
  <c r="CS62" i="14"/>
  <c r="CB62" i="14"/>
  <c r="BN54" i="14"/>
  <c r="BV54" i="14"/>
  <c r="CC54" i="14"/>
  <c r="BW54" i="14"/>
  <c r="CD54" i="14"/>
  <c r="CL54" i="14"/>
  <c r="CS54" i="14"/>
  <c r="BM54" i="14"/>
  <c r="BU54" i="14"/>
  <c r="CB54" i="14"/>
  <c r="CJ54" i="14"/>
  <c r="CE54" i="14"/>
  <c r="CP54" i="14"/>
  <c r="BS54" i="14"/>
  <c r="CF54" i="14"/>
  <c r="CQ54" i="14"/>
  <c r="BT54" i="14"/>
  <c r="CG54" i="14"/>
  <c r="CH54" i="14"/>
  <c r="CI54" i="14"/>
  <c r="CN54" i="14"/>
  <c r="BX54" i="14"/>
  <c r="BY54" i="14"/>
  <c r="BZ54" i="14"/>
  <c r="BN46" i="14"/>
  <c r="BV46" i="14"/>
  <c r="BW46" i="14"/>
  <c r="CS46" i="14"/>
  <c r="BP46" i="14"/>
  <c r="CE46" i="14"/>
  <c r="BT46" i="14"/>
  <c r="BY46" i="14"/>
  <c r="CB46" i="14"/>
  <c r="BM46" i="14"/>
  <c r="BQ46" i="14"/>
  <c r="CG46" i="14"/>
  <c r="BN38" i="14"/>
  <c r="BV38" i="14"/>
  <c r="CC38" i="14"/>
  <c r="BW38" i="14"/>
  <c r="CD38" i="14"/>
  <c r="CS38" i="14"/>
  <c r="BP38" i="14"/>
  <c r="BX38" i="14"/>
  <c r="CE38" i="14"/>
  <c r="BT38" i="14"/>
  <c r="CA38" i="14"/>
  <c r="CI38" i="14"/>
  <c r="CQ38" i="14"/>
  <c r="BM38" i="14"/>
  <c r="CB38" i="14"/>
  <c r="CR38" i="14"/>
  <c r="BQ38" i="14"/>
  <c r="CF38" i="14"/>
  <c r="CG38" i="14"/>
  <c r="BZ38" i="14"/>
  <c r="CP38" i="14"/>
  <c r="BU38" i="14"/>
  <c r="BY38" i="14"/>
  <c r="CH38" i="14"/>
  <c r="CJ38" i="14"/>
  <c r="CJ147" i="14"/>
  <c r="BZ147" i="14"/>
  <c r="BR147" i="14"/>
  <c r="CO139" i="14"/>
  <c r="CF139" i="14"/>
  <c r="BX139" i="14"/>
  <c r="BO139" i="14"/>
  <c r="CL131" i="14"/>
  <c r="CC131" i="14"/>
  <c r="BU131" i="14"/>
  <c r="CJ118" i="14"/>
  <c r="CA118" i="14"/>
  <c r="BR118" i="14"/>
  <c r="CM110" i="14"/>
  <c r="BX102" i="14"/>
  <c r="CR99" i="14"/>
  <c r="BW99" i="14"/>
  <c r="BV91" i="14"/>
  <c r="BN83" i="14"/>
  <c r="BO158" i="14"/>
  <c r="BW158" i="14"/>
  <c r="CD158" i="14"/>
  <c r="CL158" i="14"/>
  <c r="CS158" i="14"/>
  <c r="BU158" i="14"/>
  <c r="CC158" i="14"/>
  <c r="CM158" i="14"/>
  <c r="BM158" i="14"/>
  <c r="BV158" i="14"/>
  <c r="CE158" i="14"/>
  <c r="CN158" i="14"/>
  <c r="BN158" i="14"/>
  <c r="BX158" i="14"/>
  <c r="CF158" i="14"/>
  <c r="CO158" i="14"/>
  <c r="BT158" i="14"/>
  <c r="CB158" i="14"/>
  <c r="CK158" i="14"/>
  <c r="CP158" i="14"/>
  <c r="CQ158" i="14"/>
  <c r="BZ158" i="14"/>
  <c r="CR158" i="14"/>
  <c r="BS158" i="14"/>
  <c r="CJ158" i="14"/>
  <c r="BL158" i="14"/>
  <c r="CG158" i="14"/>
  <c r="CH158" i="14"/>
  <c r="CI158" i="14"/>
  <c r="BP158" i="14"/>
  <c r="BQ158" i="14"/>
  <c r="BR158" i="14"/>
  <c r="CA158" i="14"/>
  <c r="CW134" i="14"/>
  <c r="DE134" i="14"/>
  <c r="CX134" i="14"/>
  <c r="DF134" i="14"/>
  <c r="CY134" i="14"/>
  <c r="DG134" i="14"/>
  <c r="DC134" i="14"/>
  <c r="CZ134" i="14"/>
  <c r="DA134" i="14"/>
  <c r="DB134" i="14"/>
  <c r="CV134" i="14"/>
  <c r="DD134" i="14"/>
  <c r="BS110" i="14"/>
  <c r="BZ110" i="14"/>
  <c r="CH110" i="14"/>
  <c r="CP110" i="14"/>
  <c r="BQ110" i="14"/>
  <c r="CI110" i="14"/>
  <c r="CR110" i="14"/>
  <c r="BR110" i="14"/>
  <c r="CA110" i="14"/>
  <c r="CJ110" i="14"/>
  <c r="BT110" i="14"/>
  <c r="CB110" i="14"/>
  <c r="CK110" i="14"/>
  <c r="CS110" i="14"/>
  <c r="BP110" i="14"/>
  <c r="BY110" i="14"/>
  <c r="CG110" i="14"/>
  <c r="CQ110" i="14"/>
  <c r="CW78" i="14"/>
  <c r="DE78" i="14"/>
  <c r="DD78" i="14"/>
  <c r="CV78" i="14"/>
  <c r="CX78" i="14"/>
  <c r="DG78" i="14"/>
  <c r="DB78" i="14"/>
  <c r="CY78" i="14"/>
  <c r="CZ78" i="14"/>
  <c r="DA78" i="14"/>
  <c r="CU78" i="14"/>
  <c r="DC78" i="14"/>
  <c r="BR181" i="14"/>
  <c r="CG181" i="14"/>
  <c r="CO181" i="14"/>
  <c r="BL181" i="14"/>
  <c r="BT181" i="14"/>
  <c r="CB181" i="14"/>
  <c r="CK181" i="14"/>
  <c r="CS181" i="14"/>
  <c r="BU181" i="14"/>
  <c r="CC181" i="14"/>
  <c r="CL181" i="14"/>
  <c r="BM181" i="14"/>
  <c r="BV181" i="14"/>
  <c r="CD181" i="14"/>
  <c r="CM181" i="14"/>
  <c r="BS181" i="14"/>
  <c r="CA181" i="14"/>
  <c r="CJ181" i="14"/>
  <c r="BX181" i="14"/>
  <c r="CP181" i="14"/>
  <c r="BY181" i="14"/>
  <c r="CQ181" i="14"/>
  <c r="BZ181" i="14"/>
  <c r="CR181" i="14"/>
  <c r="BW181" i="14"/>
  <c r="CN181" i="14"/>
  <c r="BN181" i="14"/>
  <c r="BO181" i="14"/>
  <c r="BP181" i="14"/>
  <c r="CE181" i="14"/>
  <c r="CF181" i="14"/>
  <c r="CH181" i="14"/>
  <c r="CI181" i="14"/>
  <c r="BR173" i="14"/>
  <c r="CG173" i="14"/>
  <c r="CO173" i="14"/>
  <c r="BL173" i="14"/>
  <c r="BP173" i="14"/>
  <c r="CH173" i="14"/>
  <c r="CQ173" i="14"/>
  <c r="BQ173" i="14"/>
  <c r="BZ173" i="14"/>
  <c r="CI173" i="14"/>
  <c r="CR173" i="14"/>
  <c r="BS173" i="14"/>
  <c r="CA173" i="14"/>
  <c r="CJ173" i="14"/>
  <c r="BO173" i="14"/>
  <c r="BX173" i="14"/>
  <c r="CF173" i="14"/>
  <c r="CP173" i="14"/>
  <c r="CC173" i="14"/>
  <c r="BM173" i="14"/>
  <c r="CD173" i="14"/>
  <c r="BN173" i="14"/>
  <c r="CE173" i="14"/>
  <c r="BT173" i="14"/>
  <c r="CK173" i="14"/>
  <c r="BU173" i="14"/>
  <c r="CL173" i="14"/>
  <c r="BV173" i="14"/>
  <c r="CM173" i="14"/>
  <c r="BW173" i="14"/>
  <c r="CN173" i="14"/>
  <c r="CB173" i="14"/>
  <c r="CS173" i="14"/>
  <c r="BR165" i="14"/>
  <c r="CG165" i="14"/>
  <c r="CO165" i="14"/>
  <c r="BL165" i="14"/>
  <c r="BO165" i="14"/>
  <c r="BX165" i="14"/>
  <c r="CF165" i="14"/>
  <c r="CP165" i="14"/>
  <c r="BT165" i="14"/>
  <c r="CC165" i="14"/>
  <c r="CM165" i="14"/>
  <c r="BU165" i="14"/>
  <c r="CD165" i="14"/>
  <c r="CN165" i="14"/>
  <c r="BV165" i="14"/>
  <c r="CE165" i="14"/>
  <c r="CQ165" i="14"/>
  <c r="CB165" i="14"/>
  <c r="CL165" i="14"/>
  <c r="BZ165" i="14"/>
  <c r="CS165" i="14"/>
  <c r="CA165" i="14"/>
  <c r="BM165" i="14"/>
  <c r="CH165" i="14"/>
  <c r="BN165" i="14"/>
  <c r="CI165" i="14"/>
  <c r="BP165" i="14"/>
  <c r="CJ165" i="14"/>
  <c r="BQ165" i="14"/>
  <c r="CK165" i="14"/>
  <c r="BW165" i="14"/>
  <c r="CR165" i="14"/>
  <c r="BQ157" i="14"/>
  <c r="BY157" i="14"/>
  <c r="CF157" i="14"/>
  <c r="CN157" i="14"/>
  <c r="BR157" i="14"/>
  <c r="BS157" i="14"/>
  <c r="BZ157" i="14"/>
  <c r="BO157" i="14"/>
  <c r="BW157" i="14"/>
  <c r="CD157" i="14"/>
  <c r="BX157" i="14"/>
  <c r="CJ157" i="14"/>
  <c r="CS157" i="14"/>
  <c r="CA157" i="14"/>
  <c r="CK157" i="14"/>
  <c r="BM157" i="14"/>
  <c r="CB157" i="14"/>
  <c r="CL157" i="14"/>
  <c r="CQ157" i="14"/>
  <c r="BV157" i="14"/>
  <c r="CI157" i="14"/>
  <c r="BN157" i="14"/>
  <c r="CM157" i="14"/>
  <c r="BP157" i="14"/>
  <c r="CO157" i="14"/>
  <c r="BT157" i="14"/>
  <c r="CP157" i="14"/>
  <c r="CH157" i="14"/>
  <c r="CC157" i="14"/>
  <c r="CE157" i="14"/>
  <c r="CG157" i="14"/>
  <c r="BL157" i="14"/>
  <c r="CR157" i="14"/>
  <c r="BU157" i="14"/>
  <c r="DA149" i="14"/>
  <c r="DD149" i="14"/>
  <c r="CV149" i="14"/>
  <c r="DE149" i="14"/>
  <c r="CW149" i="14"/>
  <c r="DF149" i="14"/>
  <c r="DB149" i="14"/>
  <c r="CX149" i="14"/>
  <c r="CY149" i="14"/>
  <c r="CZ149" i="14"/>
  <c r="DC149" i="14"/>
  <c r="DG149" i="14"/>
  <c r="DA141" i="14"/>
  <c r="DB141" i="14"/>
  <c r="DC141" i="14"/>
  <c r="CY141" i="14"/>
  <c r="CV141" i="14"/>
  <c r="CW141" i="14"/>
  <c r="CX141" i="14"/>
  <c r="DF141" i="14"/>
  <c r="CZ141" i="14"/>
  <c r="DD141" i="14"/>
  <c r="DE141" i="14"/>
  <c r="DG141" i="14"/>
  <c r="DA133" i="14"/>
  <c r="DB133" i="14"/>
  <c r="DC133" i="14"/>
  <c r="CY133" i="14"/>
  <c r="DG133" i="14"/>
  <c r="CV133" i="14"/>
  <c r="CW133" i="14"/>
  <c r="CX133" i="14"/>
  <c r="DF133" i="14"/>
  <c r="CZ133" i="14"/>
  <c r="DD133" i="14"/>
  <c r="DE133" i="14"/>
  <c r="DA125" i="14"/>
  <c r="DB125" i="14"/>
  <c r="DC125" i="14"/>
  <c r="CY125" i="14"/>
  <c r="DG125" i="14"/>
  <c r="CV125" i="14"/>
  <c r="CW125" i="14"/>
  <c r="CX125" i="14"/>
  <c r="DF125" i="14"/>
  <c r="CZ125" i="14"/>
  <c r="DD125" i="14"/>
  <c r="DE125" i="14"/>
  <c r="DA117" i="14"/>
  <c r="DC117" i="14"/>
  <c r="DG117" i="14"/>
  <c r="CV117" i="14"/>
  <c r="CW117" i="14"/>
  <c r="DF117" i="14"/>
  <c r="DE117" i="14"/>
  <c r="DA109" i="14"/>
  <c r="DC109" i="14"/>
  <c r="DG109" i="14"/>
  <c r="CV109" i="14"/>
  <c r="CW109" i="14"/>
  <c r="DF109" i="14"/>
  <c r="CZ109" i="14"/>
  <c r="DD109" i="14"/>
  <c r="DE109" i="14"/>
  <c r="DA101" i="14"/>
  <c r="DC101" i="14"/>
  <c r="CY101" i="14"/>
  <c r="DG101" i="14"/>
  <c r="CV101" i="14"/>
  <c r="CW101" i="14"/>
  <c r="CX101" i="14"/>
  <c r="DF101" i="14"/>
  <c r="CZ101" i="14"/>
  <c r="DD101" i="14"/>
  <c r="DE101" i="14"/>
  <c r="BM93" i="14"/>
  <c r="BN93" i="14"/>
  <c r="BV93" i="14"/>
  <c r="BO93" i="14"/>
  <c r="BW93" i="14"/>
  <c r="CA93" i="14"/>
  <c r="CQ93" i="14"/>
  <c r="BX93" i="14"/>
  <c r="CS93" i="14"/>
  <c r="BY93" i="14"/>
  <c r="CG93" i="14"/>
  <c r="CR93" i="14"/>
  <c r="DA85" i="14"/>
  <c r="DB85" i="14"/>
  <c r="DC85" i="14"/>
  <c r="CY85" i="14"/>
  <c r="DG85" i="14"/>
  <c r="CV85" i="14"/>
  <c r="CW85" i="14"/>
  <c r="CX85" i="14"/>
  <c r="CZ85" i="14"/>
  <c r="DD85" i="14"/>
  <c r="DE85" i="14"/>
  <c r="CU85" i="14"/>
  <c r="DA77" i="14"/>
  <c r="CW77" i="14"/>
  <c r="CX77" i="14"/>
  <c r="DG77" i="14"/>
  <c r="CY77" i="14"/>
  <c r="CZ77" i="14"/>
  <c r="DE77" i="14"/>
  <c r="DD77" i="14"/>
  <c r="CV77" i="14"/>
  <c r="DB77" i="14"/>
  <c r="CU77" i="14"/>
  <c r="DC77" i="14"/>
  <c r="CY69" i="14"/>
  <c r="DG69" i="14"/>
  <c r="CZ69" i="14"/>
  <c r="DA69" i="14"/>
  <c r="CW69" i="14"/>
  <c r="DE69" i="14"/>
  <c r="DB69" i="14"/>
  <c r="DC69" i="14"/>
  <c r="DD69" i="14"/>
  <c r="CV69" i="14"/>
  <c r="CX69" i="14"/>
  <c r="CU69" i="14"/>
  <c r="BQ61" i="14"/>
  <c r="BY61" i="14"/>
  <c r="CF61" i="14"/>
  <c r="CN61" i="14"/>
  <c r="BM61" i="14"/>
  <c r="BV61" i="14"/>
  <c r="CD61" i="14"/>
  <c r="BN61" i="14"/>
  <c r="BW61" i="14"/>
  <c r="CE61" i="14"/>
  <c r="BX61" i="14"/>
  <c r="CG61" i="14"/>
  <c r="CP61" i="14"/>
  <c r="BU61" i="14"/>
  <c r="CC61" i="14"/>
  <c r="CL61" i="14"/>
  <c r="BP61" i="14"/>
  <c r="CH61" i="14"/>
  <c r="CJ61" i="14"/>
  <c r="BT61" i="14"/>
  <c r="CQ61" i="14"/>
  <c r="CB61" i="14"/>
  <c r="CS61" i="14"/>
  <c r="BY53" i="14"/>
  <c r="CF53" i="14"/>
  <c r="CG53" i="14"/>
  <c r="BS53" i="14"/>
  <c r="BZ53" i="14"/>
  <c r="CH53" i="14"/>
  <c r="CE53" i="14"/>
  <c r="CJ53" i="14"/>
  <c r="BV53" i="14"/>
  <c r="BW53" i="14"/>
  <c r="BT53" i="14"/>
  <c r="BM53" i="14"/>
  <c r="BN53" i="14"/>
  <c r="CS53" i="14"/>
  <c r="CC53" i="14"/>
  <c r="CD53" i="14"/>
  <c r="BQ45" i="14"/>
  <c r="BY45" i="14"/>
  <c r="CG45" i="14"/>
  <c r="BW45" i="14"/>
  <c r="CS45" i="14"/>
  <c r="BM45" i="14"/>
  <c r="CC45" i="14"/>
  <c r="CE45" i="14"/>
  <c r="BN45" i="14"/>
  <c r="BP45" i="14"/>
  <c r="BT45" i="14"/>
  <c r="BQ37" i="14"/>
  <c r="BY37" i="14"/>
  <c r="CF37" i="14"/>
  <c r="CN37" i="14"/>
  <c r="CG37" i="14"/>
  <c r="BS37" i="14"/>
  <c r="BZ37" i="14"/>
  <c r="CH37" i="14"/>
  <c r="CP37" i="14"/>
  <c r="BW37" i="14"/>
  <c r="CD37" i="14"/>
  <c r="CL37" i="14"/>
  <c r="CS37" i="14"/>
  <c r="BP37" i="14"/>
  <c r="CE37" i="14"/>
  <c r="BT37" i="14"/>
  <c r="CI37" i="14"/>
  <c r="CJ37" i="14"/>
  <c r="BN37" i="14"/>
  <c r="CC37" i="14"/>
  <c r="BV37" i="14"/>
  <c r="BX37" i="14"/>
  <c r="CA37" i="14"/>
  <c r="BM37" i="14"/>
  <c r="CR37" i="14"/>
  <c r="CQ37" i="14"/>
  <c r="CB37" i="14"/>
  <c r="M102" i="14"/>
  <c r="CR147" i="14"/>
  <c r="CH147" i="14"/>
  <c r="BQ147" i="14"/>
  <c r="CN139" i="14"/>
  <c r="CE139" i="14"/>
  <c r="BW139" i="14"/>
  <c r="BN139" i="14"/>
  <c r="CS131" i="14"/>
  <c r="CK131" i="14"/>
  <c r="CB131" i="14"/>
  <c r="BS131" i="14"/>
  <c r="CR118" i="14"/>
  <c r="CI118" i="14"/>
  <c r="BQ118" i="14"/>
  <c r="CL110" i="14"/>
  <c r="BU110" i="14"/>
  <c r="CR102" i="14"/>
  <c r="BW102" i="14"/>
  <c r="CP99" i="14"/>
  <c r="BV99" i="14"/>
  <c r="BQ91" i="14"/>
  <c r="CF75" i="14"/>
  <c r="BO174" i="14"/>
  <c r="BW174" i="14"/>
  <c r="CD174" i="14"/>
  <c r="CL174" i="14"/>
  <c r="CS174" i="14"/>
  <c r="BR174" i="14"/>
  <c r="BZ174" i="14"/>
  <c r="CI174" i="14"/>
  <c r="CR174" i="14"/>
  <c r="BS174" i="14"/>
  <c r="CA174" i="14"/>
  <c r="CJ174" i="14"/>
  <c r="BT174" i="14"/>
  <c r="CB174" i="14"/>
  <c r="CK174" i="14"/>
  <c r="BQ174" i="14"/>
  <c r="CH174" i="14"/>
  <c r="CQ174" i="14"/>
  <c r="BM174" i="14"/>
  <c r="CE174" i="14"/>
  <c r="BL174" i="14"/>
  <c r="BN174" i="14"/>
  <c r="CF174" i="14"/>
  <c r="BP174" i="14"/>
  <c r="CG174" i="14"/>
  <c r="BU174" i="14"/>
  <c r="CM174" i="14"/>
  <c r="BV174" i="14"/>
  <c r="CN174" i="14"/>
  <c r="BX174" i="14"/>
  <c r="CO174" i="14"/>
  <c r="BY174" i="14"/>
  <c r="CP174" i="14"/>
  <c r="CC174" i="14"/>
  <c r="BO166" i="14"/>
  <c r="BW166" i="14"/>
  <c r="CD166" i="14"/>
  <c r="CL166" i="14"/>
  <c r="CS166" i="14"/>
  <c r="BQ166" i="14"/>
  <c r="CH166" i="14"/>
  <c r="CQ166" i="14"/>
  <c r="BP166" i="14"/>
  <c r="BZ166" i="14"/>
  <c r="CJ166" i="14"/>
  <c r="BR166" i="14"/>
  <c r="CA166" i="14"/>
  <c r="CK166" i="14"/>
  <c r="CB166" i="14"/>
  <c r="CM166" i="14"/>
  <c r="BN166" i="14"/>
  <c r="CI166" i="14"/>
  <c r="CE166" i="14"/>
  <c r="CF166" i="14"/>
  <c r="BM166" i="14"/>
  <c r="CG166" i="14"/>
  <c r="BT166" i="14"/>
  <c r="CN166" i="14"/>
  <c r="BU166" i="14"/>
  <c r="CO166" i="14"/>
  <c r="BV166" i="14"/>
  <c r="CP166" i="14"/>
  <c r="BX166" i="14"/>
  <c r="CR166" i="14"/>
  <c r="CC166" i="14"/>
  <c r="BL166" i="14"/>
  <c r="CZ180" i="14"/>
  <c r="CU180" i="14"/>
  <c r="DA180" i="14"/>
  <c r="DB180" i="14"/>
  <c r="CX180" i="14"/>
  <c r="DC180" i="14"/>
  <c r="DD180" i="14"/>
  <c r="DE180" i="14"/>
  <c r="CW180" i="14"/>
  <c r="CV180" i="14"/>
  <c r="DG180" i="14"/>
  <c r="CZ164" i="14"/>
  <c r="CU164" i="14"/>
  <c r="DA164" i="14"/>
  <c r="DB164" i="14"/>
  <c r="CX164" i="14"/>
  <c r="DC164" i="14"/>
  <c r="DD164" i="14"/>
  <c r="DE164" i="14"/>
  <c r="CW164" i="14"/>
  <c r="CV164" i="14"/>
  <c r="DG164" i="14"/>
  <c r="CZ156" i="14"/>
  <c r="CU156" i="14"/>
  <c r="DA156" i="14"/>
  <c r="DB156" i="14"/>
  <c r="CX156" i="14"/>
  <c r="DC156" i="14"/>
  <c r="DD156" i="14"/>
  <c r="DE156" i="14"/>
  <c r="CV156" i="14"/>
  <c r="DG156" i="14"/>
  <c r="CW148" i="14"/>
  <c r="DE148" i="14"/>
  <c r="CX148" i="14"/>
  <c r="DG148" i="14"/>
  <c r="CY148" i="14"/>
  <c r="CZ148" i="14"/>
  <c r="DD148" i="14"/>
  <c r="DF148" i="14"/>
  <c r="DC148" i="14"/>
  <c r="CV148" i="14"/>
  <c r="DB148" i="14"/>
  <c r="DA148" i="14"/>
  <c r="CW132" i="14"/>
  <c r="DE132" i="14"/>
  <c r="CX132" i="14"/>
  <c r="DF132" i="14"/>
  <c r="CY132" i="14"/>
  <c r="DG132" i="14"/>
  <c r="DC132" i="14"/>
  <c r="DB132" i="14"/>
  <c r="DD132" i="14"/>
  <c r="DA132" i="14"/>
  <c r="CZ132" i="14"/>
  <c r="CV132" i="14"/>
  <c r="CW124" i="14"/>
  <c r="DE124" i="14"/>
  <c r="DF124" i="14"/>
  <c r="DG124" i="14"/>
  <c r="DC124" i="14"/>
  <c r="DA124" i="14"/>
  <c r="CV124" i="14"/>
  <c r="CW108" i="14"/>
  <c r="DE108" i="14"/>
  <c r="DF108" i="14"/>
  <c r="DG108" i="14"/>
  <c r="DC108" i="14"/>
  <c r="DD108" i="14"/>
  <c r="DA108" i="14"/>
  <c r="CV108" i="14"/>
  <c r="CZ108" i="14"/>
  <c r="BP92" i="14"/>
  <c r="BQ92" i="14"/>
  <c r="BY92" i="14"/>
  <c r="CG92" i="14"/>
  <c r="BO92" i="14"/>
  <c r="CS92" i="14"/>
  <c r="CP92" i="14"/>
  <c r="CQ92" i="14"/>
  <c r="BM92" i="14"/>
  <c r="CR92" i="14"/>
  <c r="BV92" i="14"/>
  <c r="CW84" i="14"/>
  <c r="DE84" i="14"/>
  <c r="CX84" i="14"/>
  <c r="CY84" i="14"/>
  <c r="DG84" i="14"/>
  <c r="DC84" i="14"/>
  <c r="CU84" i="14"/>
  <c r="DB84" i="14"/>
  <c r="DD84" i="14"/>
  <c r="DA84" i="14"/>
  <c r="CZ84" i="14"/>
  <c r="CV84" i="14"/>
  <c r="DC68" i="14"/>
  <c r="CV68" i="14"/>
  <c r="DD68" i="14"/>
  <c r="CW68" i="14"/>
  <c r="DE68" i="14"/>
  <c r="DA68" i="14"/>
  <c r="CX68" i="14"/>
  <c r="CY68" i="14"/>
  <c r="CZ68" i="14"/>
  <c r="DB68" i="14"/>
  <c r="DG68" i="14"/>
  <c r="CU68" i="14"/>
  <c r="DC52" i="14"/>
  <c r="DD52" i="14"/>
  <c r="CW52" i="14"/>
  <c r="DE52" i="14"/>
  <c r="DA52" i="14"/>
  <c r="CX52" i="14"/>
  <c r="CY52" i="14"/>
  <c r="CZ52" i="14"/>
  <c r="DB52" i="14"/>
  <c r="DF52" i="14"/>
  <c r="DG52" i="14"/>
  <c r="CU52" i="14"/>
  <c r="DA36" i="14"/>
  <c r="DB36" i="14"/>
  <c r="DC36" i="14"/>
  <c r="CY36" i="14"/>
  <c r="DG36" i="14"/>
  <c r="DD36" i="14"/>
  <c r="DE36" i="14"/>
  <c r="DF36" i="14"/>
  <c r="CX36" i="14"/>
  <c r="CW36" i="14"/>
  <c r="CZ36" i="14"/>
  <c r="CU36" i="14"/>
  <c r="CP147" i="14"/>
  <c r="CG147" i="14"/>
  <c r="BY147" i="14"/>
  <c r="BP147" i="14"/>
  <c r="CD139" i="14"/>
  <c r="BV139" i="14"/>
  <c r="BM139" i="14"/>
  <c r="CJ131" i="14"/>
  <c r="BZ131" i="14"/>
  <c r="BR131" i="14"/>
  <c r="CQ118" i="14"/>
  <c r="CG118" i="14"/>
  <c r="BY118" i="14"/>
  <c r="BP118" i="14"/>
  <c r="CF110" i="14"/>
  <c r="BO110" i="14"/>
  <c r="CK102" i="14"/>
  <c r="BP102" i="14"/>
  <c r="CJ99" i="14"/>
  <c r="BO99" i="14"/>
  <c r="CE83" i="14"/>
  <c r="BX75" i="14"/>
  <c r="K109" i="14"/>
  <c r="M153" i="14"/>
  <c r="CU153" i="14" s="1"/>
  <c r="K56" i="14"/>
  <c r="K145" i="14"/>
  <c r="M139" i="14"/>
  <c r="CU139" i="14" s="1"/>
  <c r="K113" i="14"/>
  <c r="M137" i="14"/>
  <c r="CU137" i="14" s="1"/>
  <c r="K36" i="14"/>
  <c r="M120" i="14"/>
  <c r="K52" i="14"/>
  <c r="M178" i="14"/>
  <c r="DF178" i="14" s="1"/>
  <c r="M161" i="14"/>
  <c r="DF161" i="14" s="1"/>
  <c r="M160" i="14"/>
  <c r="DF160" i="14" s="1"/>
  <c r="M170" i="14"/>
  <c r="DF170" i="14" s="1"/>
  <c r="M177" i="14"/>
  <c r="DF177" i="14" s="1"/>
  <c r="M169" i="14"/>
  <c r="DF169" i="14" s="1"/>
  <c r="K149" i="14"/>
  <c r="K133" i="14"/>
  <c r="K148" i="14"/>
  <c r="K132" i="14"/>
  <c r="M154" i="14"/>
  <c r="M131" i="14"/>
  <c r="CU131" i="14" s="1"/>
  <c r="K150" i="14"/>
  <c r="K142" i="14"/>
  <c r="M130" i="14"/>
  <c r="CU130" i="14" s="1"/>
  <c r="K141" i="14"/>
  <c r="K125" i="14"/>
  <c r="M147" i="14"/>
  <c r="CU147" i="14" s="1"/>
  <c r="K134" i="14"/>
  <c r="K126" i="14"/>
  <c r="K140" i="14"/>
  <c r="M146" i="14"/>
  <c r="CU146" i="14" s="1"/>
  <c r="K117" i="14"/>
  <c r="K101" i="14"/>
  <c r="K114" i="14"/>
  <c r="K98" i="14"/>
  <c r="K97" i="14"/>
  <c r="M99" i="14"/>
  <c r="K122" i="14"/>
  <c r="K106" i="14"/>
  <c r="M110" i="14"/>
  <c r="K121" i="14"/>
  <c r="K105" i="14"/>
  <c r="K104" i="14"/>
  <c r="K86" i="14"/>
  <c r="K68" i="14"/>
  <c r="M76" i="14"/>
  <c r="DF76" i="14" s="1"/>
  <c r="K85" i="14"/>
  <c r="M93" i="14"/>
  <c r="DF93" i="14" s="1"/>
  <c r="M75" i="14"/>
  <c r="DF75" i="14" s="1"/>
  <c r="K84" i="14"/>
  <c r="M92" i="14"/>
  <c r="DF92" i="14" s="1"/>
  <c r="K78" i="14"/>
  <c r="M91" i="14"/>
  <c r="DF91" i="14" s="1"/>
  <c r="M67" i="14"/>
  <c r="DF67" i="14" s="1"/>
  <c r="K77" i="14"/>
  <c r="K94" i="14"/>
  <c r="K70" i="14"/>
  <c r="M83" i="14"/>
  <c r="DF83" i="14" s="1"/>
  <c r="K69" i="14"/>
  <c r="K50" i="14"/>
  <c r="K42" i="14"/>
  <c r="K57" i="14"/>
  <c r="K49" i="14"/>
  <c r="K41" i="14"/>
  <c r="M49" i="14"/>
  <c r="K59" i="14"/>
  <c r="BX59" i="14" s="1"/>
  <c r="K43" i="14"/>
  <c r="M57" i="14"/>
  <c r="K58" i="14"/>
  <c r="K40" i="14"/>
  <c r="K51" i="14"/>
  <c r="M48" i="14"/>
  <c r="M42" i="14"/>
  <c r="K64" i="14"/>
  <c r="M41" i="14"/>
  <c r="K60" i="14"/>
  <c r="K44" i="14"/>
  <c r="M176" i="14"/>
  <c r="DF176" i="14" s="1"/>
  <c r="M182" i="14"/>
  <c r="DF182" i="14" s="1"/>
  <c r="M174" i="14"/>
  <c r="DF174" i="14" s="1"/>
  <c r="M166" i="14"/>
  <c r="DF166" i="14" s="1"/>
  <c r="M158" i="14"/>
  <c r="DF158" i="14" s="1"/>
  <c r="M181" i="14"/>
  <c r="DF181" i="14" s="1"/>
  <c r="M173" i="14"/>
  <c r="DF173" i="14" s="1"/>
  <c r="M165" i="14"/>
  <c r="DF165" i="14" s="1"/>
  <c r="M157" i="14"/>
  <c r="DF157" i="14" s="1"/>
  <c r="K151" i="14"/>
  <c r="K143" i="14"/>
  <c r="K135" i="14"/>
  <c r="K127" i="14"/>
  <c r="M152" i="14"/>
  <c r="CU152" i="14" s="1"/>
  <c r="M144" i="14"/>
  <c r="CU144" i="14" s="1"/>
  <c r="M136" i="14"/>
  <c r="CU136" i="14" s="1"/>
  <c r="M128" i="14"/>
  <c r="CU128" i="14" s="1"/>
  <c r="K124" i="14"/>
  <c r="K116" i="14"/>
  <c r="K108" i="14"/>
  <c r="K100" i="14"/>
  <c r="K123" i="14"/>
  <c r="K115" i="14"/>
  <c r="K107" i="14"/>
  <c r="M119" i="14"/>
  <c r="M111" i="14"/>
  <c r="M103" i="14"/>
  <c r="M95" i="14"/>
  <c r="K88" i="14"/>
  <c r="K80" i="14"/>
  <c r="K72" i="14"/>
  <c r="K87" i="14"/>
  <c r="K79" i="14"/>
  <c r="K71" i="14"/>
  <c r="M66" i="14"/>
  <c r="DF66" i="14" s="1"/>
  <c r="M89" i="14"/>
  <c r="DF89" i="14" s="1"/>
  <c r="M81" i="14"/>
  <c r="DF81" i="14" s="1"/>
  <c r="M73" i="14"/>
  <c r="DF73" i="14" s="1"/>
  <c r="M65" i="14"/>
  <c r="DF65" i="14" s="1"/>
  <c r="M74" i="14"/>
  <c r="DF74" i="14" s="1"/>
  <c r="K90" i="14"/>
  <c r="K82" i="14"/>
  <c r="M63" i="14"/>
  <c r="M55" i="14"/>
  <c r="M47" i="14"/>
  <c r="M39" i="14"/>
  <c r="M62" i="14"/>
  <c r="M54" i="14"/>
  <c r="M46" i="14"/>
  <c r="M38" i="14"/>
  <c r="M61" i="14"/>
  <c r="M53" i="14"/>
  <c r="M45" i="14"/>
  <c r="M37" i="14"/>
  <c r="CN129" i="14" l="1"/>
  <c r="CP129" i="14"/>
  <c r="CD129" i="14"/>
  <c r="BZ129" i="14"/>
  <c r="CQ129" i="14"/>
  <c r="CL35" i="14"/>
  <c r="DE118" i="14"/>
  <c r="CS35" i="14"/>
  <c r="BT35" i="14"/>
  <c r="CP35" i="14"/>
  <c r="CQ35" i="14"/>
  <c r="CG96" i="14"/>
  <c r="CW118" i="14"/>
  <c r="BN129" i="14"/>
  <c r="BL129" i="14"/>
  <c r="BX96" i="14"/>
  <c r="CH35" i="14"/>
  <c r="CK129" i="14"/>
  <c r="DF118" i="14"/>
  <c r="BS129" i="14"/>
  <c r="BY129" i="14"/>
  <c r="BR129" i="14"/>
  <c r="BN96" i="14"/>
  <c r="BR96" i="14"/>
  <c r="CL96" i="14"/>
  <c r="BZ96" i="14"/>
  <c r="BM35" i="14"/>
  <c r="CE129" i="14"/>
  <c r="BQ129" i="14"/>
  <c r="CF129" i="14"/>
  <c r="BS96" i="14"/>
  <c r="CS129" i="14"/>
  <c r="CN35" i="14"/>
  <c r="BW129" i="14"/>
  <c r="CJ129" i="14"/>
  <c r="BX129" i="14"/>
  <c r="CD96" i="14"/>
  <c r="BV129" i="14"/>
  <c r="BN35" i="14"/>
  <c r="CG35" i="14"/>
  <c r="BV35" i="14"/>
  <c r="BQ35" i="14"/>
  <c r="CV118" i="14"/>
  <c r="CO96" i="14"/>
  <c r="BY96" i="14"/>
  <c r="CK96" i="14"/>
  <c r="CB96" i="14"/>
  <c r="BS35" i="14"/>
  <c r="CF35" i="14"/>
  <c r="CD35" i="14"/>
  <c r="CQ96" i="14"/>
  <c r="CS96" i="14"/>
  <c r="CA96" i="14"/>
  <c r="CR96" i="14"/>
  <c r="CC35" i="14"/>
  <c r="CR35" i="14"/>
  <c r="CE35" i="14"/>
  <c r="DA118" i="14"/>
  <c r="BL96" i="14"/>
  <c r="BV96" i="14"/>
  <c r="BO96" i="14"/>
  <c r="BP96" i="14"/>
  <c r="BU96" i="14"/>
  <c r="BY35" i="14"/>
  <c r="BW96" i="14"/>
  <c r="CI96" i="14"/>
  <c r="BQ96" i="14"/>
  <c r="CJ96" i="14"/>
  <c r="CA35" i="14"/>
  <c r="CJ35" i="14"/>
  <c r="BX35" i="14"/>
  <c r="DC118" i="14"/>
  <c r="CF96" i="14"/>
  <c r="CN96" i="14"/>
  <c r="CM96" i="14"/>
  <c r="CP96" i="14"/>
  <c r="BM96" i="14"/>
  <c r="BZ35" i="14"/>
  <c r="CK35" i="14"/>
  <c r="BW35" i="14"/>
  <c r="CI35" i="14"/>
  <c r="CB35" i="14"/>
  <c r="CE96" i="14"/>
  <c r="BT96" i="14"/>
  <c r="CC96" i="14"/>
  <c r="DA38" i="14"/>
  <c r="DB38" i="14"/>
  <c r="CY38" i="14"/>
  <c r="DG38" i="14"/>
  <c r="CW38" i="14"/>
  <c r="CX38" i="14"/>
  <c r="DF38" i="14"/>
  <c r="DD38" i="14"/>
  <c r="DE38" i="14"/>
  <c r="CU38" i="14"/>
  <c r="CY61" i="14"/>
  <c r="DG61" i="14"/>
  <c r="CZ61" i="14"/>
  <c r="DA61" i="14"/>
  <c r="CW61" i="14"/>
  <c r="DE61" i="14"/>
  <c r="DB61" i="14"/>
  <c r="DC61" i="14"/>
  <c r="DD61" i="14"/>
  <c r="CX61" i="14"/>
  <c r="DF61" i="14"/>
  <c r="CU61" i="14"/>
  <c r="CY63" i="14"/>
  <c r="DG63" i="14"/>
  <c r="DA63" i="14"/>
  <c r="CW63" i="14"/>
  <c r="DE63" i="14"/>
  <c r="DD63" i="14"/>
  <c r="CX63" i="14"/>
  <c r="CU63" i="14"/>
  <c r="DB63" i="14"/>
  <c r="DC63" i="14"/>
  <c r="DF63" i="14"/>
  <c r="DC66" i="14"/>
  <c r="CV66" i="14"/>
  <c r="DD66" i="14"/>
  <c r="CW66" i="14"/>
  <c r="DE66" i="14"/>
  <c r="DA66" i="14"/>
  <c r="DG66" i="14"/>
  <c r="CZ66" i="14"/>
  <c r="CX66" i="14"/>
  <c r="CY66" i="14"/>
  <c r="DB66" i="14"/>
  <c r="CU66" i="14"/>
  <c r="DA103" i="14"/>
  <c r="CY103" i="14"/>
  <c r="DG103" i="14"/>
  <c r="DD103" i="14"/>
  <c r="DE103" i="14"/>
  <c r="DF103" i="14"/>
  <c r="CX103" i="14"/>
  <c r="CZ103" i="14"/>
  <c r="CW103" i="14"/>
  <c r="CV103" i="14"/>
  <c r="BQ116" i="14"/>
  <c r="BY116" i="14"/>
  <c r="CF116" i="14"/>
  <c r="CN116" i="14"/>
  <c r="BR116" i="14"/>
  <c r="BZ116" i="14"/>
  <c r="CI116" i="14"/>
  <c r="CR116" i="14"/>
  <c r="BS116" i="14"/>
  <c r="CA116" i="14"/>
  <c r="BP116" i="14"/>
  <c r="BV116" i="14"/>
  <c r="CH116" i="14"/>
  <c r="BW116" i="14"/>
  <c r="CJ116" i="14"/>
  <c r="CS116" i="14"/>
  <c r="BM116" i="14"/>
  <c r="BX116" i="14"/>
  <c r="CK116" i="14"/>
  <c r="CB116" i="14"/>
  <c r="BN116" i="14"/>
  <c r="CC116" i="14"/>
  <c r="CM116" i="14"/>
  <c r="BO116" i="14"/>
  <c r="CD116" i="14"/>
  <c r="CO116" i="14"/>
  <c r="BT116" i="14"/>
  <c r="CE116" i="14"/>
  <c r="CP116" i="14"/>
  <c r="BU116" i="14"/>
  <c r="CG116" i="14"/>
  <c r="CQ116" i="14"/>
  <c r="CL116" i="14"/>
  <c r="BL116" i="14"/>
  <c r="BP143" i="14"/>
  <c r="BX143" i="14"/>
  <c r="CE143" i="14"/>
  <c r="CM143" i="14"/>
  <c r="BS143" i="14"/>
  <c r="CA143" i="14"/>
  <c r="CJ143" i="14"/>
  <c r="BT143" i="14"/>
  <c r="CB143" i="14"/>
  <c r="CK143" i="14"/>
  <c r="CS143" i="14"/>
  <c r="BU143" i="14"/>
  <c r="CC143" i="14"/>
  <c r="CL143" i="14"/>
  <c r="BR143" i="14"/>
  <c r="BZ143" i="14"/>
  <c r="CI143" i="14"/>
  <c r="CR143" i="14"/>
  <c r="BW143" i="14"/>
  <c r="CO143" i="14"/>
  <c r="BY143" i="14"/>
  <c r="CP143" i="14"/>
  <c r="CD143" i="14"/>
  <c r="CG143" i="14"/>
  <c r="CQ143" i="14"/>
  <c r="BL143" i="14"/>
  <c r="BM143" i="14"/>
  <c r="CF143" i="14"/>
  <c r="BO143" i="14"/>
  <c r="BQ143" i="14"/>
  <c r="BV143" i="14"/>
  <c r="CN143" i="14"/>
  <c r="BN143" i="14"/>
  <c r="CH143" i="14"/>
  <c r="BT175" i="14"/>
  <c r="CA175" i="14"/>
  <c r="CI175" i="14"/>
  <c r="CQ175" i="14"/>
  <c r="BS175" i="14"/>
  <c r="CB175" i="14"/>
  <c r="CK175" i="14"/>
  <c r="CS175" i="14"/>
  <c r="BU175" i="14"/>
  <c r="CC175" i="14"/>
  <c r="CL175" i="14"/>
  <c r="BM175" i="14"/>
  <c r="BV175" i="14"/>
  <c r="CD175" i="14"/>
  <c r="CM175" i="14"/>
  <c r="BR175" i="14"/>
  <c r="BZ175" i="14"/>
  <c r="CJ175" i="14"/>
  <c r="BO175" i="14"/>
  <c r="CF175" i="14"/>
  <c r="BP175" i="14"/>
  <c r="CG175" i="14"/>
  <c r="BL175" i="14"/>
  <c r="BQ175" i="14"/>
  <c r="CH175" i="14"/>
  <c r="BW175" i="14"/>
  <c r="CN175" i="14"/>
  <c r="BX175" i="14"/>
  <c r="CO175" i="14"/>
  <c r="BY175" i="14"/>
  <c r="CP175" i="14"/>
  <c r="CR175" i="14"/>
  <c r="BN175" i="14"/>
  <c r="CE175" i="14"/>
  <c r="CZ176" i="14"/>
  <c r="DA176" i="14"/>
  <c r="DB176" i="14"/>
  <c r="CX176" i="14"/>
  <c r="DC176" i="14"/>
  <c r="DD176" i="14"/>
  <c r="DE176" i="14"/>
  <c r="CW176" i="14"/>
  <c r="DG176" i="14"/>
  <c r="CV176" i="14"/>
  <c r="CU176" i="14"/>
  <c r="BP40" i="14"/>
  <c r="BX40" i="14"/>
  <c r="CE40" i="14"/>
  <c r="BQ40" i="14"/>
  <c r="BY40" i="14"/>
  <c r="CF40" i="14"/>
  <c r="BR40" i="14"/>
  <c r="CG40" i="14"/>
  <c r="BN40" i="14"/>
  <c r="BV40" i="14"/>
  <c r="CC40" i="14"/>
  <c r="BW40" i="14"/>
  <c r="BZ40" i="14"/>
  <c r="CP40" i="14"/>
  <c r="CA40" i="14"/>
  <c r="CQ40" i="14"/>
  <c r="BU40" i="14"/>
  <c r="CJ40" i="14"/>
  <c r="BM40" i="14"/>
  <c r="CR40" i="14"/>
  <c r="CS40" i="14"/>
  <c r="CI40" i="14"/>
  <c r="BT40" i="14"/>
  <c r="CB40" i="14"/>
  <c r="CD40" i="14"/>
  <c r="CH40" i="14"/>
  <c r="BM57" i="14"/>
  <c r="BY57" i="14"/>
  <c r="CG57" i="14"/>
  <c r="CP57" i="14"/>
  <c r="CQ57" i="14"/>
  <c r="BX57" i="14"/>
  <c r="BN57" i="14"/>
  <c r="BT57" i="14"/>
  <c r="BW57" i="14"/>
  <c r="CY67" i="14"/>
  <c r="DG67" i="14"/>
  <c r="CZ67" i="14"/>
  <c r="DA67" i="14"/>
  <c r="CW67" i="14"/>
  <c r="DE67" i="14"/>
  <c r="CU67" i="14"/>
  <c r="CV67" i="14"/>
  <c r="DD67" i="14"/>
  <c r="CX67" i="14"/>
  <c r="DC67" i="14"/>
  <c r="DB67" i="14"/>
  <c r="CV76" i="14"/>
  <c r="DD76" i="14"/>
  <c r="CW76" i="14"/>
  <c r="DE76" i="14"/>
  <c r="DA76" i="14"/>
  <c r="CX76" i="14"/>
  <c r="CY76" i="14"/>
  <c r="CZ76" i="14"/>
  <c r="DG76" i="14"/>
  <c r="DC76" i="14"/>
  <c r="CU76" i="14"/>
  <c r="BO122" i="14"/>
  <c r="BW122" i="14"/>
  <c r="CD122" i="14"/>
  <c r="CL122" i="14"/>
  <c r="CS122" i="14"/>
  <c r="BM122" i="14"/>
  <c r="BV122" i="14"/>
  <c r="CE122" i="14"/>
  <c r="CN122" i="14"/>
  <c r="BN122" i="14"/>
  <c r="BX122" i="14"/>
  <c r="CF122" i="14"/>
  <c r="CO122" i="14"/>
  <c r="BL122" i="14"/>
  <c r="BQ122" i="14"/>
  <c r="BP122" i="14"/>
  <c r="BY122" i="14"/>
  <c r="CG122" i="14"/>
  <c r="CP122" i="14"/>
  <c r="CH122" i="14"/>
  <c r="BR122" i="14"/>
  <c r="CI122" i="14"/>
  <c r="CR122" i="14"/>
  <c r="BS122" i="14"/>
  <c r="CA122" i="14"/>
  <c r="CJ122" i="14"/>
  <c r="BT122" i="14"/>
  <c r="CB122" i="14"/>
  <c r="CK122" i="14"/>
  <c r="BU122" i="14"/>
  <c r="CC122" i="14"/>
  <c r="CM122" i="14"/>
  <c r="CQ122" i="14"/>
  <c r="BY140" i="14"/>
  <c r="CF140" i="14"/>
  <c r="BN140" i="14"/>
  <c r="BW140" i="14"/>
  <c r="CE140" i="14"/>
  <c r="CI140" i="14"/>
  <c r="BX140" i="14"/>
  <c r="CP140" i="14"/>
  <c r="CH140" i="14"/>
  <c r="CQ140" i="14"/>
  <c r="BM140" i="14"/>
  <c r="BV140" i="14"/>
  <c r="CD140" i="14"/>
  <c r="BZ140" i="14"/>
  <c r="BR140" i="14"/>
  <c r="BT140" i="14"/>
  <c r="CA140" i="14"/>
  <c r="CB140" i="14"/>
  <c r="BS140" i="14"/>
  <c r="CR140" i="14"/>
  <c r="BU140" i="14"/>
  <c r="CC140" i="14"/>
  <c r="BL140" i="14"/>
  <c r="CS140" i="14"/>
  <c r="BS150" i="14"/>
  <c r="BZ150" i="14"/>
  <c r="CH150" i="14"/>
  <c r="CP150" i="14"/>
  <c r="BU150" i="14"/>
  <c r="CC150" i="14"/>
  <c r="CL150" i="14"/>
  <c r="BM150" i="14"/>
  <c r="BV150" i="14"/>
  <c r="CD150" i="14"/>
  <c r="BW150" i="14"/>
  <c r="CN150" i="14"/>
  <c r="BN150" i="14"/>
  <c r="CE150" i="14"/>
  <c r="BT150" i="14"/>
  <c r="CB150" i="14"/>
  <c r="CK150" i="14"/>
  <c r="CS150" i="14"/>
  <c r="BP150" i="14"/>
  <c r="CG150" i="14"/>
  <c r="BY150" i="14"/>
  <c r="BL150" i="14"/>
  <c r="BQ150" i="14"/>
  <c r="CI150" i="14"/>
  <c r="CQ150" i="14"/>
  <c r="CA150" i="14"/>
  <c r="BR150" i="14"/>
  <c r="CJ150" i="14"/>
  <c r="BX150" i="14"/>
  <c r="CR150" i="14"/>
  <c r="BO150" i="14"/>
  <c r="CF150" i="14"/>
  <c r="CV169" i="14"/>
  <c r="DD169" i="14"/>
  <c r="CW169" i="14"/>
  <c r="DE169" i="14"/>
  <c r="CX169" i="14"/>
  <c r="DB169" i="14"/>
  <c r="DG169" i="14"/>
  <c r="CU169" i="14"/>
  <c r="DA169" i="14"/>
  <c r="CZ169" i="14"/>
  <c r="DC169" i="14"/>
  <c r="BP163" i="14"/>
  <c r="BX163" i="14"/>
  <c r="CE163" i="14"/>
  <c r="CM163" i="14"/>
  <c r="BU163" i="14"/>
  <c r="CC163" i="14"/>
  <c r="CL163" i="14"/>
  <c r="BQ163" i="14"/>
  <c r="BZ163" i="14"/>
  <c r="CJ163" i="14"/>
  <c r="CS163" i="14"/>
  <c r="BR163" i="14"/>
  <c r="CA163" i="14"/>
  <c r="CK163" i="14"/>
  <c r="CB163" i="14"/>
  <c r="CN163" i="14"/>
  <c r="BO163" i="14"/>
  <c r="CI163" i="14"/>
  <c r="CF163" i="14"/>
  <c r="BM163" i="14"/>
  <c r="CG163" i="14"/>
  <c r="BN163" i="14"/>
  <c r="CH163" i="14"/>
  <c r="BT163" i="14"/>
  <c r="CO163" i="14"/>
  <c r="BV163" i="14"/>
  <c r="CP163" i="14"/>
  <c r="BW163" i="14"/>
  <c r="CQ163" i="14"/>
  <c r="BY163" i="14"/>
  <c r="CR163" i="14"/>
  <c r="CD163" i="14"/>
  <c r="BL163" i="14"/>
  <c r="DA137" i="14"/>
  <c r="DB137" i="14"/>
  <c r="DC137" i="14"/>
  <c r="CY137" i="14"/>
  <c r="DG137" i="14"/>
  <c r="CV137" i="14"/>
  <c r="CW137" i="14"/>
  <c r="CX137" i="14"/>
  <c r="DF137" i="14"/>
  <c r="DE137" i="14"/>
  <c r="DD137" i="14"/>
  <c r="CZ137" i="14"/>
  <c r="CW138" i="14"/>
  <c r="DE138" i="14"/>
  <c r="CX138" i="14"/>
  <c r="DF138" i="14"/>
  <c r="CY138" i="14"/>
  <c r="DG138" i="14"/>
  <c r="DC138" i="14"/>
  <c r="CZ138" i="14"/>
  <c r="DA138" i="14"/>
  <c r="DB138" i="14"/>
  <c r="CV138" i="14"/>
  <c r="DD138" i="14"/>
  <c r="BQ124" i="14"/>
  <c r="BY124" i="14"/>
  <c r="CF124" i="14"/>
  <c r="CN124" i="14"/>
  <c r="BP124" i="14"/>
  <c r="CH124" i="14"/>
  <c r="CQ124" i="14"/>
  <c r="CS124" i="14"/>
  <c r="BR124" i="14"/>
  <c r="CI124" i="14"/>
  <c r="CR124" i="14"/>
  <c r="CB124" i="14"/>
  <c r="BS124" i="14"/>
  <c r="CA124" i="14"/>
  <c r="CJ124" i="14"/>
  <c r="CK124" i="14"/>
  <c r="BO124" i="14"/>
  <c r="BX124" i="14"/>
  <c r="CG124" i="14"/>
  <c r="CP124" i="14"/>
  <c r="BT124" i="14"/>
  <c r="BM124" i="14"/>
  <c r="CL124" i="14"/>
  <c r="CC124" i="14"/>
  <c r="BN124" i="14"/>
  <c r="CM124" i="14"/>
  <c r="BW124" i="14"/>
  <c r="CD124" i="14"/>
  <c r="BU124" i="14"/>
  <c r="CO124" i="14"/>
  <c r="BV124" i="14"/>
  <c r="CE124" i="14"/>
  <c r="BL124" i="14"/>
  <c r="CG58" i="14"/>
  <c r="BT58" i="14"/>
  <c r="BY58" i="14"/>
  <c r="CQ58" i="14"/>
  <c r="CC58" i="14"/>
  <c r="BM58" i="14"/>
  <c r="BN58" i="14"/>
  <c r="BW58" i="14"/>
  <c r="CP58" i="14"/>
  <c r="BS126" i="14"/>
  <c r="BZ126" i="14"/>
  <c r="CH126" i="14"/>
  <c r="CP126" i="14"/>
  <c r="BT126" i="14"/>
  <c r="CB126" i="14"/>
  <c r="CK126" i="14"/>
  <c r="CS126" i="14"/>
  <c r="BW126" i="14"/>
  <c r="BU126" i="14"/>
  <c r="CC126" i="14"/>
  <c r="CL126" i="14"/>
  <c r="BN126" i="14"/>
  <c r="BM126" i="14"/>
  <c r="BV126" i="14"/>
  <c r="CD126" i="14"/>
  <c r="CE126" i="14"/>
  <c r="BR126" i="14"/>
  <c r="CA126" i="14"/>
  <c r="CJ126" i="14"/>
  <c r="CN126" i="14"/>
  <c r="BP126" i="14"/>
  <c r="CO126" i="14"/>
  <c r="CF126" i="14"/>
  <c r="CG126" i="14"/>
  <c r="BQ126" i="14"/>
  <c r="CQ126" i="14"/>
  <c r="BX126" i="14"/>
  <c r="CR126" i="14"/>
  <c r="BY126" i="14"/>
  <c r="BO126" i="14"/>
  <c r="CI126" i="14"/>
  <c r="BL126" i="14"/>
  <c r="BR113" i="14"/>
  <c r="CG113" i="14"/>
  <c r="CO113" i="14"/>
  <c r="BM113" i="14"/>
  <c r="BV113" i="14"/>
  <c r="CD113" i="14"/>
  <c r="CM113" i="14"/>
  <c r="BN113" i="14"/>
  <c r="BW113" i="14"/>
  <c r="CE113" i="14"/>
  <c r="CN113" i="14"/>
  <c r="BO113" i="14"/>
  <c r="BX113" i="14"/>
  <c r="CF113" i="14"/>
  <c r="CP113" i="14"/>
  <c r="BU113" i="14"/>
  <c r="CC113" i="14"/>
  <c r="CL113" i="14"/>
  <c r="BT113" i="14"/>
  <c r="CK113" i="14"/>
  <c r="BL113" i="14"/>
  <c r="BY113" i="14"/>
  <c r="CQ113" i="14"/>
  <c r="BZ113" i="14"/>
  <c r="CR113" i="14"/>
  <c r="CB113" i="14"/>
  <c r="CS113" i="14"/>
  <c r="BP113" i="14"/>
  <c r="CH113" i="14"/>
  <c r="BQ113" i="14"/>
  <c r="CI113" i="14"/>
  <c r="BS113" i="14"/>
  <c r="CJ113" i="14"/>
  <c r="CA113" i="14"/>
  <c r="DB46" i="14"/>
  <c r="DC46" i="14"/>
  <c r="CY46" i="14"/>
  <c r="DG46" i="14"/>
  <c r="CX46" i="14"/>
  <c r="CZ46" i="14"/>
  <c r="DA46" i="14"/>
  <c r="DF46" i="14"/>
  <c r="CW46" i="14"/>
  <c r="DD46" i="14"/>
  <c r="DE46" i="14"/>
  <c r="CU46" i="14"/>
  <c r="BN90" i="14"/>
  <c r="BV90" i="14"/>
  <c r="BO90" i="14"/>
  <c r="CD90" i="14"/>
  <c r="CS90" i="14"/>
  <c r="BP90" i="14"/>
  <c r="BX90" i="14"/>
  <c r="CE90" i="14"/>
  <c r="BM90" i="14"/>
  <c r="CB90" i="14"/>
  <c r="CJ90" i="14"/>
  <c r="CR90" i="14"/>
  <c r="BQ90" i="14"/>
  <c r="CF90" i="14"/>
  <c r="BR90" i="14"/>
  <c r="CG90" i="14"/>
  <c r="CH90" i="14"/>
  <c r="CA90" i="14"/>
  <c r="CQ90" i="14"/>
  <c r="CP90" i="14"/>
  <c r="BY90" i="14"/>
  <c r="BZ90" i="14"/>
  <c r="BO79" i="14"/>
  <c r="BW79" i="14"/>
  <c r="CD79" i="14"/>
  <c r="CL79" i="14"/>
  <c r="CS79" i="14"/>
  <c r="BP79" i="14"/>
  <c r="CE79" i="14"/>
  <c r="BQ79" i="14"/>
  <c r="BY79" i="14"/>
  <c r="CF79" i="14"/>
  <c r="BN79" i="14"/>
  <c r="BV79" i="14"/>
  <c r="BR79" i="14"/>
  <c r="CG79" i="14"/>
  <c r="CH79" i="14"/>
  <c r="BM79" i="14"/>
  <c r="CB79" i="14"/>
  <c r="CR79" i="14"/>
  <c r="CQ79" i="14"/>
  <c r="BU79" i="14"/>
  <c r="BZ79" i="14"/>
  <c r="CJ79" i="14"/>
  <c r="CP79" i="14"/>
  <c r="DA119" i="14"/>
  <c r="DC119" i="14"/>
  <c r="DG119" i="14"/>
  <c r="DE119" i="14"/>
  <c r="DF119" i="14"/>
  <c r="CW119" i="14"/>
  <c r="CV119" i="14"/>
  <c r="CW128" i="14"/>
  <c r="DE128" i="14"/>
  <c r="CX128" i="14"/>
  <c r="DF128" i="14"/>
  <c r="CY128" i="14"/>
  <c r="DG128" i="14"/>
  <c r="DC128" i="14"/>
  <c r="DB128" i="14"/>
  <c r="CV128" i="14"/>
  <c r="CZ128" i="14"/>
  <c r="DA128" i="14"/>
  <c r="DD128" i="14"/>
  <c r="CV157" i="14"/>
  <c r="DD157" i="14"/>
  <c r="DE157" i="14"/>
  <c r="CU157" i="14"/>
  <c r="CX157" i="14"/>
  <c r="DB157" i="14"/>
  <c r="DG157" i="14"/>
  <c r="DA157" i="14"/>
  <c r="CZ157" i="14"/>
  <c r="DC157" i="14"/>
  <c r="CZ158" i="14"/>
  <c r="DA158" i="14"/>
  <c r="DB158" i="14"/>
  <c r="CU158" i="14"/>
  <c r="CX158" i="14"/>
  <c r="CV158" i="14"/>
  <c r="CW158" i="14"/>
  <c r="DE158" i="14"/>
  <c r="DC158" i="14"/>
  <c r="DD158" i="14"/>
  <c r="DG158" i="14"/>
  <c r="BT60" i="14"/>
  <c r="CQ60" i="14"/>
  <c r="BU60" i="14"/>
  <c r="CC60" i="14"/>
  <c r="CL60" i="14"/>
  <c r="BM60" i="14"/>
  <c r="BV60" i="14"/>
  <c r="CD60" i="14"/>
  <c r="BN60" i="14"/>
  <c r="BW60" i="14"/>
  <c r="CE60" i="14"/>
  <c r="CB60" i="14"/>
  <c r="CS60" i="14"/>
  <c r="CF60" i="14"/>
  <c r="BP60" i="14"/>
  <c r="CG60" i="14"/>
  <c r="BQ60" i="14"/>
  <c r="CH60" i="14"/>
  <c r="CJ60" i="14"/>
  <c r="BY60" i="14"/>
  <c r="CP60" i="14"/>
  <c r="CY57" i="14"/>
  <c r="DG57" i="14"/>
  <c r="DA57" i="14"/>
  <c r="CW57" i="14"/>
  <c r="DE57" i="14"/>
  <c r="DB57" i="14"/>
  <c r="DC57" i="14"/>
  <c r="DD57" i="14"/>
  <c r="DF57" i="14"/>
  <c r="CU57" i="14"/>
  <c r="CX57" i="14"/>
  <c r="CG50" i="14"/>
  <c r="BZ50" i="14"/>
  <c r="CP50" i="14"/>
  <c r="BT50" i="14"/>
  <c r="CA50" i="14"/>
  <c r="CQ50" i="14"/>
  <c r="BY50" i="14"/>
  <c r="BN50" i="14"/>
  <c r="CS50" i="14"/>
  <c r="BM50" i="14"/>
  <c r="CR50" i="14"/>
  <c r="BW50" i="14"/>
  <c r="BX50" i="14"/>
  <c r="BR78" i="14"/>
  <c r="CG78" i="14"/>
  <c r="BS78" i="14"/>
  <c r="BZ78" i="14"/>
  <c r="CH78" i="14"/>
  <c r="CP78" i="14"/>
  <c r="CQ78" i="14"/>
  <c r="BQ78" i="14"/>
  <c r="BY78" i="14"/>
  <c r="CF78" i="14"/>
  <c r="BU78" i="14"/>
  <c r="CJ78" i="14"/>
  <c r="BV78" i="14"/>
  <c r="CL78" i="14"/>
  <c r="BP78" i="14"/>
  <c r="CE78" i="14"/>
  <c r="BO78" i="14"/>
  <c r="CS78" i="14"/>
  <c r="CB78" i="14"/>
  <c r="CD78" i="14"/>
  <c r="BM78" i="14"/>
  <c r="CR78" i="14"/>
  <c r="BN78" i="14"/>
  <c r="BR86" i="14"/>
  <c r="CG86" i="14"/>
  <c r="BZ86" i="14"/>
  <c r="CP86" i="14"/>
  <c r="BT86" i="14"/>
  <c r="CQ86" i="14"/>
  <c r="BQ86" i="14"/>
  <c r="BY86" i="14"/>
  <c r="BM86" i="14"/>
  <c r="CR86" i="14"/>
  <c r="BN86" i="14"/>
  <c r="BO86" i="14"/>
  <c r="CS86" i="14"/>
  <c r="BX86" i="14"/>
  <c r="BW86" i="14"/>
  <c r="BP86" i="14"/>
  <c r="BV86" i="14"/>
  <c r="BR97" i="14"/>
  <c r="CG97" i="14"/>
  <c r="CO97" i="14"/>
  <c r="BP97" i="14"/>
  <c r="BX97" i="14"/>
  <c r="CE97" i="14"/>
  <c r="CM97" i="14"/>
  <c r="BM97" i="14"/>
  <c r="BW97" i="14"/>
  <c r="CH97" i="14"/>
  <c r="CR97" i="14"/>
  <c r="BN97" i="14"/>
  <c r="BY97" i="14"/>
  <c r="CI97" i="14"/>
  <c r="BO97" i="14"/>
  <c r="BZ97" i="14"/>
  <c r="CJ97" i="14"/>
  <c r="CS97" i="14"/>
  <c r="BV97" i="14"/>
  <c r="CF97" i="14"/>
  <c r="CQ97" i="14"/>
  <c r="BU97" i="14"/>
  <c r="CP97" i="14"/>
  <c r="BL97" i="14"/>
  <c r="CA97" i="14"/>
  <c r="CB97" i="14"/>
  <c r="CC97" i="14"/>
  <c r="CD97" i="14"/>
  <c r="BQ97" i="14"/>
  <c r="CK97" i="14"/>
  <c r="BS97" i="14"/>
  <c r="CL97" i="14"/>
  <c r="BT97" i="14"/>
  <c r="CN97" i="14"/>
  <c r="BS134" i="14"/>
  <c r="BZ134" i="14"/>
  <c r="CH134" i="14"/>
  <c r="CP134" i="14"/>
  <c r="BN134" i="14"/>
  <c r="BW134" i="14"/>
  <c r="CE134" i="14"/>
  <c r="CN134" i="14"/>
  <c r="BO134" i="14"/>
  <c r="BX134" i="14"/>
  <c r="CF134" i="14"/>
  <c r="BP134" i="14"/>
  <c r="BY134" i="14"/>
  <c r="CG134" i="14"/>
  <c r="CQ134" i="14"/>
  <c r="CR134" i="14"/>
  <c r="BM134" i="14"/>
  <c r="BV134" i="14"/>
  <c r="CD134" i="14"/>
  <c r="BQ134" i="14"/>
  <c r="CI134" i="14"/>
  <c r="BR134" i="14"/>
  <c r="CL134" i="14"/>
  <c r="CJ134" i="14"/>
  <c r="BT134" i="14"/>
  <c r="CB134" i="14"/>
  <c r="BU134" i="14"/>
  <c r="CS134" i="14"/>
  <c r="CA134" i="14"/>
  <c r="BL134" i="14"/>
  <c r="CC134" i="14"/>
  <c r="CK134" i="14"/>
  <c r="CU154" i="14"/>
  <c r="CW154" i="14"/>
  <c r="DE154" i="14"/>
  <c r="CY154" i="14"/>
  <c r="CZ154" i="14"/>
  <c r="DA154" i="14"/>
  <c r="CV154" i="14"/>
  <c r="DF154" i="14"/>
  <c r="DG154" i="14"/>
  <c r="DD154" i="14"/>
  <c r="CX154" i="14"/>
  <c r="DC154" i="14"/>
  <c r="DB154" i="14"/>
  <c r="CZ170" i="14"/>
  <c r="DA170" i="14"/>
  <c r="DB170" i="14"/>
  <c r="CX170" i="14"/>
  <c r="CU170" i="14"/>
  <c r="CV170" i="14"/>
  <c r="CW170" i="14"/>
  <c r="DE170" i="14"/>
  <c r="DD170" i="14"/>
  <c r="DC170" i="14"/>
  <c r="DG170" i="14"/>
  <c r="CZ178" i="14"/>
  <c r="DA178" i="14"/>
  <c r="DB178" i="14"/>
  <c r="CX178" i="14"/>
  <c r="CU178" i="14"/>
  <c r="CV178" i="14"/>
  <c r="CW178" i="14"/>
  <c r="DE178" i="14"/>
  <c r="DD178" i="14"/>
  <c r="DC178" i="14"/>
  <c r="DG178" i="14"/>
  <c r="DA139" i="14"/>
  <c r="DB139" i="14"/>
  <c r="DC139" i="14"/>
  <c r="CY139" i="14"/>
  <c r="DG139" i="14"/>
  <c r="DD139" i="14"/>
  <c r="DE139" i="14"/>
  <c r="DF139" i="14"/>
  <c r="CX139" i="14"/>
  <c r="CV139" i="14"/>
  <c r="CW139" i="14"/>
  <c r="CZ139" i="14"/>
  <c r="BN82" i="14"/>
  <c r="BO82" i="14"/>
  <c r="CS82" i="14"/>
  <c r="BX82" i="14"/>
  <c r="BM82" i="14"/>
  <c r="CR82" i="14"/>
  <c r="BY82" i="14"/>
  <c r="BZ82" i="14"/>
  <c r="CP82" i="14"/>
  <c r="CQ82" i="14"/>
  <c r="BQ82" i="14"/>
  <c r="BS82" i="14"/>
  <c r="CA82" i="14"/>
  <c r="CG82" i="14"/>
  <c r="BZ71" i="14"/>
  <c r="CH71" i="14"/>
  <c r="CP71" i="14"/>
  <c r="BT71" i="14"/>
  <c r="CB71" i="14"/>
  <c r="CK71" i="14"/>
  <c r="CS71" i="14"/>
  <c r="BU71" i="14"/>
  <c r="CL71" i="14"/>
  <c r="BM71" i="14"/>
  <c r="BV71" i="14"/>
  <c r="CD71" i="14"/>
  <c r="BR71" i="14"/>
  <c r="CA71" i="14"/>
  <c r="CJ71" i="14"/>
  <c r="BN71" i="14"/>
  <c r="CE71" i="14"/>
  <c r="BO71" i="14"/>
  <c r="CF71" i="14"/>
  <c r="BP71" i="14"/>
  <c r="CG71" i="14"/>
  <c r="CR71" i="14"/>
  <c r="BY71" i="14"/>
  <c r="CI71" i="14"/>
  <c r="CN71" i="14"/>
  <c r="CQ71" i="14"/>
  <c r="BQ71" i="14"/>
  <c r="BW71" i="14"/>
  <c r="BX71" i="14"/>
  <c r="BT44" i="14"/>
  <c r="CA44" i="14"/>
  <c r="CQ44" i="14"/>
  <c r="BM44" i="14"/>
  <c r="CB44" i="14"/>
  <c r="CJ44" i="14"/>
  <c r="BN44" i="14"/>
  <c r="BV44" i="14"/>
  <c r="CC44" i="14"/>
  <c r="BR44" i="14"/>
  <c r="CG44" i="14"/>
  <c r="CP44" i="14"/>
  <c r="CD44" i="14"/>
  <c r="CS44" i="14"/>
  <c r="BP44" i="14"/>
  <c r="CE44" i="14"/>
  <c r="BY44" i="14"/>
  <c r="CF44" i="14"/>
  <c r="CH44" i="14"/>
  <c r="BX44" i="14"/>
  <c r="BQ44" i="14"/>
  <c r="BW44" i="14"/>
  <c r="BL44" i="14"/>
  <c r="CA68" i="14"/>
  <c r="CQ68" i="14"/>
  <c r="BO68" i="14"/>
  <c r="BX68" i="14"/>
  <c r="BP68" i="14"/>
  <c r="BY68" i="14"/>
  <c r="CG68" i="14"/>
  <c r="BQ68" i="14"/>
  <c r="CR68" i="14"/>
  <c r="BN68" i="14"/>
  <c r="BZ68" i="14"/>
  <c r="CS68" i="14"/>
  <c r="BM68" i="14"/>
  <c r="BV68" i="14"/>
  <c r="BR68" i="14"/>
  <c r="BM172" i="14"/>
  <c r="BU172" i="14"/>
  <c r="CB172" i="14"/>
  <c r="CJ172" i="14"/>
  <c r="CR172" i="14"/>
  <c r="BO172" i="14"/>
  <c r="BX172" i="14"/>
  <c r="CF172" i="14"/>
  <c r="CO172" i="14"/>
  <c r="BP172" i="14"/>
  <c r="BY172" i="14"/>
  <c r="CG172" i="14"/>
  <c r="CP172" i="14"/>
  <c r="BQ172" i="14"/>
  <c r="CH172" i="14"/>
  <c r="CQ172" i="14"/>
  <c r="BN172" i="14"/>
  <c r="BW172" i="14"/>
  <c r="CE172" i="14"/>
  <c r="CN172" i="14"/>
  <c r="CA172" i="14"/>
  <c r="CS172" i="14"/>
  <c r="CC172" i="14"/>
  <c r="CD172" i="14"/>
  <c r="BR172" i="14"/>
  <c r="CI172" i="14"/>
  <c r="BS172" i="14"/>
  <c r="CK172" i="14"/>
  <c r="BT172" i="14"/>
  <c r="CL172" i="14"/>
  <c r="BV172" i="14"/>
  <c r="CM172" i="14"/>
  <c r="BZ172" i="14"/>
  <c r="BL172" i="14"/>
  <c r="DC74" i="14"/>
  <c r="CV74" i="14"/>
  <c r="DD74" i="14"/>
  <c r="CW74" i="14"/>
  <c r="DE74" i="14"/>
  <c r="DA74" i="14"/>
  <c r="DG74" i="14"/>
  <c r="CZ74" i="14"/>
  <c r="CX74" i="14"/>
  <c r="CY74" i="14"/>
  <c r="CU74" i="14"/>
  <c r="DB74" i="14"/>
  <c r="CZ166" i="14"/>
  <c r="DA166" i="14"/>
  <c r="DB166" i="14"/>
  <c r="CU166" i="14"/>
  <c r="CX166" i="14"/>
  <c r="CV166" i="14"/>
  <c r="CW166" i="14"/>
  <c r="DE166" i="14"/>
  <c r="DC166" i="14"/>
  <c r="DD166" i="14"/>
  <c r="DG166" i="14"/>
  <c r="BW43" i="14"/>
  <c r="CD43" i="14"/>
  <c r="CS43" i="14"/>
  <c r="BP43" i="14"/>
  <c r="BX43" i="14"/>
  <c r="CE43" i="14"/>
  <c r="BQ43" i="14"/>
  <c r="BY43" i="14"/>
  <c r="CF43" i="14"/>
  <c r="BM43" i="14"/>
  <c r="CB43" i="14"/>
  <c r="CJ43" i="14"/>
  <c r="CR43" i="14"/>
  <c r="BN43" i="14"/>
  <c r="CC43" i="14"/>
  <c r="CG43" i="14"/>
  <c r="BS43" i="14"/>
  <c r="CH43" i="14"/>
  <c r="CQ43" i="14"/>
  <c r="BZ43" i="14"/>
  <c r="BT43" i="14"/>
  <c r="BV43" i="14"/>
  <c r="CP43" i="14"/>
  <c r="BL43" i="14"/>
  <c r="BM104" i="14"/>
  <c r="BU104" i="14"/>
  <c r="CB104" i="14"/>
  <c r="CJ104" i="14"/>
  <c r="CR104" i="14"/>
  <c r="BQ104" i="14"/>
  <c r="CH104" i="14"/>
  <c r="CQ104" i="14"/>
  <c r="BR104" i="14"/>
  <c r="BZ104" i="14"/>
  <c r="CI104" i="14"/>
  <c r="BS104" i="14"/>
  <c r="CA104" i="14"/>
  <c r="CK104" i="14"/>
  <c r="CS104" i="14"/>
  <c r="BP104" i="14"/>
  <c r="BY104" i="14"/>
  <c r="CG104" i="14"/>
  <c r="CP104" i="14"/>
  <c r="BX104" i="14"/>
  <c r="CO104" i="14"/>
  <c r="CC104" i="14"/>
  <c r="BN104" i="14"/>
  <c r="CD104" i="14"/>
  <c r="BO104" i="14"/>
  <c r="CF104" i="14"/>
  <c r="BT104" i="14"/>
  <c r="CL104" i="14"/>
  <c r="BV104" i="14"/>
  <c r="CM104" i="14"/>
  <c r="BW104" i="14"/>
  <c r="CN104" i="14"/>
  <c r="BL104" i="14"/>
  <c r="CE104" i="14"/>
  <c r="BQ132" i="14"/>
  <c r="BY132" i="14"/>
  <c r="CF132" i="14"/>
  <c r="CN132" i="14"/>
  <c r="BT132" i="14"/>
  <c r="CB132" i="14"/>
  <c r="CK132" i="14"/>
  <c r="CS132" i="14"/>
  <c r="BU132" i="14"/>
  <c r="CC132" i="14"/>
  <c r="CL132" i="14"/>
  <c r="BN132" i="14"/>
  <c r="CE132" i="14"/>
  <c r="BM132" i="14"/>
  <c r="BV132" i="14"/>
  <c r="CD132" i="14"/>
  <c r="BW132" i="14"/>
  <c r="BS132" i="14"/>
  <c r="CA132" i="14"/>
  <c r="CJ132" i="14"/>
  <c r="CO132" i="14"/>
  <c r="BO132" i="14"/>
  <c r="CI132" i="14"/>
  <c r="BP132" i="14"/>
  <c r="CP132" i="14"/>
  <c r="BR132" i="14"/>
  <c r="CQ132" i="14"/>
  <c r="BL132" i="14"/>
  <c r="BZ132" i="14"/>
  <c r="BX132" i="14"/>
  <c r="CR132" i="14"/>
  <c r="CH132" i="14"/>
  <c r="CG132" i="14"/>
  <c r="BO155" i="14"/>
  <c r="BW155" i="14"/>
  <c r="CD155" i="14"/>
  <c r="CL155" i="14"/>
  <c r="CS155" i="14"/>
  <c r="BP155" i="14"/>
  <c r="BX155" i="14"/>
  <c r="CE155" i="14"/>
  <c r="CM155" i="14"/>
  <c r="BQ155" i="14"/>
  <c r="CF155" i="14"/>
  <c r="CN155" i="14"/>
  <c r="BM155" i="14"/>
  <c r="BU155" i="14"/>
  <c r="CB155" i="14"/>
  <c r="CJ155" i="14"/>
  <c r="CR155" i="14"/>
  <c r="BN155" i="14"/>
  <c r="CC155" i="14"/>
  <c r="BR155" i="14"/>
  <c r="CG155" i="14"/>
  <c r="BS155" i="14"/>
  <c r="CH155" i="14"/>
  <c r="CA155" i="14"/>
  <c r="CQ155" i="14"/>
  <c r="BT155" i="14"/>
  <c r="BV155" i="14"/>
  <c r="CP155" i="14"/>
  <c r="CI155" i="14"/>
  <c r="CK155" i="14"/>
  <c r="CO155" i="14"/>
  <c r="BZ155" i="14"/>
  <c r="BL155" i="14"/>
  <c r="DC62" i="14"/>
  <c r="DD62" i="14"/>
  <c r="CW62" i="14"/>
  <c r="DE62" i="14"/>
  <c r="DA62" i="14"/>
  <c r="DF62" i="14"/>
  <c r="DG62" i="14"/>
  <c r="CY62" i="14"/>
  <c r="CU62" i="14"/>
  <c r="DB62" i="14"/>
  <c r="CX62" i="14"/>
  <c r="BP72" i="14"/>
  <c r="CE72" i="14"/>
  <c r="BM72" i="14"/>
  <c r="BV72" i="14"/>
  <c r="CD72" i="14"/>
  <c r="BN72" i="14"/>
  <c r="CF72" i="14"/>
  <c r="CS72" i="14"/>
  <c r="BO72" i="14"/>
  <c r="CG72" i="14"/>
  <c r="BQ72" i="14"/>
  <c r="CH72" i="14"/>
  <c r="BR72" i="14"/>
  <c r="BZ72" i="14"/>
  <c r="CJ72" i="14"/>
  <c r="CP72" i="14"/>
  <c r="CQ72" i="14"/>
  <c r="CR72" i="14"/>
  <c r="BY72" i="14"/>
  <c r="BT115" i="14"/>
  <c r="CA115" i="14"/>
  <c r="CI115" i="14"/>
  <c r="CQ115" i="14"/>
  <c r="BP115" i="14"/>
  <c r="BY115" i="14"/>
  <c r="CG115" i="14"/>
  <c r="CP115" i="14"/>
  <c r="BQ115" i="14"/>
  <c r="CH115" i="14"/>
  <c r="CR115" i="14"/>
  <c r="BR115" i="14"/>
  <c r="CJ115" i="14"/>
  <c r="BO115" i="14"/>
  <c r="BX115" i="14"/>
  <c r="CF115" i="14"/>
  <c r="CO115" i="14"/>
  <c r="BW115" i="14"/>
  <c r="CN115" i="14"/>
  <c r="CD115" i="14"/>
  <c r="CB115" i="14"/>
  <c r="CC115" i="14"/>
  <c r="CS115" i="14"/>
  <c r="BL115" i="14"/>
  <c r="BN115" i="14"/>
  <c r="CE115" i="14"/>
  <c r="BS115" i="14"/>
  <c r="CK115" i="14"/>
  <c r="BU115" i="14"/>
  <c r="CL115" i="14"/>
  <c r="BV115" i="14"/>
  <c r="CM115" i="14"/>
  <c r="BM115" i="14"/>
  <c r="CV173" i="14"/>
  <c r="DD173" i="14"/>
  <c r="CW173" i="14"/>
  <c r="DE173" i="14"/>
  <c r="CU173" i="14"/>
  <c r="CX173" i="14"/>
  <c r="DB173" i="14"/>
  <c r="DG173" i="14"/>
  <c r="DA173" i="14"/>
  <c r="CZ173" i="14"/>
  <c r="DC173" i="14"/>
  <c r="BP64" i="14"/>
  <c r="BX64" i="14"/>
  <c r="CE64" i="14"/>
  <c r="BS64" i="14"/>
  <c r="CJ64" i="14"/>
  <c r="BT64" i="14"/>
  <c r="CB64" i="14"/>
  <c r="CS64" i="14"/>
  <c r="BQ64" i="14"/>
  <c r="CH64" i="14"/>
  <c r="CQ64" i="14"/>
  <c r="BV64" i="14"/>
  <c r="CN64" i="14"/>
  <c r="BW64" i="14"/>
  <c r="BY64" i="14"/>
  <c r="CP64" i="14"/>
  <c r="CC64" i="14"/>
  <c r="BM64" i="14"/>
  <c r="CD64" i="14"/>
  <c r="BN64" i="14"/>
  <c r="CF64" i="14"/>
  <c r="BO64" i="14"/>
  <c r="CG64" i="14"/>
  <c r="BL64" i="14"/>
  <c r="BW59" i="14"/>
  <c r="CD59" i="14"/>
  <c r="CL59" i="14"/>
  <c r="CS59" i="14"/>
  <c r="CJ59" i="14"/>
  <c r="BT59" i="14"/>
  <c r="CB59" i="14"/>
  <c r="BU59" i="14"/>
  <c r="CC59" i="14"/>
  <c r="BM59" i="14"/>
  <c r="CE59" i="14"/>
  <c r="BN59" i="14"/>
  <c r="CF59" i="14"/>
  <c r="BP59" i="14"/>
  <c r="CG59" i="14"/>
  <c r="BQ59" i="14"/>
  <c r="CH59" i="14"/>
  <c r="BV59" i="14"/>
  <c r="BY59" i="14"/>
  <c r="CP59" i="14"/>
  <c r="CQ59" i="14"/>
  <c r="BP84" i="14"/>
  <c r="BX84" i="14"/>
  <c r="CE84" i="14"/>
  <c r="BQ84" i="14"/>
  <c r="BY84" i="14"/>
  <c r="CF84" i="14"/>
  <c r="BR84" i="14"/>
  <c r="CG84" i="14"/>
  <c r="BO84" i="14"/>
  <c r="BW84" i="14"/>
  <c r="CD84" i="14"/>
  <c r="CL84" i="14"/>
  <c r="CS84" i="14"/>
  <c r="BS84" i="14"/>
  <c r="CH84" i="14"/>
  <c r="BT84" i="14"/>
  <c r="CJ84" i="14"/>
  <c r="BN84" i="14"/>
  <c r="CB84" i="14"/>
  <c r="CP84" i="14"/>
  <c r="CQ84" i="14"/>
  <c r="BM84" i="14"/>
  <c r="CR84" i="14"/>
  <c r="BV84" i="14"/>
  <c r="BZ84" i="14"/>
  <c r="CA84" i="14"/>
  <c r="BR105" i="14"/>
  <c r="CG105" i="14"/>
  <c r="CO105" i="14"/>
  <c r="BS105" i="14"/>
  <c r="CA105" i="14"/>
  <c r="CJ105" i="14"/>
  <c r="BT105" i="14"/>
  <c r="CB105" i="14"/>
  <c r="CK105" i="14"/>
  <c r="CS105" i="14"/>
  <c r="BU105" i="14"/>
  <c r="CC105" i="14"/>
  <c r="CL105" i="14"/>
  <c r="BQ105" i="14"/>
  <c r="CI105" i="14"/>
  <c r="CR105" i="14"/>
  <c r="BY105" i="14"/>
  <c r="CQ105" i="14"/>
  <c r="BL105" i="14"/>
  <c r="BM105" i="14"/>
  <c r="CD105" i="14"/>
  <c r="BN105" i="14"/>
  <c r="CE105" i="14"/>
  <c r="BO105" i="14"/>
  <c r="CF105" i="14"/>
  <c r="BP105" i="14"/>
  <c r="CH105" i="14"/>
  <c r="BV105" i="14"/>
  <c r="CM105" i="14"/>
  <c r="BW105" i="14"/>
  <c r="CN105" i="14"/>
  <c r="BX105" i="14"/>
  <c r="CP105" i="14"/>
  <c r="BN125" i="14"/>
  <c r="BV125" i="14"/>
  <c r="CC125" i="14"/>
  <c r="CK125" i="14"/>
  <c r="BR125" i="14"/>
  <c r="BZ125" i="14"/>
  <c r="CI125" i="14"/>
  <c r="CR125" i="14"/>
  <c r="BS125" i="14"/>
  <c r="CA125" i="14"/>
  <c r="CJ125" i="14"/>
  <c r="CS125" i="14"/>
  <c r="BU125" i="14"/>
  <c r="BT125" i="14"/>
  <c r="CB125" i="14"/>
  <c r="CL125" i="14"/>
  <c r="BQ125" i="14"/>
  <c r="CH125" i="14"/>
  <c r="CQ125" i="14"/>
  <c r="CD125" i="14"/>
  <c r="BY125" i="14"/>
  <c r="BO125" i="14"/>
  <c r="BP125" i="14"/>
  <c r="CE125" i="14"/>
  <c r="CF125" i="14"/>
  <c r="CN125" i="14"/>
  <c r="CO125" i="14"/>
  <c r="CP125" i="14"/>
  <c r="BM125" i="14"/>
  <c r="CG125" i="14"/>
  <c r="BX125" i="14"/>
  <c r="BW125" i="14"/>
  <c r="BL125" i="14"/>
  <c r="CZ160" i="14"/>
  <c r="DA160" i="14"/>
  <c r="DB160" i="14"/>
  <c r="CX160" i="14"/>
  <c r="DC160" i="14"/>
  <c r="DD160" i="14"/>
  <c r="DE160" i="14"/>
  <c r="CW160" i="14"/>
  <c r="DG160" i="14"/>
  <c r="CU160" i="14"/>
  <c r="CV160" i="14"/>
  <c r="BX56" i="14"/>
  <c r="BN56" i="14"/>
  <c r="BW56" i="14"/>
  <c r="BY56" i="14"/>
  <c r="CG56" i="14"/>
  <c r="CP56" i="14"/>
  <c r="CQ56" i="14"/>
  <c r="BM56" i="14"/>
  <c r="BZ56" i="14"/>
  <c r="BT56" i="14"/>
  <c r="CW37" i="14"/>
  <c r="DE37" i="14"/>
  <c r="CX37" i="14"/>
  <c r="DF37" i="14"/>
  <c r="CY37" i="14"/>
  <c r="DG37" i="14"/>
  <c r="DC37" i="14"/>
  <c r="DB37" i="14"/>
  <c r="DA37" i="14"/>
  <c r="DD37" i="14"/>
  <c r="CU37" i="14"/>
  <c r="CV181" i="14"/>
  <c r="DD181" i="14"/>
  <c r="CW181" i="14"/>
  <c r="DE181" i="14"/>
  <c r="CU181" i="14"/>
  <c r="CX181" i="14"/>
  <c r="DB181" i="14"/>
  <c r="DG181" i="14"/>
  <c r="DA181" i="14"/>
  <c r="CZ181" i="14"/>
  <c r="DC181" i="14"/>
  <c r="BR121" i="14"/>
  <c r="CG121" i="14"/>
  <c r="CO121" i="14"/>
  <c r="BU121" i="14"/>
  <c r="CC121" i="14"/>
  <c r="CL121" i="14"/>
  <c r="BL121" i="14"/>
  <c r="CP121" i="14"/>
  <c r="BM121" i="14"/>
  <c r="BV121" i="14"/>
  <c r="CD121" i="14"/>
  <c r="CM121" i="14"/>
  <c r="BX121" i="14"/>
  <c r="BN121" i="14"/>
  <c r="BW121" i="14"/>
  <c r="CE121" i="14"/>
  <c r="CN121" i="14"/>
  <c r="CF121" i="14"/>
  <c r="BP121" i="14"/>
  <c r="BY121" i="14"/>
  <c r="CH121" i="14"/>
  <c r="CQ121" i="14"/>
  <c r="BQ121" i="14"/>
  <c r="CI121" i="14"/>
  <c r="CR121" i="14"/>
  <c r="BS121" i="14"/>
  <c r="CA121" i="14"/>
  <c r="CJ121" i="14"/>
  <c r="BT121" i="14"/>
  <c r="CB121" i="14"/>
  <c r="CK121" i="14"/>
  <c r="CS121" i="14"/>
  <c r="BO121" i="14"/>
  <c r="BN133" i="14"/>
  <c r="BV133" i="14"/>
  <c r="CC133" i="14"/>
  <c r="CK133" i="14"/>
  <c r="BU133" i="14"/>
  <c r="CD133" i="14"/>
  <c r="BM133" i="14"/>
  <c r="BW133" i="14"/>
  <c r="CE133" i="14"/>
  <c r="CN133" i="14"/>
  <c r="CG133" i="14"/>
  <c r="BO133" i="14"/>
  <c r="BX133" i="14"/>
  <c r="CF133" i="14"/>
  <c r="CO133" i="14"/>
  <c r="BY133" i="14"/>
  <c r="BP133" i="14"/>
  <c r="BT133" i="14"/>
  <c r="CB133" i="14"/>
  <c r="CL133" i="14"/>
  <c r="CP133" i="14"/>
  <c r="BZ133" i="14"/>
  <c r="CJ133" i="14"/>
  <c r="CA133" i="14"/>
  <c r="BR133" i="14"/>
  <c r="CR133" i="14"/>
  <c r="CH133" i="14"/>
  <c r="BL133" i="14"/>
  <c r="BQ133" i="14"/>
  <c r="BS133" i="14"/>
  <c r="CI133" i="14"/>
  <c r="CS133" i="14"/>
  <c r="CQ133" i="14"/>
  <c r="DA153" i="14"/>
  <c r="DB153" i="14"/>
  <c r="DC153" i="14"/>
  <c r="DD153" i="14"/>
  <c r="CY153" i="14"/>
  <c r="CZ153" i="14"/>
  <c r="DE153" i="14"/>
  <c r="DF153" i="14"/>
  <c r="CX153" i="14"/>
  <c r="CV153" i="14"/>
  <c r="CW153" i="14"/>
  <c r="DG153" i="14"/>
  <c r="BP151" i="14"/>
  <c r="BX151" i="14"/>
  <c r="CE151" i="14"/>
  <c r="BM151" i="14"/>
  <c r="BV151" i="14"/>
  <c r="CD151" i="14"/>
  <c r="CN151" i="14"/>
  <c r="BN151" i="14"/>
  <c r="BW151" i="14"/>
  <c r="CF151" i="14"/>
  <c r="BY151" i="14"/>
  <c r="CP151" i="14"/>
  <c r="BO151" i="14"/>
  <c r="CG151" i="14"/>
  <c r="BU151" i="14"/>
  <c r="CC151" i="14"/>
  <c r="CL151" i="14"/>
  <c r="BR151" i="14"/>
  <c r="CI151" i="14"/>
  <c r="CB151" i="14"/>
  <c r="BS151" i="14"/>
  <c r="CJ151" i="14"/>
  <c r="CA151" i="14"/>
  <c r="BT151" i="14"/>
  <c r="CK151" i="14"/>
  <c r="CQ151" i="14"/>
  <c r="BZ151" i="14"/>
  <c r="BQ151" i="14"/>
  <c r="CH151" i="14"/>
  <c r="BL151" i="14"/>
  <c r="CR151" i="14"/>
  <c r="CS151" i="14"/>
  <c r="CG42" i="14"/>
  <c r="BS42" i="14"/>
  <c r="BZ42" i="14"/>
  <c r="BT42" i="14"/>
  <c r="CQ42" i="14"/>
  <c r="BP42" i="14"/>
  <c r="CE42" i="14"/>
  <c r="BV42" i="14"/>
  <c r="CS42" i="14"/>
  <c r="CN42" i="14"/>
  <c r="BM42" i="14"/>
  <c r="CR42" i="14"/>
  <c r="CC42" i="14"/>
  <c r="BN42" i="14"/>
  <c r="BW42" i="14"/>
  <c r="BY42" i="14"/>
  <c r="DA131" i="14"/>
  <c r="DB131" i="14"/>
  <c r="DC131" i="14"/>
  <c r="CY131" i="14"/>
  <c r="DG131" i="14"/>
  <c r="DD131" i="14"/>
  <c r="DE131" i="14"/>
  <c r="DF131" i="14"/>
  <c r="CX131" i="14"/>
  <c r="CV131" i="14"/>
  <c r="CW131" i="14"/>
  <c r="CZ131" i="14"/>
  <c r="BO87" i="14"/>
  <c r="BW87" i="14"/>
  <c r="CS87" i="14"/>
  <c r="BP87" i="14"/>
  <c r="BX87" i="14"/>
  <c r="BQ87" i="14"/>
  <c r="BY87" i="14"/>
  <c r="BN87" i="14"/>
  <c r="BV87" i="14"/>
  <c r="BZ87" i="14"/>
  <c r="CP87" i="14"/>
  <c r="CQ87" i="14"/>
  <c r="BT87" i="14"/>
  <c r="CG87" i="14"/>
  <c r="BM87" i="14"/>
  <c r="CR87" i="14"/>
  <c r="BR87" i="14"/>
  <c r="CV165" i="14"/>
  <c r="DD165" i="14"/>
  <c r="CW165" i="14"/>
  <c r="DE165" i="14"/>
  <c r="CU165" i="14"/>
  <c r="CX165" i="14"/>
  <c r="DB165" i="14"/>
  <c r="DG165" i="14"/>
  <c r="DA165" i="14"/>
  <c r="CZ165" i="14"/>
  <c r="DC165" i="14"/>
  <c r="BQ69" i="14"/>
  <c r="BY69" i="14"/>
  <c r="CF69" i="14"/>
  <c r="BP69" i="14"/>
  <c r="CH69" i="14"/>
  <c r="CQ69" i="14"/>
  <c r="BR69" i="14"/>
  <c r="BZ69" i="14"/>
  <c r="CR69" i="14"/>
  <c r="CA69" i="14"/>
  <c r="CJ69" i="14"/>
  <c r="BO69" i="14"/>
  <c r="BX69" i="14"/>
  <c r="CG69" i="14"/>
  <c r="CP69" i="14"/>
  <c r="CB69" i="14"/>
  <c r="CS69" i="14"/>
  <c r="BM69" i="14"/>
  <c r="CD69" i="14"/>
  <c r="BW69" i="14"/>
  <c r="BV69" i="14"/>
  <c r="CE69" i="14"/>
  <c r="CL69" i="14"/>
  <c r="BN69" i="14"/>
  <c r="BU69" i="14"/>
  <c r="BO98" i="14"/>
  <c r="BW98" i="14"/>
  <c r="CD98" i="14"/>
  <c r="CL98" i="14"/>
  <c r="CS98" i="14"/>
  <c r="BM98" i="14"/>
  <c r="BU98" i="14"/>
  <c r="CB98" i="14"/>
  <c r="CJ98" i="14"/>
  <c r="CR98" i="14"/>
  <c r="BT98" i="14"/>
  <c r="CE98" i="14"/>
  <c r="CO98" i="14"/>
  <c r="BV98" i="14"/>
  <c r="CF98" i="14"/>
  <c r="CP98" i="14"/>
  <c r="BX98" i="14"/>
  <c r="CG98" i="14"/>
  <c r="CQ98" i="14"/>
  <c r="BS98" i="14"/>
  <c r="CC98" i="14"/>
  <c r="CN98" i="14"/>
  <c r="CA98" i="14"/>
  <c r="BN98" i="14"/>
  <c r="CH98" i="14"/>
  <c r="BL98" i="14"/>
  <c r="BP98" i="14"/>
  <c r="CI98" i="14"/>
  <c r="BQ98" i="14"/>
  <c r="CK98" i="14"/>
  <c r="BR98" i="14"/>
  <c r="CM98" i="14"/>
  <c r="BY98" i="14"/>
  <c r="BZ98" i="14"/>
  <c r="BP171" i="14"/>
  <c r="BX171" i="14"/>
  <c r="CE171" i="14"/>
  <c r="CM171" i="14"/>
  <c r="BM171" i="14"/>
  <c r="BV171" i="14"/>
  <c r="CD171" i="14"/>
  <c r="CN171" i="14"/>
  <c r="BN171" i="14"/>
  <c r="BW171" i="14"/>
  <c r="CF171" i="14"/>
  <c r="CO171" i="14"/>
  <c r="BO171" i="14"/>
  <c r="BY171" i="14"/>
  <c r="CG171" i="14"/>
  <c r="CP171" i="14"/>
  <c r="BL171" i="14"/>
  <c r="BU171" i="14"/>
  <c r="CC171" i="14"/>
  <c r="CL171" i="14"/>
  <c r="BZ171" i="14"/>
  <c r="CR171" i="14"/>
  <c r="CA171" i="14"/>
  <c r="CB171" i="14"/>
  <c r="CS171" i="14"/>
  <c r="BQ171" i="14"/>
  <c r="CH171" i="14"/>
  <c r="BR171" i="14"/>
  <c r="CI171" i="14"/>
  <c r="BS171" i="14"/>
  <c r="CJ171" i="14"/>
  <c r="BT171" i="14"/>
  <c r="CK171" i="14"/>
  <c r="CQ171" i="14"/>
  <c r="BR145" i="14"/>
  <c r="CG145" i="14"/>
  <c r="CO145" i="14"/>
  <c r="BM145" i="14"/>
  <c r="BV145" i="14"/>
  <c r="CD145" i="14"/>
  <c r="CM145" i="14"/>
  <c r="BL145" i="14"/>
  <c r="BN145" i="14"/>
  <c r="BW145" i="14"/>
  <c r="CE145" i="14"/>
  <c r="CN145" i="14"/>
  <c r="BO145" i="14"/>
  <c r="BX145" i="14"/>
  <c r="CF145" i="14"/>
  <c r="CP145" i="14"/>
  <c r="BU145" i="14"/>
  <c r="CC145" i="14"/>
  <c r="CL145" i="14"/>
  <c r="BZ145" i="14"/>
  <c r="CR145" i="14"/>
  <c r="CA145" i="14"/>
  <c r="CH145" i="14"/>
  <c r="CJ145" i="14"/>
  <c r="BT145" i="14"/>
  <c r="CB145" i="14"/>
  <c r="CS145" i="14"/>
  <c r="BQ145" i="14"/>
  <c r="BS145" i="14"/>
  <c r="CK145" i="14"/>
  <c r="BY145" i="14"/>
  <c r="CQ145" i="14"/>
  <c r="BP145" i="14"/>
  <c r="CI145" i="14"/>
  <c r="CW144" i="14"/>
  <c r="DE144" i="14"/>
  <c r="CZ144" i="14"/>
  <c r="DA144" i="14"/>
  <c r="DB144" i="14"/>
  <c r="CX144" i="14"/>
  <c r="DG144" i="14"/>
  <c r="CY144" i="14"/>
  <c r="DC144" i="14"/>
  <c r="DD144" i="14"/>
  <c r="CV144" i="14"/>
  <c r="DF144" i="14"/>
  <c r="DA83" i="14"/>
  <c r="CU83" i="14"/>
  <c r="DB83" i="14"/>
  <c r="DC83" i="14"/>
  <c r="CY83" i="14"/>
  <c r="DG83" i="14"/>
  <c r="DD83" i="14"/>
  <c r="DE83" i="14"/>
  <c r="CX83" i="14"/>
  <c r="CV83" i="14"/>
  <c r="CW83" i="14"/>
  <c r="CZ83" i="14"/>
  <c r="BQ148" i="14"/>
  <c r="BY148" i="14"/>
  <c r="CF148" i="14"/>
  <c r="CN148" i="14"/>
  <c r="BR148" i="14"/>
  <c r="BZ148" i="14"/>
  <c r="CI148" i="14"/>
  <c r="CR148" i="14"/>
  <c r="BS148" i="14"/>
  <c r="CA148" i="14"/>
  <c r="CJ148" i="14"/>
  <c r="CS148" i="14"/>
  <c r="BT148" i="14"/>
  <c r="CB148" i="14"/>
  <c r="CK148" i="14"/>
  <c r="BP148" i="14"/>
  <c r="CH148" i="14"/>
  <c r="CQ148" i="14"/>
  <c r="BM148" i="14"/>
  <c r="CD148" i="14"/>
  <c r="CL148" i="14"/>
  <c r="BV148" i="14"/>
  <c r="BL148" i="14"/>
  <c r="BN148" i="14"/>
  <c r="CE148" i="14"/>
  <c r="BO148" i="14"/>
  <c r="CG148" i="14"/>
  <c r="BX148" i="14"/>
  <c r="CC148" i="14"/>
  <c r="BU148" i="14"/>
  <c r="BW148" i="14"/>
  <c r="CP148" i="14"/>
  <c r="CW39" i="14"/>
  <c r="DE39" i="14"/>
  <c r="CX39" i="14"/>
  <c r="DF39" i="14"/>
  <c r="CY39" i="14"/>
  <c r="DG39" i="14"/>
  <c r="DA39" i="14"/>
  <c r="DB39" i="14"/>
  <c r="DD39" i="14"/>
  <c r="CU39" i="14"/>
  <c r="CY73" i="14"/>
  <c r="DG73" i="14"/>
  <c r="CZ73" i="14"/>
  <c r="DA73" i="14"/>
  <c r="CW73" i="14"/>
  <c r="DE73" i="14"/>
  <c r="DB73" i="14"/>
  <c r="DC73" i="14"/>
  <c r="DD73" i="14"/>
  <c r="CV73" i="14"/>
  <c r="CU73" i="14"/>
  <c r="CX73" i="14"/>
  <c r="CA80" i="14"/>
  <c r="CQ80" i="14"/>
  <c r="BM80" i="14"/>
  <c r="CR80" i="14"/>
  <c r="BN80" i="14"/>
  <c r="BV80" i="14"/>
  <c r="BZ80" i="14"/>
  <c r="CP80" i="14"/>
  <c r="BO80" i="14"/>
  <c r="CS80" i="14"/>
  <c r="BQ80" i="14"/>
  <c r="CF80" i="14"/>
  <c r="CN80" i="14"/>
  <c r="BR80" i="14"/>
  <c r="BW80" i="14"/>
  <c r="BX80" i="14"/>
  <c r="BY80" i="14"/>
  <c r="CG80" i="14"/>
  <c r="CL80" i="14"/>
  <c r="BT123" i="14"/>
  <c r="CA123" i="14"/>
  <c r="CI123" i="14"/>
  <c r="CQ123" i="14"/>
  <c r="BO123" i="14"/>
  <c r="BX123" i="14"/>
  <c r="CF123" i="14"/>
  <c r="CO123" i="14"/>
  <c r="BR123" i="14"/>
  <c r="BP123" i="14"/>
  <c r="BY123" i="14"/>
  <c r="CG123" i="14"/>
  <c r="CP123" i="14"/>
  <c r="BQ123" i="14"/>
  <c r="CH123" i="14"/>
  <c r="CR123" i="14"/>
  <c r="BL123" i="14"/>
  <c r="CJ123" i="14"/>
  <c r="BS123" i="14"/>
  <c r="BM123" i="14"/>
  <c r="BV123" i="14"/>
  <c r="BN123" i="14"/>
  <c r="BW123" i="14"/>
  <c r="CE123" i="14"/>
  <c r="CN123" i="14"/>
  <c r="BU123" i="14"/>
  <c r="CL123" i="14"/>
  <c r="CM123" i="14"/>
  <c r="CB123" i="14"/>
  <c r="CC123" i="14"/>
  <c r="CK123" i="14"/>
  <c r="CD123" i="14"/>
  <c r="CS123" i="14"/>
  <c r="CW152" i="14"/>
  <c r="DE152" i="14"/>
  <c r="DD152" i="14"/>
  <c r="CV152" i="14"/>
  <c r="CX152" i="14"/>
  <c r="DG152" i="14"/>
  <c r="DB152" i="14"/>
  <c r="CY152" i="14"/>
  <c r="CZ152" i="14"/>
  <c r="DA152" i="14"/>
  <c r="DC152" i="14"/>
  <c r="CZ182" i="14"/>
  <c r="DA182" i="14"/>
  <c r="DB182" i="14"/>
  <c r="CU182" i="14"/>
  <c r="CX182" i="14"/>
  <c r="CV182" i="14"/>
  <c r="CW182" i="14"/>
  <c r="DE182" i="14"/>
  <c r="DC182" i="14"/>
  <c r="DD182" i="14"/>
  <c r="DG182" i="14"/>
  <c r="DB42" i="14"/>
  <c r="DC42" i="14"/>
  <c r="CY42" i="14"/>
  <c r="DG42" i="14"/>
  <c r="CW42" i="14"/>
  <c r="CX42" i="14"/>
  <c r="DE42" i="14"/>
  <c r="DD42" i="14"/>
  <c r="DA42" i="14"/>
  <c r="CU42" i="14"/>
  <c r="DF42" i="14"/>
  <c r="CY49" i="14"/>
  <c r="DG49" i="14"/>
  <c r="DA49" i="14"/>
  <c r="CW49" i="14"/>
  <c r="DE49" i="14"/>
  <c r="DB49" i="14"/>
  <c r="DD49" i="14"/>
  <c r="DF49" i="14"/>
  <c r="CU49" i="14"/>
  <c r="CX49" i="14"/>
  <c r="BN70" i="14"/>
  <c r="BV70" i="14"/>
  <c r="BR70" i="14"/>
  <c r="BZ70" i="14"/>
  <c r="CR70" i="14"/>
  <c r="CA70" i="14"/>
  <c r="CJ70" i="14"/>
  <c r="CS70" i="14"/>
  <c r="CB70" i="14"/>
  <c r="CL70" i="14"/>
  <c r="BQ70" i="14"/>
  <c r="CH70" i="14"/>
  <c r="CQ70" i="14"/>
  <c r="CD70" i="14"/>
  <c r="BM70" i="14"/>
  <c r="CE70" i="14"/>
  <c r="BO70" i="14"/>
  <c r="CF70" i="14"/>
  <c r="BY70" i="14"/>
  <c r="CP70" i="14"/>
  <c r="BX70" i="14"/>
  <c r="CG70" i="14"/>
  <c r="BP70" i="14"/>
  <c r="BW70" i="14"/>
  <c r="CY75" i="14"/>
  <c r="DG75" i="14"/>
  <c r="CZ75" i="14"/>
  <c r="DA75" i="14"/>
  <c r="CW75" i="14"/>
  <c r="DE75" i="14"/>
  <c r="CU75" i="14"/>
  <c r="CV75" i="14"/>
  <c r="DD75" i="14"/>
  <c r="CX75" i="14"/>
  <c r="DC75" i="14"/>
  <c r="DB75" i="14"/>
  <c r="BN101" i="14"/>
  <c r="BV101" i="14"/>
  <c r="CC101" i="14"/>
  <c r="CK101" i="14"/>
  <c r="BT101" i="14"/>
  <c r="CA101" i="14"/>
  <c r="CI101" i="14"/>
  <c r="CQ101" i="14"/>
  <c r="BW101" i="14"/>
  <c r="CF101" i="14"/>
  <c r="CP101" i="14"/>
  <c r="BM101" i="14"/>
  <c r="BX101" i="14"/>
  <c r="CG101" i="14"/>
  <c r="CR101" i="14"/>
  <c r="BO101" i="14"/>
  <c r="BY101" i="14"/>
  <c r="CH101" i="14"/>
  <c r="CS101" i="14"/>
  <c r="BU101" i="14"/>
  <c r="CE101" i="14"/>
  <c r="CO101" i="14"/>
  <c r="CD101" i="14"/>
  <c r="BP101" i="14"/>
  <c r="CJ101" i="14"/>
  <c r="BQ101" i="14"/>
  <c r="CL101" i="14"/>
  <c r="BR101" i="14"/>
  <c r="CM101" i="14"/>
  <c r="BS101" i="14"/>
  <c r="CN101" i="14"/>
  <c r="BZ101" i="14"/>
  <c r="CB101" i="14"/>
  <c r="BL101" i="14"/>
  <c r="BN141" i="14"/>
  <c r="BV141" i="14"/>
  <c r="CC141" i="14"/>
  <c r="BY141" i="14"/>
  <c r="CP141" i="14"/>
  <c r="CH141" i="14"/>
  <c r="CQ141" i="14"/>
  <c r="BR141" i="14"/>
  <c r="BZ141" i="14"/>
  <c r="CI141" i="14"/>
  <c r="CR141" i="14"/>
  <c r="BO141" i="14"/>
  <c r="BX141" i="14"/>
  <c r="CF141" i="14"/>
  <c r="BT141" i="14"/>
  <c r="BL141" i="14"/>
  <c r="BU141" i="14"/>
  <c r="CS141" i="14"/>
  <c r="CB141" i="14"/>
  <c r="BW141" i="14"/>
  <c r="CD141" i="14"/>
  <c r="CE141" i="14"/>
  <c r="BS141" i="14"/>
  <c r="CA141" i="14"/>
  <c r="BM141" i="14"/>
  <c r="BZ162" i="14"/>
  <c r="CH162" i="14"/>
  <c r="CP162" i="14"/>
  <c r="BT162" i="14"/>
  <c r="CB162" i="14"/>
  <c r="CK162" i="14"/>
  <c r="CS162" i="14"/>
  <c r="BU162" i="14"/>
  <c r="CD162" i="14"/>
  <c r="CN162" i="14"/>
  <c r="BV162" i="14"/>
  <c r="CE162" i="14"/>
  <c r="CO162" i="14"/>
  <c r="BM162" i="14"/>
  <c r="BW162" i="14"/>
  <c r="CF162" i="14"/>
  <c r="CQ162" i="14"/>
  <c r="BR162" i="14"/>
  <c r="CC162" i="14"/>
  <c r="CM162" i="14"/>
  <c r="CA162" i="14"/>
  <c r="BN162" i="14"/>
  <c r="CG162" i="14"/>
  <c r="BO162" i="14"/>
  <c r="CI162" i="14"/>
  <c r="BP162" i="14"/>
  <c r="CJ162" i="14"/>
  <c r="BQ162" i="14"/>
  <c r="CL162" i="14"/>
  <c r="BX162" i="14"/>
  <c r="CR162" i="14"/>
  <c r="BL162" i="14"/>
  <c r="BT52" i="14"/>
  <c r="CA52" i="14"/>
  <c r="CQ52" i="14"/>
  <c r="BM52" i="14"/>
  <c r="CR52" i="14"/>
  <c r="BN52" i="14"/>
  <c r="CC52" i="14"/>
  <c r="BZ52" i="14"/>
  <c r="CP52" i="14"/>
  <c r="BX52" i="14"/>
  <c r="BY52" i="14"/>
  <c r="BW52" i="14"/>
  <c r="CS52" i="14"/>
  <c r="CG52" i="14"/>
  <c r="CX45" i="14"/>
  <c r="DF45" i="14"/>
  <c r="CY45" i="14"/>
  <c r="DG45" i="14"/>
  <c r="DC45" i="14"/>
  <c r="CW45" i="14"/>
  <c r="DA45" i="14"/>
  <c r="DB45" i="14"/>
  <c r="DD45" i="14"/>
  <c r="DE45" i="14"/>
  <c r="CU45" i="14"/>
  <c r="CX47" i="14"/>
  <c r="DF47" i="14"/>
  <c r="CY47" i="14"/>
  <c r="DG47" i="14"/>
  <c r="DC47" i="14"/>
  <c r="DA47" i="14"/>
  <c r="DB47" i="14"/>
  <c r="DD47" i="14"/>
  <c r="DE47" i="14"/>
  <c r="CW47" i="14"/>
  <c r="CU47" i="14"/>
  <c r="DA81" i="14"/>
  <c r="DB81" i="14"/>
  <c r="DC81" i="14"/>
  <c r="CY81" i="14"/>
  <c r="DG81" i="14"/>
  <c r="CV81" i="14"/>
  <c r="CU81" i="14"/>
  <c r="CW81" i="14"/>
  <c r="CX81" i="14"/>
  <c r="DE81" i="14"/>
  <c r="CZ81" i="14"/>
  <c r="DD81" i="14"/>
  <c r="BT88" i="14"/>
  <c r="CA88" i="14"/>
  <c r="CQ88" i="14"/>
  <c r="BM88" i="14"/>
  <c r="CJ88" i="14"/>
  <c r="CR88" i="14"/>
  <c r="BN88" i="14"/>
  <c r="BV88" i="14"/>
  <c r="BZ88" i="14"/>
  <c r="CP88" i="14"/>
  <c r="BW88" i="14"/>
  <c r="BX88" i="14"/>
  <c r="BY88" i="14"/>
  <c r="BR88" i="14"/>
  <c r="CG88" i="14"/>
  <c r="BQ88" i="14"/>
  <c r="CF88" i="14"/>
  <c r="BO88" i="14"/>
  <c r="CS88" i="14"/>
  <c r="BP88" i="14"/>
  <c r="BQ100" i="14"/>
  <c r="BY100" i="14"/>
  <c r="CF100" i="14"/>
  <c r="CN100" i="14"/>
  <c r="BO100" i="14"/>
  <c r="BW100" i="14"/>
  <c r="CD100" i="14"/>
  <c r="CL100" i="14"/>
  <c r="CS100" i="14"/>
  <c r="BN100" i="14"/>
  <c r="CI100" i="14"/>
  <c r="BP100" i="14"/>
  <c r="BZ100" i="14"/>
  <c r="CJ100" i="14"/>
  <c r="BR100" i="14"/>
  <c r="CA100" i="14"/>
  <c r="CK100" i="14"/>
  <c r="BM100" i="14"/>
  <c r="BX100" i="14"/>
  <c r="CH100" i="14"/>
  <c r="CR100" i="14"/>
  <c r="BV100" i="14"/>
  <c r="CQ100" i="14"/>
  <c r="CB100" i="14"/>
  <c r="CC100" i="14"/>
  <c r="CE100" i="14"/>
  <c r="CG100" i="14"/>
  <c r="BS100" i="14"/>
  <c r="CM100" i="14"/>
  <c r="BT100" i="14"/>
  <c r="CO100" i="14"/>
  <c r="BU100" i="14"/>
  <c r="CP100" i="14"/>
  <c r="BL100" i="14"/>
  <c r="BP127" i="14"/>
  <c r="BX127" i="14"/>
  <c r="CE127" i="14"/>
  <c r="BU127" i="14"/>
  <c r="CC127" i="14"/>
  <c r="CL127" i="14"/>
  <c r="CG127" i="14"/>
  <c r="BM127" i="14"/>
  <c r="BV127" i="14"/>
  <c r="CD127" i="14"/>
  <c r="CN127" i="14"/>
  <c r="BY127" i="14"/>
  <c r="BN127" i="14"/>
  <c r="BW127" i="14"/>
  <c r="CF127" i="14"/>
  <c r="CO127" i="14"/>
  <c r="BO127" i="14"/>
  <c r="CP127" i="14"/>
  <c r="BT127" i="14"/>
  <c r="CB127" i="14"/>
  <c r="CK127" i="14"/>
  <c r="CS127" i="14"/>
  <c r="CA127" i="14"/>
  <c r="BL127" i="14"/>
  <c r="CQ127" i="14"/>
  <c r="BS127" i="14"/>
  <c r="CR127" i="14"/>
  <c r="CH127" i="14"/>
  <c r="CI127" i="14"/>
  <c r="BR127" i="14"/>
  <c r="BQ127" i="14"/>
  <c r="CJ127" i="14"/>
  <c r="BZ127" i="14"/>
  <c r="BT159" i="14"/>
  <c r="CA159" i="14"/>
  <c r="CI159" i="14"/>
  <c r="CQ159" i="14"/>
  <c r="BN159" i="14"/>
  <c r="BW159" i="14"/>
  <c r="CE159" i="14"/>
  <c r="CN159" i="14"/>
  <c r="BO159" i="14"/>
  <c r="BX159" i="14"/>
  <c r="CF159" i="14"/>
  <c r="CO159" i="14"/>
  <c r="BP159" i="14"/>
  <c r="CG159" i="14"/>
  <c r="CP159" i="14"/>
  <c r="BM159" i="14"/>
  <c r="BV159" i="14"/>
  <c r="CK159" i="14"/>
  <c r="BL159" i="14"/>
  <c r="CL159" i="14"/>
  <c r="BZ159" i="14"/>
  <c r="CM159" i="14"/>
  <c r="BU159" i="14"/>
  <c r="CJ159" i="14"/>
  <c r="CC159" i="14"/>
  <c r="CD159" i="14"/>
  <c r="CH159" i="14"/>
  <c r="CR159" i="14"/>
  <c r="BQ159" i="14"/>
  <c r="BR159" i="14"/>
  <c r="CS159" i="14"/>
  <c r="BS159" i="14"/>
  <c r="CB159" i="14"/>
  <c r="BQ168" i="14"/>
  <c r="BY168" i="14"/>
  <c r="CF168" i="14"/>
  <c r="CN168" i="14"/>
  <c r="BR168" i="14"/>
  <c r="BZ168" i="14"/>
  <c r="CI168" i="14"/>
  <c r="CR168" i="14"/>
  <c r="BS168" i="14"/>
  <c r="CA168" i="14"/>
  <c r="CJ168" i="14"/>
  <c r="BT168" i="14"/>
  <c r="CB168" i="14"/>
  <c r="CK168" i="14"/>
  <c r="CS168" i="14"/>
  <c r="BP168" i="14"/>
  <c r="CH168" i="14"/>
  <c r="CQ168" i="14"/>
  <c r="BL168" i="14"/>
  <c r="BV168" i="14"/>
  <c r="CM168" i="14"/>
  <c r="BW168" i="14"/>
  <c r="CO168" i="14"/>
  <c r="BX168" i="14"/>
  <c r="CP168" i="14"/>
  <c r="CC168" i="14"/>
  <c r="BM168" i="14"/>
  <c r="CD168" i="14"/>
  <c r="BN168" i="14"/>
  <c r="CE168" i="14"/>
  <c r="BO168" i="14"/>
  <c r="CG168" i="14"/>
  <c r="BU168" i="14"/>
  <c r="CL168" i="14"/>
  <c r="DB48" i="14"/>
  <c r="CY48" i="14"/>
  <c r="DG48" i="14"/>
  <c r="DA48" i="14"/>
  <c r="DD48" i="14"/>
  <c r="CW48" i="14"/>
  <c r="CU48" i="14"/>
  <c r="CX48" i="14"/>
  <c r="DF48" i="14"/>
  <c r="DE48" i="14"/>
  <c r="BM41" i="14"/>
  <c r="CR41" i="14"/>
  <c r="BN41" i="14"/>
  <c r="BV41" i="14"/>
  <c r="BW41" i="14"/>
  <c r="CS41" i="14"/>
  <c r="BS41" i="14"/>
  <c r="BZ41" i="14"/>
  <c r="BT41" i="14"/>
  <c r="BY41" i="14"/>
  <c r="CG41" i="14"/>
  <c r="CQ41" i="14"/>
  <c r="BP41" i="14"/>
  <c r="CE41" i="14"/>
  <c r="BZ94" i="14"/>
  <c r="CP94" i="14"/>
  <c r="BQ94" i="14"/>
  <c r="BY94" i="14"/>
  <c r="CQ94" i="14"/>
  <c r="BM94" i="14"/>
  <c r="CG94" i="14"/>
  <c r="BN94" i="14"/>
  <c r="CS94" i="14"/>
  <c r="BO94" i="14"/>
  <c r="BP94" i="14"/>
  <c r="BR94" i="14"/>
  <c r="DA93" i="14"/>
  <c r="DB93" i="14"/>
  <c r="DC93" i="14"/>
  <c r="CY93" i="14"/>
  <c r="DG93" i="14"/>
  <c r="CV93" i="14"/>
  <c r="CW93" i="14"/>
  <c r="CX93" i="14"/>
  <c r="CU93" i="14"/>
  <c r="CZ93" i="14"/>
  <c r="DD93" i="14"/>
  <c r="DE93" i="14"/>
  <c r="CW110" i="14"/>
  <c r="DE110" i="14"/>
  <c r="DF110" i="14"/>
  <c r="DG110" i="14"/>
  <c r="DC110" i="14"/>
  <c r="CZ110" i="14"/>
  <c r="DA110" i="14"/>
  <c r="CV110" i="14"/>
  <c r="BN117" i="14"/>
  <c r="BV117" i="14"/>
  <c r="CC117" i="14"/>
  <c r="CK117" i="14"/>
  <c r="BS117" i="14"/>
  <c r="CA117" i="14"/>
  <c r="CJ117" i="14"/>
  <c r="BU117" i="14"/>
  <c r="CE117" i="14"/>
  <c r="CO117" i="14"/>
  <c r="BO117" i="14"/>
  <c r="BW117" i="14"/>
  <c r="CF117" i="14"/>
  <c r="CP117" i="14"/>
  <c r="BY117" i="14"/>
  <c r="BM117" i="14"/>
  <c r="BX117" i="14"/>
  <c r="CG117" i="14"/>
  <c r="CQ117" i="14"/>
  <c r="CH117" i="14"/>
  <c r="BP117" i="14"/>
  <c r="CI117" i="14"/>
  <c r="CS117" i="14"/>
  <c r="BQ117" i="14"/>
  <c r="CL117" i="14"/>
  <c r="BR117" i="14"/>
  <c r="CB117" i="14"/>
  <c r="CM117" i="14"/>
  <c r="BT117" i="14"/>
  <c r="CD117" i="14"/>
  <c r="CN117" i="14"/>
  <c r="CR117" i="14"/>
  <c r="BL117" i="14"/>
  <c r="CW130" i="14"/>
  <c r="DE130" i="14"/>
  <c r="CX130" i="14"/>
  <c r="DF130" i="14"/>
  <c r="CY130" i="14"/>
  <c r="DG130" i="14"/>
  <c r="DC130" i="14"/>
  <c r="CZ130" i="14"/>
  <c r="DA130" i="14"/>
  <c r="DB130" i="14"/>
  <c r="CV130" i="14"/>
  <c r="DD130" i="14"/>
  <c r="BN149" i="14"/>
  <c r="BV149" i="14"/>
  <c r="CC149" i="14"/>
  <c r="CK149" i="14"/>
  <c r="BS149" i="14"/>
  <c r="CA149" i="14"/>
  <c r="CJ149" i="14"/>
  <c r="CS149" i="14"/>
  <c r="BT149" i="14"/>
  <c r="CB149" i="14"/>
  <c r="CL149" i="14"/>
  <c r="BU149" i="14"/>
  <c r="CD149" i="14"/>
  <c r="BR149" i="14"/>
  <c r="BZ149" i="14"/>
  <c r="CI149" i="14"/>
  <c r="CR149" i="14"/>
  <c r="BO149" i="14"/>
  <c r="CF149" i="14"/>
  <c r="CQ149" i="14"/>
  <c r="BP149" i="14"/>
  <c r="CG149" i="14"/>
  <c r="BW149" i="14"/>
  <c r="BQ149" i="14"/>
  <c r="CH149" i="14"/>
  <c r="BX149" i="14"/>
  <c r="BY149" i="14"/>
  <c r="BL149" i="14"/>
  <c r="BM149" i="14"/>
  <c r="CE149" i="14"/>
  <c r="CN149" i="14"/>
  <c r="CP149" i="14"/>
  <c r="BM180" i="14"/>
  <c r="BU180" i="14"/>
  <c r="CB180" i="14"/>
  <c r="CJ180" i="14"/>
  <c r="CR180" i="14"/>
  <c r="BR180" i="14"/>
  <c r="BZ180" i="14"/>
  <c r="CI180" i="14"/>
  <c r="BS180" i="14"/>
  <c r="CA180" i="14"/>
  <c r="CK180" i="14"/>
  <c r="CS180" i="14"/>
  <c r="BT180" i="14"/>
  <c r="CC180" i="14"/>
  <c r="CL180" i="14"/>
  <c r="BL180" i="14"/>
  <c r="BQ180" i="14"/>
  <c r="CH180" i="14"/>
  <c r="CQ180" i="14"/>
  <c r="BW180" i="14"/>
  <c r="CN180" i="14"/>
  <c r="BX180" i="14"/>
  <c r="CO180" i="14"/>
  <c r="BY180" i="14"/>
  <c r="CP180" i="14"/>
  <c r="BV180" i="14"/>
  <c r="CM180" i="14"/>
  <c r="BN180" i="14"/>
  <c r="BO180" i="14"/>
  <c r="BP180" i="14"/>
  <c r="CD180" i="14"/>
  <c r="CE180" i="14"/>
  <c r="CF180" i="14"/>
  <c r="CG180" i="14"/>
  <c r="CW120" i="14"/>
  <c r="DE120" i="14"/>
  <c r="DF120" i="14"/>
  <c r="DG120" i="14"/>
  <c r="DC120" i="14"/>
  <c r="CV120" i="14"/>
  <c r="DA120" i="14"/>
  <c r="BP179" i="14"/>
  <c r="BX179" i="14"/>
  <c r="CE179" i="14"/>
  <c r="CM179" i="14"/>
  <c r="BQ179" i="14"/>
  <c r="CH179" i="14"/>
  <c r="CQ179" i="14"/>
  <c r="BR179" i="14"/>
  <c r="BZ179" i="14"/>
  <c r="CI179" i="14"/>
  <c r="CR179" i="14"/>
  <c r="BL179" i="14"/>
  <c r="BS179" i="14"/>
  <c r="CA179" i="14"/>
  <c r="CJ179" i="14"/>
  <c r="BO179" i="14"/>
  <c r="BY179" i="14"/>
  <c r="CG179" i="14"/>
  <c r="CP179" i="14"/>
  <c r="BU179" i="14"/>
  <c r="CL179" i="14"/>
  <c r="BV179" i="14"/>
  <c r="CN179" i="14"/>
  <c r="BW179" i="14"/>
  <c r="CO179" i="14"/>
  <c r="BT179" i="14"/>
  <c r="CK179" i="14"/>
  <c r="CS179" i="14"/>
  <c r="BM179" i="14"/>
  <c r="BN179" i="14"/>
  <c r="CB179" i="14"/>
  <c r="CC179" i="14"/>
  <c r="CD179" i="14"/>
  <c r="CF179" i="14"/>
  <c r="CW112" i="14"/>
  <c r="DE112" i="14"/>
  <c r="DF112" i="14"/>
  <c r="DG112" i="14"/>
  <c r="DC112" i="14"/>
  <c r="CV112" i="14"/>
  <c r="CZ112" i="14"/>
  <c r="DA112" i="14"/>
  <c r="DA111" i="14"/>
  <c r="DC111" i="14"/>
  <c r="DG111" i="14"/>
  <c r="DE111" i="14"/>
  <c r="DF111" i="14"/>
  <c r="CZ111" i="14"/>
  <c r="CW111" i="14"/>
  <c r="CV111" i="14"/>
  <c r="BT183" i="14"/>
  <c r="CA183" i="14"/>
  <c r="CI183" i="14"/>
  <c r="CQ183" i="14"/>
  <c r="BN183" i="14"/>
  <c r="BW183" i="14"/>
  <c r="CE183" i="14"/>
  <c r="CN183" i="14"/>
  <c r="BO183" i="14"/>
  <c r="BX183" i="14"/>
  <c r="CF183" i="14"/>
  <c r="CO183" i="14"/>
  <c r="BP183" i="14"/>
  <c r="BY183" i="14"/>
  <c r="CG183" i="14"/>
  <c r="CP183" i="14"/>
  <c r="BM183" i="14"/>
  <c r="BV183" i="14"/>
  <c r="CD183" i="14"/>
  <c r="CM183" i="14"/>
  <c r="BZ183" i="14"/>
  <c r="CB183" i="14"/>
  <c r="CS183" i="14"/>
  <c r="CC183" i="14"/>
  <c r="CR183" i="14"/>
  <c r="BQ183" i="14"/>
  <c r="BR183" i="14"/>
  <c r="BS183" i="14"/>
  <c r="BU183" i="14"/>
  <c r="CH183" i="14"/>
  <c r="CJ183" i="14"/>
  <c r="BL183" i="14"/>
  <c r="CK183" i="14"/>
  <c r="CL183" i="14"/>
  <c r="DA91" i="14"/>
  <c r="CU91" i="14"/>
  <c r="DB91" i="14"/>
  <c r="DC91" i="14"/>
  <c r="CY91" i="14"/>
  <c r="DG91" i="14"/>
  <c r="DD91" i="14"/>
  <c r="DE91" i="14"/>
  <c r="CX91" i="14"/>
  <c r="CV91" i="14"/>
  <c r="CW91" i="14"/>
  <c r="CZ91" i="14"/>
  <c r="DA99" i="14"/>
  <c r="DC99" i="14"/>
  <c r="DG99" i="14"/>
  <c r="DE99" i="14"/>
  <c r="DF99" i="14"/>
  <c r="CV99" i="14"/>
  <c r="CW99" i="14"/>
  <c r="CZ99" i="14"/>
  <c r="CV177" i="14"/>
  <c r="DD177" i="14"/>
  <c r="CW177" i="14"/>
  <c r="DE177" i="14"/>
  <c r="CX177" i="14"/>
  <c r="DB177" i="14"/>
  <c r="DG177" i="14"/>
  <c r="DA177" i="14"/>
  <c r="CU177" i="14"/>
  <c r="CZ177" i="14"/>
  <c r="DC177" i="14"/>
  <c r="DC54" i="14"/>
  <c r="DD54" i="14"/>
  <c r="CW54" i="14"/>
  <c r="DE54" i="14"/>
  <c r="DA54" i="14"/>
  <c r="DF54" i="14"/>
  <c r="DG54" i="14"/>
  <c r="CU54" i="14"/>
  <c r="CY54" i="14"/>
  <c r="DB54" i="14"/>
  <c r="CX54" i="14"/>
  <c r="BT107" i="14"/>
  <c r="CA107" i="14"/>
  <c r="CI107" i="14"/>
  <c r="CQ107" i="14"/>
  <c r="BM107" i="14"/>
  <c r="BV107" i="14"/>
  <c r="CD107" i="14"/>
  <c r="CM107" i="14"/>
  <c r="BN107" i="14"/>
  <c r="BW107" i="14"/>
  <c r="CE107" i="14"/>
  <c r="CN107" i="14"/>
  <c r="BO107" i="14"/>
  <c r="BX107" i="14"/>
  <c r="CF107" i="14"/>
  <c r="CO107" i="14"/>
  <c r="BU107" i="14"/>
  <c r="CC107" i="14"/>
  <c r="CL107" i="14"/>
  <c r="CB107" i="14"/>
  <c r="CS107" i="14"/>
  <c r="BP107" i="14"/>
  <c r="CG107" i="14"/>
  <c r="BQ107" i="14"/>
  <c r="CH107" i="14"/>
  <c r="BL107" i="14"/>
  <c r="BR107" i="14"/>
  <c r="CJ107" i="14"/>
  <c r="BS107" i="14"/>
  <c r="CK107" i="14"/>
  <c r="BY107" i="14"/>
  <c r="CP107" i="14"/>
  <c r="CR107" i="14"/>
  <c r="CW136" i="14"/>
  <c r="DE136" i="14"/>
  <c r="CX136" i="14"/>
  <c r="DF136" i="14"/>
  <c r="CY136" i="14"/>
  <c r="DG136" i="14"/>
  <c r="DC136" i="14"/>
  <c r="DB136" i="14"/>
  <c r="CV136" i="14"/>
  <c r="CZ136" i="14"/>
  <c r="DA136" i="14"/>
  <c r="DD136" i="14"/>
  <c r="CW41" i="14"/>
  <c r="DE41" i="14"/>
  <c r="CX41" i="14"/>
  <c r="DF41" i="14"/>
  <c r="CY41" i="14"/>
  <c r="DG41" i="14"/>
  <c r="DC41" i="14"/>
  <c r="DB41" i="14"/>
  <c r="DA41" i="14"/>
  <c r="DD41" i="14"/>
  <c r="CU41" i="14"/>
  <c r="CW92" i="14"/>
  <c r="DE92" i="14"/>
  <c r="CX92" i="14"/>
  <c r="CY92" i="14"/>
  <c r="DG92" i="14"/>
  <c r="DC92" i="14"/>
  <c r="CU92" i="14"/>
  <c r="DB92" i="14"/>
  <c r="DD92" i="14"/>
  <c r="DA92" i="14"/>
  <c r="CV92" i="14"/>
  <c r="CZ92" i="14"/>
  <c r="DA147" i="14"/>
  <c r="CZ147" i="14"/>
  <c r="DB147" i="14"/>
  <c r="DC147" i="14"/>
  <c r="CX147" i="14"/>
  <c r="DG147" i="14"/>
  <c r="CY147" i="14"/>
  <c r="DD147" i="14"/>
  <c r="DE147" i="14"/>
  <c r="CW147" i="14"/>
  <c r="CV147" i="14"/>
  <c r="DF147" i="14"/>
  <c r="CY65" i="14"/>
  <c r="DG65" i="14"/>
  <c r="CZ65" i="14"/>
  <c r="DA65" i="14"/>
  <c r="CW65" i="14"/>
  <c r="DE65" i="14"/>
  <c r="DB65" i="14"/>
  <c r="DC65" i="14"/>
  <c r="DD65" i="14"/>
  <c r="CV65" i="14"/>
  <c r="CU65" i="14"/>
  <c r="CX65" i="14"/>
  <c r="CZ174" i="14"/>
  <c r="DA174" i="14"/>
  <c r="DB174" i="14"/>
  <c r="CU174" i="14"/>
  <c r="CX174" i="14"/>
  <c r="CV174" i="14"/>
  <c r="CW174" i="14"/>
  <c r="DE174" i="14"/>
  <c r="DC174" i="14"/>
  <c r="DD174" i="14"/>
  <c r="DG174" i="14"/>
  <c r="BO114" i="14"/>
  <c r="BW114" i="14"/>
  <c r="CD114" i="14"/>
  <c r="CL114" i="14"/>
  <c r="CS114" i="14"/>
  <c r="BN114" i="14"/>
  <c r="BX114" i="14"/>
  <c r="CF114" i="14"/>
  <c r="CO114" i="14"/>
  <c r="BP114" i="14"/>
  <c r="BY114" i="14"/>
  <c r="CG114" i="14"/>
  <c r="CP114" i="14"/>
  <c r="BQ114" i="14"/>
  <c r="CH114" i="14"/>
  <c r="CQ114" i="14"/>
  <c r="BM114" i="14"/>
  <c r="BV114" i="14"/>
  <c r="CE114" i="14"/>
  <c r="CN114" i="14"/>
  <c r="BU114" i="14"/>
  <c r="CM114" i="14"/>
  <c r="BZ114" i="14"/>
  <c r="CR114" i="14"/>
  <c r="BL114" i="14"/>
  <c r="CB114" i="14"/>
  <c r="CA114" i="14"/>
  <c r="CC114" i="14"/>
  <c r="BR114" i="14"/>
  <c r="CI114" i="14"/>
  <c r="BS114" i="14"/>
  <c r="CJ114" i="14"/>
  <c r="BT114" i="14"/>
  <c r="CK114" i="14"/>
  <c r="BT156" i="14"/>
  <c r="CA156" i="14"/>
  <c r="CI156" i="14"/>
  <c r="CQ156" i="14"/>
  <c r="BL156" i="14"/>
  <c r="BM156" i="14"/>
  <c r="BU156" i="14"/>
  <c r="CB156" i="14"/>
  <c r="CJ156" i="14"/>
  <c r="CR156" i="14"/>
  <c r="BN156" i="14"/>
  <c r="BV156" i="14"/>
  <c r="CC156" i="14"/>
  <c r="CK156" i="14"/>
  <c r="BR156" i="14"/>
  <c r="CG156" i="14"/>
  <c r="CO156" i="14"/>
  <c r="BZ156" i="14"/>
  <c r="CP156" i="14"/>
  <c r="BO156" i="14"/>
  <c r="CD156" i="14"/>
  <c r="CS156" i="14"/>
  <c r="BP156" i="14"/>
  <c r="CE156" i="14"/>
  <c r="BY156" i="14"/>
  <c r="CN156" i="14"/>
  <c r="BQ156" i="14"/>
  <c r="BS156" i="14"/>
  <c r="BW156" i="14"/>
  <c r="CM156" i="14"/>
  <c r="BX156" i="14"/>
  <c r="CF156" i="14"/>
  <c r="CH156" i="14"/>
  <c r="CL156" i="14"/>
  <c r="CW102" i="14"/>
  <c r="DE102" i="14"/>
  <c r="CX102" i="14"/>
  <c r="DF102" i="14"/>
  <c r="CY102" i="14"/>
  <c r="DG102" i="14"/>
  <c r="CZ102" i="14"/>
  <c r="DA102" i="14"/>
  <c r="CV102" i="14"/>
  <c r="DD102" i="14"/>
  <c r="CY53" i="14"/>
  <c r="DG53" i="14"/>
  <c r="DA53" i="14"/>
  <c r="CW53" i="14"/>
  <c r="DE53" i="14"/>
  <c r="DB53" i="14"/>
  <c r="DC53" i="14"/>
  <c r="DD53" i="14"/>
  <c r="CX53" i="14"/>
  <c r="DF53" i="14"/>
  <c r="CU53" i="14"/>
  <c r="CY55" i="14"/>
  <c r="DG55" i="14"/>
  <c r="DA55" i="14"/>
  <c r="CW55" i="14"/>
  <c r="DE55" i="14"/>
  <c r="DD55" i="14"/>
  <c r="CX55" i="14"/>
  <c r="DB55" i="14"/>
  <c r="CU55" i="14"/>
  <c r="DC55" i="14"/>
  <c r="DF55" i="14"/>
  <c r="DA89" i="14"/>
  <c r="DB89" i="14"/>
  <c r="DC89" i="14"/>
  <c r="CY89" i="14"/>
  <c r="DG89" i="14"/>
  <c r="CV89" i="14"/>
  <c r="CW89" i="14"/>
  <c r="CX89" i="14"/>
  <c r="CU89" i="14"/>
  <c r="DE89" i="14"/>
  <c r="DD89" i="14"/>
  <c r="CZ89" i="14"/>
  <c r="DA95" i="14"/>
  <c r="DC95" i="14"/>
  <c r="CY95" i="14"/>
  <c r="DG95" i="14"/>
  <c r="DD95" i="14"/>
  <c r="DE95" i="14"/>
  <c r="DF95" i="14"/>
  <c r="CX95" i="14"/>
  <c r="CZ95" i="14"/>
  <c r="CW95" i="14"/>
  <c r="CV95" i="14"/>
  <c r="BQ108" i="14"/>
  <c r="BY108" i="14"/>
  <c r="CF108" i="14"/>
  <c r="CN108" i="14"/>
  <c r="BN108" i="14"/>
  <c r="BW108" i="14"/>
  <c r="CE108" i="14"/>
  <c r="CO108" i="14"/>
  <c r="BO108" i="14"/>
  <c r="BX108" i="14"/>
  <c r="CG108" i="14"/>
  <c r="CP108" i="14"/>
  <c r="BP108" i="14"/>
  <c r="CH108" i="14"/>
  <c r="CQ108" i="14"/>
  <c r="BM108" i="14"/>
  <c r="BV108" i="14"/>
  <c r="CD108" i="14"/>
  <c r="CM108" i="14"/>
  <c r="CC108" i="14"/>
  <c r="BR108" i="14"/>
  <c r="CI108" i="14"/>
  <c r="BS108" i="14"/>
  <c r="CJ108" i="14"/>
  <c r="BT108" i="14"/>
  <c r="CK108" i="14"/>
  <c r="BU108" i="14"/>
  <c r="CL108" i="14"/>
  <c r="CR108" i="14"/>
  <c r="CA108" i="14"/>
  <c r="CB108" i="14"/>
  <c r="CS108" i="14"/>
  <c r="BL108" i="14"/>
  <c r="BP135" i="14"/>
  <c r="BX135" i="14"/>
  <c r="CE135" i="14"/>
  <c r="BO135" i="14"/>
  <c r="BY135" i="14"/>
  <c r="CG135" i="14"/>
  <c r="CP135" i="14"/>
  <c r="BQ135" i="14"/>
  <c r="CH135" i="14"/>
  <c r="CQ135" i="14"/>
  <c r="CA135" i="14"/>
  <c r="BR135" i="14"/>
  <c r="BZ135" i="14"/>
  <c r="CI135" i="14"/>
  <c r="CR135" i="14"/>
  <c r="CJ135" i="14"/>
  <c r="BN135" i="14"/>
  <c r="BW135" i="14"/>
  <c r="CF135" i="14"/>
  <c r="BS135" i="14"/>
  <c r="CC135" i="14"/>
  <c r="BM135" i="14"/>
  <c r="CS135" i="14"/>
  <c r="CD135" i="14"/>
  <c r="BL135" i="14"/>
  <c r="CK135" i="14"/>
  <c r="CN135" i="14"/>
  <c r="BU135" i="14"/>
  <c r="BV135" i="14"/>
  <c r="CL135" i="14"/>
  <c r="CB135" i="14"/>
  <c r="BT135" i="14"/>
  <c r="BT167" i="14"/>
  <c r="CA167" i="14"/>
  <c r="CI167" i="14"/>
  <c r="CQ167" i="14"/>
  <c r="BR167" i="14"/>
  <c r="BZ167" i="14"/>
  <c r="CJ167" i="14"/>
  <c r="BM167" i="14"/>
  <c r="BW167" i="14"/>
  <c r="CF167" i="14"/>
  <c r="CP167" i="14"/>
  <c r="BN167" i="14"/>
  <c r="BX167" i="14"/>
  <c r="CG167" i="14"/>
  <c r="CR167" i="14"/>
  <c r="BO167" i="14"/>
  <c r="BY167" i="14"/>
  <c r="CH167" i="14"/>
  <c r="BV167" i="14"/>
  <c r="CE167" i="14"/>
  <c r="CO167" i="14"/>
  <c r="BQ167" i="14"/>
  <c r="CL167" i="14"/>
  <c r="BS167" i="14"/>
  <c r="CM167" i="14"/>
  <c r="BU167" i="14"/>
  <c r="CN167" i="14"/>
  <c r="CS167" i="14"/>
  <c r="CB167" i="14"/>
  <c r="CC167" i="14"/>
  <c r="CD167" i="14"/>
  <c r="BP167" i="14"/>
  <c r="CK167" i="14"/>
  <c r="BL167" i="14"/>
  <c r="BQ184" i="14"/>
  <c r="BY184" i="14"/>
  <c r="CF184" i="14"/>
  <c r="CN184" i="14"/>
  <c r="BO184" i="14"/>
  <c r="BX184" i="14"/>
  <c r="CG184" i="14"/>
  <c r="CP184" i="14"/>
  <c r="BP184" i="14"/>
  <c r="CH184" i="14"/>
  <c r="CQ184" i="14"/>
  <c r="BR184" i="14"/>
  <c r="BZ184" i="14"/>
  <c r="CI184" i="14"/>
  <c r="CR184" i="14"/>
  <c r="BN184" i="14"/>
  <c r="BW184" i="14"/>
  <c r="CE184" i="14"/>
  <c r="CO184" i="14"/>
  <c r="CB184" i="14"/>
  <c r="CS184" i="14"/>
  <c r="CC184" i="14"/>
  <c r="BM184" i="14"/>
  <c r="CD184" i="14"/>
  <c r="CA184" i="14"/>
  <c r="BS184" i="14"/>
  <c r="BT184" i="14"/>
  <c r="BU184" i="14"/>
  <c r="BV184" i="14"/>
  <c r="CJ184" i="14"/>
  <c r="CK184" i="14"/>
  <c r="CL184" i="14"/>
  <c r="BL184" i="14"/>
  <c r="CM184" i="14"/>
  <c r="BW51" i="14"/>
  <c r="CS51" i="14"/>
  <c r="BX51" i="14"/>
  <c r="BY51" i="14"/>
  <c r="BN51" i="14"/>
  <c r="BZ51" i="14"/>
  <c r="CP51" i="14"/>
  <c r="CA51" i="14"/>
  <c r="CQ51" i="14"/>
  <c r="BM51" i="14"/>
  <c r="CR51" i="14"/>
  <c r="BT51" i="14"/>
  <c r="BU51" i="14"/>
  <c r="CG51" i="14"/>
  <c r="BM49" i="14"/>
  <c r="CB49" i="14"/>
  <c r="CJ49" i="14"/>
  <c r="BN49" i="14"/>
  <c r="BV49" i="14"/>
  <c r="CC49" i="14"/>
  <c r="BW49" i="14"/>
  <c r="CD49" i="14"/>
  <c r="CS49" i="14"/>
  <c r="BT49" i="14"/>
  <c r="CQ49" i="14"/>
  <c r="CF49" i="14"/>
  <c r="CG49" i="14"/>
  <c r="BS49" i="14"/>
  <c r="CH49" i="14"/>
  <c r="BP49" i="14"/>
  <c r="CE49" i="14"/>
  <c r="BX49" i="14"/>
  <c r="BY49" i="14"/>
  <c r="BZ49" i="14"/>
  <c r="CP49" i="14"/>
  <c r="BM77" i="14"/>
  <c r="CJ77" i="14"/>
  <c r="CR77" i="14"/>
  <c r="BN77" i="14"/>
  <c r="BV77" i="14"/>
  <c r="BO77" i="14"/>
  <c r="CS77" i="14"/>
  <c r="CQ77" i="14"/>
  <c r="BY77" i="14"/>
  <c r="CH77" i="14"/>
  <c r="BR77" i="14"/>
  <c r="BZ77" i="14"/>
  <c r="CE77" i="14"/>
  <c r="CF77" i="14"/>
  <c r="CG77" i="14"/>
  <c r="CP77" i="14"/>
  <c r="BP77" i="14"/>
  <c r="BQ77" i="14"/>
  <c r="BM85" i="14"/>
  <c r="BU85" i="14"/>
  <c r="CB85" i="14"/>
  <c r="CJ85" i="14"/>
  <c r="CR85" i="14"/>
  <c r="BN85" i="14"/>
  <c r="BV85" i="14"/>
  <c r="CK85" i="14"/>
  <c r="BO85" i="14"/>
  <c r="CD85" i="14"/>
  <c r="CL85" i="14"/>
  <c r="CS85" i="14"/>
  <c r="BT85" i="14"/>
  <c r="CA85" i="14"/>
  <c r="CI85" i="14"/>
  <c r="CQ85" i="14"/>
  <c r="BP85" i="14"/>
  <c r="CE85" i="14"/>
  <c r="BQ85" i="14"/>
  <c r="CF85" i="14"/>
  <c r="BR85" i="14"/>
  <c r="CG85" i="14"/>
  <c r="BZ85" i="14"/>
  <c r="CP85" i="14"/>
  <c r="CH85" i="14"/>
  <c r="BX85" i="14"/>
  <c r="BY85" i="14"/>
  <c r="BO106" i="14"/>
  <c r="BW106" i="14"/>
  <c r="CD106" i="14"/>
  <c r="CL106" i="14"/>
  <c r="CS106" i="14"/>
  <c r="BT106" i="14"/>
  <c r="CB106" i="14"/>
  <c r="CK106" i="14"/>
  <c r="BU106" i="14"/>
  <c r="CC106" i="14"/>
  <c r="CM106" i="14"/>
  <c r="BM106" i="14"/>
  <c r="BV106" i="14"/>
  <c r="CE106" i="14"/>
  <c r="CN106" i="14"/>
  <c r="BS106" i="14"/>
  <c r="CA106" i="14"/>
  <c r="CJ106" i="14"/>
  <c r="CR106" i="14"/>
  <c r="BN106" i="14"/>
  <c r="CF106" i="14"/>
  <c r="BL106" i="14"/>
  <c r="BP106" i="14"/>
  <c r="CG106" i="14"/>
  <c r="BQ106" i="14"/>
  <c r="CH106" i="14"/>
  <c r="BR106" i="14"/>
  <c r="CI106" i="14"/>
  <c r="BX106" i="14"/>
  <c r="CO106" i="14"/>
  <c r="BY106" i="14"/>
  <c r="CP106" i="14"/>
  <c r="CQ106" i="14"/>
  <c r="CW146" i="14"/>
  <c r="DE146" i="14"/>
  <c r="DC146" i="14"/>
  <c r="DD146" i="14"/>
  <c r="CV146" i="14"/>
  <c r="DF146" i="14"/>
  <c r="DA146" i="14"/>
  <c r="CX146" i="14"/>
  <c r="CY146" i="14"/>
  <c r="CZ146" i="14"/>
  <c r="DB146" i="14"/>
  <c r="DG146" i="14"/>
  <c r="BS142" i="14"/>
  <c r="BZ142" i="14"/>
  <c r="CH142" i="14"/>
  <c r="CP142" i="14"/>
  <c r="CI142" i="14"/>
  <c r="CR142" i="14"/>
  <c r="BR142" i="14"/>
  <c r="CA142" i="14"/>
  <c r="BT142" i="14"/>
  <c r="CB142" i="14"/>
  <c r="CS142" i="14"/>
  <c r="BY142" i="14"/>
  <c r="CQ142" i="14"/>
  <c r="BV142" i="14"/>
  <c r="CD142" i="14"/>
  <c r="BN142" i="14"/>
  <c r="BW142" i="14"/>
  <c r="BL142" i="14"/>
  <c r="CF142" i="14"/>
  <c r="BX142" i="14"/>
  <c r="CC142" i="14"/>
  <c r="BM142" i="14"/>
  <c r="BU142" i="14"/>
  <c r="CE142" i="14"/>
  <c r="BM164" i="14"/>
  <c r="BU164" i="14"/>
  <c r="CB164" i="14"/>
  <c r="CJ164" i="14"/>
  <c r="CR164" i="14"/>
  <c r="BN164" i="14"/>
  <c r="BW164" i="14"/>
  <c r="CE164" i="14"/>
  <c r="CN164" i="14"/>
  <c r="BX164" i="14"/>
  <c r="CG164" i="14"/>
  <c r="CQ164" i="14"/>
  <c r="BO164" i="14"/>
  <c r="CH164" i="14"/>
  <c r="BP164" i="14"/>
  <c r="CI164" i="14"/>
  <c r="CS164" i="14"/>
  <c r="BV164" i="14"/>
  <c r="CF164" i="14"/>
  <c r="CP164" i="14"/>
  <c r="BR164" i="14"/>
  <c r="CL164" i="14"/>
  <c r="CM164" i="14"/>
  <c r="BL164" i="14"/>
  <c r="BT164" i="14"/>
  <c r="CO164" i="14"/>
  <c r="BZ164" i="14"/>
  <c r="CA164" i="14"/>
  <c r="CC164" i="14"/>
  <c r="CD164" i="14"/>
  <c r="BQ164" i="14"/>
  <c r="CK164" i="14"/>
  <c r="CV161" i="14"/>
  <c r="DD161" i="14"/>
  <c r="CW161" i="14"/>
  <c r="DE161" i="14"/>
  <c r="CX161" i="14"/>
  <c r="DB161" i="14"/>
  <c r="DG161" i="14"/>
  <c r="DA161" i="14"/>
  <c r="CU161" i="14"/>
  <c r="CZ161" i="14"/>
  <c r="DC161" i="14"/>
  <c r="BT36" i="14"/>
  <c r="CA36" i="14"/>
  <c r="CI36" i="14"/>
  <c r="CQ36" i="14"/>
  <c r="CB36" i="14"/>
  <c r="CJ36" i="14"/>
  <c r="CR36" i="14"/>
  <c r="BN36" i="14"/>
  <c r="BV36" i="14"/>
  <c r="CC36" i="14"/>
  <c r="CG36" i="14"/>
  <c r="BS36" i="14"/>
  <c r="CH36" i="14"/>
  <c r="BW36" i="14"/>
  <c r="CL36" i="14"/>
  <c r="BX36" i="14"/>
  <c r="BQ36" i="14"/>
  <c r="CF36" i="14"/>
  <c r="BY36" i="14"/>
  <c r="BZ36" i="14"/>
  <c r="CD36" i="14"/>
  <c r="BP36" i="14"/>
  <c r="CE36" i="14"/>
  <c r="CN36" i="14"/>
  <c r="CP36" i="14"/>
  <c r="CS36" i="14"/>
  <c r="BN109" i="14"/>
  <c r="BV109" i="14"/>
  <c r="CC109" i="14"/>
  <c r="CK109" i="14"/>
  <c r="BP109" i="14"/>
  <c r="BY109" i="14"/>
  <c r="CG109" i="14"/>
  <c r="CP109" i="14"/>
  <c r="BQ109" i="14"/>
  <c r="CH109" i="14"/>
  <c r="CQ109" i="14"/>
  <c r="BR109" i="14"/>
  <c r="CI109" i="14"/>
  <c r="CR109" i="14"/>
  <c r="BO109" i="14"/>
  <c r="BX109" i="14"/>
  <c r="CF109" i="14"/>
  <c r="CO109" i="14"/>
  <c r="BM109" i="14"/>
  <c r="CE109" i="14"/>
  <c r="BS109" i="14"/>
  <c r="CJ109" i="14"/>
  <c r="BT109" i="14"/>
  <c r="CL109" i="14"/>
  <c r="BU109" i="14"/>
  <c r="CM109" i="14"/>
  <c r="BW109" i="14"/>
  <c r="CN109" i="14"/>
  <c r="CA109" i="14"/>
  <c r="CS109" i="14"/>
  <c r="CB109" i="14"/>
  <c r="CD109" i="14"/>
  <c r="BL109" i="14"/>
  <c r="BM112" i="14"/>
  <c r="BU112" i="14"/>
  <c r="CB112" i="14"/>
  <c r="CJ112" i="14"/>
  <c r="CR112" i="14"/>
  <c r="BT112" i="14"/>
  <c r="CC112" i="14"/>
  <c r="CL112" i="14"/>
  <c r="BV112" i="14"/>
  <c r="CD112" i="14"/>
  <c r="CM112" i="14"/>
  <c r="BN112" i="14"/>
  <c r="BW112" i="14"/>
  <c r="CE112" i="14"/>
  <c r="CN112" i="14"/>
  <c r="CA112" i="14"/>
  <c r="CK112" i="14"/>
  <c r="CS112" i="14"/>
  <c r="BR112" i="14"/>
  <c r="CI112" i="14"/>
  <c r="BX112" i="14"/>
  <c r="CO112" i="14"/>
  <c r="CQ112" i="14"/>
  <c r="BY112" i="14"/>
  <c r="CP112" i="14"/>
  <c r="BZ112" i="14"/>
  <c r="BO112" i="14"/>
  <c r="CF112" i="14"/>
  <c r="BP112" i="14"/>
  <c r="CG112" i="14"/>
  <c r="BQ112" i="14"/>
  <c r="CH112" i="14"/>
  <c r="BL112" i="14"/>
  <c r="I7" i="14" l="1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6" i="14"/>
  <c r="I5" i="14"/>
  <c r="M32" i="14" l="1"/>
  <c r="K32" i="14"/>
  <c r="M24" i="14"/>
  <c r="K24" i="14"/>
  <c r="M16" i="14"/>
  <c r="K16" i="14"/>
  <c r="M8" i="14"/>
  <c r="K8" i="14"/>
  <c r="M31" i="14"/>
  <c r="K31" i="14"/>
  <c r="M23" i="14"/>
  <c r="K23" i="14"/>
  <c r="M15" i="14"/>
  <c r="K15" i="14"/>
  <c r="M7" i="14"/>
  <c r="K7" i="14"/>
  <c r="M30" i="14"/>
  <c r="K30" i="14"/>
  <c r="M22" i="14"/>
  <c r="K22" i="14"/>
  <c r="M14" i="14"/>
  <c r="K14" i="14"/>
  <c r="M29" i="14"/>
  <c r="K29" i="14"/>
  <c r="M21" i="14"/>
  <c r="K21" i="14"/>
  <c r="M13" i="14"/>
  <c r="K13" i="14"/>
  <c r="K5" i="14"/>
  <c r="M5" i="14"/>
  <c r="M28" i="14"/>
  <c r="K28" i="14"/>
  <c r="M20" i="14"/>
  <c r="K20" i="14"/>
  <c r="M12" i="14"/>
  <c r="K12" i="14"/>
  <c r="M6" i="14"/>
  <c r="K6" i="14"/>
  <c r="M27" i="14"/>
  <c r="K27" i="14"/>
  <c r="M19" i="14"/>
  <c r="K19" i="14"/>
  <c r="M11" i="14"/>
  <c r="K11" i="14"/>
  <c r="M34" i="14"/>
  <c r="K34" i="14"/>
  <c r="M26" i="14"/>
  <c r="K26" i="14"/>
  <c r="M18" i="14"/>
  <c r="K18" i="14"/>
  <c r="M10" i="14"/>
  <c r="K10" i="14"/>
  <c r="M33" i="14"/>
  <c r="K33" i="14"/>
  <c r="M25" i="14"/>
  <c r="K25" i="14"/>
  <c r="M17" i="14"/>
  <c r="K17" i="14"/>
  <c r="M9" i="14"/>
  <c r="K9" i="14"/>
  <c r="CZ6" i="14" l="1"/>
  <c r="DA6" i="14"/>
  <c r="CV6" i="14"/>
  <c r="DA7" i="14"/>
  <c r="CV7" i="14"/>
  <c r="CZ7" i="14"/>
  <c r="DA8" i="14"/>
  <c r="CV8" i="14"/>
  <c r="CZ8" i="14"/>
  <c r="DA15" i="14"/>
  <c r="CV15" i="14"/>
  <c r="CZ15" i="14"/>
  <c r="DA14" i="14"/>
  <c r="CV14" i="14"/>
  <c r="CZ14" i="14"/>
  <c r="CZ9" i="14"/>
  <c r="DA9" i="14"/>
  <c r="CV9" i="14"/>
  <c r="CZ10" i="14"/>
  <c r="CV10" i="14"/>
  <c r="DA10" i="14"/>
  <c r="CZ11" i="14"/>
  <c r="DA11" i="14"/>
  <c r="CV11" i="14"/>
  <c r="CZ12" i="14"/>
  <c r="DA12" i="14"/>
  <c r="CV12" i="14"/>
  <c r="DA13" i="14"/>
  <c r="CV13" i="14"/>
  <c r="CZ13" i="14"/>
  <c r="DA22" i="14"/>
  <c r="CV22" i="14"/>
  <c r="CZ22" i="14"/>
  <c r="DA23" i="14"/>
  <c r="CV23" i="14"/>
  <c r="CZ23" i="14"/>
  <c r="DA24" i="14"/>
  <c r="CV24" i="14"/>
  <c r="CZ24" i="14"/>
  <c r="DA5" i="14"/>
  <c r="CV5" i="14"/>
  <c r="CZ5" i="14"/>
  <c r="DA16" i="14"/>
  <c r="CV16" i="14"/>
  <c r="CZ16" i="14"/>
  <c r="CZ17" i="14"/>
  <c r="DA17" i="14"/>
  <c r="CV17" i="14"/>
  <c r="CZ18" i="14"/>
  <c r="DA18" i="14"/>
  <c r="CV18" i="14"/>
  <c r="CZ19" i="14"/>
  <c r="DA19" i="14"/>
  <c r="CV19" i="14"/>
  <c r="CZ20" i="14"/>
  <c r="DA20" i="14"/>
  <c r="CV20" i="14"/>
  <c r="DA21" i="14"/>
  <c r="CV21" i="14"/>
  <c r="CZ21" i="14"/>
  <c r="CW29" i="14"/>
  <c r="DE29" i="14"/>
  <c r="DF29" i="14"/>
  <c r="CY29" i="14"/>
  <c r="DG29" i="14"/>
  <c r="DC29" i="14"/>
  <c r="DB29" i="14"/>
  <c r="DA29" i="14"/>
  <c r="CZ29" i="14"/>
  <c r="CV29" i="14"/>
  <c r="DD29" i="14"/>
  <c r="DA34" i="14"/>
  <c r="DB34" i="14"/>
  <c r="DC34" i="14"/>
  <c r="CY34" i="14"/>
  <c r="DG34" i="14"/>
  <c r="CV34" i="14"/>
  <c r="CW34" i="14"/>
  <c r="DF34" i="14"/>
  <c r="DE34" i="14"/>
  <c r="DD34" i="14"/>
  <c r="CZ34" i="14"/>
  <c r="CW25" i="14"/>
  <c r="DE25" i="14"/>
  <c r="CX25" i="14"/>
  <c r="DF25" i="14"/>
  <c r="CY25" i="14"/>
  <c r="DG25" i="14"/>
  <c r="DC25" i="14"/>
  <c r="DB25" i="14"/>
  <c r="CV25" i="14"/>
  <c r="CZ25" i="14"/>
  <c r="DA25" i="14"/>
  <c r="DD25" i="14"/>
  <c r="DA28" i="14"/>
  <c r="DB28" i="14"/>
  <c r="DC28" i="14"/>
  <c r="CY28" i="14"/>
  <c r="DG28" i="14"/>
  <c r="DD28" i="14"/>
  <c r="DE28" i="14"/>
  <c r="DF28" i="14"/>
  <c r="CV28" i="14"/>
  <c r="CW28" i="14"/>
  <c r="CZ28" i="14"/>
  <c r="DA26" i="14"/>
  <c r="DB26" i="14"/>
  <c r="DC26" i="14"/>
  <c r="CY26" i="14"/>
  <c r="DG26" i="14"/>
  <c r="CV26" i="14"/>
  <c r="CW26" i="14"/>
  <c r="DF26" i="14"/>
  <c r="DE26" i="14"/>
  <c r="CZ26" i="14"/>
  <c r="DD26" i="14"/>
  <c r="CW27" i="14"/>
  <c r="DE27" i="14"/>
  <c r="DF27" i="14"/>
  <c r="CY27" i="14"/>
  <c r="DG27" i="14"/>
  <c r="DC27" i="14"/>
  <c r="CZ27" i="14"/>
  <c r="DA27" i="14"/>
  <c r="DB27" i="14"/>
  <c r="DD27" i="14"/>
  <c r="CV27" i="14"/>
  <c r="CW33" i="14"/>
  <c r="DE33" i="14"/>
  <c r="DF33" i="14"/>
  <c r="CY33" i="14"/>
  <c r="DG33" i="14"/>
  <c r="DC33" i="14"/>
  <c r="DB33" i="14"/>
  <c r="CV33" i="14"/>
  <c r="CZ33" i="14"/>
  <c r="DA33" i="14"/>
  <c r="DA30" i="14"/>
  <c r="DB30" i="14"/>
  <c r="DC30" i="14"/>
  <c r="CY30" i="14"/>
  <c r="DG30" i="14"/>
  <c r="CV30" i="14"/>
  <c r="CW30" i="14"/>
  <c r="DF30" i="14"/>
  <c r="CZ30" i="14"/>
  <c r="DD30" i="14"/>
  <c r="DE30" i="14"/>
  <c r="CW31" i="14"/>
  <c r="DE31" i="14"/>
  <c r="DF31" i="14"/>
  <c r="CY31" i="14"/>
  <c r="DG31" i="14"/>
  <c r="DC31" i="14"/>
  <c r="CZ31" i="14"/>
  <c r="DA31" i="14"/>
  <c r="DB31" i="14"/>
  <c r="CV31" i="14"/>
  <c r="DD31" i="14"/>
  <c r="DA32" i="14"/>
  <c r="DB32" i="14"/>
  <c r="DC32" i="14"/>
  <c r="CY32" i="14"/>
  <c r="DG32" i="14"/>
  <c r="DD32" i="14"/>
  <c r="DE32" i="14"/>
  <c r="DF32" i="14"/>
  <c r="CW32" i="14"/>
  <c r="CV32" i="14"/>
  <c r="CZ32" i="14"/>
  <c r="CW8" i="14"/>
  <c r="DB8" i="14"/>
  <c r="CY8" i="14"/>
  <c r="DC8" i="14"/>
  <c r="DE8" i="14"/>
  <c r="CU8" i="14"/>
  <c r="DG8" i="14"/>
  <c r="DD8" i="14"/>
  <c r="DF8" i="14"/>
  <c r="CW14" i="14"/>
  <c r="DG14" i="14"/>
  <c r="CU14" i="14"/>
  <c r="CX14" i="14"/>
  <c r="CY14" i="14"/>
  <c r="DF14" i="14"/>
  <c r="DB14" i="14"/>
  <c r="DD14" i="14"/>
  <c r="DE14" i="14"/>
  <c r="DC14" i="14"/>
  <c r="BQ11" i="14"/>
  <c r="BM11" i="14"/>
  <c r="CI11" i="14"/>
  <c r="CP11" i="14"/>
  <c r="BY11" i="14"/>
  <c r="BU11" i="14"/>
  <c r="BV11" i="14"/>
  <c r="BN11" i="14"/>
  <c r="CF11" i="14"/>
  <c r="CB11" i="14"/>
  <c r="CK11" i="14"/>
  <c r="CM11" i="14"/>
  <c r="CO11" i="14"/>
  <c r="BT11" i="14"/>
  <c r="BZ11" i="14"/>
  <c r="CC11" i="14"/>
  <c r="CG11" i="14"/>
  <c r="BO11" i="14"/>
  <c r="CJ11" i="14"/>
  <c r="CS11" i="14"/>
  <c r="BP11" i="14"/>
  <c r="CR11" i="14"/>
  <c r="BW11" i="14"/>
  <c r="BX11" i="14"/>
  <c r="BS11" i="14"/>
  <c r="BL11" i="14"/>
  <c r="CE11" i="14"/>
  <c r="CH11" i="14"/>
  <c r="CD11" i="14"/>
  <c r="CN11" i="14"/>
  <c r="CA11" i="14"/>
  <c r="CL11" i="14"/>
  <c r="CQ11" i="14"/>
  <c r="BR11" i="14"/>
  <c r="CI25" i="14"/>
  <c r="CK25" i="14"/>
  <c r="BX25" i="14"/>
  <c r="CQ25" i="14"/>
  <c r="BN25" i="14"/>
  <c r="BL25" i="14"/>
  <c r="BT25" i="14"/>
  <c r="BQ25" i="14"/>
  <c r="BW25" i="14"/>
  <c r="CO25" i="14"/>
  <c r="CA25" i="14"/>
  <c r="CC25" i="14"/>
  <c r="CG25" i="14"/>
  <c r="CM25" i="14"/>
  <c r="CE25" i="14"/>
  <c r="BR25" i="14"/>
  <c r="BV25" i="14"/>
  <c r="CD25" i="14"/>
  <c r="CB25" i="14"/>
  <c r="CH25" i="14"/>
  <c r="CJ25" i="14"/>
  <c r="CL25" i="14"/>
  <c r="BZ25" i="14"/>
  <c r="CN25" i="14"/>
  <c r="BO25" i="14"/>
  <c r="CP25" i="14"/>
  <c r="BM25" i="14"/>
  <c r="BS25" i="14"/>
  <c r="BP25" i="14"/>
  <c r="CR25" i="14"/>
  <c r="BU25" i="14"/>
  <c r="CF25" i="14"/>
  <c r="CS25" i="14"/>
  <c r="BY25" i="14"/>
  <c r="BR26" i="14"/>
  <c r="BW26" i="14"/>
  <c r="CD26" i="14"/>
  <c r="CR26" i="14"/>
  <c r="CF26" i="14"/>
  <c r="CP26" i="14"/>
  <c r="BN26" i="14"/>
  <c r="BV26" i="14"/>
  <c r="CN26" i="14"/>
  <c r="CJ26" i="14"/>
  <c r="CA26" i="14"/>
  <c r="CE26" i="14"/>
  <c r="BO26" i="14"/>
  <c r="CL26" i="14"/>
  <c r="CS26" i="14"/>
  <c r="BY26" i="14"/>
  <c r="CH26" i="14"/>
  <c r="CB26" i="14"/>
  <c r="CI26" i="14"/>
  <c r="BX26" i="14"/>
  <c r="BQ26" i="14"/>
  <c r="CK26" i="14"/>
  <c r="CG26" i="14"/>
  <c r="BT26" i="14"/>
  <c r="BP26" i="14"/>
  <c r="BU26" i="14"/>
  <c r="BS26" i="14"/>
  <c r="CC26" i="14"/>
  <c r="BZ26" i="14"/>
  <c r="CQ26" i="14"/>
  <c r="BM26" i="14"/>
  <c r="BL26" i="14"/>
  <c r="CO26" i="14"/>
  <c r="CM26" i="14"/>
  <c r="BN27" i="14"/>
  <c r="CL27" i="14"/>
  <c r="CN27" i="14"/>
  <c r="CB27" i="14"/>
  <c r="CC27" i="14"/>
  <c r="BX27" i="14"/>
  <c r="CA27" i="14"/>
  <c r="CG27" i="14"/>
  <c r="CK27" i="14"/>
  <c r="CE27" i="14"/>
  <c r="CO27" i="14"/>
  <c r="CR27" i="14"/>
  <c r="CM27" i="14"/>
  <c r="CF27" i="14"/>
  <c r="BY27" i="14"/>
  <c r="BV27" i="14"/>
  <c r="BP27" i="14"/>
  <c r="BQ27" i="14"/>
  <c r="BT27" i="14"/>
  <c r="CQ27" i="14"/>
  <c r="CJ27" i="14"/>
  <c r="CP27" i="14"/>
  <c r="BL27" i="14"/>
  <c r="BU27" i="14"/>
  <c r="BO27" i="14"/>
  <c r="BR27" i="14"/>
  <c r="BW27" i="14"/>
  <c r="BM27" i="14"/>
  <c r="CD27" i="14"/>
  <c r="BS27" i="14"/>
  <c r="CS27" i="14"/>
  <c r="CH27" i="14"/>
  <c r="BZ27" i="14"/>
  <c r="CI27" i="14"/>
  <c r="BS28" i="14"/>
  <c r="BM28" i="14"/>
  <c r="BL28" i="14"/>
  <c r="CF28" i="14"/>
  <c r="BZ28" i="14"/>
  <c r="CB28" i="14"/>
  <c r="CE28" i="14"/>
  <c r="CK28" i="14"/>
  <c r="CH28" i="14"/>
  <c r="CJ28" i="14"/>
  <c r="BY28" i="14"/>
  <c r="CP28" i="14"/>
  <c r="CR28" i="14"/>
  <c r="CG28" i="14"/>
  <c r="CM28" i="14"/>
  <c r="BU28" i="14"/>
  <c r="BR28" i="14"/>
  <c r="BX28" i="14"/>
  <c r="CO28" i="14"/>
  <c r="CN28" i="14"/>
  <c r="BO28" i="14"/>
  <c r="CL28" i="14"/>
  <c r="BP28" i="14"/>
  <c r="BV28" i="14"/>
  <c r="BT28" i="14"/>
  <c r="BN28" i="14"/>
  <c r="CA28" i="14"/>
  <c r="CI28" i="14"/>
  <c r="CS28" i="14"/>
  <c r="CQ28" i="14"/>
  <c r="BW28" i="14"/>
  <c r="CD28" i="14"/>
  <c r="CC28" i="14"/>
  <c r="BQ28" i="14"/>
  <c r="CF29" i="14"/>
  <c r="BW29" i="14"/>
  <c r="BT29" i="14"/>
  <c r="CN29" i="14"/>
  <c r="BY29" i="14"/>
  <c r="BP29" i="14"/>
  <c r="CO29" i="14"/>
  <c r="BZ29" i="14"/>
  <c r="CP29" i="14"/>
  <c r="CR29" i="14"/>
  <c r="CS29" i="14"/>
  <c r="BX29" i="14"/>
  <c r="BU29" i="14"/>
  <c r="CB29" i="14"/>
  <c r="CQ29" i="14"/>
  <c r="CM29" i="14"/>
  <c r="CC29" i="14"/>
  <c r="BO29" i="14"/>
  <c r="BR29" i="14"/>
  <c r="CA29" i="14"/>
  <c r="CE29" i="14"/>
  <c r="CH29" i="14"/>
  <c r="CJ29" i="14"/>
  <c r="BS29" i="14"/>
  <c r="BM29" i="14"/>
  <c r="BQ29" i="14"/>
  <c r="CI29" i="14"/>
  <c r="BV29" i="14"/>
  <c r="CG29" i="14"/>
  <c r="BL29" i="14"/>
  <c r="CL29" i="14"/>
  <c r="CK29" i="14"/>
  <c r="CD29" i="14"/>
  <c r="BN29" i="14"/>
  <c r="CB7" i="14"/>
  <c r="BQ7" i="14"/>
  <c r="CE7" i="14"/>
  <c r="CJ7" i="14"/>
  <c r="BY7" i="14"/>
  <c r="BR7" i="14"/>
  <c r="BL7" i="14"/>
  <c r="BT7" i="14"/>
  <c r="CR7" i="14"/>
  <c r="CF7" i="14"/>
  <c r="CG7" i="14"/>
  <c r="CH7" i="14"/>
  <c r="BU7" i="14"/>
  <c r="BP7" i="14"/>
  <c r="BZ7" i="14"/>
  <c r="CQ7" i="14"/>
  <c r="CD7" i="14"/>
  <c r="CO7" i="14"/>
  <c r="CN7" i="14"/>
  <c r="BM7" i="14"/>
  <c r="CS7" i="14"/>
  <c r="BN7" i="14"/>
  <c r="BX7" i="14"/>
  <c r="CM7" i="14"/>
  <c r="CC7" i="14"/>
  <c r="CA7" i="14"/>
  <c r="BS7" i="14"/>
  <c r="CK7" i="14"/>
  <c r="BW7" i="14"/>
  <c r="CI7" i="14"/>
  <c r="BO7" i="14"/>
  <c r="CP7" i="14"/>
  <c r="BV7" i="14"/>
  <c r="CL7" i="14"/>
  <c r="BR8" i="14"/>
  <c r="BN8" i="14"/>
  <c r="CB8" i="14"/>
  <c r="BX8" i="14"/>
  <c r="BV8" i="14"/>
  <c r="CR8" i="14"/>
  <c r="CI8" i="14"/>
  <c r="CG8" i="14"/>
  <c r="CC8" i="14"/>
  <c r="BO8" i="14"/>
  <c r="BT8" i="14"/>
  <c r="CN8" i="14"/>
  <c r="CP8" i="14"/>
  <c r="BM8" i="14"/>
  <c r="BP8" i="14"/>
  <c r="CM8" i="14"/>
  <c r="CH8" i="14"/>
  <c r="CJ8" i="14"/>
  <c r="CK8" i="14"/>
  <c r="BW8" i="14"/>
  <c r="BQ8" i="14"/>
  <c r="CE8" i="14"/>
  <c r="BZ8" i="14"/>
  <c r="BU8" i="14"/>
  <c r="CD8" i="14"/>
  <c r="CS8" i="14"/>
  <c r="BY8" i="14"/>
  <c r="BL8" i="14"/>
  <c r="CF8" i="14"/>
  <c r="CL8" i="14"/>
  <c r="CO8" i="14"/>
  <c r="BS8" i="14"/>
  <c r="CQ8" i="14"/>
  <c r="CA8" i="14"/>
  <c r="CB34" i="14"/>
  <c r="CL34" i="14"/>
  <c r="BY34" i="14"/>
  <c r="CA34" i="14"/>
  <c r="CK34" i="14"/>
  <c r="CS34" i="14"/>
  <c r="BO34" i="14"/>
  <c r="BQ34" i="14"/>
  <c r="CE34" i="14"/>
  <c r="BX34" i="14"/>
  <c r="BT34" i="14"/>
  <c r="CC34" i="14"/>
  <c r="BW34" i="14"/>
  <c r="BR34" i="14"/>
  <c r="BL34" i="14"/>
  <c r="CH34" i="14"/>
  <c r="CM34" i="14"/>
  <c r="CR34" i="14"/>
  <c r="BN34" i="14"/>
  <c r="CF34" i="14"/>
  <c r="CN34" i="14"/>
  <c r="CO34" i="14"/>
  <c r="CG34" i="14"/>
  <c r="BP34" i="14"/>
  <c r="BU34" i="14"/>
  <c r="CP34" i="14"/>
  <c r="BM34" i="14"/>
  <c r="CI34" i="14"/>
  <c r="BZ34" i="14"/>
  <c r="CD34" i="14"/>
  <c r="CQ34" i="14"/>
  <c r="BS34" i="14"/>
  <c r="BV34" i="14"/>
  <c r="CJ34" i="14"/>
  <c r="CD6" i="14"/>
  <c r="BY6" i="14"/>
  <c r="CG6" i="14"/>
  <c r="BN6" i="14"/>
  <c r="CL6" i="14"/>
  <c r="CF6" i="14"/>
  <c r="BS6" i="14"/>
  <c r="CO6" i="14"/>
  <c r="BM6" i="14"/>
  <c r="BW6" i="14"/>
  <c r="BQ6" i="14"/>
  <c r="BR6" i="14"/>
  <c r="BV6" i="14"/>
  <c r="CM6" i="14"/>
  <c r="CJ6" i="14"/>
  <c r="CB6" i="14"/>
  <c r="BL6" i="14"/>
  <c r="BX6" i="14"/>
  <c r="CN6" i="14"/>
  <c r="BZ6" i="14"/>
  <c r="CA6" i="14"/>
  <c r="CK6" i="14"/>
  <c r="BT6" i="14"/>
  <c r="CP6" i="14"/>
  <c r="CI6" i="14"/>
  <c r="CH6" i="14"/>
  <c r="BP6" i="14"/>
  <c r="CQ6" i="14"/>
  <c r="CC6" i="14"/>
  <c r="CE6" i="14"/>
  <c r="BU6" i="14"/>
  <c r="CR6" i="14"/>
  <c r="BO6" i="14"/>
  <c r="CS6" i="14"/>
  <c r="CW5" i="14"/>
  <c r="DF5" i="14"/>
  <c r="CY5" i="14"/>
  <c r="DB5" i="14"/>
  <c r="DC5" i="14"/>
  <c r="DD5" i="14"/>
  <c r="DE5" i="14"/>
  <c r="DG5" i="14"/>
  <c r="BX14" i="14"/>
  <c r="CA14" i="14"/>
  <c r="CB14" i="14"/>
  <c r="CK14" i="14"/>
  <c r="CE14" i="14"/>
  <c r="CI14" i="14"/>
  <c r="CR14" i="14"/>
  <c r="BN14" i="14"/>
  <c r="BP14" i="14"/>
  <c r="BT14" i="14"/>
  <c r="BM14" i="14"/>
  <c r="BL14" i="14"/>
  <c r="CM14" i="14"/>
  <c r="BZ14" i="14"/>
  <c r="BR14" i="14"/>
  <c r="CH14" i="14"/>
  <c r="CC14" i="14"/>
  <c r="CL14" i="14"/>
  <c r="BQ14" i="14"/>
  <c r="CP14" i="14"/>
  <c r="BU14" i="14"/>
  <c r="CN14" i="14"/>
  <c r="CJ14" i="14"/>
  <c r="BY14" i="14"/>
  <c r="BS14" i="14"/>
  <c r="BV14" i="14"/>
  <c r="CF14" i="14"/>
  <c r="BW14" i="14"/>
  <c r="CD14" i="14"/>
  <c r="CQ14" i="14"/>
  <c r="CG14" i="14"/>
  <c r="CS14" i="14"/>
  <c r="CO14" i="14"/>
  <c r="BO14" i="14"/>
  <c r="CI15" i="14"/>
  <c r="BV15" i="14"/>
  <c r="BW15" i="14"/>
  <c r="BZ15" i="14"/>
  <c r="BR15" i="14"/>
  <c r="CQ15" i="14"/>
  <c r="CC15" i="14"/>
  <c r="CL15" i="14"/>
  <c r="CH15" i="14"/>
  <c r="BS15" i="14"/>
  <c r="BM15" i="14"/>
  <c r="CK15" i="14"/>
  <c r="BX15" i="14"/>
  <c r="BO15" i="14"/>
  <c r="CA15" i="14"/>
  <c r="BN15" i="14"/>
  <c r="CN15" i="14"/>
  <c r="CE15" i="14"/>
  <c r="CS15" i="14"/>
  <c r="CJ15" i="14"/>
  <c r="CO15" i="14"/>
  <c r="BQ15" i="14"/>
  <c r="CG15" i="14"/>
  <c r="CR15" i="14"/>
  <c r="BP15" i="14"/>
  <c r="BL15" i="14"/>
  <c r="BY15" i="14"/>
  <c r="BU15" i="14"/>
  <c r="CD15" i="14"/>
  <c r="BT15" i="14"/>
  <c r="CF15" i="14"/>
  <c r="CP15" i="14"/>
  <c r="CB15" i="14"/>
  <c r="CM15" i="14"/>
  <c r="CG16" i="14"/>
  <c r="CC16" i="14"/>
  <c r="CL16" i="14"/>
  <c r="CE16" i="14"/>
  <c r="CO16" i="14"/>
  <c r="CK16" i="14"/>
  <c r="BM16" i="14"/>
  <c r="CM16" i="14"/>
  <c r="BQ16" i="14"/>
  <c r="BS16" i="14"/>
  <c r="CB16" i="14"/>
  <c r="BL16" i="14"/>
  <c r="BV16" i="14"/>
  <c r="BW16" i="14"/>
  <c r="CD16" i="14"/>
  <c r="CP16" i="14"/>
  <c r="CA16" i="14"/>
  <c r="CR16" i="14"/>
  <c r="BN16" i="14"/>
  <c r="CQ16" i="14"/>
  <c r="BY16" i="14"/>
  <c r="BT16" i="14"/>
  <c r="BP16" i="14"/>
  <c r="CI16" i="14"/>
  <c r="BZ16" i="14"/>
  <c r="BO16" i="14"/>
  <c r="CN16" i="14"/>
  <c r="BU16" i="14"/>
  <c r="BR16" i="14"/>
  <c r="CJ16" i="14"/>
  <c r="CH16" i="14"/>
  <c r="BX16" i="14"/>
  <c r="CF16" i="14"/>
  <c r="CS16" i="14"/>
  <c r="DE16" i="14"/>
  <c r="DG16" i="14"/>
  <c r="DF16" i="14"/>
  <c r="CW16" i="14"/>
  <c r="CU16" i="14"/>
  <c r="DC16" i="14"/>
  <c r="DD16" i="14"/>
  <c r="CX16" i="14"/>
  <c r="DB16" i="14"/>
  <c r="CY16" i="14"/>
  <c r="BT23" i="14"/>
  <c r="CR23" i="14"/>
  <c r="CF23" i="14"/>
  <c r="CG23" i="14"/>
  <c r="CP23" i="14"/>
  <c r="CA23" i="14"/>
  <c r="BN23" i="14"/>
  <c r="CN23" i="14"/>
  <c r="CH23" i="14"/>
  <c r="BX23" i="14"/>
  <c r="CI23" i="14"/>
  <c r="BV23" i="14"/>
  <c r="BO23" i="14"/>
  <c r="BS23" i="14"/>
  <c r="CJ23" i="14"/>
  <c r="BY23" i="14"/>
  <c r="BR23" i="14"/>
  <c r="BW23" i="14"/>
  <c r="CB23" i="14"/>
  <c r="CE23" i="14"/>
  <c r="CC23" i="14"/>
  <c r="BL23" i="14"/>
  <c r="CK23" i="14"/>
  <c r="CL23" i="14"/>
  <c r="BU23" i="14"/>
  <c r="BP23" i="14"/>
  <c r="CD23" i="14"/>
  <c r="CM23" i="14"/>
  <c r="CS23" i="14"/>
  <c r="CO23" i="14"/>
  <c r="CQ23" i="14"/>
  <c r="BZ23" i="14"/>
  <c r="BM23" i="14"/>
  <c r="BQ23" i="14"/>
  <c r="CW7" i="14"/>
  <c r="DG7" i="14"/>
  <c r="CY7" i="14"/>
  <c r="DB7" i="14"/>
  <c r="DC7" i="14"/>
  <c r="DF7" i="14"/>
  <c r="DD7" i="14"/>
  <c r="DE7" i="14"/>
  <c r="BR5" i="14"/>
  <c r="CG5" i="14"/>
  <c r="CO5" i="14"/>
  <c r="CA5" i="14"/>
  <c r="CQ5" i="14"/>
  <c r="BP5" i="14"/>
  <c r="CF5" i="14"/>
  <c r="BS5" i="14"/>
  <c r="BZ5" i="14"/>
  <c r="CH5" i="14"/>
  <c r="CP5" i="14"/>
  <c r="BT5" i="14"/>
  <c r="CI5" i="14"/>
  <c r="BX5" i="14"/>
  <c r="BL5" i="14"/>
  <c r="CN5" i="14"/>
  <c r="BQ5" i="14"/>
  <c r="BM5" i="14"/>
  <c r="BU5" i="14"/>
  <c r="CB5" i="14"/>
  <c r="CJ5" i="14"/>
  <c r="CR5" i="14"/>
  <c r="BO5" i="14"/>
  <c r="CD5" i="14"/>
  <c r="CS5" i="14"/>
  <c r="CM5" i="14"/>
  <c r="BN5" i="14"/>
  <c r="BV5" i="14"/>
  <c r="CC5" i="14"/>
  <c r="CK5" i="14"/>
  <c r="BW5" i="14"/>
  <c r="CL5" i="14"/>
  <c r="CE5" i="14"/>
  <c r="BY5" i="14"/>
  <c r="CH13" i="14"/>
  <c r="CD13" i="14"/>
  <c r="CO13" i="14"/>
  <c r="BO13" i="14"/>
  <c r="CC13" i="14"/>
  <c r="BL13" i="14"/>
  <c r="CP13" i="14"/>
  <c r="BT13" i="14"/>
  <c r="BR13" i="14"/>
  <c r="CR13" i="14"/>
  <c r="BS13" i="14"/>
  <c r="BW13" i="14"/>
  <c r="CN13" i="14"/>
  <c r="CM13" i="14"/>
  <c r="BQ13" i="14"/>
  <c r="CB13" i="14"/>
  <c r="CF13" i="14"/>
  <c r="BZ13" i="14"/>
  <c r="CL13" i="14"/>
  <c r="BP13" i="14"/>
  <c r="BU13" i="14"/>
  <c r="CE13" i="14"/>
  <c r="BM13" i="14"/>
  <c r="BX13" i="14"/>
  <c r="BY13" i="14"/>
  <c r="CK13" i="14"/>
  <c r="CG13" i="14"/>
  <c r="CQ13" i="14"/>
  <c r="BN13" i="14"/>
  <c r="CJ13" i="14"/>
  <c r="CS13" i="14"/>
  <c r="BV13" i="14"/>
  <c r="CA13" i="14"/>
  <c r="CI13" i="14"/>
  <c r="CW9" i="14"/>
  <c r="DF9" i="14"/>
  <c r="CY9" i="14"/>
  <c r="DB9" i="14"/>
  <c r="CU9" i="14"/>
  <c r="DC9" i="14"/>
  <c r="DD9" i="14"/>
  <c r="DE9" i="14"/>
  <c r="DG9" i="14"/>
  <c r="CW10" i="14"/>
  <c r="DB10" i="14"/>
  <c r="CY10" i="14"/>
  <c r="DG10" i="14"/>
  <c r="DC10" i="14"/>
  <c r="DE10" i="14"/>
  <c r="DF10" i="14"/>
  <c r="DD10" i="14"/>
  <c r="CW11" i="14"/>
  <c r="DG11" i="14"/>
  <c r="CY11" i="14"/>
  <c r="DB11" i="14"/>
  <c r="DF11" i="14"/>
  <c r="DC11" i="14"/>
  <c r="DD11" i="14"/>
  <c r="DE11" i="14"/>
  <c r="CW12" i="14"/>
  <c r="DB12" i="14"/>
  <c r="DF12" i="14"/>
  <c r="CY12" i="14"/>
  <c r="DC12" i="14"/>
  <c r="DE12" i="14"/>
  <c r="DG12" i="14"/>
  <c r="DD12" i="14"/>
  <c r="CW13" i="14"/>
  <c r="DB13" i="14"/>
  <c r="CY13" i="14"/>
  <c r="DC13" i="14"/>
  <c r="DD13" i="14"/>
  <c r="DE13" i="14"/>
  <c r="DF13" i="14"/>
  <c r="DG13" i="14"/>
  <c r="DC22" i="14"/>
  <c r="DE22" i="14"/>
  <c r="DD22" i="14"/>
  <c r="DB22" i="14"/>
  <c r="DF22" i="14"/>
  <c r="CW22" i="14"/>
  <c r="DG22" i="14"/>
  <c r="CY22" i="14"/>
  <c r="DB23" i="14"/>
  <c r="CU23" i="14"/>
  <c r="DC23" i="14"/>
  <c r="DD23" i="14"/>
  <c r="CX23" i="14"/>
  <c r="DE23" i="14"/>
  <c r="DG23" i="14"/>
  <c r="CY23" i="14"/>
  <c r="DF23" i="14"/>
  <c r="CW23" i="14"/>
  <c r="CY24" i="14"/>
  <c r="DC24" i="14"/>
  <c r="CW24" i="14"/>
  <c r="DB24" i="14"/>
  <c r="DG24" i="14"/>
  <c r="CU24" i="14"/>
  <c r="DD24" i="14"/>
  <c r="DE24" i="14"/>
  <c r="DF24" i="14"/>
  <c r="CX24" i="14"/>
  <c r="CU25" i="14"/>
  <c r="BU33" i="14"/>
  <c r="BW33" i="14"/>
  <c r="BR33" i="14"/>
  <c r="CB33" i="14"/>
  <c r="CG33" i="14"/>
  <c r="BY33" i="14"/>
  <c r="BS33" i="14"/>
  <c r="CJ33" i="14"/>
  <c r="CR33" i="14"/>
  <c r="CL33" i="14"/>
  <c r="CF33" i="14"/>
  <c r="BM33" i="14"/>
  <c r="CS33" i="14"/>
  <c r="CN33" i="14"/>
  <c r="CP33" i="14"/>
  <c r="CK33" i="14"/>
  <c r="BZ33" i="14"/>
  <c r="BO33" i="14"/>
  <c r="CQ33" i="14"/>
  <c r="BT33" i="14"/>
  <c r="CD33" i="14"/>
  <c r="BL33" i="14"/>
  <c r="CA33" i="14"/>
  <c r="BX33" i="14"/>
  <c r="CE33" i="14"/>
  <c r="CI33" i="14"/>
  <c r="CH33" i="14"/>
  <c r="CO33" i="14"/>
  <c r="BN33" i="14"/>
  <c r="CM33" i="14"/>
  <c r="CC33" i="14"/>
  <c r="BP33" i="14"/>
  <c r="BV33" i="14"/>
  <c r="BQ33" i="14"/>
  <c r="CW6" i="14"/>
  <c r="DB6" i="14"/>
  <c r="CY6" i="14"/>
  <c r="DG6" i="14"/>
  <c r="DC6" i="14"/>
  <c r="DE6" i="14"/>
  <c r="DD6" i="14"/>
  <c r="DF6" i="14"/>
  <c r="CS22" i="14"/>
  <c r="CN22" i="14"/>
  <c r="CH22" i="14"/>
  <c r="BP22" i="14"/>
  <c r="BT22" i="14"/>
  <c r="BU22" i="14"/>
  <c r="BX22" i="14"/>
  <c r="CL22" i="14"/>
  <c r="CF22" i="14"/>
  <c r="CD22" i="14"/>
  <c r="BR22" i="14"/>
  <c r="CC22" i="14"/>
  <c r="CE22" i="14"/>
  <c r="CG22" i="14"/>
  <c r="CM22" i="14"/>
  <c r="BS22" i="14"/>
  <c r="BL22" i="14"/>
  <c r="BW22" i="14"/>
  <c r="CQ22" i="14"/>
  <c r="CR22" i="14"/>
  <c r="CO22" i="14"/>
  <c r="CA22" i="14"/>
  <c r="BM22" i="14"/>
  <c r="BQ22" i="14"/>
  <c r="CI22" i="14"/>
  <c r="CK22" i="14"/>
  <c r="CJ22" i="14"/>
  <c r="BZ22" i="14"/>
  <c r="BN22" i="14"/>
  <c r="CP22" i="14"/>
  <c r="BO22" i="14"/>
  <c r="BV22" i="14"/>
  <c r="BY22" i="14"/>
  <c r="CB22" i="14"/>
  <c r="BN17" i="14"/>
  <c r="CL17" i="14"/>
  <c r="CH17" i="14"/>
  <c r="CK17" i="14"/>
  <c r="CE17" i="14"/>
  <c r="CG17" i="14"/>
  <c r="CJ17" i="14"/>
  <c r="CM17" i="14"/>
  <c r="BT17" i="14"/>
  <c r="CN17" i="14"/>
  <c r="BO17" i="14"/>
  <c r="BS17" i="14"/>
  <c r="CI17" i="14"/>
  <c r="CQ17" i="14"/>
  <c r="CC17" i="14"/>
  <c r="BX17" i="14"/>
  <c r="BR17" i="14"/>
  <c r="CA17" i="14"/>
  <c r="BQ17" i="14"/>
  <c r="BM17" i="14"/>
  <c r="CD17" i="14"/>
  <c r="BL17" i="14"/>
  <c r="BV17" i="14"/>
  <c r="CF17" i="14"/>
  <c r="BZ17" i="14"/>
  <c r="BW17" i="14"/>
  <c r="CO17" i="14"/>
  <c r="CS17" i="14"/>
  <c r="BY17" i="14"/>
  <c r="BP17" i="14"/>
  <c r="CB17" i="14"/>
  <c r="CP17" i="14"/>
  <c r="CR17" i="14"/>
  <c r="BU17" i="14"/>
  <c r="BS18" i="14"/>
  <c r="BM18" i="14"/>
  <c r="CM18" i="14"/>
  <c r="CF18" i="14"/>
  <c r="CG18" i="14"/>
  <c r="BZ18" i="14"/>
  <c r="BU18" i="14"/>
  <c r="BN18" i="14"/>
  <c r="BW18" i="14"/>
  <c r="CO18" i="14"/>
  <c r="CH18" i="14"/>
  <c r="CB18" i="14"/>
  <c r="CC18" i="14"/>
  <c r="CL18" i="14"/>
  <c r="CN18" i="14"/>
  <c r="CQ18" i="14"/>
  <c r="CE18" i="14"/>
  <c r="BQ18" i="14"/>
  <c r="BY18" i="14"/>
  <c r="CI18" i="14"/>
  <c r="CS18" i="14"/>
  <c r="CJ18" i="14"/>
  <c r="BR18" i="14"/>
  <c r="CR18" i="14"/>
  <c r="CP18" i="14"/>
  <c r="CA18" i="14"/>
  <c r="CD18" i="14"/>
  <c r="BL18" i="14"/>
  <c r="BT18" i="14"/>
  <c r="BP18" i="14"/>
  <c r="BX18" i="14"/>
  <c r="BO18" i="14"/>
  <c r="BV18" i="14"/>
  <c r="CK18" i="14"/>
  <c r="BP19" i="14"/>
  <c r="BR19" i="14"/>
  <c r="CR19" i="14"/>
  <c r="BT19" i="14"/>
  <c r="CD19" i="14"/>
  <c r="BX19" i="14"/>
  <c r="BZ19" i="14"/>
  <c r="CI19" i="14"/>
  <c r="BL19" i="14"/>
  <c r="CE19" i="14"/>
  <c r="CG19" i="14"/>
  <c r="CP19" i="14"/>
  <c r="BO19" i="14"/>
  <c r="CK19" i="14"/>
  <c r="CN19" i="14"/>
  <c r="CJ19" i="14"/>
  <c r="BW19" i="14"/>
  <c r="CB19" i="14"/>
  <c r="BV19" i="14"/>
  <c r="CM19" i="14"/>
  <c r="CA19" i="14"/>
  <c r="CL19" i="14"/>
  <c r="BQ19" i="14"/>
  <c r="CQ19" i="14"/>
  <c r="BY19" i="14"/>
  <c r="BN19" i="14"/>
  <c r="CF19" i="14"/>
  <c r="CC19" i="14"/>
  <c r="CO19" i="14"/>
  <c r="CS19" i="14"/>
  <c r="BU19" i="14"/>
  <c r="CH19" i="14"/>
  <c r="BS19" i="14"/>
  <c r="BM19" i="14"/>
  <c r="BM20" i="14"/>
  <c r="CK20" i="14"/>
  <c r="CP20" i="14"/>
  <c r="BT20" i="14"/>
  <c r="BU20" i="14"/>
  <c r="CG20" i="14"/>
  <c r="CH20" i="14"/>
  <c r="CA20" i="14"/>
  <c r="CB20" i="14"/>
  <c r="BO20" i="14"/>
  <c r="CO20" i="14"/>
  <c r="BL20" i="14"/>
  <c r="CE20" i="14"/>
  <c r="CJ20" i="14"/>
  <c r="BW20" i="14"/>
  <c r="BX20" i="14"/>
  <c r="CC20" i="14"/>
  <c r="BR20" i="14"/>
  <c r="BZ20" i="14"/>
  <c r="CQ20" i="14"/>
  <c r="CR20" i="14"/>
  <c r="CN20" i="14"/>
  <c r="BN20" i="14"/>
  <c r="BP20" i="14"/>
  <c r="BV20" i="14"/>
  <c r="CI20" i="14"/>
  <c r="CD20" i="14"/>
  <c r="BS20" i="14"/>
  <c r="CL20" i="14"/>
  <c r="BQ20" i="14"/>
  <c r="CS20" i="14"/>
  <c r="CF20" i="14"/>
  <c r="BY20" i="14"/>
  <c r="CM20" i="14"/>
  <c r="CG21" i="14"/>
  <c r="CI21" i="14"/>
  <c r="CJ21" i="14"/>
  <c r="CC21" i="14"/>
  <c r="BY21" i="14"/>
  <c r="CO21" i="14"/>
  <c r="BO21" i="14"/>
  <c r="BX21" i="14"/>
  <c r="BP21" i="14"/>
  <c r="CH21" i="14"/>
  <c r="CP21" i="14"/>
  <c r="BV21" i="14"/>
  <c r="BS21" i="14"/>
  <c r="BW21" i="14"/>
  <c r="CM21" i="14"/>
  <c r="BN21" i="14"/>
  <c r="BQ21" i="14"/>
  <c r="CR21" i="14"/>
  <c r="CF21" i="14"/>
  <c r="BZ21" i="14"/>
  <c r="CD21" i="14"/>
  <c r="CB21" i="14"/>
  <c r="CN21" i="14"/>
  <c r="CL21" i="14"/>
  <c r="CS21" i="14"/>
  <c r="BL21" i="14"/>
  <c r="BR21" i="14"/>
  <c r="BT21" i="14"/>
  <c r="BU21" i="14"/>
  <c r="CQ21" i="14"/>
  <c r="CK21" i="14"/>
  <c r="CE21" i="14"/>
  <c r="BM21" i="14"/>
  <c r="CA21" i="14"/>
  <c r="CB30" i="14"/>
  <c r="BO30" i="14"/>
  <c r="CF30" i="14"/>
  <c r="BL30" i="14"/>
  <c r="CH30" i="14"/>
  <c r="CJ30" i="14"/>
  <c r="BW30" i="14"/>
  <c r="CO30" i="14"/>
  <c r="CG30" i="14"/>
  <c r="CR30" i="14"/>
  <c r="CD30" i="14"/>
  <c r="CM30" i="14"/>
  <c r="BU30" i="14"/>
  <c r="CA30" i="14"/>
  <c r="CN30" i="14"/>
  <c r="BX30" i="14"/>
  <c r="BY30" i="14"/>
  <c r="CE30" i="14"/>
  <c r="BV30" i="14"/>
  <c r="BP30" i="14"/>
  <c r="BM30" i="14"/>
  <c r="CI30" i="14"/>
  <c r="CP30" i="14"/>
  <c r="CQ30" i="14"/>
  <c r="CL30" i="14"/>
  <c r="BN30" i="14"/>
  <c r="BQ30" i="14"/>
  <c r="BT30" i="14"/>
  <c r="CC30" i="14"/>
  <c r="BS30" i="14"/>
  <c r="CK30" i="14"/>
  <c r="BZ30" i="14"/>
  <c r="CS30" i="14"/>
  <c r="BR30" i="14"/>
  <c r="BS31" i="14"/>
  <c r="BO31" i="14"/>
  <c r="BQ31" i="14"/>
  <c r="CS31" i="14"/>
  <c r="BZ31" i="14"/>
  <c r="CB31" i="14"/>
  <c r="CD31" i="14"/>
  <c r="BW31" i="14"/>
  <c r="CH31" i="14"/>
  <c r="CM31" i="14"/>
  <c r="CR31" i="14"/>
  <c r="CK31" i="14"/>
  <c r="CO31" i="14"/>
  <c r="CQ31" i="14"/>
  <c r="BU31" i="14"/>
  <c r="CF31" i="14"/>
  <c r="BY31" i="14"/>
  <c r="CG31" i="14"/>
  <c r="CN31" i="14"/>
  <c r="BX31" i="14"/>
  <c r="CP31" i="14"/>
  <c r="CE31" i="14"/>
  <c r="BT31" i="14"/>
  <c r="BL31" i="14"/>
  <c r="CA31" i="14"/>
  <c r="CJ31" i="14"/>
  <c r="CI31" i="14"/>
  <c r="BV31" i="14"/>
  <c r="CL31" i="14"/>
  <c r="CC31" i="14"/>
  <c r="BN31" i="14"/>
  <c r="BR31" i="14"/>
  <c r="BP31" i="14"/>
  <c r="BM31" i="14"/>
  <c r="CD32" i="14"/>
  <c r="BY32" i="14"/>
  <c r="CG32" i="14"/>
  <c r="BR32" i="14"/>
  <c r="CL32" i="14"/>
  <c r="CF32" i="14"/>
  <c r="CR32" i="14"/>
  <c r="CJ32" i="14"/>
  <c r="CO32" i="14"/>
  <c r="CS32" i="14"/>
  <c r="CN32" i="14"/>
  <c r="BV32" i="14"/>
  <c r="BL32" i="14"/>
  <c r="BW32" i="14"/>
  <c r="BQ32" i="14"/>
  <c r="BT32" i="14"/>
  <c r="CI32" i="14"/>
  <c r="BN32" i="14"/>
  <c r="CQ32" i="14"/>
  <c r="CB32" i="14"/>
  <c r="BU32" i="14"/>
  <c r="BO32" i="14"/>
  <c r="BM32" i="14"/>
  <c r="CP32" i="14"/>
  <c r="BX32" i="14"/>
  <c r="BP32" i="14"/>
  <c r="BZ32" i="14"/>
  <c r="BS32" i="14"/>
  <c r="CE32" i="14"/>
  <c r="CH32" i="14"/>
  <c r="CM32" i="14"/>
  <c r="CC32" i="14"/>
  <c r="CA32" i="14"/>
  <c r="CK32" i="14"/>
  <c r="DF15" i="14"/>
  <c r="CX15" i="14"/>
  <c r="DD15" i="14"/>
  <c r="CW15" i="14"/>
  <c r="DG15" i="14"/>
  <c r="CU15" i="14"/>
  <c r="CY15" i="14"/>
  <c r="DE15" i="14"/>
  <c r="DB15" i="14"/>
  <c r="DC15" i="14"/>
  <c r="BN9" i="14"/>
  <c r="CL9" i="14"/>
  <c r="CH9" i="14"/>
  <c r="BR9" i="14"/>
  <c r="BL9" i="14"/>
  <c r="BV9" i="14"/>
  <c r="CS9" i="14"/>
  <c r="CP9" i="14"/>
  <c r="CG9" i="14"/>
  <c r="CB9" i="14"/>
  <c r="CC9" i="14"/>
  <c r="BP9" i="14"/>
  <c r="BY9" i="14"/>
  <c r="BM9" i="14"/>
  <c r="CI9" i="14"/>
  <c r="CD9" i="14"/>
  <c r="BZ9" i="14"/>
  <c r="CQ9" i="14"/>
  <c r="BU9" i="14"/>
  <c r="BW9" i="14"/>
  <c r="CA9" i="14"/>
  <c r="BX9" i="14"/>
  <c r="CR9" i="14"/>
  <c r="CE9" i="14"/>
  <c r="BQ9" i="14"/>
  <c r="CM9" i="14"/>
  <c r="CF9" i="14"/>
  <c r="BS9" i="14"/>
  <c r="BT9" i="14"/>
  <c r="CK9" i="14"/>
  <c r="CN9" i="14"/>
  <c r="CJ9" i="14"/>
  <c r="BO9" i="14"/>
  <c r="CO9" i="14"/>
  <c r="BS10" i="14"/>
  <c r="BM10" i="14"/>
  <c r="CM10" i="14"/>
  <c r="CD10" i="14"/>
  <c r="CC10" i="14"/>
  <c r="BZ10" i="14"/>
  <c r="BU10" i="14"/>
  <c r="BV10" i="14"/>
  <c r="CS10" i="14"/>
  <c r="CF10" i="14"/>
  <c r="CH10" i="14"/>
  <c r="CB10" i="14"/>
  <c r="CK10" i="14"/>
  <c r="CO10" i="14"/>
  <c r="CG10" i="14"/>
  <c r="CQ10" i="14"/>
  <c r="CE10" i="14"/>
  <c r="BO10" i="14"/>
  <c r="BX10" i="14"/>
  <c r="BQ10" i="14"/>
  <c r="CP10" i="14"/>
  <c r="BW10" i="14"/>
  <c r="BL10" i="14"/>
  <c r="BT10" i="14"/>
  <c r="CL10" i="14"/>
  <c r="CA10" i="14"/>
  <c r="BY10" i="14"/>
  <c r="CI10" i="14"/>
  <c r="CN10" i="14"/>
  <c r="CJ10" i="14"/>
  <c r="BN10" i="14"/>
  <c r="BP10" i="14"/>
  <c r="BR10" i="14"/>
  <c r="CR10" i="14"/>
  <c r="CR12" i="14"/>
  <c r="CD12" i="14"/>
  <c r="CE12" i="14"/>
  <c r="BL12" i="14"/>
  <c r="BU12" i="14"/>
  <c r="BO12" i="14"/>
  <c r="BP12" i="14"/>
  <c r="CM12" i="14"/>
  <c r="CB12" i="14"/>
  <c r="BW12" i="14"/>
  <c r="BQ12" i="14"/>
  <c r="CP12" i="14"/>
  <c r="CJ12" i="14"/>
  <c r="CL12" i="14"/>
  <c r="CF12" i="14"/>
  <c r="BX12" i="14"/>
  <c r="BM12" i="14"/>
  <c r="CO12" i="14"/>
  <c r="CI12" i="14"/>
  <c r="CA12" i="14"/>
  <c r="CG12" i="14"/>
  <c r="BZ12" i="14"/>
  <c r="CQ12" i="14"/>
  <c r="BN12" i="14"/>
  <c r="BS12" i="14"/>
  <c r="CH12" i="14"/>
  <c r="CC12" i="14"/>
  <c r="BY12" i="14"/>
  <c r="CK12" i="14"/>
  <c r="CN12" i="14"/>
  <c r="BR12" i="14"/>
  <c r="BT12" i="14"/>
  <c r="BV12" i="14"/>
  <c r="CS12" i="14"/>
  <c r="BQ24" i="14"/>
  <c r="BO24" i="14"/>
  <c r="BX24" i="14"/>
  <c r="BT24" i="14"/>
  <c r="BY24" i="14"/>
  <c r="CA24" i="14"/>
  <c r="CN24" i="14"/>
  <c r="BU24" i="14"/>
  <c r="BR24" i="14"/>
  <c r="CH24" i="14"/>
  <c r="CJ24" i="14"/>
  <c r="CB24" i="14"/>
  <c r="CG24" i="14"/>
  <c r="CK24" i="14"/>
  <c r="CR24" i="14"/>
  <c r="BP24" i="14"/>
  <c r="BL24" i="14"/>
  <c r="CI24" i="14"/>
  <c r="CE24" i="14"/>
  <c r="BS24" i="14"/>
  <c r="CS24" i="14"/>
  <c r="CL24" i="14"/>
  <c r="BN24" i="14"/>
  <c r="BW24" i="14"/>
  <c r="BZ24" i="14"/>
  <c r="CF24" i="14"/>
  <c r="CO24" i="14"/>
  <c r="CM24" i="14"/>
  <c r="CD24" i="14"/>
  <c r="BV24" i="14"/>
  <c r="CC24" i="14"/>
  <c r="CQ24" i="14"/>
  <c r="BM24" i="14"/>
  <c r="CP24" i="14"/>
  <c r="DE17" i="14"/>
  <c r="DG17" i="14"/>
  <c r="DD17" i="14"/>
  <c r="DF17" i="14"/>
  <c r="CW17" i="14"/>
  <c r="CY17" i="14"/>
  <c r="DB17" i="14"/>
  <c r="DC17" i="14"/>
  <c r="DE18" i="14"/>
  <c r="DF18" i="14"/>
  <c r="DG18" i="14"/>
  <c r="CW18" i="14"/>
  <c r="DB18" i="14"/>
  <c r="DC18" i="14"/>
  <c r="CY18" i="14"/>
  <c r="DD18" i="14"/>
  <c r="DE19" i="14"/>
  <c r="DG19" i="14"/>
  <c r="DC19" i="14"/>
  <c r="DF19" i="14"/>
  <c r="DD19" i="14"/>
  <c r="CW19" i="14"/>
  <c r="CY19" i="14"/>
  <c r="DB19" i="14"/>
  <c r="DD20" i="14"/>
  <c r="DE20" i="14"/>
  <c r="DF20" i="14"/>
  <c r="CW20" i="14"/>
  <c r="DG20" i="14"/>
  <c r="CU20" i="14"/>
  <c r="CY20" i="14"/>
  <c r="DC20" i="14"/>
  <c r="CX20" i="14"/>
  <c r="DB20" i="14"/>
  <c r="DC21" i="14"/>
  <c r="DE21" i="14"/>
  <c r="DB21" i="14"/>
  <c r="DD21" i="14"/>
  <c r="CY21" i="14"/>
  <c r="DF21" i="14"/>
  <c r="CW21" i="14"/>
  <c r="DG21" i="14"/>
  <c r="CU21" i="14"/>
  <c r="CX21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K2" authorId="0" shapeId="0" xr:uid="{FA7FC9BB-9347-B549-BB69-7B3C5F79053F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Output values from instrument, not corrected for dilutions
</t>
        </r>
      </text>
    </comment>
    <comment ref="AT2" authorId="0" shapeId="0" xr:uid="{C8573DAE-494B-7B44-B4B0-18754720D740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Final concentration values, corrected for dilutions; reported in ppm
</t>
        </r>
      </text>
    </comment>
    <comment ref="F3" authorId="0" shapeId="0" xr:uid="{12B06410-E987-B145-98B7-45FDFDFED448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>Weight (g) of final LiBO2 sample fusion product (bead)</t>
        </r>
      </text>
    </comment>
    <comment ref="G3" authorId="0" shapeId="0" xr:uid="{86CAC742-F359-7048-B35B-D7977AFB348A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Weight (g) of 2% or 10% HNO3 (nitric acid) used to dissolve bead
</t>
        </r>
      </text>
    </comment>
    <comment ref="H3" authorId="0" shapeId="0" xr:uid="{D68FA1C2-9D3A-3244-8C2F-D31E2F91AC4E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Accounts for sample:solvent (w/w)
</t>
        </r>
      </text>
    </comment>
    <comment ref="I3" authorId="0" shapeId="0" xr:uid="{702B698F-9A28-8E4A-B278-1A9102537F7E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Additional dilution to reduce TDS and acid concentration in final solution for analysis
</t>
        </r>
      </text>
    </comment>
    <comment ref="J3" authorId="0" shapeId="0" xr:uid="{CDB34297-B1AE-B342-B2EF-72F998218E1A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Total Dilution Factor (DF) = Base dilution factor * Additional dilution factor; 
</t>
        </r>
        <r>
          <rPr>
            <sz val="10"/>
            <color rgb="FF000000"/>
            <rFont val="Tahoma"/>
            <family val="2"/>
          </rPr>
          <t xml:space="preserve">accounts for mass of sample dissolved in the final solution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Janet Coker Dewey</author>
  </authors>
  <commentList>
    <comment ref="A1" authorId="0" shapeId="0" xr:uid="{DC1420F7-9A77-D74D-BFF5-E784EA8CB0A4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sample ID: mine #, core ID, depth or type
</t>
        </r>
        <r>
          <rPr>
            <sz val="10"/>
            <color rgb="FF000000"/>
            <rFont val="Tahoma"/>
            <family val="2"/>
          </rPr>
          <t xml:space="preserve">E.g., '1A 31.3' is Mine 1, Core A, 31.3' 
</t>
        </r>
      </text>
    </comment>
    <comment ref="B1" authorId="1" shapeId="0" xr:uid="{1189E353-1CE7-E14E-BE1D-FFFCDCE55BE6}">
      <text>
        <r>
          <rPr>
            <b/>
            <sz val="9"/>
            <color rgb="FF000000"/>
            <rFont val="Tahoma"/>
            <family val="2"/>
          </rPr>
          <t>Sophia Stuart: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water = water soluble (MilliQ Water)
</t>
        </r>
        <r>
          <rPr>
            <sz val="9"/>
            <color rgb="FF000000"/>
            <rFont val="Tahoma"/>
            <family val="2"/>
          </rPr>
          <t xml:space="preserve">ion-exch = exchangeable (NH4OAc)
</t>
        </r>
        <r>
          <rPr>
            <sz val="9"/>
            <color rgb="FF000000"/>
            <rFont val="Tahoma"/>
            <family val="2"/>
          </rPr>
          <t xml:space="preserve">organic = organic bound (30% H2O2 @ 80 </t>
        </r>
        <r>
          <rPr>
            <sz val="10"/>
            <color rgb="FF000000"/>
            <rFont val="Tahoma"/>
            <family val="2"/>
          </rPr>
          <t>°</t>
        </r>
        <r>
          <rPr>
            <sz val="9"/>
            <color rgb="FF000000"/>
            <rFont val="Tahoma"/>
            <family val="2"/>
          </rPr>
          <t xml:space="preserve">C, NH4OAc)
</t>
        </r>
        <r>
          <rPr>
            <sz val="9"/>
            <color rgb="FF000000"/>
            <rFont val="Tahoma"/>
            <family val="2"/>
          </rPr>
          <t xml:space="preserve">carbonate = carbonate bound, weak acid soluble (8% CH3COOH)
</t>
        </r>
        <r>
          <rPr>
            <sz val="9"/>
            <color rgb="FF000000"/>
            <rFont val="Tahoma"/>
            <family val="2"/>
          </rPr>
          <t xml:space="preserve">acid = acid soluble (0.1 M HCl)
</t>
        </r>
        <r>
          <rPr>
            <sz val="9"/>
            <color rgb="FF000000"/>
            <rFont val="Tahoma"/>
            <family val="2"/>
          </rPr>
          <t>residual = sample remaining after all 5 extractions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1" authorId="0" shapeId="0" xr:uid="{FF6B48E2-84E7-0940-ACDD-0FEC30064EA7}">
      <text>
        <r>
          <rPr>
            <b/>
            <sz val="12"/>
            <color rgb="FF000000"/>
            <rFont val="Calibri"/>
            <family val="2"/>
          </rPr>
          <t>Sophia Stuart:</t>
        </r>
        <r>
          <rPr>
            <sz val="12"/>
            <color rgb="FF000000"/>
            <rFont val="Calibri"/>
            <family val="2"/>
          </rPr>
          <t xml:space="preserve">
</t>
        </r>
        <r>
          <rPr>
            <sz val="12"/>
            <color rgb="FF000000"/>
            <rFont val="Calibri"/>
            <family val="2"/>
          </rPr>
          <t xml:space="preserve">Sort by index (Column A) low to high to reset to alpha order.
</t>
        </r>
        <r>
          <rPr>
            <sz val="12"/>
            <color rgb="FF000000"/>
            <rFont val="Calibri"/>
            <family val="2"/>
          </rPr>
          <t xml:space="preserve">
</t>
        </r>
        <r>
          <rPr>
            <sz val="12"/>
            <color rgb="FF000000"/>
            <rFont val="Calibri"/>
            <family val="2"/>
          </rPr>
          <t xml:space="preserve">To find correlations with Column B, select target element's entire column. Sort high to low and expand the selection when prompted to. 
</t>
        </r>
        <r>
          <rPr>
            <sz val="12"/>
            <color rgb="FF000000"/>
            <rFont val="Calibri"/>
            <family val="2"/>
          </rPr>
          <t xml:space="preserve">
</t>
        </r>
        <r>
          <rPr>
            <sz val="12"/>
            <color rgb="FF000000"/>
            <rFont val="Calibri"/>
            <family val="2"/>
          </rPr>
          <t xml:space="preserve">r2 closest to 1 indicate strongest correlation.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F3" authorId="0" shapeId="0" xr:uid="{082B0635-63E7-434C-AB01-D74FDDDF5B69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>Weight (g) of final LiBO2 sample fusion product (bead)</t>
        </r>
      </text>
    </comment>
    <comment ref="G3" authorId="0" shapeId="0" xr:uid="{138A8C42-6073-D94F-AE19-76099F705FD1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Weight (g) of 2% or 10% HNO3 (nitric acid) used to dissolve bead
</t>
        </r>
      </text>
    </comment>
    <comment ref="H3" authorId="0" shapeId="0" xr:uid="{CBCCADBA-D19E-6C42-972A-E33BB0B834C4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Accounts for sample:solvent (w/w)
</t>
        </r>
      </text>
    </comment>
    <comment ref="I3" authorId="0" shapeId="0" xr:uid="{0D61DD7C-E82C-8641-8F8D-C9CD08DF739D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Additional dilution to reduce TDS and acid concentration in final solution for analysis
</t>
        </r>
      </text>
    </comment>
    <comment ref="J3" authorId="0" shapeId="0" xr:uid="{D6BAC58C-AD31-E544-89B7-E23DA56E65C1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Total Dilution Factor (DF) = Base dilution factor * Additional dilution factor; 
</t>
        </r>
        <r>
          <rPr>
            <sz val="10"/>
            <color rgb="FF000000"/>
            <rFont val="Tahoma"/>
            <family val="2"/>
          </rPr>
          <t xml:space="preserve">accounts for mass of sample dissolved in the final solution
</t>
        </r>
      </text>
    </comment>
    <comment ref="K3" authorId="0" shapeId="0" xr:uid="{D0E7CDA3-DF31-1D49-8150-7B199998E4F4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Still being resolved 071524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K3" authorId="0" shapeId="0" xr:uid="{8747EED9-D8AA-BF4F-87CB-46D980277D0C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Element and wavelength (nm)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B1" authorId="0" shapeId="0" xr:uid="{523CD893-273B-F243-B344-705F43C1DD25}">
      <text>
        <r>
          <rPr>
            <b/>
            <sz val="12"/>
            <color rgb="FF000000"/>
            <rFont val="Calibri"/>
            <family val="2"/>
          </rPr>
          <t>Sophia Stuart:</t>
        </r>
        <r>
          <rPr>
            <sz val="12"/>
            <color rgb="FF000000"/>
            <rFont val="Calibri"/>
            <family val="2"/>
          </rPr>
          <t xml:space="preserve">
</t>
        </r>
        <r>
          <rPr>
            <sz val="12"/>
            <color rgb="FF000000"/>
            <rFont val="Calibri"/>
            <family val="2"/>
          </rPr>
          <t xml:space="preserve">Sort by index (Column A) low to high to reset to alpha order.
</t>
        </r>
        <r>
          <rPr>
            <sz val="12"/>
            <color rgb="FF000000"/>
            <rFont val="Calibri"/>
            <family val="2"/>
          </rPr>
          <t xml:space="preserve">
</t>
        </r>
        <r>
          <rPr>
            <sz val="12"/>
            <color rgb="FF000000"/>
            <rFont val="Calibri"/>
            <family val="2"/>
          </rPr>
          <t xml:space="preserve">To find correlations with Column B, select target element's entire column. Sort high to low and expand the selection when prompted to. 
</t>
        </r>
        <r>
          <rPr>
            <sz val="12"/>
            <color rgb="FF000000"/>
            <rFont val="Calibri"/>
            <family val="2"/>
          </rPr>
          <t xml:space="preserve">
</t>
        </r>
        <r>
          <rPr>
            <sz val="12"/>
            <color rgb="FF000000"/>
            <rFont val="Calibri"/>
            <family val="2"/>
          </rPr>
          <t xml:space="preserve">r2 closest to 1 indicate strongest correlation.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Janet Coker Dewey</author>
  </authors>
  <commentList>
    <comment ref="N1" authorId="0" shapeId="0" xr:uid="{69EF72C2-4AA0-A44E-91E7-35AC475CCA1F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(Mass (g) of dried residual material / mass (g) of starting sample) *100;
</t>
        </r>
        <r>
          <rPr>
            <sz val="10"/>
            <color rgb="FF000000"/>
            <rFont val="Tahoma"/>
            <family val="2"/>
          </rPr>
          <t xml:space="preserve">used to correct final concentration values for residual step. 
</t>
        </r>
      </text>
    </comment>
    <comment ref="O1" authorId="0" shapeId="0" xr:uid="{F5890AB1-C880-3E4C-875E-5AFFF4836F03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Output values from instrument, not corrected for dilutions
</t>
        </r>
      </text>
    </comment>
    <comment ref="BL1" authorId="0" shapeId="0" xr:uid="{5FCA3675-D032-CE41-BC0E-978D23D7C005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Final concentration values, corrected for dilutions; reported in ppm
</t>
        </r>
      </text>
    </comment>
    <comment ref="G2" authorId="0" shapeId="0" xr:uid="{49BCF103-7A4D-6E4E-82F4-30DA7942B310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Mass of starting sample powder (~1 g); assumed same for all extraction steps except residual. 
</t>
        </r>
      </text>
    </comment>
    <comment ref="I2" authorId="0" shapeId="0" xr:uid="{E1C8B11F-4C4D-BA4C-BDC5-7A3DF3A23A95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Accounts for sample:solvent (w/w)
</t>
        </r>
      </text>
    </comment>
    <comment ref="A3" authorId="0" shapeId="0" xr:uid="{121FB0EB-8AAD-EF4C-AF9F-6E7B9EFFB3A7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sample ID: mine #, core ID, depth or type
</t>
        </r>
        <r>
          <rPr>
            <sz val="10"/>
            <color rgb="FF000000"/>
            <rFont val="Tahoma"/>
            <family val="2"/>
          </rPr>
          <t xml:space="preserve">E.g., '1A 31.3' is Mine 1, Core A, 31.3' 
</t>
        </r>
      </text>
    </comment>
    <comment ref="E3" authorId="1" shapeId="0" xr:uid="{90CE5FA9-77CF-424D-A832-F65FB933CA8D}">
      <text>
        <r>
          <rPr>
            <b/>
            <sz val="9"/>
            <color rgb="FF000000"/>
            <rFont val="Tahoma"/>
            <family val="2"/>
          </rPr>
          <t>Sophia Stuart: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water = water soluble (MilliQ Water)
</t>
        </r>
        <r>
          <rPr>
            <sz val="9"/>
            <color rgb="FF000000"/>
            <rFont val="Tahoma"/>
            <family val="2"/>
          </rPr>
          <t xml:space="preserve">ion-exch = exchangeable (NH4OAc)
</t>
        </r>
        <r>
          <rPr>
            <sz val="9"/>
            <color rgb="FF000000"/>
            <rFont val="Tahoma"/>
            <family val="2"/>
          </rPr>
          <t xml:space="preserve">organic = organic bound (30% H2O2 @ 80 </t>
        </r>
        <r>
          <rPr>
            <sz val="10"/>
            <color rgb="FF000000"/>
            <rFont val="Tahoma"/>
            <family val="2"/>
          </rPr>
          <t>°</t>
        </r>
        <r>
          <rPr>
            <sz val="9"/>
            <color rgb="FF000000"/>
            <rFont val="Tahoma"/>
            <family val="2"/>
          </rPr>
          <t xml:space="preserve">C, NH4OAc)
</t>
        </r>
        <r>
          <rPr>
            <sz val="9"/>
            <color rgb="FF000000"/>
            <rFont val="Tahoma"/>
            <family val="2"/>
          </rPr>
          <t xml:space="preserve">carbonate = carbonate bound, weak acid soluble (8% CH3COOH)
</t>
        </r>
        <r>
          <rPr>
            <sz val="9"/>
            <color rgb="FF000000"/>
            <rFont val="Tahoma"/>
            <family val="2"/>
          </rPr>
          <t xml:space="preserve">acid = acid soluble (0.1 M HCl)
</t>
        </r>
        <r>
          <rPr>
            <sz val="9"/>
            <color rgb="FF000000"/>
            <rFont val="Tahoma"/>
            <family val="2"/>
          </rPr>
          <t>residual = sample remaining after all 5 extractions</t>
        </r>
      </text>
    </comment>
    <comment ref="J3" authorId="0" shapeId="0" xr:uid="{07E2A8FC-9B5F-CA4C-BBFC-B2CF6E7F59F3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Additional dilution to reduce TDS and acid concentration before analysis
</t>
        </r>
      </text>
    </comment>
    <comment ref="K3" authorId="0" shapeId="0" xr:uid="{D0CE0D80-74C9-E74B-8D22-3740E52F443E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Total dilution factor = Base dilution factor * Additional Dilution Factor
</t>
        </r>
      </text>
    </comment>
    <comment ref="L3" authorId="0" shapeId="0" xr:uid="{B824AC2E-5E5F-4C45-90D4-D7864CA1AF9C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Additional dilution to reduce TDS and acid concentration before analysis
</t>
        </r>
      </text>
    </comment>
    <comment ref="M3" authorId="0" shapeId="0" xr:uid="{C69FB69E-A033-E24E-BA2B-EC26EC45C8E3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Total dilution factor = Base dilution factor * Additional Dilution Factor
</t>
        </r>
      </text>
    </comment>
    <comment ref="AX3" authorId="0" shapeId="0" xr:uid="{70A9A180-CC9C-5048-AB9C-C59997F0D1D6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Element and wavelength (nm)
</t>
        </r>
      </text>
    </comment>
    <comment ref="CW3" authorId="0" shapeId="0" xr:uid="{B03CD1F2-86A3-5F43-B363-ECCFFEF96037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Li values for residual fraction are calculated by mass balance from whole rock values produced by ALS. 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see sheet 'Li mass balance'
</t>
        </r>
      </text>
    </comment>
    <comment ref="AZ155" authorId="0" shapeId="0" xr:uid="{21E25959-095E-8B44-939B-C7BF746ECC8B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Li content in residual material is calculated from mass balance using steps 1-5 and whole rock assay by ALS.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See sheet 'Li mass balance'</t>
        </r>
      </text>
    </comment>
    <comment ref="BI155" authorId="0" shapeId="0" xr:uid="{E689C700-A990-EB4A-BE08-CA2B3A85CC07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Still being resolved 071524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Janet Coker Dewey</author>
  </authors>
  <commentList>
    <comment ref="A2" authorId="0" shapeId="0" xr:uid="{E4E469D0-C68C-054D-AA89-F23731178FD3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sample ID: mine #, core ID, depth or type
</t>
        </r>
        <r>
          <rPr>
            <sz val="10"/>
            <color rgb="FF000000"/>
            <rFont val="Tahoma"/>
            <family val="2"/>
          </rPr>
          <t xml:space="preserve">E.g., '1A 31.3' is Mine 1, Core A, 31.3' 
</t>
        </r>
      </text>
    </comment>
    <comment ref="E2" authorId="1" shapeId="0" xr:uid="{F5ECB316-CA59-444D-963D-C7A060B44E63}">
      <text>
        <r>
          <rPr>
            <b/>
            <sz val="9"/>
            <color rgb="FF000000"/>
            <rFont val="Tahoma"/>
            <family val="2"/>
          </rPr>
          <t>Sophia Stuart: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water = water soluble (MilliQ Water)
</t>
        </r>
        <r>
          <rPr>
            <sz val="9"/>
            <color rgb="FF000000"/>
            <rFont val="Tahoma"/>
            <family val="2"/>
          </rPr>
          <t xml:space="preserve">ion-exch = exchangeable (NH4OAc)
</t>
        </r>
        <r>
          <rPr>
            <sz val="9"/>
            <color rgb="FF000000"/>
            <rFont val="Tahoma"/>
            <family val="2"/>
          </rPr>
          <t xml:space="preserve">organic = organic bound (30% H2O2 @ 80 </t>
        </r>
        <r>
          <rPr>
            <sz val="10"/>
            <color rgb="FF000000"/>
            <rFont val="Tahoma"/>
            <family val="2"/>
          </rPr>
          <t>°</t>
        </r>
        <r>
          <rPr>
            <sz val="9"/>
            <color rgb="FF000000"/>
            <rFont val="Tahoma"/>
            <family val="2"/>
          </rPr>
          <t xml:space="preserve">C, NH4OAc)
</t>
        </r>
        <r>
          <rPr>
            <sz val="9"/>
            <color rgb="FF000000"/>
            <rFont val="Tahoma"/>
            <family val="2"/>
          </rPr>
          <t xml:space="preserve">carbonate = carbonate bound, weak acid soluble (8% CH3COOH)
</t>
        </r>
        <r>
          <rPr>
            <sz val="9"/>
            <color rgb="FF000000"/>
            <rFont val="Tahoma"/>
            <family val="2"/>
          </rPr>
          <t xml:space="preserve">acid = acid soluble (0.1 M HCl)
</t>
        </r>
        <r>
          <rPr>
            <sz val="9"/>
            <color rgb="FF000000"/>
            <rFont val="Tahoma"/>
            <family val="2"/>
          </rPr>
          <t>residual = sample remaining after all 5 extractions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AM3" authorId="0" shapeId="0" xr:uid="{220495E3-473B-CD42-8964-E75B5F78CA8F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Element and wavelength (nm)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Janet Coker Dewey</author>
  </authors>
  <commentList>
    <comment ref="A1" authorId="0" shapeId="0" xr:uid="{07A3C49C-40E8-3445-AEFA-CCBE64641C6C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sample ID: mine #, core ID, depth or type
</t>
        </r>
        <r>
          <rPr>
            <sz val="10"/>
            <color rgb="FF000000"/>
            <rFont val="Tahoma"/>
            <family val="2"/>
          </rPr>
          <t xml:space="preserve">E.g., '1A 31.3' is Mine 1, Core A, 31.3' 
</t>
        </r>
      </text>
    </comment>
    <comment ref="B1" authorId="1" shapeId="0" xr:uid="{8E0CFBE0-C1BC-294E-86BA-D3D82454B4E8}">
      <text>
        <r>
          <rPr>
            <b/>
            <sz val="9"/>
            <color rgb="FF000000"/>
            <rFont val="Tahoma"/>
            <family val="2"/>
          </rPr>
          <t>Sophia Stuart: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water = water soluble (MilliQ Water)
</t>
        </r>
        <r>
          <rPr>
            <sz val="9"/>
            <color rgb="FF000000"/>
            <rFont val="Tahoma"/>
            <family val="2"/>
          </rPr>
          <t xml:space="preserve">ion-exch = exchangeable (NH4OAc)
</t>
        </r>
        <r>
          <rPr>
            <sz val="9"/>
            <color rgb="FF000000"/>
            <rFont val="Tahoma"/>
            <family val="2"/>
          </rPr>
          <t xml:space="preserve">organic = organic bound (30% H2O2 @ 80 </t>
        </r>
        <r>
          <rPr>
            <sz val="10"/>
            <color rgb="FF000000"/>
            <rFont val="Tahoma"/>
            <family val="2"/>
          </rPr>
          <t>°</t>
        </r>
        <r>
          <rPr>
            <sz val="9"/>
            <color rgb="FF000000"/>
            <rFont val="Tahoma"/>
            <family val="2"/>
          </rPr>
          <t xml:space="preserve">C, NH4OAc)
</t>
        </r>
        <r>
          <rPr>
            <sz val="9"/>
            <color rgb="FF000000"/>
            <rFont val="Tahoma"/>
            <family val="2"/>
          </rPr>
          <t xml:space="preserve">carbonate = carbonate bound, weak acid soluble (8% CH3COOH)
</t>
        </r>
        <r>
          <rPr>
            <sz val="9"/>
            <color rgb="FF000000"/>
            <rFont val="Tahoma"/>
            <family val="2"/>
          </rPr>
          <t xml:space="preserve">acid = acid soluble (0.1 M HCl)
</t>
        </r>
        <r>
          <rPr>
            <sz val="9"/>
            <color rgb="FF000000"/>
            <rFont val="Tahoma"/>
            <family val="2"/>
          </rPr>
          <t>residual = sample remaining after all 5 extractions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Janet Coker Dewey</author>
  </authors>
  <commentList>
    <comment ref="A1" authorId="0" shapeId="0" xr:uid="{6A1D508C-30D4-7F45-8CF7-F2B1D6F76C8D}">
      <text>
        <r>
          <rPr>
            <b/>
            <sz val="10"/>
            <color rgb="FF000000"/>
            <rFont val="Tahoma"/>
            <family val="2"/>
          </rPr>
          <t xml:space="preserve">Sophia Stuart:
</t>
        </r>
        <r>
          <rPr>
            <sz val="10"/>
            <color rgb="FF000000"/>
            <rFont val="Tahoma"/>
            <family val="2"/>
          </rPr>
          <t xml:space="preserve">sample ID: mine #, core ID, depth or type
</t>
        </r>
        <r>
          <rPr>
            <sz val="10"/>
            <color rgb="FF000000"/>
            <rFont val="Tahoma"/>
            <family val="2"/>
          </rPr>
          <t xml:space="preserve">E.g., '1A 31.3' is Mine 1, Core A, 31.3' 
</t>
        </r>
      </text>
    </comment>
    <comment ref="B1" authorId="1" shapeId="0" xr:uid="{18FD7026-202B-834A-859D-C693B7AE1D39}">
      <text>
        <r>
          <rPr>
            <b/>
            <sz val="9"/>
            <color rgb="FF000000"/>
            <rFont val="Tahoma"/>
            <family val="2"/>
          </rPr>
          <t>Sophia Stuart: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water = water soluble (MilliQ Water)
</t>
        </r>
        <r>
          <rPr>
            <sz val="9"/>
            <color rgb="FF000000"/>
            <rFont val="Tahoma"/>
            <family val="2"/>
          </rPr>
          <t xml:space="preserve">ion-exch = exchangeable (NH4OAc)
</t>
        </r>
        <r>
          <rPr>
            <sz val="9"/>
            <color rgb="FF000000"/>
            <rFont val="Tahoma"/>
            <family val="2"/>
          </rPr>
          <t xml:space="preserve">organic = organic bound (30% H2O2 @ 80 </t>
        </r>
        <r>
          <rPr>
            <sz val="10"/>
            <color rgb="FF000000"/>
            <rFont val="Tahoma"/>
            <family val="2"/>
          </rPr>
          <t>°</t>
        </r>
        <r>
          <rPr>
            <sz val="9"/>
            <color rgb="FF000000"/>
            <rFont val="Tahoma"/>
            <family val="2"/>
          </rPr>
          <t xml:space="preserve">C, NH4OAc)
</t>
        </r>
        <r>
          <rPr>
            <sz val="9"/>
            <color rgb="FF000000"/>
            <rFont val="Tahoma"/>
            <family val="2"/>
          </rPr>
          <t xml:space="preserve">carbonate = carbonate bound, weak acid soluble (8% CH3COOH)
</t>
        </r>
        <r>
          <rPr>
            <sz val="9"/>
            <color rgb="FF000000"/>
            <rFont val="Tahoma"/>
            <family val="2"/>
          </rPr>
          <t xml:space="preserve">acid = acid soluble (0.1 M HCl)
</t>
        </r>
        <r>
          <rPr>
            <sz val="9"/>
            <color rgb="FF000000"/>
            <rFont val="Tahoma"/>
            <family val="2"/>
          </rPr>
          <t>residual = sample remaining after all 5 extractions</t>
        </r>
      </text>
    </comment>
  </commentList>
</comments>
</file>

<file path=xl/sharedStrings.xml><?xml version="1.0" encoding="utf-8"?>
<sst xmlns="http://schemas.openxmlformats.org/spreadsheetml/2006/main" count="9742" uniqueCount="466">
  <si>
    <t>Sample Info</t>
  </si>
  <si>
    <t>rock digestion and sample dilution</t>
  </si>
  <si>
    <t>ICP-MS</t>
  </si>
  <si>
    <t>calculations</t>
  </si>
  <si>
    <t>raw</t>
  </si>
  <si>
    <t>corrected</t>
  </si>
  <si>
    <t>Sample ID</t>
  </si>
  <si>
    <t>Mine</t>
  </si>
  <si>
    <t>Core</t>
  </si>
  <si>
    <t>Depth
(ft)</t>
  </si>
  <si>
    <t>Mass of 
Sample
(g)</t>
  </si>
  <si>
    <t>Mass of Bead
(g)</t>
  </si>
  <si>
    <t>Mass of Solvent
(g)</t>
  </si>
  <si>
    <t>Base 
Dilution Factor (unitless)</t>
  </si>
  <si>
    <t>Additional 
Dilution Factor
(unitless)</t>
  </si>
  <si>
    <t>DF</t>
  </si>
  <si>
    <t>Sc</t>
  </si>
  <si>
    <t>Cr</t>
  </si>
  <si>
    <t>Mn</t>
  </si>
  <si>
    <t>Co</t>
  </si>
  <si>
    <t>Ni</t>
  </si>
  <si>
    <t>Cu</t>
  </si>
  <si>
    <t>Zn</t>
  </si>
  <si>
    <t>Ga</t>
  </si>
  <si>
    <t>Ge</t>
  </si>
  <si>
    <t>Sr</t>
  </si>
  <si>
    <t>Y</t>
  </si>
  <si>
    <t>Zr</t>
  </si>
  <si>
    <t>Nb</t>
  </si>
  <si>
    <t>Mo</t>
  </si>
  <si>
    <t>Sb</t>
  </si>
  <si>
    <t>Te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</si>
  <si>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</si>
  <si>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</si>
  <si>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</si>
  <si>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</si>
  <si>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</si>
  <si>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</si>
  <si>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</si>
  <si>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</si>
  <si>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</si>
  <si>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</si>
  <si>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</si>
  <si>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</si>
  <si>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</si>
  <si>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</si>
  <si>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Hf</t>
  </si>
  <si>
    <t>Ta</t>
  </si>
  <si>
    <t>W</t>
  </si>
  <si>
    <t>U</t>
  </si>
  <si>
    <t>Th</t>
  </si>
  <si>
    <t>REE+Y</t>
  </si>
  <si>
    <t>REE</t>
  </si>
  <si>
    <t>LREE</t>
  </si>
  <si>
    <t>HREE</t>
  </si>
  <si>
    <t>ppb</t>
  </si>
  <si>
    <t>ppm</t>
  </si>
  <si>
    <t>WD Lig 3 - 30.5</t>
  </si>
  <si>
    <t>Wyodak</t>
  </si>
  <si>
    <t>Lig 3</t>
  </si>
  <si>
    <t>NM</t>
  </si>
  <si>
    <t>WD Lig 3 - 31.3*</t>
  </si>
  <si>
    <t>WD Lig 3 - 32.5</t>
  </si>
  <si>
    <t>WD Lig 3 - 32.8</t>
  </si>
  <si>
    <t>WD Lig 3 - 33.0</t>
  </si>
  <si>
    <t>WD Lig 3 - 38.1 (1)</t>
  </si>
  <si>
    <t>WD Lig 3 - 38.1 (2)</t>
  </si>
  <si>
    <t>WD Lig 3 - 38.1 (3)</t>
  </si>
  <si>
    <t>WD Lig 3 - 38.3</t>
  </si>
  <si>
    <t>WD Lig 3 - 39.3</t>
  </si>
  <si>
    <t>WD Lig 3 - 43.4</t>
  </si>
  <si>
    <t>WD Lig 3 - 43.5</t>
  </si>
  <si>
    <t>WD Lig 3 - 63.0</t>
  </si>
  <si>
    <t>WD Lig 3 - 68.2</t>
  </si>
  <si>
    <t>WD Lig 3 - 73.5</t>
  </si>
  <si>
    <t>WD Lig 3 - 76.2</t>
  </si>
  <si>
    <t>WD Lig 3 - 79.0</t>
  </si>
  <si>
    <t>WD Lig 3 - 134.4</t>
  </si>
  <si>
    <t>WD Lig 3 - 135.1</t>
  </si>
  <si>
    <t>WD Lig 3 - 135.5*</t>
  </si>
  <si>
    <t>WD Lig 3 - 137.5</t>
  </si>
  <si>
    <t>WD Lig 3 - 139.0</t>
  </si>
  <si>
    <t>WD Lig 3 - 140.5</t>
  </si>
  <si>
    <t>WD Lig 3 - 141.5</t>
  </si>
  <si>
    <t>WD Lig 4 - 31.9*</t>
  </si>
  <si>
    <t>Lig 4</t>
  </si>
  <si>
    <t>WD Lig 4 - 32.5</t>
  </si>
  <si>
    <t>WD Lig 4 - 33.6</t>
  </si>
  <si>
    <t>WD Lig 4 - 41.2</t>
  </si>
  <si>
    <t>WD Lig 4 - 43.7 (1)</t>
  </si>
  <si>
    <t>WD Lig 4 - 43.7 (2)</t>
  </si>
  <si>
    <t>WD Lig 4 - 43.7 (3)</t>
  </si>
  <si>
    <t>WD Lig 4 - 48.0</t>
  </si>
  <si>
    <t>WD Lig 4 - 51.0</t>
  </si>
  <si>
    <t>WD Lig 4 - 73.8</t>
  </si>
  <si>
    <t>WD Lig 4 - 75.8</t>
  </si>
  <si>
    <t>WD Lig 4 - 78.0</t>
  </si>
  <si>
    <t>WD Lig 4 - 135.0 B</t>
  </si>
  <si>
    <t>WD Lig 4 - 135.0 (1)*</t>
  </si>
  <si>
    <t>WD Lig 4 - 135.0 (2)</t>
  </si>
  <si>
    <t>WD Lig 4 - 135.0 (3)</t>
  </si>
  <si>
    <t>WD Lig 4 - 137.2</t>
  </si>
  <si>
    <t>WD Lig 4 - 138.4</t>
  </si>
  <si>
    <t>WD Lig 5 - 93.0</t>
  </si>
  <si>
    <t>Lig 5</t>
  </si>
  <si>
    <t>WD Lig 5 - 97.2</t>
  </si>
  <si>
    <t>WD Lig 5 - 98.2*</t>
  </si>
  <si>
    <t>WD Lig 5 - 99.0</t>
  </si>
  <si>
    <t>WD Lig 5 - 105.4</t>
  </si>
  <si>
    <t>WD Lig 5 - 189.7*</t>
  </si>
  <si>
    <t>WD Lig 5 - 190.1</t>
  </si>
  <si>
    <t>WD Lig 5 - 191.1</t>
  </si>
  <si>
    <t>WD Lig 5 - 195.0</t>
  </si>
  <si>
    <t>WD Lig 5 - 192.8 (1)</t>
  </si>
  <si>
    <t>WD Lig 5 - 192.8 (2)</t>
  </si>
  <si>
    <t>WD Lig 5 - 192.8 (3)</t>
  </si>
  <si>
    <t>DFS overburden*</t>
  </si>
  <si>
    <t>DFS</t>
  </si>
  <si>
    <t>grab</t>
  </si>
  <si>
    <t>-</t>
  </si>
  <si>
    <t>DFS over A (1)</t>
  </si>
  <si>
    <t>DFS over A (2)</t>
  </si>
  <si>
    <t>DFS over A (3)</t>
  </si>
  <si>
    <t>DFS over B</t>
  </si>
  <si>
    <t>DFS p3*</t>
  </si>
  <si>
    <t>DFS p3, B</t>
  </si>
  <si>
    <t>PB WWY-2019 287.9</t>
  </si>
  <si>
    <t>A</t>
  </si>
  <si>
    <t>PB WWY-2019 293.2</t>
  </si>
  <si>
    <t>PB WWY-2019 294.1</t>
  </si>
  <si>
    <t>PB WWY-2019 297.6</t>
  </si>
  <si>
    <t>PB WWY-2019 299.8*</t>
  </si>
  <si>
    <t>PB WWY-2019 300.2</t>
  </si>
  <si>
    <t>PB WWY-2019 387.0</t>
  </si>
  <si>
    <t>PB WWY-2019 391.0*</t>
  </si>
  <si>
    <t>PB WWY-2019 392.4</t>
  </si>
  <si>
    <t>PB EWY-2019 170.5</t>
  </si>
  <si>
    <t>B</t>
  </si>
  <si>
    <t>PB EWY-2019 172.3</t>
  </si>
  <si>
    <t>PB EWY-2019 173.6</t>
  </si>
  <si>
    <t>PB EWY-2019 241.3</t>
  </si>
  <si>
    <t>PB EWY-2019 242.0</t>
  </si>
  <si>
    <t>PB EWY-2019 242.5</t>
  </si>
  <si>
    <t>PB EWY-2019 243.5</t>
  </si>
  <si>
    <t>PB EWY-2019 245.2</t>
  </si>
  <si>
    <t>PB EWY-2019 246.4</t>
  </si>
  <si>
    <t>PB EWY-2019 248.9</t>
  </si>
  <si>
    <t>PB EWY-2019 249.3</t>
  </si>
  <si>
    <t>WD Lig 3 31.3 - clay_sep</t>
  </si>
  <si>
    <t>WD Lig 3 135.5 - clay_sep</t>
  </si>
  <si>
    <t>WD Lig 4 31.9 - clay_sep</t>
  </si>
  <si>
    <t>WD Lig 4 - 135.0 - clay_sep</t>
  </si>
  <si>
    <t>WD Lig 5 - 98.2 - clay_sep</t>
  </si>
  <si>
    <t>C</t>
  </si>
  <si>
    <t>WD Lig 5 189.7 - clay_sep</t>
  </si>
  <si>
    <t>DFS overburden - clay_sep</t>
  </si>
  <si>
    <t>DFS p3 - clay_sep</t>
  </si>
  <si>
    <t>PB WWY-2019 391.0 - clay_sep</t>
  </si>
  <si>
    <t>PB WWY-2019 170.5 - clay_sep</t>
  </si>
  <si>
    <t>PB EWY-2019 249.3 - clay_sep</t>
  </si>
  <si>
    <t>WD Lig 3 31.3 - Th</t>
  </si>
  <si>
    <t>WD Lig 3 135.5 - Th</t>
  </si>
  <si>
    <t>PB WWY-2019 299.8 - Th</t>
  </si>
  <si>
    <t>PB WWY-2019 391.0 (1) - Th</t>
  </si>
  <si>
    <t>PB WWY-2019 391.0 (2) - Th</t>
  </si>
  <si>
    <t>PB WWY-2019 391.0 (3) - Th</t>
  </si>
  <si>
    <t>DFS overburden - Th</t>
  </si>
  <si>
    <t>* = samples selected for sequential extraction</t>
  </si>
  <si>
    <t>(1,2,3) = samples ran in triplicate</t>
  </si>
  <si>
    <t>NM = not measured</t>
  </si>
  <si>
    <t>ICP-OES</t>
  </si>
  <si>
    <t>Na</t>
  </si>
  <si>
    <t>Mg</t>
  </si>
  <si>
    <t>Al</t>
  </si>
  <si>
    <t>Si</t>
  </si>
  <si>
    <t>P</t>
  </si>
  <si>
    <t>K</t>
  </si>
  <si>
    <t>Ca</t>
  </si>
  <si>
    <t>Ti</t>
  </si>
  <si>
    <t>Fe</t>
  </si>
  <si>
    <t>Ba</t>
  </si>
  <si>
    <t>wt%</t>
  </si>
  <si>
    <t/>
  </si>
  <si>
    <t>mean</t>
  </si>
  <si>
    <t>SD</t>
  </si>
  <si>
    <t>3SD</t>
  </si>
  <si>
    <t>SE</t>
  </si>
  <si>
    <t>WD Lig 4 - 135.0 (1)</t>
  </si>
  <si>
    <t>DL</t>
  </si>
  <si>
    <t>PB WWY 391.0 (1) - Th</t>
  </si>
  <si>
    <t>PB</t>
  </si>
  <si>
    <t>WWY</t>
  </si>
  <si>
    <t>PB WWY 391.0 (2) - Th</t>
  </si>
  <si>
    <t>PB WWY 391.0 (3) - Th</t>
  </si>
  <si>
    <t>Method Detection Limit</t>
  </si>
  <si>
    <t>Extract</t>
  </si>
  <si>
    <t>Ba 
230.425</t>
  </si>
  <si>
    <t>Fe 
238.204</t>
  </si>
  <si>
    <t>Mn 
257.610</t>
  </si>
  <si>
    <t>Na 
330.237</t>
  </si>
  <si>
    <t>P 
213.617</t>
  </si>
  <si>
    <t>Si 
251.611</t>
  </si>
  <si>
    <t>Sr 
460.733</t>
  </si>
  <si>
    <t>Ti 
334.940</t>
  </si>
  <si>
    <t>Ca 
315.887</t>
  </si>
  <si>
    <t>K 
766.490</t>
  </si>
  <si>
    <t>Mg 
279.077</t>
  </si>
  <si>
    <t>Al 
394.401</t>
  </si>
  <si>
    <t>whole rock</t>
  </si>
  <si>
    <t>MDL (3SD)</t>
  </si>
  <si>
    <t>calculated</t>
  </si>
  <si>
    <t>REY</t>
  </si>
  <si>
    <t>WD Lig 3 - 31.3</t>
  </si>
  <si>
    <t>WD Lig 3 - 38.1 (avg)</t>
  </si>
  <si>
    <t>WD Lig 3 - 135.5</t>
  </si>
  <si>
    <t>WD Lig 4 - 31.9</t>
  </si>
  <si>
    <t>WD Lig 4 - 43.7 (avg)</t>
  </si>
  <si>
    <t>WD Lig 4 - 135.0 (avg)</t>
  </si>
  <si>
    <t>WD Lig 5 - 98.2</t>
  </si>
  <si>
    <t>WD Lig 5 - 189.7</t>
  </si>
  <si>
    <t>WD Lig 5 - 192.8 (avg)</t>
  </si>
  <si>
    <t>DFS overburden</t>
  </si>
  <si>
    <t>DFS over A (avg)</t>
  </si>
  <si>
    <t>DFS p3</t>
  </si>
  <si>
    <t>PB WWY-2019 299.8</t>
  </si>
  <si>
    <t>PB WWY-2019 391.0</t>
  </si>
  <si>
    <t>EWY</t>
  </si>
  <si>
    <t>WD Lig 3 31.3 - c</t>
  </si>
  <si>
    <t>WD Lig 3 135.5 - c</t>
  </si>
  <si>
    <t>WD Lig 4 31.9 - c</t>
  </si>
  <si>
    <t>WD Lig 4 - 135.0 - c</t>
  </si>
  <si>
    <t>WD Lig 5 - 98.2 - c</t>
  </si>
  <si>
    <t>WD Lig 5 189.7 - c</t>
  </si>
  <si>
    <t>DFS - overburden - c</t>
  </si>
  <si>
    <t>DFS - p3 - c</t>
  </si>
  <si>
    <t>PB WWY-2019 391.0 - c</t>
  </si>
  <si>
    <t>PB WWY-2019 170.5 - c</t>
  </si>
  <si>
    <t>PB EWY-2019 249.3 - c</t>
  </si>
  <si>
    <t>WD</t>
  </si>
  <si>
    <t>PB WWY-2019 391.0 (avg) - Th</t>
  </si>
  <si>
    <t>index</t>
  </si>
  <si>
    <t>ID</t>
  </si>
  <si>
    <t>Mn.1</t>
  </si>
  <si>
    <t>Sr.1</t>
  </si>
  <si>
    <t>Li</t>
  </si>
  <si>
    <t>Ti.1</t>
  </si>
  <si>
    <t>V</t>
  </si>
  <si>
    <t>Sample Dilution</t>
  </si>
  <si>
    <t>Residual
Recovery
(%)</t>
  </si>
  <si>
    <t>Mass
 of sample 
(g)</t>
  </si>
  <si>
    <t>Mass of Lixiviant/
Solvent (g)</t>
  </si>
  <si>
    <t>Base Dilution Factor 
(unitless)</t>
  </si>
  <si>
    <t>Sample 
#</t>
  </si>
  <si>
    <t>Replicate
#</t>
  </si>
  <si>
    <t>Batch
 #</t>
  </si>
  <si>
    <t>Extraction Target Phase</t>
  </si>
  <si>
    <t>Label</t>
  </si>
  <si>
    <t>Additional Dilution Factor
(unitless)</t>
  </si>
  <si>
    <t>Final 
Dilution</t>
  </si>
  <si>
    <t>Li 
670.784</t>
  </si>
  <si>
    <t>Na 
588.995</t>
  </si>
  <si>
    <t>Sr 
232.235</t>
  </si>
  <si>
    <t>WD Lig 3 31.3</t>
  </si>
  <si>
    <t>water</t>
  </si>
  <si>
    <t>S0R1E1</t>
  </si>
  <si>
    <t>S0R2E1</t>
  </si>
  <si>
    <t>S0R3E1</t>
  </si>
  <si>
    <t>WD Lig 3 135.5</t>
  </si>
  <si>
    <t>S1R1E1</t>
  </si>
  <si>
    <t>S1R2E1</t>
  </si>
  <si>
    <t>S1R3E1</t>
  </si>
  <si>
    <t>WD Lig 4 31.9</t>
  </si>
  <si>
    <t>S2R1E1</t>
  </si>
  <si>
    <t>S2R2E1</t>
  </si>
  <si>
    <t>S2R3E1</t>
  </si>
  <si>
    <t>WD Lig 4 135.0</t>
  </si>
  <si>
    <t>S3R1E1</t>
  </si>
  <si>
    <t>S3R2E1</t>
  </si>
  <si>
    <t>S3R3E1</t>
  </si>
  <si>
    <t>WD Lig 5 98.2</t>
  </si>
  <si>
    <t>S4R1E1</t>
  </si>
  <si>
    <t>S4R2E1</t>
  </si>
  <si>
    <t>S4R3E1</t>
  </si>
  <si>
    <t>WD Lig 5 189.7</t>
  </si>
  <si>
    <t>S5R1E1</t>
  </si>
  <si>
    <t>S5R2E1</t>
  </si>
  <si>
    <t>S5R3E1</t>
  </si>
  <si>
    <t>S6R1E1</t>
  </si>
  <si>
    <t>S6R2E1</t>
  </si>
  <si>
    <t>S6R3E1</t>
  </si>
  <si>
    <t>DFS parting</t>
  </si>
  <si>
    <t>S7R1E1</t>
  </si>
  <si>
    <t>S7R2E1</t>
  </si>
  <si>
    <t>S7R3E1</t>
  </si>
  <si>
    <t>S8R1E1</t>
  </si>
  <si>
    <t>S8R2E1</t>
  </si>
  <si>
    <t>S8R3E1</t>
  </si>
  <si>
    <t>S9R1E1</t>
  </si>
  <si>
    <t>S9R2E1</t>
  </si>
  <si>
    <t>S9R3E1</t>
  </si>
  <si>
    <t>ion-exch</t>
  </si>
  <si>
    <t>S0R1E2</t>
  </si>
  <si>
    <t>S0R2E2</t>
  </si>
  <si>
    <t>S0R3E2</t>
  </si>
  <si>
    <t>S1R1E2</t>
  </si>
  <si>
    <t>S1R2E2</t>
  </si>
  <si>
    <t>S1R3E2</t>
  </si>
  <si>
    <t>S2R1E2</t>
  </si>
  <si>
    <t>S2R2E2</t>
  </si>
  <si>
    <t>S2R3E2</t>
  </si>
  <si>
    <t>S3R1E2</t>
  </si>
  <si>
    <t>S3R2E2</t>
  </si>
  <si>
    <t>S3R3E2</t>
  </si>
  <si>
    <t>D</t>
  </si>
  <si>
    <t>S4R1E2</t>
  </si>
  <si>
    <t>S4R2E2</t>
  </si>
  <si>
    <t>S4R3E2</t>
  </si>
  <si>
    <t>S5R1E2</t>
  </si>
  <si>
    <t>S5R2E2</t>
  </si>
  <si>
    <t>S5R3E2</t>
  </si>
  <si>
    <t>S6R1E2</t>
  </si>
  <si>
    <t>S6R2E2</t>
  </si>
  <si>
    <t>S6R3E2</t>
  </si>
  <si>
    <t>S7R1E2</t>
  </si>
  <si>
    <t>S7R2E2</t>
  </si>
  <si>
    <t>S7R3E2</t>
  </si>
  <si>
    <t>S8R1E2</t>
  </si>
  <si>
    <t>S8R2E2</t>
  </si>
  <si>
    <t>S8R3E2</t>
  </si>
  <si>
    <t>S9R1E2</t>
  </si>
  <si>
    <t>S9R2E2</t>
  </si>
  <si>
    <t>S9R3E2</t>
  </si>
  <si>
    <t>organic</t>
  </si>
  <si>
    <t>S0R1E3</t>
  </si>
  <si>
    <t>S0R2E3</t>
  </si>
  <si>
    <t>S0R3E3</t>
  </si>
  <si>
    <t>S1R1E3</t>
  </si>
  <si>
    <t>S1R2E3</t>
  </si>
  <si>
    <t>S1R3E3</t>
  </si>
  <si>
    <t>S2R1E3</t>
  </si>
  <si>
    <t>S2R2E3</t>
  </si>
  <si>
    <t>S2R3E3</t>
  </si>
  <si>
    <t>S3R1E3</t>
  </si>
  <si>
    <t>S3R2E3</t>
  </si>
  <si>
    <t>S3R3E3</t>
  </si>
  <si>
    <t>S4R1E3</t>
  </si>
  <si>
    <t>S4R2E3</t>
  </si>
  <si>
    <t>S4R3E3</t>
  </si>
  <si>
    <t>S5R1E3</t>
  </si>
  <si>
    <t>S5R2E3</t>
  </si>
  <si>
    <t>S5R3E3</t>
  </si>
  <si>
    <t>S6R1E3</t>
  </si>
  <si>
    <t>S6R2E3</t>
  </si>
  <si>
    <t>S6R3E3</t>
  </si>
  <si>
    <t>S7R1E3</t>
  </si>
  <si>
    <t>S7R2E3</t>
  </si>
  <si>
    <t>S7R3E3</t>
  </si>
  <si>
    <t>S8R1E3</t>
  </si>
  <si>
    <t>S8R2E3</t>
  </si>
  <si>
    <t>S8R3E3</t>
  </si>
  <si>
    <t>S9R1E3</t>
  </si>
  <si>
    <t>S9R2E3</t>
  </si>
  <si>
    <t>S9R3E3</t>
  </si>
  <si>
    <t>carbonate</t>
  </si>
  <si>
    <t>S0R1E4</t>
  </si>
  <si>
    <t>S0R2E4</t>
  </si>
  <si>
    <t>S0R3E4</t>
  </si>
  <si>
    <t>S1R1E4</t>
  </si>
  <si>
    <t>S1R2E4</t>
  </si>
  <si>
    <t>S1R3E4</t>
  </si>
  <si>
    <t>S2R1E4</t>
  </si>
  <si>
    <t>S2R2E4</t>
  </si>
  <si>
    <t>S2R3E4</t>
  </si>
  <si>
    <t>S3R1E4</t>
  </si>
  <si>
    <t>S3R2E4</t>
  </si>
  <si>
    <t>S3R3E4</t>
  </si>
  <si>
    <t>S4R1E4</t>
  </si>
  <si>
    <t>S4R2E4</t>
  </si>
  <si>
    <t>S4R3E4</t>
  </si>
  <si>
    <t>S5R1E4</t>
  </si>
  <si>
    <t>S5R2E4</t>
  </si>
  <si>
    <t>S5R3E4</t>
  </si>
  <si>
    <t>S6R1E4</t>
  </si>
  <si>
    <t>S6R2E4</t>
  </si>
  <si>
    <t>S6R3E4</t>
  </si>
  <si>
    <t>S7R1E4</t>
  </si>
  <si>
    <t>S7R2E4</t>
  </si>
  <si>
    <t>S7R3E4</t>
  </si>
  <si>
    <t>S8R1E4</t>
  </si>
  <si>
    <t>S8R2E4</t>
  </si>
  <si>
    <t>S8R3E4</t>
  </si>
  <si>
    <t>S9R1E4</t>
  </si>
  <si>
    <t>S9R2E4</t>
  </si>
  <si>
    <t>S9R3E4</t>
  </si>
  <si>
    <t>acid</t>
  </si>
  <si>
    <t>S0R1E5</t>
  </si>
  <si>
    <t>S0R2E5</t>
  </si>
  <si>
    <t>S0R3E5</t>
  </si>
  <si>
    <t>S1R1E5</t>
  </si>
  <si>
    <t>S1R2E5</t>
  </si>
  <si>
    <t>S1R3E5</t>
  </si>
  <si>
    <t>S2R1E5</t>
  </si>
  <si>
    <t>S2R2E5</t>
  </si>
  <si>
    <t>S2R3E5</t>
  </si>
  <si>
    <t>S3R1E5</t>
  </si>
  <si>
    <t>S3R2E5</t>
  </si>
  <si>
    <t>S3R3E5</t>
  </si>
  <si>
    <t>S4R1E5</t>
  </si>
  <si>
    <t>S4R2E5</t>
  </si>
  <si>
    <t>S4R3E5</t>
  </si>
  <si>
    <t>S5R1E5</t>
  </si>
  <si>
    <t>S5R2E5</t>
  </si>
  <si>
    <t>S5R3E5</t>
  </si>
  <si>
    <t>S6R1E5</t>
  </si>
  <si>
    <t>S6R2E5</t>
  </si>
  <si>
    <t>S6R3E5</t>
  </si>
  <si>
    <t>S7R1E5</t>
  </si>
  <si>
    <t>S7R2E5</t>
  </si>
  <si>
    <t>S7R3E5</t>
  </si>
  <si>
    <t>S8R1E5</t>
  </si>
  <si>
    <t>S8R2E5</t>
  </si>
  <si>
    <t>S8R3E5</t>
  </si>
  <si>
    <t>S9R1E5</t>
  </si>
  <si>
    <t>S9R2E5</t>
  </si>
  <si>
    <t>S9R3E5</t>
  </si>
  <si>
    <t>residual</t>
  </si>
  <si>
    <t>S0R1E6</t>
  </si>
  <si>
    <t>S0R2E6</t>
  </si>
  <si>
    <t>S0R3E6</t>
  </si>
  <si>
    <t>S1R1E6</t>
  </si>
  <si>
    <t>S1R2E6</t>
  </si>
  <si>
    <t>S1R3E6</t>
  </si>
  <si>
    <t>S2R1E6</t>
  </si>
  <si>
    <t>S2R2E6</t>
  </si>
  <si>
    <t>S2R3E6</t>
  </si>
  <si>
    <t>S3R1E6</t>
  </si>
  <si>
    <t>S3R2E6</t>
  </si>
  <si>
    <t>S3R3E6</t>
  </si>
  <si>
    <t>S4R1E6</t>
  </si>
  <si>
    <t>S4R2E6</t>
  </si>
  <si>
    <t>S4R3E6</t>
  </si>
  <si>
    <t>S5R1E6</t>
  </si>
  <si>
    <t>S5R2E6</t>
  </si>
  <si>
    <t>S5R3E6</t>
  </si>
  <si>
    <t>S6R1E6</t>
  </si>
  <si>
    <t>S6R2E6</t>
  </si>
  <si>
    <t>S6R3E6</t>
  </si>
  <si>
    <t>S7R1E6</t>
  </si>
  <si>
    <t>S7R2E6</t>
  </si>
  <si>
    <t>S7R3E6</t>
  </si>
  <si>
    <t>S8R1E6</t>
  </si>
  <si>
    <t>S8R2E6</t>
  </si>
  <si>
    <t>S8R3E6</t>
  </si>
  <si>
    <t>S9R1E6</t>
  </si>
  <si>
    <t>S9R2E6</t>
  </si>
  <si>
    <t>S9R3E6</t>
  </si>
  <si>
    <t>mean MDL</t>
  </si>
  <si>
    <t>max MDL</t>
  </si>
  <si>
    <t>Sample 
ID</t>
  </si>
  <si>
    <t>Li 
(whole rock, 
from ALS)</t>
  </si>
  <si>
    <t>PB WWY 299.8</t>
  </si>
  <si>
    <t>PB WWY 391.0</t>
  </si>
  <si>
    <t>3B 170.5</t>
  </si>
  <si>
    <t>3B 249.3</t>
  </si>
  <si>
    <t>total 
error</t>
  </si>
  <si>
    <t>average error (ppm)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</si>
</sst>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0"/>
    <numFmt numFmtId="167" formatCode="0.0000"/>
  </numFmts>
  <fonts count="50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indexed="64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Tahoma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11"/>
      <color rgb="FF000000"/>
      <name val="Calibri"/>
      <family val="2"/>
      <scheme val="minor"/>
    </font>
    <font>
      <sz val="10"/>
      <color rgb="FF000000"/>
      <name val="Tahoma"/>
      <family val="2"/>
    </font>
    <font>
      <b/>
      <sz val="11"/>
      <color rgb="FF7030A0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9" tint="-0.499984740745262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6D28C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color indexed="64"/>
      <name val="Calibri"/>
      <family val="2"/>
      <scheme val="minor"/>
    </font>
    <font>
      <b/>
      <sz val="11"/>
      <name val="Calibri"/>
      <family val="2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0"/>
      <color indexed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D3F3"/>
        <bgColor indexed="64"/>
      </patternFill>
    </fill>
    <fill>
      <patternFill patternType="solid">
        <fgColor rgb="FFD5DBFD"/>
        <bgColor indexed="64"/>
      </patternFill>
    </fill>
    <fill>
      <patternFill patternType="solid">
        <fgColor rgb="FFF8FFD6"/>
        <bgColor indexed="64"/>
      </patternFill>
    </fill>
    <fill>
      <patternFill patternType="solid">
        <fgColor rgb="FFD4F2D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5DCFD"/>
        <bgColor indexed="64"/>
      </patternFill>
    </fill>
    <fill>
      <patternFill patternType="solid">
        <fgColor rgb="FFFED4F3"/>
        <bgColor indexed="64"/>
      </patternFill>
    </fill>
    <fill>
      <patternFill patternType="solid">
        <fgColor rgb="FFDDE7F2"/>
        <bgColor indexed="64"/>
      </patternFill>
    </fill>
    <fill>
      <patternFill patternType="solid">
        <fgColor rgb="FFF7FFD6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</cellStyleXfs>
  <cellXfs count="475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horizontal="center"/>
    </xf>
    <xf numFmtId="49" fontId="20" fillId="0" borderId="0" xfId="0" applyNumberFormat="1" applyFont="1" applyAlignment="1">
      <alignment horizontal="center"/>
    </xf>
    <xf numFmtId="0" fontId="17" fillId="0" borderId="0" xfId="0" applyFont="1"/>
    <xf numFmtId="0" fontId="0" fillId="0" borderId="10" xfId="0" applyBorder="1"/>
    <xf numFmtId="164" fontId="0" fillId="0" borderId="0" xfId="0" applyNumberFormat="1" applyAlignment="1">
      <alignment horizontal="center" vertical="center"/>
    </xf>
    <xf numFmtId="0" fontId="17" fillId="0" borderId="10" xfId="0" applyFont="1" applyBorder="1"/>
    <xf numFmtId="0" fontId="0" fillId="33" borderId="0" xfId="0" applyFill="1"/>
    <xf numFmtId="164" fontId="0" fillId="33" borderId="0" xfId="0" applyNumberFormat="1" applyFill="1" applyAlignment="1">
      <alignment horizontal="center"/>
    </xf>
    <xf numFmtId="49" fontId="20" fillId="33" borderId="0" xfId="0" applyNumberFormat="1" applyFont="1" applyFill="1" applyAlignment="1">
      <alignment horizontal="center"/>
    </xf>
    <xf numFmtId="2" fontId="0" fillId="0" borderId="0" xfId="0" applyNumberFormat="1"/>
    <xf numFmtId="0" fontId="0" fillId="33" borderId="10" xfId="0" applyFill="1" applyBorder="1"/>
    <xf numFmtId="2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65" fontId="0" fillId="0" borderId="0" xfId="0" applyNumberFormat="1"/>
    <xf numFmtId="0" fontId="24" fillId="0" borderId="0" xfId="0" applyFont="1"/>
    <xf numFmtId="0" fontId="0" fillId="0" borderId="0" xfId="0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167" fontId="0" fillId="0" borderId="0" xfId="0" applyNumberFormat="1"/>
    <xf numFmtId="164" fontId="0" fillId="33" borderId="0" xfId="0" applyNumberFormat="1" applyFill="1" applyAlignment="1">
      <alignment horizontal="center" vertical="center"/>
    </xf>
    <xf numFmtId="164" fontId="24" fillId="33" borderId="0" xfId="0" applyNumberFormat="1" applyFont="1" applyFill="1" applyAlignment="1">
      <alignment horizontal="center" vertical="center"/>
    </xf>
    <xf numFmtId="0" fontId="0" fillId="34" borderId="0" xfId="0" applyFill="1"/>
    <xf numFmtId="164" fontId="0" fillId="34" borderId="0" xfId="0" applyNumberFormat="1" applyFill="1" applyAlignment="1">
      <alignment horizontal="center"/>
    </xf>
    <xf numFmtId="49" fontId="20" fillId="34" borderId="0" xfId="0" applyNumberFormat="1" applyFont="1" applyFill="1" applyAlignment="1">
      <alignment horizontal="center"/>
    </xf>
    <xf numFmtId="0" fontId="0" fillId="35" borderId="0" xfId="0" applyFill="1"/>
    <xf numFmtId="164" fontId="0" fillId="35" borderId="0" xfId="0" applyNumberFormat="1" applyFill="1" applyAlignment="1">
      <alignment horizontal="center"/>
    </xf>
    <xf numFmtId="49" fontId="20" fillId="35" borderId="0" xfId="0" applyNumberFormat="1" applyFont="1" applyFill="1" applyAlignment="1">
      <alignment horizontal="center"/>
    </xf>
    <xf numFmtId="0" fontId="0" fillId="36" borderId="0" xfId="0" applyFill="1"/>
    <xf numFmtId="164" fontId="0" fillId="36" borderId="0" xfId="0" applyNumberFormat="1" applyFill="1" applyAlignment="1">
      <alignment horizontal="center"/>
    </xf>
    <xf numFmtId="49" fontId="20" fillId="36" borderId="0" xfId="0" applyNumberFormat="1" applyFont="1" applyFill="1" applyAlignment="1">
      <alignment horizontal="center"/>
    </xf>
    <xf numFmtId="0" fontId="0" fillId="37" borderId="0" xfId="0" applyFill="1"/>
    <xf numFmtId="0" fontId="21" fillId="37" borderId="0" xfId="0" applyFont="1" applyFill="1" applyAlignment="1">
      <alignment horizontal="right"/>
    </xf>
    <xf numFmtId="164" fontId="0" fillId="37" borderId="0" xfId="0" applyNumberFormat="1" applyFill="1" applyAlignment="1">
      <alignment horizontal="center"/>
    </xf>
    <xf numFmtId="49" fontId="20" fillId="37" borderId="0" xfId="0" applyNumberFormat="1" applyFont="1" applyFill="1" applyAlignment="1">
      <alignment horizontal="center"/>
    </xf>
    <xf numFmtId="0" fontId="0" fillId="38" borderId="0" xfId="0" applyFill="1"/>
    <xf numFmtId="164" fontId="0" fillId="38" borderId="0" xfId="0" applyNumberFormat="1" applyFill="1" applyAlignment="1">
      <alignment horizontal="center"/>
    </xf>
    <xf numFmtId="49" fontId="20" fillId="38" borderId="0" xfId="0" applyNumberFormat="1" applyFont="1" applyFill="1" applyAlignment="1">
      <alignment horizontal="center"/>
    </xf>
    <xf numFmtId="164" fontId="0" fillId="35" borderId="0" xfId="0" applyNumberFormat="1" applyFill="1" applyAlignment="1">
      <alignment horizontal="center" vertical="center"/>
    </xf>
    <xf numFmtId="164" fontId="0" fillId="34" borderId="0" xfId="0" applyNumberFormat="1" applyFill="1" applyAlignment="1">
      <alignment horizontal="center" vertical="center"/>
    </xf>
    <xf numFmtId="164" fontId="0" fillId="36" borderId="0" xfId="0" applyNumberFormat="1" applyFill="1" applyAlignment="1">
      <alignment horizontal="center" vertical="center"/>
    </xf>
    <xf numFmtId="164" fontId="0" fillId="37" borderId="0" xfId="0" applyNumberFormat="1" applyFill="1" applyAlignment="1">
      <alignment horizontal="center" vertical="center"/>
    </xf>
    <xf numFmtId="164" fontId="0" fillId="38" borderId="0" xfId="0" applyNumberFormat="1" applyFill="1" applyAlignment="1">
      <alignment horizontal="center" vertical="center"/>
    </xf>
    <xf numFmtId="2" fontId="0" fillId="38" borderId="0" xfId="0" applyNumberFormat="1" applyFill="1" applyAlignment="1">
      <alignment horizontal="center" vertical="center"/>
    </xf>
    <xf numFmtId="164" fontId="24" fillId="35" borderId="0" xfId="0" applyNumberFormat="1" applyFont="1" applyFill="1" applyAlignment="1">
      <alignment horizontal="center" vertical="center"/>
    </xf>
    <xf numFmtId="0" fontId="24" fillId="35" borderId="0" xfId="0" applyFont="1" applyFill="1" applyAlignment="1">
      <alignment horizontal="center" vertical="center"/>
    </xf>
    <xf numFmtId="164" fontId="24" fillId="34" borderId="0" xfId="0" applyNumberFormat="1" applyFont="1" applyFill="1" applyAlignment="1">
      <alignment horizontal="center" vertical="center"/>
    </xf>
    <xf numFmtId="164" fontId="24" fillId="36" borderId="0" xfId="0" applyNumberFormat="1" applyFont="1" applyFill="1" applyAlignment="1">
      <alignment horizontal="center" vertical="center"/>
    </xf>
    <xf numFmtId="164" fontId="24" fillId="37" borderId="0" xfId="0" applyNumberFormat="1" applyFont="1" applyFill="1" applyAlignment="1">
      <alignment horizontal="center" vertical="center"/>
    </xf>
    <xf numFmtId="164" fontId="24" fillId="38" borderId="0" xfId="0" applyNumberFormat="1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64" fontId="0" fillId="33" borderId="10" xfId="0" applyNumberFormat="1" applyFill="1" applyBorder="1" applyAlignment="1">
      <alignment horizontal="center"/>
    </xf>
    <xf numFmtId="164" fontId="24" fillId="33" borderId="10" xfId="0" applyNumberFormat="1" applyFont="1" applyFill="1" applyBorder="1" applyAlignment="1">
      <alignment horizontal="center" vertical="center"/>
    </xf>
    <xf numFmtId="164" fontId="0" fillId="33" borderId="10" xfId="0" applyNumberForma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2" fontId="0" fillId="35" borderId="0" xfId="0" applyNumberFormat="1" applyFill="1"/>
    <xf numFmtId="2" fontId="0" fillId="33" borderId="0" xfId="0" applyNumberFormat="1" applyFill="1" applyAlignment="1">
      <alignment horizontal="center" vertical="center"/>
    </xf>
    <xf numFmtId="2" fontId="0" fillId="35" borderId="0" xfId="0" applyNumberFormat="1" applyFill="1" applyAlignment="1">
      <alignment horizontal="center" vertical="center"/>
    </xf>
    <xf numFmtId="2" fontId="0" fillId="34" borderId="0" xfId="0" applyNumberFormat="1" applyFill="1" applyAlignment="1">
      <alignment horizontal="center" vertical="center"/>
    </xf>
    <xf numFmtId="2" fontId="0" fillId="36" borderId="0" xfId="0" applyNumberFormat="1" applyFill="1" applyAlignment="1">
      <alignment horizontal="center" vertical="center"/>
    </xf>
    <xf numFmtId="2" fontId="0" fillId="37" borderId="0" xfId="0" applyNumberFormat="1" applyFill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0" fillId="35" borderId="10" xfId="0" applyFill="1" applyBorder="1"/>
    <xf numFmtId="164" fontId="0" fillId="35" borderId="10" xfId="0" applyNumberFormat="1" applyFill="1" applyBorder="1" applyAlignment="1">
      <alignment horizontal="center"/>
    </xf>
    <xf numFmtId="164" fontId="24" fillId="35" borderId="10" xfId="0" applyNumberFormat="1" applyFont="1" applyFill="1" applyBorder="1" applyAlignment="1">
      <alignment horizontal="center" vertical="center"/>
    </xf>
    <xf numFmtId="164" fontId="0" fillId="35" borderId="10" xfId="0" applyNumberFormat="1" applyFill="1" applyBorder="1" applyAlignment="1">
      <alignment horizontal="center" vertical="center"/>
    </xf>
    <xf numFmtId="0" fontId="0" fillId="34" borderId="10" xfId="0" applyFill="1" applyBorder="1"/>
    <xf numFmtId="164" fontId="0" fillId="34" borderId="10" xfId="0" applyNumberFormat="1" applyFill="1" applyBorder="1" applyAlignment="1">
      <alignment horizontal="center"/>
    </xf>
    <xf numFmtId="164" fontId="24" fillId="34" borderId="10" xfId="0" applyNumberFormat="1" applyFont="1" applyFill="1" applyBorder="1" applyAlignment="1">
      <alignment horizontal="center" vertical="center"/>
    </xf>
    <xf numFmtId="164" fontId="0" fillId="34" borderId="10" xfId="0" applyNumberFormat="1" applyFill="1" applyBorder="1" applyAlignment="1">
      <alignment horizontal="center" vertical="center"/>
    </xf>
    <xf numFmtId="0" fontId="0" fillId="36" borderId="10" xfId="0" applyFill="1" applyBorder="1"/>
    <xf numFmtId="164" fontId="0" fillId="36" borderId="10" xfId="0" applyNumberFormat="1" applyFill="1" applyBorder="1" applyAlignment="1">
      <alignment horizontal="center"/>
    </xf>
    <xf numFmtId="164" fontId="24" fillId="36" borderId="10" xfId="0" applyNumberFormat="1" applyFont="1" applyFill="1" applyBorder="1" applyAlignment="1">
      <alignment horizontal="center" vertical="center"/>
    </xf>
    <xf numFmtId="164" fontId="0" fillId="36" borderId="10" xfId="0" applyNumberFormat="1" applyFill="1" applyBorder="1" applyAlignment="1">
      <alignment horizontal="center" vertical="center"/>
    </xf>
    <xf numFmtId="0" fontId="0" fillId="37" borderId="10" xfId="0" applyFill="1" applyBorder="1"/>
    <xf numFmtId="164" fontId="0" fillId="37" borderId="10" xfId="0" applyNumberFormat="1" applyFill="1" applyBorder="1" applyAlignment="1">
      <alignment horizontal="center"/>
    </xf>
    <xf numFmtId="164" fontId="24" fillId="37" borderId="10" xfId="0" applyNumberFormat="1" applyFont="1" applyFill="1" applyBorder="1" applyAlignment="1">
      <alignment horizontal="center" vertical="center"/>
    </xf>
    <xf numFmtId="164" fontId="0" fillId="37" borderId="10" xfId="0" applyNumberFormat="1" applyFill="1" applyBorder="1" applyAlignment="1">
      <alignment horizontal="center" vertical="center"/>
    </xf>
    <xf numFmtId="0" fontId="0" fillId="38" borderId="10" xfId="0" applyFill="1" applyBorder="1"/>
    <xf numFmtId="164" fontId="0" fillId="38" borderId="10" xfId="0" applyNumberFormat="1" applyFill="1" applyBorder="1" applyAlignment="1">
      <alignment horizontal="center"/>
    </xf>
    <xf numFmtId="164" fontId="0" fillId="38" borderId="10" xfId="0" applyNumberFormat="1" applyFill="1" applyBorder="1" applyAlignment="1">
      <alignment horizontal="center" vertical="center"/>
    </xf>
    <xf numFmtId="164" fontId="24" fillId="38" borderId="10" xfId="0" applyNumberFormat="1" applyFont="1" applyFill="1" applyBorder="1" applyAlignment="1">
      <alignment horizontal="center" vertical="center"/>
    </xf>
    <xf numFmtId="2" fontId="0" fillId="33" borderId="10" xfId="0" applyNumberFormat="1" applyFill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35" borderId="10" xfId="0" applyNumberFormat="1" applyFill="1" applyBorder="1" applyAlignment="1">
      <alignment horizontal="center" vertical="center"/>
    </xf>
    <xf numFmtId="2" fontId="0" fillId="34" borderId="10" xfId="0" applyNumberFormat="1" applyFill="1" applyBorder="1" applyAlignment="1">
      <alignment horizontal="center" vertical="center"/>
    </xf>
    <xf numFmtId="2" fontId="0" fillId="36" borderId="10" xfId="0" applyNumberFormat="1" applyFill="1" applyBorder="1" applyAlignment="1">
      <alignment horizontal="center" vertical="center"/>
    </xf>
    <xf numFmtId="2" fontId="0" fillId="37" borderId="10" xfId="0" applyNumberFormat="1" applyFill="1" applyBorder="1" applyAlignment="1">
      <alignment horizontal="center" vertical="center"/>
    </xf>
    <xf numFmtId="2" fontId="0" fillId="38" borderId="10" xfId="0" applyNumberFormat="1" applyFill="1" applyBorder="1" applyAlignment="1">
      <alignment horizontal="center" vertical="center"/>
    </xf>
    <xf numFmtId="2" fontId="0" fillId="0" borderId="10" xfId="0" applyNumberFormat="1" applyBorder="1"/>
    <xf numFmtId="0" fontId="17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0" fillId="0" borderId="16" xfId="0" applyBorder="1"/>
    <xf numFmtId="0" fontId="0" fillId="0" borderId="17" xfId="0" applyBorder="1"/>
    <xf numFmtId="0" fontId="25" fillId="0" borderId="16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37" fillId="0" borderId="10" xfId="0" applyFont="1" applyBorder="1" applyAlignment="1">
      <alignment vertical="center"/>
    </xf>
    <xf numFmtId="167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7" fontId="0" fillId="0" borderId="10" xfId="0" applyNumberFormat="1" applyBorder="1" applyAlignment="1">
      <alignment horizontal="center" vertical="center"/>
    </xf>
    <xf numFmtId="166" fontId="0" fillId="0" borderId="10" xfId="0" applyNumberForma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164" fontId="0" fillId="0" borderId="17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 wrapText="1"/>
    </xf>
    <xf numFmtId="0" fontId="25" fillId="39" borderId="0" xfId="0" applyFont="1" applyFill="1" applyAlignment="1">
      <alignment horizontal="center" vertical="center" wrapText="1"/>
    </xf>
    <xf numFmtId="0" fontId="25" fillId="0" borderId="17" xfId="0" applyFont="1" applyBorder="1" applyAlignment="1">
      <alignment horizontal="center" vertical="center" wrapText="1"/>
    </xf>
    <xf numFmtId="0" fontId="1" fillId="0" borderId="0" xfId="0" applyFont="1"/>
    <xf numFmtId="0" fontId="1" fillId="0" borderId="10" xfId="0" applyFont="1" applyBorder="1"/>
    <xf numFmtId="0" fontId="0" fillId="0" borderId="0" xfId="0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0" xfId="0" applyAlignment="1">
      <alignment horizontal="left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167" fontId="0" fillId="0" borderId="17" xfId="0" applyNumberFormat="1" applyBorder="1" applyAlignment="1">
      <alignment horizontal="center" vertical="center"/>
    </xf>
    <xf numFmtId="167" fontId="0" fillId="0" borderId="15" xfId="0" applyNumberForma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0" fontId="0" fillId="0" borderId="19" xfId="0" applyBorder="1"/>
    <xf numFmtId="0" fontId="0" fillId="0" borderId="18" xfId="0" applyBorder="1" applyAlignment="1">
      <alignment vertical="center"/>
    </xf>
    <xf numFmtId="0" fontId="25" fillId="0" borderId="19" xfId="0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0" fontId="0" fillId="0" borderId="18" xfId="0" applyBorder="1"/>
    <xf numFmtId="0" fontId="24" fillId="0" borderId="19" xfId="0" applyFont="1" applyBorder="1"/>
    <xf numFmtId="0" fontId="24" fillId="0" borderId="18" xfId="0" applyFont="1" applyBorder="1"/>
    <xf numFmtId="2" fontId="1" fillId="0" borderId="0" xfId="0" applyNumberFormat="1" applyFont="1" applyAlignment="1">
      <alignment horizontal="center" vertical="center"/>
    </xf>
    <xf numFmtId="164" fontId="0" fillId="33" borderId="17" xfId="0" applyNumberFormat="1" applyFill="1" applyBorder="1" applyAlignment="1">
      <alignment horizontal="center" vertical="center"/>
    </xf>
    <xf numFmtId="164" fontId="0" fillId="35" borderId="17" xfId="0" applyNumberFormat="1" applyFill="1" applyBorder="1" applyAlignment="1">
      <alignment horizontal="center" vertical="center"/>
    </xf>
    <xf numFmtId="164" fontId="0" fillId="34" borderId="17" xfId="0" applyNumberFormat="1" applyFill="1" applyBorder="1" applyAlignment="1">
      <alignment horizontal="center" vertical="center"/>
    </xf>
    <xf numFmtId="164" fontId="0" fillId="36" borderId="17" xfId="0" applyNumberFormat="1" applyFill="1" applyBorder="1" applyAlignment="1">
      <alignment horizontal="center" vertical="center"/>
    </xf>
    <xf numFmtId="164" fontId="0" fillId="37" borderId="17" xfId="0" applyNumberFormat="1" applyFill="1" applyBorder="1" applyAlignment="1">
      <alignment horizontal="center" vertical="center"/>
    </xf>
    <xf numFmtId="165" fontId="0" fillId="38" borderId="17" xfId="0" applyNumberForma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3" borderId="0" xfId="0" applyFill="1" applyAlignment="1">
      <alignment horizontal="center" vertical="center"/>
    </xf>
    <xf numFmtId="0" fontId="0" fillId="35" borderId="0" xfId="0" applyFill="1" applyAlignment="1">
      <alignment horizontal="center" vertical="center"/>
    </xf>
    <xf numFmtId="0" fontId="0" fillId="34" borderId="0" xfId="0" applyFill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7" borderId="0" xfId="0" applyFill="1" applyAlignment="1">
      <alignment horizontal="center" vertical="center"/>
    </xf>
    <xf numFmtId="0" fontId="0" fillId="38" borderId="0" xfId="0" applyFill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17" fillId="0" borderId="10" xfId="0" applyNumberFormat="1" applyFont="1" applyBorder="1" applyAlignment="1">
      <alignment horizontal="center" vertical="center"/>
    </xf>
    <xf numFmtId="164" fontId="0" fillId="38" borderId="17" xfId="0" applyNumberFormat="1" applyFill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29" fillId="0" borderId="17" xfId="0" applyFont="1" applyBorder="1" applyAlignment="1">
      <alignment horizontal="center" vertical="center" wrapText="1"/>
    </xf>
    <xf numFmtId="2" fontId="0" fillId="33" borderId="17" xfId="0" applyNumberFormat="1" applyFill="1" applyBorder="1" applyAlignment="1">
      <alignment horizontal="center" vertical="center"/>
    </xf>
    <xf numFmtId="2" fontId="0" fillId="35" borderId="17" xfId="0" applyNumberFormat="1" applyFill="1" applyBorder="1" applyAlignment="1">
      <alignment horizontal="center" vertical="center"/>
    </xf>
    <xf numFmtId="2" fontId="0" fillId="34" borderId="17" xfId="0" applyNumberFormat="1" applyFill="1" applyBorder="1" applyAlignment="1">
      <alignment horizontal="center" vertical="center"/>
    </xf>
    <xf numFmtId="2" fontId="0" fillId="36" borderId="17" xfId="0" applyNumberFormat="1" applyFill="1" applyBorder="1" applyAlignment="1">
      <alignment horizontal="center" vertical="center"/>
    </xf>
    <xf numFmtId="2" fontId="0" fillId="37" borderId="17" xfId="0" applyNumberFormat="1" applyFill="1" applyBorder="1" applyAlignment="1">
      <alignment horizontal="center" vertical="center"/>
    </xf>
    <xf numFmtId="2" fontId="0" fillId="38" borderId="17" xfId="0" applyNumberFormat="1" applyFill="1" applyBorder="1" applyAlignment="1">
      <alignment horizontal="center" vertical="center"/>
    </xf>
    <xf numFmtId="0" fontId="0" fillId="33" borderId="10" xfId="0" applyFill="1" applyBorder="1" applyAlignment="1">
      <alignment horizontal="center" vertical="center"/>
    </xf>
    <xf numFmtId="49" fontId="20" fillId="33" borderId="10" xfId="0" applyNumberFormat="1" applyFont="1" applyFill="1" applyBorder="1" applyAlignment="1">
      <alignment horizontal="center"/>
    </xf>
    <xf numFmtId="164" fontId="0" fillId="33" borderId="15" xfId="0" applyNumberFormat="1" applyFill="1" applyBorder="1" applyAlignment="1">
      <alignment horizontal="center" vertical="center"/>
    </xf>
    <xf numFmtId="2" fontId="0" fillId="33" borderId="15" xfId="0" applyNumberFormat="1" applyFill="1" applyBorder="1" applyAlignment="1">
      <alignment horizontal="center" vertical="center"/>
    </xf>
    <xf numFmtId="0" fontId="0" fillId="35" borderId="10" xfId="0" applyFill="1" applyBorder="1" applyAlignment="1">
      <alignment horizontal="center" vertical="center"/>
    </xf>
    <xf numFmtId="49" fontId="20" fillId="35" borderId="10" xfId="0" applyNumberFormat="1" applyFont="1" applyFill="1" applyBorder="1" applyAlignment="1">
      <alignment horizontal="center"/>
    </xf>
    <xf numFmtId="164" fontId="0" fillId="35" borderId="15" xfId="0" applyNumberFormat="1" applyFill="1" applyBorder="1" applyAlignment="1">
      <alignment horizontal="center" vertical="center"/>
    </xf>
    <xf numFmtId="2" fontId="0" fillId="35" borderId="15" xfId="0" applyNumberFormat="1" applyFill="1" applyBorder="1" applyAlignment="1">
      <alignment horizontal="center" vertical="center"/>
    </xf>
    <xf numFmtId="0" fontId="0" fillId="34" borderId="10" xfId="0" applyFill="1" applyBorder="1" applyAlignment="1">
      <alignment horizontal="center" vertical="center"/>
    </xf>
    <xf numFmtId="49" fontId="20" fillId="34" borderId="10" xfId="0" applyNumberFormat="1" applyFont="1" applyFill="1" applyBorder="1" applyAlignment="1">
      <alignment horizontal="center"/>
    </xf>
    <xf numFmtId="164" fontId="0" fillId="34" borderId="15" xfId="0" applyNumberFormat="1" applyFill="1" applyBorder="1" applyAlignment="1">
      <alignment horizontal="center" vertical="center"/>
    </xf>
    <xf numFmtId="2" fontId="0" fillId="34" borderId="15" xfId="0" applyNumberFormat="1" applyFill="1" applyBorder="1" applyAlignment="1">
      <alignment horizontal="center" vertical="center"/>
    </xf>
    <xf numFmtId="0" fontId="0" fillId="36" borderId="10" xfId="0" applyFill="1" applyBorder="1" applyAlignment="1">
      <alignment horizontal="center" vertical="center"/>
    </xf>
    <xf numFmtId="49" fontId="20" fillId="36" borderId="10" xfId="0" applyNumberFormat="1" applyFont="1" applyFill="1" applyBorder="1" applyAlignment="1">
      <alignment horizontal="center"/>
    </xf>
    <xf numFmtId="164" fontId="0" fillId="36" borderId="15" xfId="0" applyNumberFormat="1" applyFill="1" applyBorder="1" applyAlignment="1">
      <alignment horizontal="center" vertical="center"/>
    </xf>
    <xf numFmtId="2" fontId="0" fillId="36" borderId="15" xfId="0" applyNumberFormat="1" applyFill="1" applyBorder="1" applyAlignment="1">
      <alignment horizontal="center" vertical="center"/>
    </xf>
    <xf numFmtId="0" fontId="0" fillId="37" borderId="10" xfId="0" applyFill="1" applyBorder="1" applyAlignment="1">
      <alignment horizontal="center" vertical="center"/>
    </xf>
    <xf numFmtId="49" fontId="20" fillId="37" borderId="10" xfId="0" applyNumberFormat="1" applyFont="1" applyFill="1" applyBorder="1" applyAlignment="1">
      <alignment horizontal="center"/>
    </xf>
    <xf numFmtId="164" fontId="0" fillId="37" borderId="15" xfId="0" applyNumberFormat="1" applyFill="1" applyBorder="1" applyAlignment="1">
      <alignment horizontal="center" vertical="center"/>
    </xf>
    <xf numFmtId="2" fontId="0" fillId="37" borderId="15" xfId="0" applyNumberFormat="1" applyFill="1" applyBorder="1" applyAlignment="1">
      <alignment horizontal="center" vertical="center"/>
    </xf>
    <xf numFmtId="0" fontId="0" fillId="38" borderId="10" xfId="0" applyFill="1" applyBorder="1" applyAlignment="1">
      <alignment horizontal="center" vertical="center"/>
    </xf>
    <xf numFmtId="49" fontId="20" fillId="38" borderId="10" xfId="0" applyNumberFormat="1" applyFont="1" applyFill="1" applyBorder="1" applyAlignment="1">
      <alignment horizontal="center"/>
    </xf>
    <xf numFmtId="165" fontId="0" fillId="38" borderId="15" xfId="0" applyNumberFormat="1" applyFill="1" applyBorder="1" applyAlignment="1">
      <alignment horizontal="center" vertical="center"/>
    </xf>
    <xf numFmtId="2" fontId="0" fillId="38" borderId="15" xfId="0" applyNumberFormat="1" applyFill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164" fontId="0" fillId="38" borderId="15" xfId="0" applyNumberFormat="1" applyFill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8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164" fontId="0" fillId="0" borderId="19" xfId="0" applyNumberFormat="1" applyBorder="1" applyAlignment="1">
      <alignment horizontal="center" vertical="center"/>
    </xf>
    <xf numFmtId="164" fontId="0" fillId="0" borderId="18" xfId="0" applyNumberForma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164" fontId="24" fillId="35" borderId="17" xfId="0" applyNumberFormat="1" applyFont="1" applyFill="1" applyBorder="1" applyAlignment="1">
      <alignment horizontal="center" vertical="center"/>
    </xf>
    <xf numFmtId="164" fontId="24" fillId="35" borderId="15" xfId="0" applyNumberFormat="1" applyFont="1" applyFill="1" applyBorder="1" applyAlignment="1">
      <alignment horizontal="center" vertical="center"/>
    </xf>
    <xf numFmtId="164" fontId="24" fillId="34" borderId="17" xfId="0" applyNumberFormat="1" applyFont="1" applyFill="1" applyBorder="1" applyAlignment="1">
      <alignment horizontal="center" vertical="center"/>
    </xf>
    <xf numFmtId="164" fontId="24" fillId="34" borderId="15" xfId="0" applyNumberFormat="1" applyFont="1" applyFill="1" applyBorder="1" applyAlignment="1">
      <alignment horizontal="center" vertical="center"/>
    </xf>
    <xf numFmtId="164" fontId="24" fillId="36" borderId="17" xfId="0" applyNumberFormat="1" applyFont="1" applyFill="1" applyBorder="1" applyAlignment="1">
      <alignment horizontal="center" vertical="center"/>
    </xf>
    <xf numFmtId="164" fontId="24" fillId="36" borderId="15" xfId="0" applyNumberFormat="1" applyFont="1" applyFill="1" applyBorder="1" applyAlignment="1">
      <alignment horizontal="center" vertical="center"/>
    </xf>
    <xf numFmtId="164" fontId="24" fillId="37" borderId="17" xfId="0" applyNumberFormat="1" applyFont="1" applyFill="1" applyBorder="1" applyAlignment="1">
      <alignment horizontal="center" vertical="center"/>
    </xf>
    <xf numFmtId="164" fontId="24" fillId="37" borderId="15" xfId="0" applyNumberFormat="1" applyFont="1" applyFill="1" applyBorder="1" applyAlignment="1">
      <alignment horizontal="center" vertical="center"/>
    </xf>
    <xf numFmtId="164" fontId="24" fillId="38" borderId="17" xfId="0" applyNumberFormat="1" applyFont="1" applyFill="1" applyBorder="1" applyAlignment="1">
      <alignment horizontal="center" vertical="center"/>
    </xf>
    <xf numFmtId="164" fontId="24" fillId="38" borderId="15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/>
    </xf>
    <xf numFmtId="0" fontId="21" fillId="0" borderId="19" xfId="0" applyFont="1" applyBorder="1" applyAlignment="1">
      <alignment horizontal="right"/>
    </xf>
    <xf numFmtId="0" fontId="31" fillId="0" borderId="15" xfId="0" applyFont="1" applyBorder="1" applyAlignment="1">
      <alignment horizontal="center" vertical="center"/>
    </xf>
    <xf numFmtId="2" fontId="0" fillId="0" borderId="19" xfId="0" applyNumberFormat="1" applyBorder="1" applyAlignment="1">
      <alignment horizontal="center" vertical="center"/>
    </xf>
    <xf numFmtId="2" fontId="0" fillId="0" borderId="18" xfId="0" applyNumberFormat="1" applyBorder="1" applyAlignment="1">
      <alignment horizontal="center" vertical="center"/>
    </xf>
    <xf numFmtId="2" fontId="0" fillId="0" borderId="19" xfId="0" applyNumberFormat="1" applyBorder="1"/>
    <xf numFmtId="2" fontId="0" fillId="0" borderId="18" xfId="0" applyNumberFormat="1" applyBorder="1"/>
    <xf numFmtId="2" fontId="21" fillId="0" borderId="19" xfId="0" applyNumberFormat="1" applyFont="1" applyBorder="1" applyAlignment="1">
      <alignment horizontal="right"/>
    </xf>
    <xf numFmtId="2" fontId="0" fillId="0" borderId="11" xfId="0" applyNumberFormat="1" applyBorder="1" applyAlignment="1">
      <alignment horizontal="center" vertical="center"/>
    </xf>
    <xf numFmtId="0" fontId="0" fillId="41" borderId="10" xfId="0" applyFill="1" applyBorder="1"/>
    <xf numFmtId="0" fontId="0" fillId="42" borderId="10" xfId="0" applyFill="1" applyBorder="1"/>
    <xf numFmtId="0" fontId="0" fillId="43" borderId="10" xfId="0" applyFill="1" applyBorder="1"/>
    <xf numFmtId="2" fontId="0" fillId="38" borderId="11" xfId="0" applyNumberFormat="1" applyFill="1" applyBorder="1" applyAlignment="1">
      <alignment horizontal="center" vertical="center"/>
    </xf>
    <xf numFmtId="0" fontId="0" fillId="44" borderId="0" xfId="0" applyFill="1"/>
    <xf numFmtId="164" fontId="0" fillId="44" borderId="0" xfId="0" applyNumberFormat="1" applyFill="1" applyAlignment="1">
      <alignment horizontal="center" vertical="center"/>
    </xf>
    <xf numFmtId="0" fontId="21" fillId="44" borderId="0" xfId="0" applyFont="1" applyFill="1" applyAlignment="1">
      <alignment horizontal="right"/>
    </xf>
    <xf numFmtId="2" fontId="0" fillId="44" borderId="0" xfId="0" applyNumberFormat="1" applyFill="1" applyAlignment="1">
      <alignment horizontal="center" vertical="center"/>
    </xf>
    <xf numFmtId="2" fontId="21" fillId="44" borderId="0" xfId="0" applyNumberFormat="1" applyFont="1" applyFill="1" applyAlignment="1">
      <alignment horizontal="center" vertical="center"/>
    </xf>
    <xf numFmtId="0" fontId="0" fillId="44" borderId="0" xfId="0" applyFill="1" applyAlignment="1">
      <alignment horizontal="center" vertical="center"/>
    </xf>
    <xf numFmtId="0" fontId="0" fillId="44" borderId="10" xfId="0" applyFill="1" applyBorder="1"/>
    <xf numFmtId="164" fontId="0" fillId="44" borderId="10" xfId="0" applyNumberFormat="1" applyFill="1" applyBorder="1" applyAlignment="1">
      <alignment horizontal="center" vertical="center"/>
    </xf>
    <xf numFmtId="0" fontId="0" fillId="44" borderId="10" xfId="0" applyFill="1" applyBorder="1" applyAlignment="1">
      <alignment horizontal="center" vertical="center"/>
    </xf>
    <xf numFmtId="2" fontId="0" fillId="44" borderId="10" xfId="0" applyNumberFormat="1" applyFill="1" applyBorder="1" applyAlignment="1">
      <alignment horizontal="center" vertical="center"/>
    </xf>
    <xf numFmtId="2" fontId="0" fillId="44" borderId="11" xfId="0" applyNumberFormat="1" applyFill="1" applyBorder="1" applyAlignment="1">
      <alignment horizontal="center" vertical="center"/>
    </xf>
    <xf numFmtId="0" fontId="0" fillId="43" borderId="0" xfId="0" applyFill="1"/>
    <xf numFmtId="164" fontId="0" fillId="43" borderId="0" xfId="0" applyNumberFormat="1" applyFill="1" applyAlignment="1">
      <alignment horizontal="center" vertical="center"/>
    </xf>
    <xf numFmtId="0" fontId="0" fillId="43" borderId="0" xfId="0" applyFill="1" applyAlignment="1">
      <alignment horizontal="center" vertical="center"/>
    </xf>
    <xf numFmtId="2" fontId="0" fillId="43" borderId="0" xfId="0" applyNumberFormat="1" applyFill="1" applyAlignment="1">
      <alignment horizontal="center" vertical="center"/>
    </xf>
    <xf numFmtId="164" fontId="0" fillId="43" borderId="10" xfId="0" applyNumberFormat="1" applyFill="1" applyBorder="1" applyAlignment="1">
      <alignment horizontal="center" vertical="center"/>
    </xf>
    <xf numFmtId="0" fontId="0" fillId="43" borderId="10" xfId="0" applyFill="1" applyBorder="1" applyAlignment="1">
      <alignment horizontal="center" vertical="center"/>
    </xf>
    <xf numFmtId="2" fontId="0" fillId="43" borderId="10" xfId="0" applyNumberFormat="1" applyFill="1" applyBorder="1" applyAlignment="1">
      <alignment horizontal="center" vertical="center"/>
    </xf>
    <xf numFmtId="2" fontId="0" fillId="43" borderId="11" xfId="0" applyNumberFormat="1" applyFill="1" applyBorder="1" applyAlignment="1">
      <alignment horizontal="center" vertical="center"/>
    </xf>
    <xf numFmtId="0" fontId="0" fillId="41" borderId="0" xfId="0" applyFill="1"/>
    <xf numFmtId="164" fontId="0" fillId="41" borderId="0" xfId="0" applyNumberFormat="1" applyFill="1" applyAlignment="1">
      <alignment horizontal="center" vertical="center"/>
    </xf>
    <xf numFmtId="0" fontId="0" fillId="41" borderId="0" xfId="0" applyFill="1" applyAlignment="1">
      <alignment horizontal="center" vertical="center"/>
    </xf>
    <xf numFmtId="2" fontId="0" fillId="41" borderId="0" xfId="0" applyNumberFormat="1" applyFill="1" applyAlignment="1">
      <alignment horizontal="center" vertical="center"/>
    </xf>
    <xf numFmtId="164" fontId="0" fillId="41" borderId="10" xfId="0" applyNumberFormat="1" applyFill="1" applyBorder="1" applyAlignment="1">
      <alignment horizontal="center" vertical="center"/>
    </xf>
    <xf numFmtId="0" fontId="0" fillId="41" borderId="10" xfId="0" applyFill="1" applyBorder="1" applyAlignment="1">
      <alignment horizontal="center" vertical="center"/>
    </xf>
    <xf numFmtId="2" fontId="0" fillId="41" borderId="10" xfId="0" applyNumberFormat="1" applyFill="1" applyBorder="1" applyAlignment="1">
      <alignment horizontal="center" vertical="center"/>
    </xf>
    <xf numFmtId="2" fontId="0" fillId="41" borderId="11" xfId="0" applyNumberFormat="1" applyFill="1" applyBorder="1" applyAlignment="1">
      <alignment horizontal="center" vertical="center"/>
    </xf>
    <xf numFmtId="2" fontId="0" fillId="34" borderId="11" xfId="0" applyNumberFormat="1" applyFill="1" applyBorder="1" applyAlignment="1">
      <alignment horizontal="center" vertical="center"/>
    </xf>
    <xf numFmtId="0" fontId="0" fillId="42" borderId="0" xfId="0" applyFill="1"/>
    <xf numFmtId="164" fontId="0" fillId="42" borderId="0" xfId="0" applyNumberFormat="1" applyFill="1" applyAlignment="1">
      <alignment horizontal="center" vertical="center"/>
    </xf>
    <xf numFmtId="0" fontId="0" fillId="42" borderId="0" xfId="0" applyFill="1" applyAlignment="1">
      <alignment horizontal="center" vertical="center"/>
    </xf>
    <xf numFmtId="2" fontId="0" fillId="42" borderId="0" xfId="0" applyNumberFormat="1" applyFill="1" applyAlignment="1">
      <alignment horizontal="center" vertical="center"/>
    </xf>
    <xf numFmtId="164" fontId="0" fillId="42" borderId="10" xfId="0" applyNumberFormat="1" applyFill="1" applyBorder="1" applyAlignment="1">
      <alignment horizontal="center" vertical="center"/>
    </xf>
    <xf numFmtId="0" fontId="0" fillId="42" borderId="10" xfId="0" applyFill="1" applyBorder="1" applyAlignment="1">
      <alignment horizontal="center" vertical="center"/>
    </xf>
    <xf numFmtId="2" fontId="0" fillId="42" borderId="10" xfId="0" applyNumberFormat="1" applyFill="1" applyBorder="1" applyAlignment="1">
      <alignment horizontal="center" vertical="center"/>
    </xf>
    <xf numFmtId="2" fontId="0" fillId="42" borderId="11" xfId="0" applyNumberFormat="1" applyFill="1" applyBorder="1" applyAlignment="1">
      <alignment horizontal="center" vertical="center"/>
    </xf>
    <xf numFmtId="2" fontId="0" fillId="43" borderId="13" xfId="0" applyNumberFormat="1" applyFill="1" applyBorder="1" applyAlignment="1">
      <alignment horizontal="center" vertical="center"/>
    </xf>
    <xf numFmtId="2" fontId="0" fillId="43" borderId="17" xfId="0" applyNumberFormat="1" applyFill="1" applyBorder="1" applyAlignment="1">
      <alignment horizontal="center" vertical="center"/>
    </xf>
    <xf numFmtId="2" fontId="0" fillId="42" borderId="13" xfId="0" applyNumberFormat="1" applyFill="1" applyBorder="1" applyAlignment="1">
      <alignment horizontal="center" vertical="center"/>
    </xf>
    <xf numFmtId="2" fontId="0" fillId="42" borderId="17" xfId="0" applyNumberFormat="1" applyFill="1" applyBorder="1" applyAlignment="1">
      <alignment horizontal="center" vertical="center"/>
    </xf>
    <xf numFmtId="2" fontId="0" fillId="34" borderId="13" xfId="0" applyNumberFormat="1" applyFill="1" applyBorder="1" applyAlignment="1">
      <alignment horizontal="center" vertical="center"/>
    </xf>
    <xf numFmtId="2" fontId="0" fillId="41" borderId="13" xfId="0" applyNumberFormat="1" applyFill="1" applyBorder="1" applyAlignment="1">
      <alignment horizontal="center" vertical="center"/>
    </xf>
    <xf numFmtId="2" fontId="0" fillId="41" borderId="17" xfId="0" applyNumberFormat="1" applyFill="1" applyBorder="1" applyAlignment="1">
      <alignment horizontal="center" vertical="center"/>
    </xf>
    <xf numFmtId="2" fontId="0" fillId="44" borderId="13" xfId="0" applyNumberFormat="1" applyFill="1" applyBorder="1" applyAlignment="1">
      <alignment horizontal="center" vertical="center"/>
    </xf>
    <xf numFmtId="2" fontId="0" fillId="44" borderId="17" xfId="0" applyNumberFormat="1" applyFill="1" applyBorder="1" applyAlignment="1">
      <alignment horizontal="center" vertical="center"/>
    </xf>
    <xf numFmtId="0" fontId="0" fillId="38" borderId="17" xfId="0" applyFill="1" applyBorder="1" applyAlignment="1">
      <alignment horizontal="center" vertical="center"/>
    </xf>
    <xf numFmtId="2" fontId="0" fillId="38" borderId="13" xfId="0" applyNumberFormat="1" applyFill="1" applyBorder="1" applyAlignment="1">
      <alignment horizontal="center" vertical="center"/>
    </xf>
    <xf numFmtId="0" fontId="0" fillId="43" borderId="19" xfId="0" applyFill="1" applyBorder="1" applyAlignment="1">
      <alignment horizontal="center" vertical="center"/>
    </xf>
    <xf numFmtId="0" fontId="0" fillId="43" borderId="18" xfId="0" applyFill="1" applyBorder="1" applyAlignment="1">
      <alignment horizontal="center" vertical="center"/>
    </xf>
    <xf numFmtId="2" fontId="0" fillId="43" borderId="22" xfId="0" applyNumberFormat="1" applyFill="1" applyBorder="1" applyAlignment="1">
      <alignment horizontal="center" vertical="center"/>
    </xf>
    <xf numFmtId="2" fontId="0" fillId="43" borderId="19" xfId="0" applyNumberFormat="1" applyFill="1" applyBorder="1" applyAlignment="1">
      <alignment horizontal="center" vertical="center"/>
    </xf>
    <xf numFmtId="0" fontId="0" fillId="42" borderId="19" xfId="0" applyFill="1" applyBorder="1" applyAlignment="1">
      <alignment horizontal="center" vertical="center"/>
    </xf>
    <xf numFmtId="2" fontId="0" fillId="42" borderId="22" xfId="0" applyNumberFormat="1" applyFill="1" applyBorder="1" applyAlignment="1">
      <alignment horizontal="center" vertical="center"/>
    </xf>
    <xf numFmtId="2" fontId="0" fillId="42" borderId="19" xfId="0" applyNumberFormat="1" applyFill="1" applyBorder="1" applyAlignment="1">
      <alignment horizontal="center" vertical="center"/>
    </xf>
    <xf numFmtId="0" fontId="0" fillId="34" borderId="19" xfId="0" applyFill="1" applyBorder="1" applyAlignment="1">
      <alignment horizontal="center" vertical="center"/>
    </xf>
    <xf numFmtId="2" fontId="0" fillId="34" borderId="22" xfId="0" applyNumberFormat="1" applyFill="1" applyBorder="1" applyAlignment="1">
      <alignment horizontal="center" vertical="center"/>
    </xf>
    <xf numFmtId="2" fontId="0" fillId="34" borderId="19" xfId="0" applyNumberFormat="1" applyFill="1" applyBorder="1" applyAlignment="1">
      <alignment horizontal="center" vertical="center"/>
    </xf>
    <xf numFmtId="0" fontId="0" fillId="41" borderId="19" xfId="0" applyFill="1" applyBorder="1" applyAlignment="1">
      <alignment horizontal="center" vertical="center"/>
    </xf>
    <xf numFmtId="2" fontId="0" fillId="41" borderId="22" xfId="0" applyNumberFormat="1" applyFill="1" applyBorder="1" applyAlignment="1">
      <alignment horizontal="center" vertical="center"/>
    </xf>
    <xf numFmtId="2" fontId="0" fillId="41" borderId="19" xfId="0" applyNumberFormat="1" applyFill="1" applyBorder="1" applyAlignment="1">
      <alignment horizontal="center" vertical="center"/>
    </xf>
    <xf numFmtId="0" fontId="0" fillId="44" borderId="19" xfId="0" applyFill="1" applyBorder="1" applyAlignment="1">
      <alignment horizontal="center" vertical="center"/>
    </xf>
    <xf numFmtId="2" fontId="0" fillId="44" borderId="22" xfId="0" applyNumberFormat="1" applyFill="1" applyBorder="1" applyAlignment="1">
      <alignment horizontal="center" vertical="center"/>
    </xf>
    <xf numFmtId="2" fontId="0" fillId="44" borderId="19" xfId="0" applyNumberFormat="1" applyFill="1" applyBorder="1" applyAlignment="1">
      <alignment horizontal="center" vertical="center"/>
    </xf>
    <xf numFmtId="0" fontId="0" fillId="38" borderId="19" xfId="0" applyFill="1" applyBorder="1" applyAlignment="1">
      <alignment horizontal="center" vertical="center"/>
    </xf>
    <xf numFmtId="2" fontId="0" fillId="38" borderId="22" xfId="0" applyNumberFormat="1" applyFill="1" applyBorder="1" applyAlignment="1">
      <alignment horizontal="center" vertical="center"/>
    </xf>
    <xf numFmtId="2" fontId="0" fillId="38" borderId="19" xfId="0" applyNumberFormat="1" applyFill="1" applyBorder="1" applyAlignment="1">
      <alignment horizontal="center" vertical="center"/>
    </xf>
    <xf numFmtId="49" fontId="19" fillId="43" borderId="0" xfId="0" applyNumberFormat="1" applyFont="1" applyFill="1" applyAlignment="1">
      <alignment horizontal="center" vertical="center"/>
    </xf>
    <xf numFmtId="49" fontId="19" fillId="43" borderId="10" xfId="0" applyNumberFormat="1" applyFont="1" applyFill="1" applyBorder="1" applyAlignment="1">
      <alignment horizontal="center" vertical="center"/>
    </xf>
    <xf numFmtId="0" fontId="20" fillId="43" borderId="0" xfId="0" applyFont="1" applyFill="1" applyAlignment="1">
      <alignment horizontal="center" vertical="center"/>
    </xf>
    <xf numFmtId="0" fontId="17" fillId="43" borderId="0" xfId="0" applyFont="1" applyFill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49" fontId="19" fillId="0" borderId="10" xfId="0" applyNumberFormat="1" applyFont="1" applyBorder="1" applyAlignment="1">
      <alignment horizontal="center" vertical="center"/>
    </xf>
    <xf numFmtId="49" fontId="19" fillId="42" borderId="0" xfId="0" applyNumberFormat="1" applyFont="1" applyFill="1" applyAlignment="1">
      <alignment horizontal="center" vertical="center"/>
    </xf>
    <xf numFmtId="49" fontId="19" fillId="42" borderId="10" xfId="0" applyNumberFormat="1" applyFont="1" applyFill="1" applyBorder="1" applyAlignment="1">
      <alignment horizontal="center" vertical="center"/>
    </xf>
    <xf numFmtId="0" fontId="0" fillId="42" borderId="18" xfId="0" applyFill="1" applyBorder="1" applyAlignment="1">
      <alignment horizontal="center" vertical="center"/>
    </xf>
    <xf numFmtId="0" fontId="20" fillId="42" borderId="0" xfId="0" applyFont="1" applyFill="1" applyAlignment="1">
      <alignment horizontal="center" vertical="center"/>
    </xf>
    <xf numFmtId="0" fontId="17" fillId="42" borderId="0" xfId="0" applyFont="1" applyFill="1" applyAlignment="1">
      <alignment horizontal="center" vertical="center"/>
    </xf>
    <xf numFmtId="49" fontId="19" fillId="34" borderId="0" xfId="0" applyNumberFormat="1" applyFont="1" applyFill="1" applyAlignment="1">
      <alignment horizontal="center" vertical="center"/>
    </xf>
    <xf numFmtId="49" fontId="19" fillId="34" borderId="10" xfId="0" applyNumberFormat="1" applyFont="1" applyFill="1" applyBorder="1" applyAlignment="1">
      <alignment horizontal="center" vertical="center"/>
    </xf>
    <xf numFmtId="0" fontId="0" fillId="34" borderId="18" xfId="0" applyFill="1" applyBorder="1" applyAlignment="1">
      <alignment horizontal="center" vertical="center"/>
    </xf>
    <xf numFmtId="0" fontId="20" fillId="34" borderId="0" xfId="0" applyFont="1" applyFill="1" applyAlignment="1">
      <alignment horizontal="center" vertical="center"/>
    </xf>
    <xf numFmtId="0" fontId="17" fillId="34" borderId="0" xfId="0" applyFont="1" applyFill="1" applyAlignment="1">
      <alignment horizontal="center" vertical="center"/>
    </xf>
    <xf numFmtId="49" fontId="19" fillId="41" borderId="0" xfId="0" applyNumberFormat="1" applyFont="1" applyFill="1" applyAlignment="1">
      <alignment horizontal="center" vertical="center"/>
    </xf>
    <xf numFmtId="49" fontId="19" fillId="41" borderId="10" xfId="0" applyNumberFormat="1" applyFont="1" applyFill="1" applyBorder="1" applyAlignment="1">
      <alignment horizontal="center" vertical="center"/>
    </xf>
    <xf numFmtId="0" fontId="0" fillId="41" borderId="18" xfId="0" applyFill="1" applyBorder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17" fillId="41" borderId="0" xfId="0" applyFont="1" applyFill="1" applyAlignment="1">
      <alignment horizontal="center" vertical="center"/>
    </xf>
    <xf numFmtId="49" fontId="19" fillId="44" borderId="0" xfId="0" applyNumberFormat="1" applyFont="1" applyFill="1" applyAlignment="1">
      <alignment horizontal="center" vertical="center"/>
    </xf>
    <xf numFmtId="0" fontId="21" fillId="44" borderId="19" xfId="0" applyFont="1" applyFill="1" applyBorder="1" applyAlignment="1">
      <alignment horizontal="center" vertical="center"/>
    </xf>
    <xf numFmtId="49" fontId="19" fillId="44" borderId="10" xfId="0" applyNumberFormat="1" applyFont="1" applyFill="1" applyBorder="1" applyAlignment="1">
      <alignment horizontal="center" vertical="center"/>
    </xf>
    <xf numFmtId="0" fontId="0" fillId="44" borderId="18" xfId="0" applyFill="1" applyBorder="1" applyAlignment="1">
      <alignment horizontal="center" vertical="center"/>
    </xf>
    <xf numFmtId="0" fontId="20" fillId="44" borderId="0" xfId="0" applyFont="1" applyFill="1" applyAlignment="1">
      <alignment horizontal="center" vertical="center"/>
    </xf>
    <xf numFmtId="0" fontId="17" fillId="44" borderId="0" xfId="0" applyFont="1" applyFill="1" applyAlignment="1">
      <alignment horizontal="center" vertical="center"/>
    </xf>
    <xf numFmtId="49" fontId="19" fillId="38" borderId="0" xfId="0" applyNumberFormat="1" applyFont="1" applyFill="1" applyAlignment="1">
      <alignment horizontal="center" vertical="center"/>
    </xf>
    <xf numFmtId="49" fontId="19" fillId="38" borderId="10" xfId="0" applyNumberFormat="1" applyFont="1" applyFill="1" applyBorder="1" applyAlignment="1">
      <alignment horizontal="center" vertical="center"/>
    </xf>
    <xf numFmtId="0" fontId="0" fillId="38" borderId="15" xfId="0" applyFill="1" applyBorder="1" applyAlignment="1">
      <alignment horizontal="center" vertical="center"/>
    </xf>
    <xf numFmtId="0" fontId="0" fillId="38" borderId="18" xfId="0" applyFill="1" applyBorder="1" applyAlignment="1">
      <alignment horizontal="center" vertical="center"/>
    </xf>
    <xf numFmtId="0" fontId="20" fillId="38" borderId="0" xfId="0" applyFont="1" applyFill="1" applyAlignment="1">
      <alignment horizontal="center" vertical="center"/>
    </xf>
    <xf numFmtId="0" fontId="17" fillId="38" borderId="0" xfId="0" applyFont="1" applyFill="1" applyAlignment="1">
      <alignment horizontal="center" vertical="center"/>
    </xf>
    <xf numFmtId="2" fontId="0" fillId="43" borderId="15" xfId="0" applyNumberFormat="1" applyFill="1" applyBorder="1" applyAlignment="1">
      <alignment horizontal="center" vertical="center"/>
    </xf>
    <xf numFmtId="2" fontId="0" fillId="42" borderId="15" xfId="0" applyNumberFormat="1" applyFill="1" applyBorder="1" applyAlignment="1">
      <alignment horizontal="center" vertical="center"/>
    </xf>
    <xf numFmtId="2" fontId="0" fillId="41" borderId="15" xfId="0" applyNumberFormat="1" applyFill="1" applyBorder="1" applyAlignment="1">
      <alignment horizontal="center" vertical="center"/>
    </xf>
    <xf numFmtId="2" fontId="21" fillId="44" borderId="17" xfId="0" applyNumberFormat="1" applyFont="1" applyFill="1" applyBorder="1" applyAlignment="1">
      <alignment horizontal="center" vertical="center"/>
    </xf>
    <xf numFmtId="2" fontId="0" fillId="44" borderId="15" xfId="0" applyNumberFormat="1" applyFill="1" applyBorder="1" applyAlignment="1">
      <alignment horizontal="center" vertical="center"/>
    </xf>
    <xf numFmtId="164" fontId="24" fillId="0" borderId="0" xfId="0" applyNumberFormat="1" applyFont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2" fontId="0" fillId="0" borderId="13" xfId="0" applyNumberFormat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9" fillId="0" borderId="10" xfId="0" applyFont="1" applyBorder="1" applyAlignment="1">
      <alignment horizontal="left" vertical="center"/>
    </xf>
    <xf numFmtId="164" fontId="24" fillId="0" borderId="10" xfId="0" applyNumberFormat="1" applyFont="1" applyBorder="1" applyAlignment="1">
      <alignment horizontal="center" vertical="center"/>
    </xf>
    <xf numFmtId="0" fontId="0" fillId="0" borderId="15" xfId="0" applyBorder="1"/>
    <xf numFmtId="2" fontId="38" fillId="38" borderId="0" xfId="0" applyNumberFormat="1" applyFont="1" applyFill="1" applyAlignment="1">
      <alignment horizontal="center" vertical="center"/>
    </xf>
    <xf numFmtId="2" fontId="38" fillId="38" borderId="10" xfId="0" applyNumberFormat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7" xfId="0" applyBorder="1"/>
    <xf numFmtId="0" fontId="0" fillId="0" borderId="28" xfId="0" applyBorder="1"/>
    <xf numFmtId="165" fontId="0" fillId="0" borderId="28" xfId="0" applyNumberFormat="1" applyBorder="1"/>
    <xf numFmtId="2" fontId="15" fillId="0" borderId="10" xfId="0" applyNumberFormat="1" applyFont="1" applyBorder="1" applyAlignment="1">
      <alignment horizontal="center" vertical="center"/>
    </xf>
    <xf numFmtId="0" fontId="0" fillId="0" borderId="29" xfId="0" applyBorder="1"/>
    <xf numFmtId="0" fontId="0" fillId="0" borderId="30" xfId="0" applyBorder="1"/>
    <xf numFmtId="0" fontId="31" fillId="0" borderId="0" xfId="0" applyFont="1" applyAlignment="1">
      <alignment horizontal="center" vertical="center"/>
    </xf>
    <xf numFmtId="0" fontId="17" fillId="0" borderId="17" xfId="0" applyFont="1" applyBorder="1" applyAlignment="1">
      <alignment horizontal="right" vertical="center"/>
    </xf>
    <xf numFmtId="0" fontId="17" fillId="0" borderId="15" xfId="0" applyFont="1" applyBorder="1" applyAlignment="1">
      <alignment horizontal="right" vertical="center"/>
    </xf>
    <xf numFmtId="0" fontId="0" fillId="0" borderId="17" xfId="0" applyBorder="1" applyAlignment="1">
      <alignment horizontal="right"/>
    </xf>
    <xf numFmtId="0" fontId="0" fillId="0" borderId="17" xfId="0" applyBorder="1" applyAlignment="1">
      <alignment horizontal="right" vertical="center"/>
    </xf>
    <xf numFmtId="0" fontId="0" fillId="0" borderId="17" xfId="0" applyBorder="1" applyAlignment="1">
      <alignment horizontal="right" vertical="center" wrapText="1"/>
    </xf>
    <xf numFmtId="164" fontId="22" fillId="0" borderId="0" xfId="0" applyNumberFormat="1" applyFont="1" applyAlignment="1">
      <alignment horizontal="right" vertical="center"/>
    </xf>
    <xf numFmtId="164" fontId="22" fillId="0" borderId="17" xfId="0" applyNumberFormat="1" applyFont="1" applyBorder="1" applyAlignment="1">
      <alignment horizontal="right" vertical="center"/>
    </xf>
    <xf numFmtId="0" fontId="0" fillId="0" borderId="12" xfId="0" applyBorder="1"/>
    <xf numFmtId="164" fontId="22" fillId="0" borderId="16" xfId="0" applyNumberFormat="1" applyFont="1" applyBorder="1" applyAlignment="1">
      <alignment horizontal="right" vertical="center"/>
    </xf>
    <xf numFmtId="0" fontId="0" fillId="0" borderId="14" xfId="0" applyBorder="1"/>
    <xf numFmtId="0" fontId="17" fillId="45" borderId="17" xfId="0" applyFont="1" applyFill="1" applyBorder="1" applyAlignment="1">
      <alignment horizontal="right"/>
    </xf>
    <xf numFmtId="0" fontId="17" fillId="45" borderId="15" xfId="0" applyFont="1" applyFill="1" applyBorder="1" applyAlignment="1">
      <alignment horizontal="right"/>
    </xf>
    <xf numFmtId="164" fontId="40" fillId="0" borderId="0" xfId="0" applyNumberFormat="1" applyFont="1" applyAlignment="1">
      <alignment horizontal="right" vertical="center"/>
    </xf>
    <xf numFmtId="164" fontId="40" fillId="0" borderId="17" xfId="0" applyNumberFormat="1" applyFont="1" applyBorder="1" applyAlignment="1">
      <alignment horizontal="right" vertical="center"/>
    </xf>
    <xf numFmtId="164" fontId="40" fillId="0" borderId="16" xfId="0" applyNumberFormat="1" applyFont="1" applyBorder="1" applyAlignment="1">
      <alignment horizontal="right" vertical="center"/>
    </xf>
    <xf numFmtId="167" fontId="0" fillId="0" borderId="0" xfId="0" applyNumberFormat="1" applyAlignment="1">
      <alignment horizontal="right"/>
    </xf>
    <xf numFmtId="167" fontId="40" fillId="0" borderId="0" xfId="0" applyNumberFormat="1" applyFont="1" applyAlignment="1">
      <alignment horizontal="right" vertical="center"/>
    </xf>
    <xf numFmtId="167" fontId="24" fillId="0" borderId="0" xfId="0" applyNumberFormat="1" applyFont="1"/>
    <xf numFmtId="167" fontId="24" fillId="0" borderId="17" xfId="0" applyNumberFormat="1" applyFont="1" applyBorder="1"/>
    <xf numFmtId="167" fontId="40" fillId="0" borderId="17" xfId="0" applyNumberFormat="1" applyFont="1" applyBorder="1" applyAlignment="1">
      <alignment horizontal="righ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164" fontId="40" fillId="0" borderId="0" xfId="0" applyNumberFormat="1" applyFont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41" fillId="40" borderId="20" xfId="0" applyFont="1" applyFill="1" applyBorder="1" applyAlignment="1">
      <alignment horizontal="center" vertical="center"/>
    </xf>
    <xf numFmtId="0" fontId="20" fillId="0" borderId="20" xfId="0" applyFont="1" applyBorder="1" applyAlignment="1">
      <alignment horizontal="center" vertical="top"/>
    </xf>
    <xf numFmtId="11" fontId="24" fillId="0" borderId="0" xfId="0" applyNumberFormat="1" applyFont="1"/>
    <xf numFmtId="0" fontId="20" fillId="0" borderId="20" xfId="0" applyFont="1" applyBorder="1" applyAlignment="1">
      <alignment horizontal="center" vertical="center"/>
    </xf>
    <xf numFmtId="0" fontId="20" fillId="40" borderId="20" xfId="0" applyFont="1" applyFill="1" applyBorder="1" applyAlignment="1">
      <alignment horizontal="center" vertical="center"/>
    </xf>
    <xf numFmtId="0" fontId="44" fillId="0" borderId="0" xfId="0" applyFont="1"/>
    <xf numFmtId="0" fontId="45" fillId="0" borderId="0" xfId="0" applyFont="1"/>
    <xf numFmtId="164" fontId="17" fillId="0" borderId="0" xfId="0" applyNumberFormat="1" applyFont="1"/>
    <xf numFmtId="164" fontId="17" fillId="0" borderId="11" xfId="0" applyNumberFormat="1" applyFont="1" applyBorder="1"/>
    <xf numFmtId="164" fontId="17" fillId="0" borderId="13" xfId="0" applyNumberFormat="1" applyFont="1" applyBorder="1"/>
    <xf numFmtId="164" fontId="17" fillId="0" borderId="10" xfId="0" applyNumberFormat="1" applyFont="1" applyBorder="1"/>
    <xf numFmtId="164" fontId="17" fillId="0" borderId="15" xfId="0" applyNumberFormat="1" applyFont="1" applyBorder="1"/>
    <xf numFmtId="164" fontId="17" fillId="0" borderId="12" xfId="0" applyNumberFormat="1" applyFont="1" applyBorder="1"/>
    <xf numFmtId="164" fontId="17" fillId="0" borderId="14" xfId="0" applyNumberFormat="1" applyFont="1" applyBorder="1"/>
    <xf numFmtId="0" fontId="46" fillId="0" borderId="0" xfId="0" applyFont="1" applyAlignment="1">
      <alignment horizontal="center" vertical="center"/>
    </xf>
    <xf numFmtId="0" fontId="17" fillId="45" borderId="17" xfId="0" applyFont="1" applyFill="1" applyBorder="1" applyAlignment="1">
      <alignment horizontal="right" vertical="center"/>
    </xf>
    <xf numFmtId="164" fontId="40" fillId="0" borderId="17" xfId="0" applyNumberFormat="1" applyFont="1" applyBorder="1" applyAlignment="1">
      <alignment horizontal="center" vertical="center"/>
    </xf>
    <xf numFmtId="164" fontId="40" fillId="0" borderId="16" xfId="0" applyNumberFormat="1" applyFont="1" applyBorder="1" applyAlignment="1">
      <alignment horizontal="center" vertical="center"/>
    </xf>
    <xf numFmtId="0" fontId="45" fillId="0" borderId="17" xfId="0" applyFont="1" applyBorder="1"/>
    <xf numFmtId="167" fontId="45" fillId="0" borderId="0" xfId="0" applyNumberFormat="1" applyFont="1"/>
    <xf numFmtId="0" fontId="0" fillId="0" borderId="10" xfId="0" applyBorder="1" applyAlignment="1">
      <alignment horizontal="center"/>
    </xf>
    <xf numFmtId="2" fontId="48" fillId="0" borderId="0" xfId="0" applyNumberFormat="1" applyFont="1"/>
    <xf numFmtId="165" fontId="48" fillId="0" borderId="0" xfId="0" applyNumberFormat="1" applyFont="1"/>
    <xf numFmtId="0" fontId="48" fillId="0" borderId="0" xfId="0" applyFont="1"/>
    <xf numFmtId="0" fontId="37" fillId="0" borderId="16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17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6" fillId="0" borderId="15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36" fillId="0" borderId="16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 vertical="center"/>
    </xf>
    <xf numFmtId="0" fontId="25" fillId="0" borderId="11" xfId="0" applyFont="1" applyBorder="1" applyAlignment="1">
      <alignment horizontal="left" vertical="center"/>
    </xf>
    <xf numFmtId="0" fontId="25" fillId="0" borderId="10" xfId="0" applyFont="1" applyBorder="1" applyAlignment="1">
      <alignment horizontal="left" vertical="center"/>
    </xf>
    <xf numFmtId="0" fontId="17" fillId="45" borderId="15" xfId="0" applyFont="1" applyFill="1" applyBorder="1" applyAlignment="1">
      <alignment horizontal="center"/>
    </xf>
    <xf numFmtId="0" fontId="17" fillId="0" borderId="0" xfId="0" applyFont="1" applyAlignment="1">
      <alignment horizontal="center" vertical="center"/>
    </xf>
    <xf numFmtId="164" fontId="17" fillId="0" borderId="13" xfId="0" applyNumberFormat="1" applyFont="1" applyBorder="1" applyAlignment="1">
      <alignment horizontal="center" vertical="center" wrapText="1"/>
    </xf>
    <xf numFmtId="164" fontId="17" fillId="0" borderId="15" xfId="0" applyNumberFormat="1" applyFont="1" applyBorder="1" applyAlignment="1">
      <alignment horizontal="center" vertical="center" wrapText="1"/>
    </xf>
    <xf numFmtId="164" fontId="17" fillId="0" borderId="12" xfId="0" applyNumberFormat="1" applyFont="1" applyBorder="1" applyAlignment="1">
      <alignment horizontal="center" vertical="center" wrapText="1"/>
    </xf>
    <xf numFmtId="164" fontId="17" fillId="0" borderId="14" xfId="0" applyNumberFormat="1" applyFont="1" applyBorder="1" applyAlignment="1">
      <alignment horizontal="center" vertical="center" wrapText="1"/>
    </xf>
    <xf numFmtId="164" fontId="17" fillId="0" borderId="19" xfId="0" applyNumberFormat="1" applyFont="1" applyBorder="1" applyAlignment="1">
      <alignment horizontal="center" vertical="center" wrapText="1"/>
    </xf>
    <xf numFmtId="164" fontId="17" fillId="0" borderId="18" xfId="0" applyNumberFormat="1" applyFont="1" applyBorder="1" applyAlignment="1">
      <alignment horizontal="center" vertical="center" wrapText="1"/>
    </xf>
    <xf numFmtId="164" fontId="17" fillId="0" borderId="17" xfId="0" applyNumberFormat="1" applyFont="1" applyBorder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 wrapText="1"/>
    </xf>
    <xf numFmtId="164" fontId="17" fillId="0" borderId="10" xfId="0" applyNumberFormat="1" applyFont="1" applyBorder="1" applyAlignment="1">
      <alignment horizontal="center" vertical="center" wrapText="1"/>
    </xf>
    <xf numFmtId="164" fontId="17" fillId="0" borderId="10" xfId="0" applyNumberFormat="1" applyFont="1" applyBorder="1" applyAlignment="1">
      <alignment horizontal="center" vertical="center"/>
    </xf>
    <xf numFmtId="164" fontId="17" fillId="0" borderId="15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 wrapText="1"/>
    </xf>
    <xf numFmtId="49" fontId="20" fillId="0" borderId="10" xfId="0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164" fontId="31" fillId="0" borderId="14" xfId="0" applyNumberFormat="1" applyFont="1" applyBorder="1" applyAlignment="1">
      <alignment horizontal="center" vertical="center"/>
    </xf>
    <xf numFmtId="164" fontId="31" fillId="0" borderId="15" xfId="0" applyNumberFormat="1" applyFont="1" applyBorder="1" applyAlignment="1">
      <alignment horizontal="center" vertical="center"/>
    </xf>
    <xf numFmtId="164" fontId="32" fillId="0" borderId="14" xfId="0" applyNumberFormat="1" applyFont="1" applyBorder="1" applyAlignment="1">
      <alignment horizontal="center" vertical="center"/>
    </xf>
    <xf numFmtId="164" fontId="32" fillId="0" borderId="15" xfId="0" applyNumberFormat="1" applyFont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17" fillId="0" borderId="11" xfId="0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7C00"/>
      <color rgb="FF009051"/>
      <color rgb="FFAB51D6"/>
      <color rgb="FF9868F5"/>
      <color rgb="FFEC00BE"/>
      <color rgb="FF081AB8"/>
      <color rgb="FFBD5800"/>
      <color rgb="FF7E56CB"/>
      <color rgb="FFBF1DB9"/>
      <color rgb="FFFFE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Si vs La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water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456-D241-9800-33C3DA504709}"/>
            </c:ext>
          </c:extLst>
        </c:ser>
        <c:ser>
          <c:idx val="1"/>
          <c:order val="1"/>
          <c:tx>
            <c:v>ion-exch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56-D241-9800-33C3DA504709}"/>
            </c:ext>
          </c:extLst>
        </c:ser>
        <c:ser>
          <c:idx val="2"/>
          <c:order val="2"/>
          <c:tx>
            <c:v>organic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456-D241-9800-33C3DA504709}"/>
            </c:ext>
          </c:extLst>
        </c:ser>
        <c:ser>
          <c:idx val="3"/>
          <c:order val="3"/>
          <c:tx>
            <c:v>carbonate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56-D241-9800-33C3DA504709}"/>
            </c:ext>
          </c:extLst>
        </c:ser>
        <c:ser>
          <c:idx val="4"/>
          <c:order val="4"/>
          <c:tx>
            <c:v>acid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456-D241-9800-33C3DA504709}"/>
            </c:ext>
          </c:extLst>
        </c:ser>
        <c:ser>
          <c:idx val="5"/>
          <c:order val="5"/>
          <c:tx>
            <c:v>residual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456-D241-9800-33C3DA504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3760"/>
        <c:axId val="31696592"/>
      </c:scatterChart>
      <c:valAx>
        <c:axId val="31683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96592"/>
        <c:crosses val="autoZero"/>
        <c:crossBetween val="midCat"/>
      </c:valAx>
      <c:valAx>
        <c:axId val="3169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Zr</a:t>
                </a:r>
                <a:r>
                  <a:rPr lang="en-US" baseline="0"/>
                  <a:t> (ppm)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3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Si vs Ce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water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BB-5E4B-AA51-39483102229A}"/>
            </c:ext>
          </c:extLst>
        </c:ser>
        <c:ser>
          <c:idx val="1"/>
          <c:order val="1"/>
          <c:tx>
            <c:v>ion-exch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BB-5E4B-AA51-39483102229A}"/>
            </c:ext>
          </c:extLst>
        </c:ser>
        <c:ser>
          <c:idx val="2"/>
          <c:order val="2"/>
          <c:tx>
            <c:v>organic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BB-5E4B-AA51-39483102229A}"/>
            </c:ext>
          </c:extLst>
        </c:ser>
        <c:ser>
          <c:idx val="3"/>
          <c:order val="3"/>
          <c:tx>
            <c:v>carbonate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BB-5E4B-AA51-39483102229A}"/>
            </c:ext>
          </c:extLst>
        </c:ser>
        <c:ser>
          <c:idx val="4"/>
          <c:order val="4"/>
          <c:tx>
            <c:v>acid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0BB-5E4B-AA51-39483102229A}"/>
            </c:ext>
          </c:extLst>
        </c:ser>
        <c:ser>
          <c:idx val="5"/>
          <c:order val="5"/>
          <c:tx>
            <c:v>residual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BB-5E4B-AA51-394831022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3760"/>
        <c:axId val="31696592"/>
      </c:scatterChart>
      <c:valAx>
        <c:axId val="31683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Ce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96592"/>
        <c:crosses val="autoZero"/>
        <c:crossBetween val="midCat"/>
      </c:valAx>
      <c:valAx>
        <c:axId val="3169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Zr</a:t>
                </a:r>
                <a:r>
                  <a:rPr lang="en-US" baseline="0"/>
                  <a:t> (ppm)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3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Si vs Lu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water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99-3C44-9F11-05F80609EE24}"/>
            </c:ext>
          </c:extLst>
        </c:ser>
        <c:ser>
          <c:idx val="1"/>
          <c:order val="1"/>
          <c:tx>
            <c:v>ion-exch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99-3C44-9F11-05F80609EE24}"/>
            </c:ext>
          </c:extLst>
        </c:ser>
        <c:ser>
          <c:idx val="2"/>
          <c:order val="2"/>
          <c:tx>
            <c:v>organic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99-3C44-9F11-05F80609EE24}"/>
            </c:ext>
          </c:extLst>
        </c:ser>
        <c:ser>
          <c:idx val="3"/>
          <c:order val="3"/>
          <c:tx>
            <c:v>carbonate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99-3C44-9F11-05F80609EE24}"/>
            </c:ext>
          </c:extLst>
        </c:ser>
        <c:ser>
          <c:idx val="4"/>
          <c:order val="4"/>
          <c:tx>
            <c:v>acid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A99-3C44-9F11-05F80609EE24}"/>
            </c:ext>
          </c:extLst>
        </c:ser>
        <c:ser>
          <c:idx val="5"/>
          <c:order val="5"/>
          <c:tx>
            <c:v>residual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strRef>
              <c:f>'Bivariates (whole rock)'!#REF!</c:f>
              <c:strCache>
                <c:ptCount val="1"/>
                <c:pt idx="0">
                  <c:v>#REF!</c:v>
                </c:pt>
              </c:strCache>
            </c:strRef>
          </c:xVal>
          <c:yVal>
            <c:numRef>
              <c:f>'Bivariates (whole rock)'!#REF!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A99-3C44-9F11-05F80609E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683760"/>
        <c:axId val="31696592"/>
      </c:scatterChart>
      <c:valAx>
        <c:axId val="316837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Lu (ppm)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96592"/>
        <c:crosses val="autoZero"/>
        <c:crossBetween val="midCat"/>
      </c:valAx>
      <c:valAx>
        <c:axId val="31696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Zr</a:t>
                </a:r>
                <a:r>
                  <a:rPr lang="en-US" baseline="0"/>
                  <a:t> (ppm)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837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0</xdr:colOff>
      <xdr:row>1</xdr:row>
      <xdr:rowOff>0</xdr:rowOff>
    </xdr:from>
    <xdr:to>
      <xdr:col>59</xdr:col>
      <xdr:colOff>311303</xdr:colOff>
      <xdr:row>10</xdr:row>
      <xdr:rowOff>95251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6C829BE8-2751-204E-849D-D236BFDFD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0</xdr:colOff>
      <xdr:row>1</xdr:row>
      <xdr:rowOff>0</xdr:rowOff>
    </xdr:from>
    <xdr:to>
      <xdr:col>67</xdr:col>
      <xdr:colOff>311302</xdr:colOff>
      <xdr:row>10</xdr:row>
      <xdr:rowOff>95251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A2AEE9BD-C329-B945-8CD9-951033988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68</xdr:col>
      <xdr:colOff>0</xdr:colOff>
      <xdr:row>1</xdr:row>
      <xdr:rowOff>0</xdr:rowOff>
    </xdr:from>
    <xdr:to>
      <xdr:col>75</xdr:col>
      <xdr:colOff>311303</xdr:colOff>
      <xdr:row>10</xdr:row>
      <xdr:rowOff>95251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9A00406F-C212-AF41-8FF4-54234FC78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CFB84-C08A-774F-B1A5-F3E89DABFC93}">
  <sheetPr codeName="Sheet10">
    <tabColor rgb="FFAB1842"/>
  </sheetPr>
  <dimension ref="A1:CH136"/>
  <sheetViews>
    <sheetView tabSelected="1" zoomScaleNormal="100" workbookViewId="0">
      <pane xSplit="1" topLeftCell="B1" activePane="topRight" state="frozen"/>
      <selection pane="topRight" sqref="A1:D2"/>
    </sheetView>
  </sheetViews>
  <sheetFormatPr defaultColWidth="11" defaultRowHeight="15"/>
  <cols>
    <col min="1" max="1" width="24.7109375" style="129" customWidth="1"/>
    <col min="3" max="3" width="10.7109375" customWidth="1"/>
    <col min="4" max="4" width="8.28515625" style="98" customWidth="1"/>
    <col min="6" max="6" width="11.28515625" customWidth="1"/>
    <col min="7" max="7" width="12" customWidth="1"/>
    <col min="9" max="9" width="11.28515625" customWidth="1"/>
    <col min="10" max="10" width="12" style="98" customWidth="1"/>
    <col min="45" max="45" width="11" style="98"/>
    <col min="50" max="50" width="12.140625" bestFit="1" customWidth="1"/>
    <col min="51" max="52" width="11.140625" bestFit="1" customWidth="1"/>
    <col min="59" max="61" width="11.140625" bestFit="1" customWidth="1"/>
    <col min="75" max="75" width="11.140625" bestFit="1" customWidth="1"/>
    <col min="80" max="80" width="11" style="98"/>
    <col min="81" max="81" width="8.7109375" style="139" customWidth="1"/>
    <col min="85" max="85" width="11" style="98"/>
  </cols>
  <sheetData>
    <row r="1" spans="1:86" ht="24.95" customHeight="1">
      <c r="A1" s="430" t="s">
        <v>0</v>
      </c>
      <c r="B1" s="430"/>
      <c r="C1" s="430"/>
      <c r="D1" s="431"/>
      <c r="E1" s="432" t="s">
        <v>1</v>
      </c>
      <c r="F1" s="432"/>
      <c r="G1" s="432"/>
      <c r="H1" s="432"/>
      <c r="I1" s="432"/>
      <c r="J1" s="433"/>
      <c r="K1" s="50" t="s">
        <v>2</v>
      </c>
      <c r="L1" s="50" t="s">
        <v>2</v>
      </c>
      <c r="M1" s="50" t="s">
        <v>2</v>
      </c>
      <c r="N1" s="50" t="s">
        <v>2</v>
      </c>
      <c r="O1" s="50" t="s">
        <v>2</v>
      </c>
      <c r="P1" s="50" t="s">
        <v>2</v>
      </c>
      <c r="Q1" s="50" t="s">
        <v>2</v>
      </c>
      <c r="R1" s="50" t="s">
        <v>2</v>
      </c>
      <c r="S1" s="50" t="s">
        <v>2</v>
      </c>
      <c r="T1" s="50" t="s">
        <v>2</v>
      </c>
      <c r="U1" s="50" t="s">
        <v>2</v>
      </c>
      <c r="V1" s="50" t="s">
        <v>2</v>
      </c>
      <c r="W1" s="50" t="s">
        <v>2</v>
      </c>
      <c r="X1" s="50" t="s">
        <v>2</v>
      </c>
      <c r="Y1" s="50" t="s">
        <v>2</v>
      </c>
      <c r="Z1" s="50" t="s">
        <v>2</v>
      </c>
      <c r="AA1" s="50" t="s">
        <v>2</v>
      </c>
      <c r="AB1" s="50" t="s">
        <v>2</v>
      </c>
      <c r="AC1" s="50" t="s">
        <v>2</v>
      </c>
      <c r="AD1" s="50" t="s">
        <v>2</v>
      </c>
      <c r="AE1" s="50" t="s">
        <v>2</v>
      </c>
      <c r="AF1" s="50" t="s">
        <v>2</v>
      </c>
      <c r="AG1" s="50" t="s">
        <v>2</v>
      </c>
      <c r="AH1" s="50" t="s">
        <v>2</v>
      </c>
      <c r="AI1" s="50" t="s">
        <v>2</v>
      </c>
      <c r="AJ1" s="50" t="s">
        <v>2</v>
      </c>
      <c r="AK1" s="50" t="s">
        <v>2</v>
      </c>
      <c r="AL1" s="50" t="s">
        <v>2</v>
      </c>
      <c r="AM1" s="50" t="s">
        <v>2</v>
      </c>
      <c r="AN1" s="50" t="s">
        <v>2</v>
      </c>
      <c r="AO1" s="50" t="s">
        <v>2</v>
      </c>
      <c r="AP1" s="50" t="s">
        <v>2</v>
      </c>
      <c r="AQ1" s="50" t="s">
        <v>2</v>
      </c>
      <c r="AR1" s="50" t="s">
        <v>2</v>
      </c>
      <c r="AS1" s="120" t="s">
        <v>2</v>
      </c>
      <c r="AT1" s="50" t="s">
        <v>2</v>
      </c>
      <c r="AU1" s="50" t="s">
        <v>2</v>
      </c>
      <c r="AV1" s="50" t="s">
        <v>2</v>
      </c>
      <c r="AW1" s="50" t="s">
        <v>2</v>
      </c>
      <c r="AX1" s="50" t="s">
        <v>2</v>
      </c>
      <c r="AY1" s="50" t="s">
        <v>2</v>
      </c>
      <c r="AZ1" s="50" t="s">
        <v>2</v>
      </c>
      <c r="BA1" s="50" t="s">
        <v>2</v>
      </c>
      <c r="BB1" s="50" t="s">
        <v>2</v>
      </c>
      <c r="BC1" s="50" t="s">
        <v>2</v>
      </c>
      <c r="BD1" s="50" t="s">
        <v>2</v>
      </c>
      <c r="BE1" s="50" t="s">
        <v>2</v>
      </c>
      <c r="BF1" s="50" t="s">
        <v>2</v>
      </c>
      <c r="BG1" s="50" t="s">
        <v>2</v>
      </c>
      <c r="BH1" s="50" t="s">
        <v>2</v>
      </c>
      <c r="BI1" s="50" t="s">
        <v>2</v>
      </c>
      <c r="BJ1" s="50" t="s">
        <v>2</v>
      </c>
      <c r="BK1" s="50" t="s">
        <v>2</v>
      </c>
      <c r="BL1" s="50" t="s">
        <v>2</v>
      </c>
      <c r="BM1" s="50" t="s">
        <v>2</v>
      </c>
      <c r="BN1" s="50" t="s">
        <v>2</v>
      </c>
      <c r="BO1" s="50" t="s">
        <v>2</v>
      </c>
      <c r="BP1" s="50" t="s">
        <v>2</v>
      </c>
      <c r="BQ1" s="50" t="s">
        <v>2</v>
      </c>
      <c r="BR1" s="50" t="s">
        <v>2</v>
      </c>
      <c r="BS1" s="50" t="s">
        <v>2</v>
      </c>
      <c r="BT1" s="50" t="s">
        <v>2</v>
      </c>
      <c r="BU1" s="50" t="s">
        <v>2</v>
      </c>
      <c r="BV1" s="50" t="s">
        <v>2</v>
      </c>
      <c r="BW1" s="50" t="s">
        <v>2</v>
      </c>
      <c r="BX1" s="50" t="s">
        <v>2</v>
      </c>
      <c r="BY1" s="50" t="s">
        <v>2</v>
      </c>
      <c r="BZ1" s="50" t="s">
        <v>2</v>
      </c>
      <c r="CA1" s="50" t="s">
        <v>2</v>
      </c>
      <c r="CB1" s="120" t="s">
        <v>2</v>
      </c>
      <c r="CC1" s="97"/>
      <c r="CD1" s="420" t="s">
        <v>3</v>
      </c>
      <c r="CE1" s="421"/>
      <c r="CF1" s="421"/>
      <c r="CG1" s="422"/>
    </row>
    <row r="2" spans="1:86" s="102" customFormat="1" ht="24.95" customHeight="1">
      <c r="A2" s="427"/>
      <c r="B2" s="427"/>
      <c r="C2" s="427"/>
      <c r="D2" s="429"/>
      <c r="E2" s="434"/>
      <c r="F2" s="434"/>
      <c r="G2" s="434"/>
      <c r="H2" s="434"/>
      <c r="I2" s="434"/>
      <c r="J2" s="435"/>
      <c r="K2" s="100" t="s">
        <v>4</v>
      </c>
      <c r="L2" s="100" t="s">
        <v>4</v>
      </c>
      <c r="M2" s="100" t="s">
        <v>4</v>
      </c>
      <c r="N2" s="100" t="s">
        <v>4</v>
      </c>
      <c r="O2" s="100" t="s">
        <v>4</v>
      </c>
      <c r="P2" s="100" t="s">
        <v>4</v>
      </c>
      <c r="Q2" s="100" t="s">
        <v>4</v>
      </c>
      <c r="R2" s="100" t="s">
        <v>4</v>
      </c>
      <c r="S2" s="100" t="s">
        <v>4</v>
      </c>
      <c r="T2" s="100" t="s">
        <v>4</v>
      </c>
      <c r="U2" s="100" t="s">
        <v>4</v>
      </c>
      <c r="V2" s="100" t="s">
        <v>4</v>
      </c>
      <c r="W2" s="100" t="s">
        <v>4</v>
      </c>
      <c r="X2" s="100" t="s">
        <v>4</v>
      </c>
      <c r="Y2" s="100" t="s">
        <v>4</v>
      </c>
      <c r="Z2" s="100" t="s">
        <v>4</v>
      </c>
      <c r="AA2" s="100" t="s">
        <v>4</v>
      </c>
      <c r="AB2" s="100" t="s">
        <v>4</v>
      </c>
      <c r="AC2" s="100" t="s">
        <v>4</v>
      </c>
      <c r="AD2" s="100" t="s">
        <v>4</v>
      </c>
      <c r="AE2" s="100" t="s">
        <v>4</v>
      </c>
      <c r="AF2" s="100" t="s">
        <v>4</v>
      </c>
      <c r="AG2" s="100" t="s">
        <v>4</v>
      </c>
      <c r="AH2" s="100" t="s">
        <v>4</v>
      </c>
      <c r="AI2" s="100" t="s">
        <v>4</v>
      </c>
      <c r="AJ2" s="100" t="s">
        <v>4</v>
      </c>
      <c r="AK2" s="100" t="s">
        <v>4</v>
      </c>
      <c r="AL2" s="100" t="s">
        <v>4</v>
      </c>
      <c r="AM2" s="100" t="s">
        <v>4</v>
      </c>
      <c r="AN2" s="100" t="s">
        <v>4</v>
      </c>
      <c r="AO2" s="100" t="s">
        <v>4</v>
      </c>
      <c r="AP2" s="100" t="s">
        <v>4</v>
      </c>
      <c r="AQ2" s="100" t="s">
        <v>4</v>
      </c>
      <c r="AR2" s="100" t="s">
        <v>4</v>
      </c>
      <c r="AS2" s="118" t="s">
        <v>4</v>
      </c>
      <c r="AT2" s="100" t="s">
        <v>5</v>
      </c>
      <c r="AU2" s="100" t="s">
        <v>5</v>
      </c>
      <c r="AV2" s="100" t="s">
        <v>5</v>
      </c>
      <c r="AW2" s="100" t="s">
        <v>5</v>
      </c>
      <c r="AX2" s="100" t="s">
        <v>5</v>
      </c>
      <c r="AY2" s="100" t="s">
        <v>5</v>
      </c>
      <c r="AZ2" s="100" t="s">
        <v>5</v>
      </c>
      <c r="BA2" s="100" t="s">
        <v>5</v>
      </c>
      <c r="BB2" s="100" t="s">
        <v>5</v>
      </c>
      <c r="BC2" s="100" t="s">
        <v>5</v>
      </c>
      <c r="BD2" s="100" t="s">
        <v>5</v>
      </c>
      <c r="BE2" s="100" t="s">
        <v>5</v>
      </c>
      <c r="BF2" s="100" t="s">
        <v>5</v>
      </c>
      <c r="BG2" s="100" t="s">
        <v>5</v>
      </c>
      <c r="BH2" s="100" t="s">
        <v>5</v>
      </c>
      <c r="BI2" s="100" t="s">
        <v>5</v>
      </c>
      <c r="BJ2" s="100" t="s">
        <v>5</v>
      </c>
      <c r="BK2" s="100" t="s">
        <v>5</v>
      </c>
      <c r="BL2" s="100" t="s">
        <v>5</v>
      </c>
      <c r="BM2" s="100" t="s">
        <v>5</v>
      </c>
      <c r="BN2" s="100" t="s">
        <v>5</v>
      </c>
      <c r="BO2" s="100" t="s">
        <v>5</v>
      </c>
      <c r="BP2" s="100" t="s">
        <v>5</v>
      </c>
      <c r="BQ2" s="100" t="s">
        <v>5</v>
      </c>
      <c r="BR2" s="100" t="s">
        <v>5</v>
      </c>
      <c r="BS2" s="100" t="s">
        <v>5</v>
      </c>
      <c r="BT2" s="100" t="s">
        <v>5</v>
      </c>
      <c r="BU2" s="100" t="s">
        <v>5</v>
      </c>
      <c r="BV2" s="100" t="s">
        <v>5</v>
      </c>
      <c r="BW2" s="100" t="s">
        <v>5</v>
      </c>
      <c r="BX2" s="100" t="s">
        <v>5</v>
      </c>
      <c r="BY2" s="100" t="s">
        <v>5</v>
      </c>
      <c r="BZ2" s="100" t="s">
        <v>5</v>
      </c>
      <c r="CA2" s="100" t="s">
        <v>5</v>
      </c>
      <c r="CB2" s="118" t="s">
        <v>5</v>
      </c>
      <c r="CC2" s="140"/>
      <c r="CD2" s="423"/>
      <c r="CE2" s="424"/>
      <c r="CF2" s="424"/>
      <c r="CG2" s="425"/>
      <c r="CH2" s="103"/>
    </row>
    <row r="3" spans="1:86" s="95" customFormat="1" ht="45" customHeight="1">
      <c r="A3" s="439" t="s">
        <v>6</v>
      </c>
      <c r="B3" s="440" t="s">
        <v>7</v>
      </c>
      <c r="C3" s="439" t="s">
        <v>8</v>
      </c>
      <c r="D3" s="436" t="s">
        <v>9</v>
      </c>
      <c r="E3" s="426" t="s">
        <v>10</v>
      </c>
      <c r="F3" s="426" t="s">
        <v>11</v>
      </c>
      <c r="G3" s="426" t="s">
        <v>12</v>
      </c>
      <c r="H3" s="426" t="s">
        <v>13</v>
      </c>
      <c r="I3" s="426" t="s">
        <v>14</v>
      </c>
      <c r="J3" s="428" t="s">
        <v>15</v>
      </c>
      <c r="K3" s="95" t="s">
        <v>16</v>
      </c>
      <c r="L3" s="95" t="s">
        <v>17</v>
      </c>
      <c r="M3" s="95" t="s">
        <v>18</v>
      </c>
      <c r="N3" s="95" t="s">
        <v>19</v>
      </c>
      <c r="O3" s="95" t="s">
        <v>20</v>
      </c>
      <c r="P3" s="95" t="s">
        <v>21</v>
      </c>
      <c r="Q3" s="95" t="s">
        <v>22</v>
      </c>
      <c r="R3" s="95" t="s">
        <v>23</v>
      </c>
      <c r="S3" s="95" t="s">
        <v>24</v>
      </c>
      <c r="T3" s="95" t="s">
        <v>25</v>
      </c>
      <c r="U3" s="95" t="s">
        <v>26</v>
      </c>
      <c r="V3" s="95" t="s">
        <v>27</v>
      </c>
      <c r="W3" s="95" t="s">
        <v>28</v>
      </c>
      <c r="X3" s="95" t="s">
        <v>29</v>
      </c>
      <c r="Y3" s="95" t="s">
        <v>30</v>
      </c>
      <c r="Z3" s="95" t="s">
        <v>31</v>
      </c>
      <c r="AA3" s="95" t="s">
        <v>32</v>
      </c>
      <c r="AB3" s="95" t="s">
        <v>33</v>
      </c>
      <c r="AC3" s="95" t="s">
        <v>34</v>
      </c>
      <c r="AD3" s="95" t="s">
        <v>35</v>
      </c>
      <c r="AE3" s="95" t="s">
        <v>36</v>
      </c>
      <c r="AF3" s="95" t="s">
        <v>37</v>
      </c>
      <c r="AG3" s="95" t="s">
        <v>38</v>
      </c>
      <c r="AH3" s="95" t="s">
        <v>39</v>
      </c>
      <c r="AI3" s="95" t="s">
        <v>40</v>
      </c>
      <c r="AJ3" s="95" t="s">
        <v>41</v>
      </c>
      <c r="AK3" s="95" t="s">
        <v>42</v>
      </c>
      <c r="AL3" s="95" t="s">
        <v>43</v>
      </c>
      <c r="AM3" s="95" t="s">
        <v>44</v>
      </c>
      <c r="AN3" s="95" t="s">
        <v>45</v>
      </c>
      <c r="AO3" s="95" t="s">
        <v>46</v>
      </c>
      <c r="AP3" s="95" t="s">
        <v>47</v>
      </c>
      <c r="AQ3" s="95" t="s">
        <v>48</v>
      </c>
      <c r="AR3" s="95" t="s">
        <v>49</v>
      </c>
      <c r="AS3" s="117" t="s">
        <v>50</v>
      </c>
      <c r="AT3" s="95" t="s">
        <v>16</v>
      </c>
      <c r="AU3" s="95" t="s">
        <v>17</v>
      </c>
      <c r="AV3" s="95" t="s">
        <v>18</v>
      </c>
      <c r="AW3" s="95" t="s">
        <v>19</v>
      </c>
      <c r="AX3" s="95" t="s">
        <v>20</v>
      </c>
      <c r="AY3" s="95" t="s">
        <v>21</v>
      </c>
      <c r="AZ3" s="95" t="s">
        <v>22</v>
      </c>
      <c r="BA3" s="95" t="s">
        <v>23</v>
      </c>
      <c r="BB3" s="95" t="s">
        <v>24</v>
      </c>
      <c r="BC3" s="95" t="s">
        <v>25</v>
      </c>
      <c r="BD3" s="95" t="s">
        <v>26</v>
      </c>
      <c r="BE3" s="95" t="s">
        <v>27</v>
      </c>
      <c r="BF3" s="95" t="s">
        <v>28</v>
      </c>
      <c r="BG3" s="95" t="s">
        <v>29</v>
      </c>
      <c r="BH3" s="95" t="s">
        <v>30</v>
      </c>
      <c r="BI3" s="95" t="s">
        <v>31</v>
      </c>
      <c r="BJ3" s="95" t="s">
        <v>32</v>
      </c>
      <c r="BK3" s="95" t="s">
        <v>33</v>
      </c>
      <c r="BL3" s="95" t="s">
        <v>34</v>
      </c>
      <c r="BM3" s="95" t="s">
        <v>35</v>
      </c>
      <c r="BN3" s="95" t="s">
        <v>36</v>
      </c>
      <c r="BO3" s="95" t="s">
        <v>37</v>
      </c>
      <c r="BP3" s="95" t="s">
        <v>38</v>
      </c>
      <c r="BQ3" s="95" t="s">
        <v>39</v>
      </c>
      <c r="BR3" s="95" t="s">
        <v>40</v>
      </c>
      <c r="BS3" s="95" t="s">
        <v>41</v>
      </c>
      <c r="BT3" s="95" t="s">
        <v>42</v>
      </c>
      <c r="BU3" s="95" t="s">
        <v>43</v>
      </c>
      <c r="BV3" s="95" t="s">
        <v>44</v>
      </c>
      <c r="BW3" s="95" t="s">
        <v>45</v>
      </c>
      <c r="BX3" s="95" t="s">
        <v>46</v>
      </c>
      <c r="BY3" s="95" t="s">
        <v>47</v>
      </c>
      <c r="BZ3" s="95" t="s">
        <v>48</v>
      </c>
      <c r="CA3" s="95" t="s">
        <v>49</v>
      </c>
      <c r="CB3" s="117" t="s">
        <v>50</v>
      </c>
      <c r="CC3" s="141"/>
      <c r="CD3" s="95" t="s">
        <v>51</v>
      </c>
      <c r="CE3" s="95" t="s">
        <v>52</v>
      </c>
      <c r="CF3" s="95" t="s">
        <v>53</v>
      </c>
      <c r="CG3" s="117" t="s">
        <v>54</v>
      </c>
    </row>
    <row r="4" spans="1:86" s="100" customFormat="1" ht="24.95" customHeight="1">
      <c r="A4" s="427"/>
      <c r="B4" s="441"/>
      <c r="C4" s="427"/>
      <c r="D4" s="437"/>
      <c r="E4" s="438"/>
      <c r="F4" s="438"/>
      <c r="G4" s="438"/>
      <c r="H4" s="427"/>
      <c r="I4" s="427"/>
      <c r="J4" s="429"/>
      <c r="K4" s="100" t="s">
        <v>55</v>
      </c>
      <c r="L4" s="100" t="s">
        <v>55</v>
      </c>
      <c r="M4" s="100" t="s">
        <v>55</v>
      </c>
      <c r="N4" s="100" t="s">
        <v>55</v>
      </c>
      <c r="O4" s="100" t="s">
        <v>55</v>
      </c>
      <c r="P4" s="100" t="s">
        <v>55</v>
      </c>
      <c r="Q4" s="100" t="s">
        <v>55</v>
      </c>
      <c r="R4" s="100" t="s">
        <v>55</v>
      </c>
      <c r="S4" s="100" t="s">
        <v>55</v>
      </c>
      <c r="T4" s="100" t="s">
        <v>55</v>
      </c>
      <c r="U4" s="100" t="s">
        <v>55</v>
      </c>
      <c r="V4" s="100" t="s">
        <v>55</v>
      </c>
      <c r="W4" s="100" t="s">
        <v>55</v>
      </c>
      <c r="X4" s="100" t="s">
        <v>55</v>
      </c>
      <c r="Y4" s="100" t="s">
        <v>55</v>
      </c>
      <c r="Z4" s="100" t="s">
        <v>55</v>
      </c>
      <c r="AA4" s="100" t="s">
        <v>55</v>
      </c>
      <c r="AB4" s="100" t="s">
        <v>55</v>
      </c>
      <c r="AC4" s="100" t="s">
        <v>55</v>
      </c>
      <c r="AD4" s="100" t="s">
        <v>55</v>
      </c>
      <c r="AE4" s="100" t="s">
        <v>55</v>
      </c>
      <c r="AF4" s="100" t="s">
        <v>55</v>
      </c>
      <c r="AG4" s="100" t="s">
        <v>55</v>
      </c>
      <c r="AH4" s="100" t="s">
        <v>55</v>
      </c>
      <c r="AI4" s="100" t="s">
        <v>55</v>
      </c>
      <c r="AJ4" s="100" t="s">
        <v>55</v>
      </c>
      <c r="AK4" s="100" t="s">
        <v>55</v>
      </c>
      <c r="AL4" s="100" t="s">
        <v>55</v>
      </c>
      <c r="AM4" s="100" t="s">
        <v>55</v>
      </c>
      <c r="AN4" s="100" t="s">
        <v>55</v>
      </c>
      <c r="AO4" s="100" t="s">
        <v>55</v>
      </c>
      <c r="AP4" s="100" t="s">
        <v>55</v>
      </c>
      <c r="AQ4" s="100" t="s">
        <v>55</v>
      </c>
      <c r="AR4" s="100" t="s">
        <v>55</v>
      </c>
      <c r="AS4" s="118" t="s">
        <v>55</v>
      </c>
      <c r="AT4" s="100" t="s">
        <v>56</v>
      </c>
      <c r="AU4" s="100" t="s">
        <v>56</v>
      </c>
      <c r="AV4" s="100" t="s">
        <v>56</v>
      </c>
      <c r="AW4" s="100" t="s">
        <v>56</v>
      </c>
      <c r="AX4" s="100" t="s">
        <v>56</v>
      </c>
      <c r="AY4" s="100" t="s">
        <v>56</v>
      </c>
      <c r="AZ4" s="100" t="s">
        <v>56</v>
      </c>
      <c r="BA4" s="100" t="s">
        <v>56</v>
      </c>
      <c r="BB4" s="100" t="s">
        <v>56</v>
      </c>
      <c r="BC4" s="100" t="s">
        <v>56</v>
      </c>
      <c r="BD4" s="100" t="s">
        <v>56</v>
      </c>
      <c r="BE4" s="100" t="s">
        <v>56</v>
      </c>
      <c r="BF4" s="100" t="s">
        <v>56</v>
      </c>
      <c r="BG4" s="100" t="s">
        <v>56</v>
      </c>
      <c r="BH4" s="100" t="s">
        <v>56</v>
      </c>
      <c r="BI4" s="100" t="s">
        <v>56</v>
      </c>
      <c r="BJ4" s="100" t="s">
        <v>56</v>
      </c>
      <c r="BK4" s="100" t="s">
        <v>56</v>
      </c>
      <c r="BL4" s="100" t="s">
        <v>56</v>
      </c>
      <c r="BM4" s="100" t="s">
        <v>56</v>
      </c>
      <c r="BN4" s="100" t="s">
        <v>56</v>
      </c>
      <c r="BO4" s="100" t="s">
        <v>56</v>
      </c>
      <c r="BP4" s="100" t="s">
        <v>56</v>
      </c>
      <c r="BQ4" s="100" t="s">
        <v>56</v>
      </c>
      <c r="BR4" s="100" t="s">
        <v>56</v>
      </c>
      <c r="BS4" s="100" t="s">
        <v>56</v>
      </c>
      <c r="BT4" s="100" t="s">
        <v>56</v>
      </c>
      <c r="BU4" s="100" t="s">
        <v>56</v>
      </c>
      <c r="BV4" s="100" t="s">
        <v>56</v>
      </c>
      <c r="BW4" s="100" t="s">
        <v>56</v>
      </c>
      <c r="BX4" s="100" t="s">
        <v>56</v>
      </c>
      <c r="BY4" s="100" t="s">
        <v>56</v>
      </c>
      <c r="BZ4" s="100" t="s">
        <v>56</v>
      </c>
      <c r="CA4" s="100" t="s">
        <v>56</v>
      </c>
      <c r="CB4" s="118" t="s">
        <v>56</v>
      </c>
      <c r="CC4" s="142"/>
      <c r="CD4" s="100" t="s">
        <v>56</v>
      </c>
      <c r="CE4" s="100" t="s">
        <v>56</v>
      </c>
      <c r="CF4" s="100" t="s">
        <v>56</v>
      </c>
      <c r="CG4" s="118" t="s">
        <v>56</v>
      </c>
    </row>
    <row r="5" spans="1:86">
      <c r="A5" s="127" t="s">
        <v>57</v>
      </c>
      <c r="B5" s="17" t="s">
        <v>58</v>
      </c>
      <c r="C5" s="17" t="s">
        <v>59</v>
      </c>
      <c r="D5" s="113">
        <v>30.5</v>
      </c>
      <c r="E5" s="104">
        <v>0.1</v>
      </c>
      <c r="F5" s="6">
        <v>0.70799999999999996</v>
      </c>
      <c r="G5" s="6">
        <v>101.968</v>
      </c>
      <c r="H5" s="6">
        <f t="shared" ref="H5:H28" si="0">G5/E5</f>
        <v>1019.68</v>
      </c>
      <c r="I5" s="6">
        <v>10.07016393442623</v>
      </c>
      <c r="J5" s="111">
        <f t="shared" ref="J5:J36" si="1">H5*I5</f>
        <v>10268.344760655737</v>
      </c>
      <c r="K5" s="104">
        <v>1.1916959214053657</v>
      </c>
      <c r="L5" s="104">
        <v>3.6043274123842286</v>
      </c>
      <c r="M5" s="104">
        <v>43.360348732824377</v>
      </c>
      <c r="N5" s="104">
        <v>1.1179545191503621</v>
      </c>
      <c r="O5" s="104">
        <v>2.2934777772450667</v>
      </c>
      <c r="P5" s="104">
        <v>1.2985741676735503</v>
      </c>
      <c r="Q5" s="104">
        <v>9.4049309024703476</v>
      </c>
      <c r="R5" s="104">
        <v>1.8798181112976804</v>
      </c>
      <c r="S5" s="104">
        <v>0.79104494463566133</v>
      </c>
      <c r="T5" s="104">
        <v>8.6948787853183198</v>
      </c>
      <c r="U5" s="104">
        <v>2.131860834797108</v>
      </c>
      <c r="V5" s="104">
        <v>11.154142454970984</v>
      </c>
      <c r="W5" s="104">
        <v>1.2764457414083756</v>
      </c>
      <c r="X5" s="104">
        <v>0.28939970968058587</v>
      </c>
      <c r="Y5" s="104">
        <v>0.11518691644749361</v>
      </c>
      <c r="Z5" s="104">
        <v>3.6926919075777596E-3</v>
      </c>
      <c r="AA5" s="104">
        <v>3.7375790399470796</v>
      </c>
      <c r="AB5" s="104">
        <v>7.5367529311505068</v>
      </c>
      <c r="AC5" s="104">
        <v>0.85754753347843871</v>
      </c>
      <c r="AD5" s="104">
        <v>3.2807229353635585</v>
      </c>
      <c r="AE5" s="104">
        <v>0.60888856114346412</v>
      </c>
      <c r="AF5" s="104">
        <v>0.12227163831928395</v>
      </c>
      <c r="AG5" s="104">
        <v>0.56840708255619132</v>
      </c>
      <c r="AH5" s="104">
        <v>7.0120783298321915E-2</v>
      </c>
      <c r="AI5" s="104">
        <v>0.48438914215858769</v>
      </c>
      <c r="AJ5" s="104">
        <v>8.8119364528732286E-2</v>
      </c>
      <c r="AK5" s="104">
        <v>0.27233324879661058</v>
      </c>
      <c r="AL5" s="104">
        <v>3.1425375516634713E-2</v>
      </c>
      <c r="AM5" s="104">
        <v>0.26174251676601179</v>
      </c>
      <c r="AN5" s="104">
        <v>2.9967762401860457E-2</v>
      </c>
      <c r="AO5" s="104">
        <v>0.37833482767304005</v>
      </c>
      <c r="AP5" s="104">
        <v>0.14802145878119338</v>
      </c>
      <c r="AQ5" s="104">
        <v>0.22349501706293656</v>
      </c>
      <c r="AR5" s="104">
        <v>0.36339465164224777</v>
      </c>
      <c r="AS5" s="133" t="s">
        <v>60</v>
      </c>
      <c r="AT5" s="63">
        <f>IF(K5 &lt; 0, "DL", IF(K5 &gt; 0, ((K5*$J5)/1000), ""))</f>
        <v>12.236744570857597</v>
      </c>
      <c r="AU5" s="63">
        <f t="shared" ref="AU5:BG20" si="2">IF(L5 &lt; 0, "DL", IF(L5 &gt; 0, ((L5*$J5)/1000), ""))</f>
        <v>37.010476500643442</v>
      </c>
      <c r="AV5" s="63">
        <f t="shared" si="2"/>
        <v>445.23900973090281</v>
      </c>
      <c r="AW5" s="63">
        <f t="shared" si="2"/>
        <v>11.479542429369024</v>
      </c>
      <c r="AX5" s="63">
        <f t="shared" si="2"/>
        <v>23.550220517654747</v>
      </c>
      <c r="AY5" s="63">
        <f t="shared" si="2"/>
        <v>13.334207250953584</v>
      </c>
      <c r="AZ5" s="63">
        <f t="shared" si="2"/>
        <v>96.573072956710618</v>
      </c>
      <c r="BA5" s="63">
        <f t="shared" si="2"/>
        <v>19.302620454129297</v>
      </c>
      <c r="BB5" s="63">
        <f t="shared" si="2"/>
        <v>8.1227222126927998</v>
      </c>
      <c r="BC5" s="63">
        <f>IF(T5 &lt; 0, "DL", IF(T5 &gt; 0, ((T5*$J5)/1000), ""))</f>
        <v>89.282013019760086</v>
      </c>
      <c r="BD5" s="63">
        <f t="shared" si="2"/>
        <v>21.89068203343605</v>
      </c>
      <c r="BE5" s="63">
        <f t="shared" si="2"/>
        <v>114.53458023710901</v>
      </c>
      <c r="BF5" s="63">
        <f t="shared" si="2"/>
        <v>13.106984941052023</v>
      </c>
      <c r="BG5" s="63">
        <f t="shared" si="2"/>
        <v>2.9716559926339352</v>
      </c>
      <c r="BH5" s="63">
        <f t="shared" ref="BH5:BH28" si="3">IF(Y5 &lt; 0, "DL", IF(Y5 &gt; 0, ((Y5*$J5)/1000), ""))</f>
        <v>1.1827789699997111</v>
      </c>
      <c r="BI5" s="63">
        <f t="shared" ref="BI5:BI28" si="4">IF(Z5 &lt; 0, "DL", IF(Z5 &gt; 0, ((Z5*$J5)/1000), ""))</f>
        <v>3.791783360189193E-2</v>
      </c>
      <c r="BJ5" s="63">
        <f t="shared" ref="BJ5:BJ28" si="5">IF(AA5 &lt; 0, "DL", IF(AA5 &gt; 0, ((AA5*$J5)/1000), ""))</f>
        <v>38.378750152377293</v>
      </c>
      <c r="BK5" s="63">
        <f t="shared" ref="BK5:BK28" si="6">IF(AB5 &lt; 0, "DL", IF(AB5 &gt; 0, ((AB5*$J5)/1000), ""))</f>
        <v>77.389977472936067</v>
      </c>
      <c r="BL5" s="63">
        <f t="shared" ref="BL5:BL28" si="7">IF(AC5 &lt; 0, "DL", IF(AC5 &gt; 0, ((AC5*$J5)/1000), ""))</f>
        <v>8.8055937224065772</v>
      </c>
      <c r="BM5" s="63">
        <f t="shared" ref="BM5:BM28" si="8">IF(AD5 &lt; 0, "DL", IF(AD5 &gt; 0, ((AD5*$J5)/1000), ""))</f>
        <v>33.687594164503508</v>
      </c>
      <c r="BN5" s="63">
        <f t="shared" ref="BN5:BN28" si="9">IF(AE5 &lt; 0, "DL", IF(AE5 &gt; 0, ((AE5*$J5)/1000), ""))</f>
        <v>6.2522776666407003</v>
      </c>
      <c r="BO5" s="63">
        <f t="shared" ref="BO5:BO28" si="10">IF(AF5 &lt; 0, "DL", IF(AF5 &gt; 0, ((AF5*$J5)/1000), ""))</f>
        <v>1.2555273367126125</v>
      </c>
      <c r="BP5" s="63">
        <f t="shared" ref="BP5:BP28" si="11">IF(AG5 &lt; 0, "DL", IF(AG5 &gt; 0, ((AG5*$J5)/1000), ""))</f>
        <v>5.8365998880854795</v>
      </c>
      <c r="BQ5" s="63">
        <f t="shared" ref="BQ5:BQ28" si="12">IF(AH5 &lt; 0, "DL", IF(AH5 &gt; 0, ((AH5*$J5)/1000), ""))</f>
        <v>0.72002437779440021</v>
      </c>
      <c r="BR5" s="63">
        <f t="shared" ref="BR5:BR28" si="13">IF(AI5 &lt; 0, "DL", IF(AI5 &gt; 0, ((AI5*$J5)/1000), ""))</f>
        <v>4.9738747100026606</v>
      </c>
      <c r="BS5" s="63">
        <f t="shared" ref="BS5:BS28" si="14">IF(AJ5 &lt; 0, "DL", IF(AJ5 &gt; 0, ((AJ5*$J5)/1000), ""))</f>
        <v>0.90484001507092116</v>
      </c>
      <c r="BT5" s="63">
        <f t="shared" ref="BT5:BT28" si="15">IF(AK5 &lt; 0, "DL", IF(AK5 &gt; 0, ((AK5*$J5)/1000), ""))</f>
        <v>2.7964116884330315</v>
      </c>
      <c r="BU5" s="63">
        <f t="shared" ref="BU5:BU28" si="16">IF(AL5 &lt; 0, "DL", IF(AL5 &gt; 0, ((AL5*$J5)/1000), ""))</f>
        <v>0.32268659003787514</v>
      </c>
      <c r="BV5" s="63">
        <f t="shared" ref="BV5:BV28" si="17">IF(AM5 &lt; 0, "DL", IF(AM5 &gt; 0, ((AM5*$J5)/1000), ""))</f>
        <v>2.6876624006751237</v>
      </c>
      <c r="BW5" s="63">
        <f t="shared" ref="BW5:BW28" si="18">IF(AN5 &lt; 0, "DL", IF(AN5 &gt; 0, ((AN5*$J5)/1000), ""))</f>
        <v>0.30771931604771979</v>
      </c>
      <c r="BX5" s="63">
        <f t="shared" ref="BX5:BX28" si="19">IF(AO5 &lt; 0, "DL", IF(AO5 &gt; 0, ((AO5*$J5)/1000), ""))</f>
        <v>3.8848724455100521</v>
      </c>
      <c r="BY5" s="63">
        <f t="shared" ref="BY5:BY28" si="20">IF(AP5 &lt; 0, "DL", IF(AP5 &gt; 0, ((AP5*$J5)/1000), ""))</f>
        <v>1.5199353707404861</v>
      </c>
      <c r="BZ5" s="63">
        <f t="shared" ref="BZ5:BZ28" si="21">IF(AQ5 &lt; 0, "DL", IF(AQ5 &gt; 0, ((AQ5*$J5)/1000), ""))</f>
        <v>2.2949238874908691</v>
      </c>
      <c r="CA5" s="63">
        <f t="shared" ref="CA5:CA28" si="22">IF(AR5 &lt; 0, "DL", IF(AR5 &gt; 0, ((AR5*$J5)/1000), ""))</f>
        <v>3.7314615672409914</v>
      </c>
      <c r="CB5" s="137" t="s">
        <v>60</v>
      </c>
      <c r="CD5" s="63">
        <f t="shared" ref="CD5:CD28" si="23">SUM(BJ5:BW5)+BD5</f>
        <v>206.21022153516009</v>
      </c>
      <c r="CE5" s="63">
        <f t="shared" ref="CE5:CE28" si="24">SUM(BJ5:BW5)</f>
        <v>184.31953950172402</v>
      </c>
      <c r="CF5" s="63">
        <f t="shared" ref="CF5:CF28" si="25">SUM(BJ5:BO5)</f>
        <v>165.76972051557678</v>
      </c>
      <c r="CG5" s="137">
        <f t="shared" ref="CG5:CG28" si="26">SUM(BP5:BW5)</f>
        <v>18.549818986147212</v>
      </c>
    </row>
    <row r="6" spans="1:86">
      <c r="A6" s="127" t="s">
        <v>61</v>
      </c>
      <c r="B6" s="17" t="s">
        <v>58</v>
      </c>
      <c r="C6" s="17" t="s">
        <v>59</v>
      </c>
      <c r="D6" s="113">
        <v>31.3</v>
      </c>
      <c r="E6" s="104">
        <v>0.10879999999999999</v>
      </c>
      <c r="F6" s="6">
        <v>0.70299999999999996</v>
      </c>
      <c r="G6" s="6">
        <v>100.21899999999999</v>
      </c>
      <c r="H6" s="6">
        <f t="shared" si="0"/>
        <v>921.13051470588232</v>
      </c>
      <c r="I6" s="6">
        <v>10</v>
      </c>
      <c r="J6" s="111">
        <f t="shared" si="1"/>
        <v>9211.3051470588234</v>
      </c>
      <c r="K6" s="104">
        <v>1.4222845538917701</v>
      </c>
      <c r="L6" s="104">
        <v>5.214539170580383</v>
      </c>
      <c r="M6" s="104">
        <v>13.880939954927014</v>
      </c>
      <c r="N6" s="104">
        <v>1.0647033106294157</v>
      </c>
      <c r="O6" s="104">
        <v>2.5494127560273356</v>
      </c>
      <c r="P6" s="104">
        <v>1.7376276237223309</v>
      </c>
      <c r="Q6" s="104">
        <v>11.34562964145352</v>
      </c>
      <c r="R6" s="104">
        <v>2.4366496183478912</v>
      </c>
      <c r="S6" s="104">
        <v>0.91847916383355366</v>
      </c>
      <c r="T6" s="104">
        <v>11.345075405300385</v>
      </c>
      <c r="U6" s="104">
        <v>2.0883223111103026</v>
      </c>
      <c r="V6" s="104">
        <v>10.307265925817614</v>
      </c>
      <c r="W6" s="104">
        <v>2.3466071953066034</v>
      </c>
      <c r="X6" s="104">
        <v>0.11298617812184959</v>
      </c>
      <c r="Y6" s="104">
        <v>0.60535127193612293</v>
      </c>
      <c r="Z6" s="104">
        <v>8.7818319784317728E-2</v>
      </c>
      <c r="AA6" s="104">
        <v>4.3511618910660506</v>
      </c>
      <c r="AB6" s="104">
        <v>8.7620282538299765</v>
      </c>
      <c r="AC6" s="104">
        <v>0.99789276036616525</v>
      </c>
      <c r="AD6" s="104">
        <v>3.7396331239121752</v>
      </c>
      <c r="AE6" s="104">
        <v>0.69034800705827615</v>
      </c>
      <c r="AF6" s="104">
        <v>0.1400294974578391</v>
      </c>
      <c r="AG6" s="104">
        <v>0.62215366322365151</v>
      </c>
      <c r="AH6" s="104">
        <v>7.4811221100967537E-2</v>
      </c>
      <c r="AI6" s="104">
        <v>0.48827907682896954</v>
      </c>
      <c r="AJ6" s="104">
        <v>8.6789732429831248E-2</v>
      </c>
      <c r="AK6" s="104">
        <v>0.25630415266340612</v>
      </c>
      <c r="AL6" s="104">
        <v>2.9534629328816876E-2</v>
      </c>
      <c r="AM6" s="104">
        <v>0.23588751551125783</v>
      </c>
      <c r="AN6" s="104">
        <v>2.7479667034580459E-2</v>
      </c>
      <c r="AO6" s="104">
        <v>0.45694982176086935</v>
      </c>
      <c r="AP6" s="104">
        <v>0.27212276499866217</v>
      </c>
      <c r="AQ6" s="104">
        <v>0.42187594453082877</v>
      </c>
      <c r="AR6" s="104">
        <v>0.39601373518211003</v>
      </c>
      <c r="AS6" s="133" t="s">
        <v>60</v>
      </c>
      <c r="AT6" s="63">
        <f t="shared" ref="AT6:AT29" si="27">IF(K6 &lt; 0, "DL", IF(K6 &gt; 0, ((K6*$J6)/1000), ""))</f>
        <v>13.101097031845525</v>
      </c>
      <c r="AU6" s="63">
        <f t="shared" si="2"/>
        <v>48.032711501506931</v>
      </c>
      <c r="AV6" s="63">
        <f t="shared" si="2"/>
        <v>127.86157365283367</v>
      </c>
      <c r="AW6" s="63">
        <f t="shared" si="2"/>
        <v>9.8073070852913062</v>
      </c>
      <c r="AX6" s="63">
        <f t="shared" si="2"/>
        <v>23.483418841572018</v>
      </c>
      <c r="AY6" s="63">
        <f t="shared" si="2"/>
        <v>16.005818274065099</v>
      </c>
      <c r="AZ6" s="63">
        <f t="shared" si="2"/>
        <v>104.50805671294395</v>
      </c>
      <c r="BA6" s="63">
        <f t="shared" si="2"/>
        <v>22.444723171066848</v>
      </c>
      <c r="BB6" s="63">
        <f t="shared" si="2"/>
        <v>8.4603918492862977</v>
      </c>
      <c r="BC6" s="63">
        <f t="shared" si="2"/>
        <v>104.50295147461391</v>
      </c>
      <c r="BD6" s="63">
        <f t="shared" si="2"/>
        <v>19.236174053048106</v>
      </c>
      <c r="BE6" s="63">
        <f t="shared" si="2"/>
        <v>94.943371674587823</v>
      </c>
      <c r="BF6" s="63">
        <f t="shared" si="2"/>
        <v>21.615314936252986</v>
      </c>
      <c r="BG6" s="63">
        <f t="shared" si="2"/>
        <v>1.0407501640802983</v>
      </c>
      <c r="BH6" s="63">
        <f t="shared" si="3"/>
        <v>5.5760752869638148</v>
      </c>
      <c r="BI6" s="63">
        <f t="shared" si="4"/>
        <v>0.80892134103534363</v>
      </c>
      <c r="BJ6" s="63">
        <f t="shared" si="5"/>
        <v>40.079879922862915</v>
      </c>
      <c r="BK6" s="63">
        <f t="shared" si="6"/>
        <v>80.709715953178886</v>
      </c>
      <c r="BL6" s="63">
        <f t="shared" si="7"/>
        <v>9.191894719773595</v>
      </c>
      <c r="BM6" s="63">
        <f t="shared" si="8"/>
        <v>34.446901842403889</v>
      </c>
      <c r="BN6" s="63">
        <f t="shared" si="9"/>
        <v>6.3590061506777005</v>
      </c>
      <c r="BO6" s="63">
        <f t="shared" si="10"/>
        <v>1.2898544306734538</v>
      </c>
      <c r="BP6" s="63">
        <f t="shared" si="11"/>
        <v>5.7308472403135227</v>
      </c>
      <c r="BQ6" s="63">
        <f t="shared" si="12"/>
        <v>0.68910898598509784</v>
      </c>
      <c r="BR6" s="63">
        <f t="shared" si="13"/>
        <v>4.4976875735958171</v>
      </c>
      <c r="BS6" s="63">
        <f t="shared" si="14"/>
        <v>0.79944670904276272</v>
      </c>
      <c r="BT6" s="63">
        <f t="shared" si="15"/>
        <v>2.3608957606409833</v>
      </c>
      <c r="BU6" s="63">
        <f t="shared" si="16"/>
        <v>0.27205248315300534</v>
      </c>
      <c r="BV6" s="63">
        <f t="shared" si="17"/>
        <v>2.1728318857557674</v>
      </c>
      <c r="BW6" s="63">
        <f t="shared" si="18"/>
        <v>0.25312359839509369</v>
      </c>
      <c r="BX6" s="63">
        <f t="shared" si="19"/>
        <v>4.2091042451335081</v>
      </c>
      <c r="BY6" s="63">
        <f t="shared" si="20"/>
        <v>2.5066058258640553</v>
      </c>
      <c r="BZ6" s="63">
        <f t="shared" si="21"/>
        <v>3.8860280592771259</v>
      </c>
      <c r="CA6" s="63">
        <f t="shared" si="22"/>
        <v>3.6478033571889599</v>
      </c>
      <c r="CB6" s="137" t="s">
        <v>60</v>
      </c>
      <c r="CD6" s="63">
        <f t="shared" si="23"/>
        <v>208.08942130950052</v>
      </c>
      <c r="CE6" s="63">
        <f t="shared" si="24"/>
        <v>188.85324725645242</v>
      </c>
      <c r="CF6" s="63">
        <f t="shared" si="25"/>
        <v>172.07725301957041</v>
      </c>
      <c r="CG6" s="137">
        <f t="shared" si="26"/>
        <v>16.775994236882049</v>
      </c>
    </row>
    <row r="7" spans="1:86">
      <c r="A7" s="127" t="s">
        <v>62</v>
      </c>
      <c r="B7" s="17" t="s">
        <v>58</v>
      </c>
      <c r="C7" s="17" t="s">
        <v>59</v>
      </c>
      <c r="D7" s="113">
        <v>32.5</v>
      </c>
      <c r="E7" s="104">
        <v>0.1017</v>
      </c>
      <c r="F7" s="6">
        <v>0.67400000000000004</v>
      </c>
      <c r="G7" s="6">
        <v>100.331</v>
      </c>
      <c r="H7" s="6">
        <f t="shared" si="0"/>
        <v>986.53883972468043</v>
      </c>
      <c r="I7" s="6">
        <v>10.129333333333333</v>
      </c>
      <c r="J7" s="111">
        <f t="shared" si="1"/>
        <v>9992.9807538511959</v>
      </c>
      <c r="K7" s="105">
        <v>1.44635118672732</v>
      </c>
      <c r="L7" s="105">
        <v>5.7438364471877508</v>
      </c>
      <c r="M7" s="105">
        <v>9.6785464123606992</v>
      </c>
      <c r="N7" s="105">
        <v>1.0400894544231631</v>
      </c>
      <c r="O7" s="105">
        <v>2.8442945733945395</v>
      </c>
      <c r="P7" s="105">
        <v>1.9668836103013263</v>
      </c>
      <c r="Q7" s="105">
        <v>10.755869999304702</v>
      </c>
      <c r="R7" s="105">
        <v>2.4522626905171623</v>
      </c>
      <c r="S7" s="105">
        <v>0.94118394162801189</v>
      </c>
      <c r="T7" s="105">
        <v>11.664670831149174</v>
      </c>
      <c r="U7" s="105">
        <v>1.8932877283187601</v>
      </c>
      <c r="V7" s="105">
        <v>8.8225625780018895</v>
      </c>
      <c r="W7" s="105">
        <v>1.7193041257406665</v>
      </c>
      <c r="X7" s="105">
        <v>0.27901020055762388</v>
      </c>
      <c r="Y7" s="105">
        <v>0.3174812930134458</v>
      </c>
      <c r="Z7" s="105">
        <v>4.5761042683849132E-2</v>
      </c>
      <c r="AA7" s="105">
        <v>3.9658209131350284</v>
      </c>
      <c r="AB7" s="105">
        <v>7.6253880804074088</v>
      </c>
      <c r="AC7" s="105">
        <v>0.88342078327388374</v>
      </c>
      <c r="AD7" s="105">
        <v>3.4180139290832221</v>
      </c>
      <c r="AE7" s="105">
        <v>0.62023522592648306</v>
      </c>
      <c r="AF7" s="105">
        <v>0.12127534653463862</v>
      </c>
      <c r="AG7" s="105">
        <v>0.55282940490907495</v>
      </c>
      <c r="AH7" s="105">
        <v>6.4297183444000039E-2</v>
      </c>
      <c r="AI7" s="105">
        <v>0.43254351362082794</v>
      </c>
      <c r="AJ7" s="105">
        <v>7.5509711268542556E-2</v>
      </c>
      <c r="AK7" s="105">
        <v>0.23447705579635067</v>
      </c>
      <c r="AL7" s="105">
        <v>2.4674205440241306E-2</v>
      </c>
      <c r="AM7" s="105">
        <v>0.21781340044004902</v>
      </c>
      <c r="AN7" s="105">
        <v>2.445255281650632E-2</v>
      </c>
      <c r="AO7" s="105">
        <v>0.29692057340738448</v>
      </c>
      <c r="AP7" s="105">
        <v>0.18839514035835925</v>
      </c>
      <c r="AQ7" s="105">
        <v>0.29723524615922065</v>
      </c>
      <c r="AR7" s="105">
        <v>0.39177923406165788</v>
      </c>
      <c r="AS7" s="133" t="s">
        <v>60</v>
      </c>
      <c r="AT7" s="63">
        <f t="shared" si="27"/>
        <v>14.453359572275945</v>
      </c>
      <c r="AU7" s="63">
        <f t="shared" si="2"/>
        <v>57.398047070016226</v>
      </c>
      <c r="AV7" s="63">
        <f t="shared" si="2"/>
        <v>96.717528023976001</v>
      </c>
      <c r="AW7" s="63">
        <f t="shared" si="2"/>
        <v>10.39359390033426</v>
      </c>
      <c r="AX7" s="63">
        <f t="shared" si="2"/>
        <v>28.422980930215033</v>
      </c>
      <c r="AY7" s="63">
        <f t="shared" si="2"/>
        <v>19.65503006280651</v>
      </c>
      <c r="AZ7" s="63">
        <f t="shared" si="2"/>
        <v>107.48320189397735</v>
      </c>
      <c r="BA7" s="63">
        <f t="shared" si="2"/>
        <v>24.505413869725356</v>
      </c>
      <c r="BB7" s="63">
        <f t="shared" si="2"/>
        <v>9.4052330145225298</v>
      </c>
      <c r="BC7" s="63">
        <f t="shared" si="2"/>
        <v>116.56483111568312</v>
      </c>
      <c r="BD7" s="63">
        <f t="shared" si="2"/>
        <v>18.919587830592022</v>
      </c>
      <c r="BE7" s="63">
        <f t="shared" si="2"/>
        <v>88.163698041620677</v>
      </c>
      <c r="BF7" s="63">
        <f t="shared" si="2"/>
        <v>17.180973038543438</v>
      </c>
      <c r="BG7" s="63">
        <f t="shared" si="2"/>
        <v>2.7881435643004973</v>
      </c>
      <c r="BH7" s="63">
        <f t="shared" si="3"/>
        <v>3.172584450791156</v>
      </c>
      <c r="BI7" s="63">
        <f t="shared" si="4"/>
        <v>0.45728921881586748</v>
      </c>
      <c r="BJ7" s="63">
        <f t="shared" si="5"/>
        <v>39.630372058178914</v>
      </c>
      <c r="BK7" s="63">
        <f t="shared" si="6"/>
        <v>76.200356328157554</v>
      </c>
      <c r="BL7" s="63">
        <f t="shared" si="7"/>
        <v>8.8280068848080688</v>
      </c>
      <c r="BM7" s="63">
        <f t="shared" si="8"/>
        <v>34.15614740972395</v>
      </c>
      <c r="BN7" s="63">
        <f t="shared" si="9"/>
        <v>6.1979986755438929</v>
      </c>
      <c r="BO7" s="63">
        <f t="shared" si="10"/>
        <v>1.211902203837278</v>
      </c>
      <c r="BP7" s="63">
        <f t="shared" si="11"/>
        <v>5.5244136034193962</v>
      </c>
      <c r="BQ7" s="63">
        <f t="shared" si="12"/>
        <v>0.64252051668273213</v>
      </c>
      <c r="BR7" s="63">
        <f t="shared" si="13"/>
        <v>4.3223990068161067</v>
      </c>
      <c r="BS7" s="63">
        <f t="shared" si="14"/>
        <v>0.75456709143540646</v>
      </c>
      <c r="BT7" s="63">
        <f t="shared" si="15"/>
        <v>2.3431247057926252</v>
      </c>
      <c r="BU7" s="63">
        <f t="shared" si="16"/>
        <v>0.24656886008090187</v>
      </c>
      <c r="BV7" s="63">
        <f t="shared" si="17"/>
        <v>2.1766051185282937</v>
      </c>
      <c r="BW7" s="63">
        <f t="shared" si="18"/>
        <v>0.24435388967787749</v>
      </c>
      <c r="BX7" s="63">
        <f t="shared" si="19"/>
        <v>2.9671215754824543</v>
      </c>
      <c r="BY7" s="63">
        <f t="shared" si="20"/>
        <v>1.8826290117201785</v>
      </c>
      <c r="BZ7" s="63">
        <f t="shared" si="21"/>
        <v>2.9702660942353147</v>
      </c>
      <c r="CA7" s="63">
        <f t="shared" si="22"/>
        <v>3.9150423457367101</v>
      </c>
      <c r="CB7" s="137" t="s">
        <v>60</v>
      </c>
      <c r="CD7" s="63">
        <f t="shared" si="23"/>
        <v>201.39892418327503</v>
      </c>
      <c r="CE7" s="63">
        <f t="shared" si="24"/>
        <v>182.47933635268302</v>
      </c>
      <c r="CF7" s="63">
        <f t="shared" si="25"/>
        <v>166.22478356024965</v>
      </c>
      <c r="CG7" s="137">
        <f t="shared" si="26"/>
        <v>16.254552792433344</v>
      </c>
    </row>
    <row r="8" spans="1:86">
      <c r="A8" s="127" t="s">
        <v>63</v>
      </c>
      <c r="B8" s="17" t="s">
        <v>58</v>
      </c>
      <c r="C8" s="17" t="s">
        <v>59</v>
      </c>
      <c r="D8" s="113">
        <v>32.799999999999997</v>
      </c>
      <c r="E8" s="104">
        <v>0.10150000000000001</v>
      </c>
      <c r="F8" s="6">
        <v>0.68100000000000005</v>
      </c>
      <c r="G8" s="6">
        <v>101.715</v>
      </c>
      <c r="H8" s="6">
        <f t="shared" si="0"/>
        <v>1002.1182266009852</v>
      </c>
      <c r="I8" s="6">
        <v>9.9934167215273213</v>
      </c>
      <c r="J8" s="111">
        <f t="shared" si="1"/>
        <v>10014.585042661591</v>
      </c>
      <c r="K8" s="105">
        <v>1.4241793969480945</v>
      </c>
      <c r="L8" s="105">
        <v>5.7158422668325795</v>
      </c>
      <c r="M8" s="105">
        <v>6.3855412281306299</v>
      </c>
      <c r="N8" s="105">
        <v>2.1270253002347945</v>
      </c>
      <c r="O8" s="105">
        <v>7.9896002745074579</v>
      </c>
      <c r="P8" s="105">
        <v>2.3009715601320946</v>
      </c>
      <c r="Q8" s="105">
        <v>8.5409664990819625</v>
      </c>
      <c r="R8" s="105">
        <v>2.5225664518887605</v>
      </c>
      <c r="S8" s="105">
        <v>0.97569120082358596</v>
      </c>
      <c r="T8" s="105">
        <v>13.868350137432797</v>
      </c>
      <c r="U8" s="105">
        <v>1.8233906643002802</v>
      </c>
      <c r="V8" s="105">
        <v>7.8019130136114976</v>
      </c>
      <c r="W8" s="105">
        <v>1.4300368660406617</v>
      </c>
      <c r="X8" s="105">
        <v>0.65458066218163735</v>
      </c>
      <c r="Y8" s="105">
        <v>0.2447605885146063</v>
      </c>
      <c r="Z8" s="105">
        <v>2.0751879566269626E-2</v>
      </c>
      <c r="AA8" s="105">
        <v>3.9981492438295252</v>
      </c>
      <c r="AB8" s="105">
        <v>7.7939432178421066</v>
      </c>
      <c r="AC8" s="105">
        <v>0.90990154828697434</v>
      </c>
      <c r="AD8" s="105">
        <v>3.4688035019069945</v>
      </c>
      <c r="AE8" s="105">
        <v>0.61984726880381635</v>
      </c>
      <c r="AF8" s="105">
        <v>0.12151062826933555</v>
      </c>
      <c r="AG8" s="105">
        <v>0.55141665146576224</v>
      </c>
      <c r="AH8" s="105">
        <v>6.4148352547115511E-2</v>
      </c>
      <c r="AI8" s="105">
        <v>0.4180403470651648</v>
      </c>
      <c r="AJ8" s="105">
        <v>7.2410060121438705E-2</v>
      </c>
      <c r="AK8" s="105">
        <v>0.22514553681529742</v>
      </c>
      <c r="AL8" s="105">
        <v>2.3649149456091437E-2</v>
      </c>
      <c r="AM8" s="105">
        <v>0.21276130523947789</v>
      </c>
      <c r="AN8" s="105">
        <v>2.3624538769899367E-2</v>
      </c>
      <c r="AO8" s="105">
        <v>0.21307096169415843</v>
      </c>
      <c r="AP8" s="105">
        <v>0.136495889161735</v>
      </c>
      <c r="AQ8" s="105">
        <v>0.19339751507432132</v>
      </c>
      <c r="AR8" s="105">
        <v>0.67530722136267507</v>
      </c>
      <c r="AS8" s="133" t="s">
        <v>60</v>
      </c>
      <c r="AT8" s="63">
        <f t="shared" si="27"/>
        <v>14.262565686743192</v>
      </c>
      <c r="AU8" s="63">
        <f t="shared" si="2"/>
        <v>57.241788471634472</v>
      </c>
      <c r="AV8" s="63">
        <f t="shared" si="2"/>
        <v>63.948545672535936</v>
      </c>
      <c r="AW8" s="63">
        <f t="shared" si="2"/>
        <v>21.301275757094153</v>
      </c>
      <c r="AX8" s="63">
        <f t="shared" si="2"/>
        <v>80.012531405927319</v>
      </c>
      <c r="AY8" s="63">
        <f t="shared" si="2"/>
        <v>23.04327536968858</v>
      </c>
      <c r="AZ8" s="63">
        <f t="shared" si="2"/>
        <v>85.534235351579952</v>
      </c>
      <c r="BA8" s="63">
        <f t="shared" si="2"/>
        <v>25.262456258205102</v>
      </c>
      <c r="BB8" s="63">
        <f t="shared" si="2"/>
        <v>9.771142506024411</v>
      </c>
      <c r="BC8" s="63">
        <f t="shared" si="2"/>
        <v>138.88577185272831</v>
      </c>
      <c r="BD8" s="63">
        <f t="shared" si="2"/>
        <v>18.260500873630367</v>
      </c>
      <c r="BE8" s="63">
        <f t="shared" si="2"/>
        <v>78.132921370260519</v>
      </c>
      <c r="BF8" s="63">
        <f t="shared" si="2"/>
        <v>14.321225809105469</v>
      </c>
      <c r="BG8" s="63">
        <f t="shared" si="2"/>
        <v>6.5553537086997444</v>
      </c>
      <c r="BH8" s="63">
        <f t="shared" si="3"/>
        <v>2.4511757287714246</v>
      </c>
      <c r="BI8" s="63">
        <f t="shared" si="4"/>
        <v>0.2078214627114785</v>
      </c>
      <c r="BJ8" s="63">
        <f t="shared" si="5"/>
        <v>40.039805615583916</v>
      </c>
      <c r="BK8" s="63">
        <f t="shared" si="6"/>
        <v>78.053107172755304</v>
      </c>
      <c r="BL8" s="63">
        <f t="shared" si="7"/>
        <v>9.1122864357693558</v>
      </c>
      <c r="BM8" s="63">
        <f t="shared" si="8"/>
        <v>34.738627666129936</v>
      </c>
      <c r="BN8" s="63">
        <f t="shared" si="9"/>
        <v>6.2075131868973372</v>
      </c>
      <c r="BO8" s="63">
        <f t="shared" si="10"/>
        <v>1.2168785203905004</v>
      </c>
      <c r="BP8" s="63">
        <f t="shared" si="11"/>
        <v>5.522208950043562</v>
      </c>
      <c r="BQ8" s="63">
        <f t="shared" si="12"/>
        <v>0.64241913192972566</v>
      </c>
      <c r="BR8" s="63">
        <f t="shared" si="13"/>
        <v>4.1865006069478596</v>
      </c>
      <c r="BS8" s="63">
        <f t="shared" si="14"/>
        <v>0.72515670503038654</v>
      </c>
      <c r="BT8" s="63">
        <f t="shared" si="15"/>
        <v>2.2547391254124918</v>
      </c>
      <c r="BU8" s="63">
        <f t="shared" si="16"/>
        <v>0.23683641841464179</v>
      </c>
      <c r="BV8" s="63">
        <f t="shared" si="17"/>
        <v>2.1307161851084326</v>
      </c>
      <c r="BW8" s="63">
        <f t="shared" si="18"/>
        <v>0.23658995260481305</v>
      </c>
      <c r="BX8" s="63">
        <f t="shared" si="19"/>
        <v>2.1338172660078398</v>
      </c>
      <c r="BY8" s="63">
        <f t="shared" si="20"/>
        <v>1.3669496899839058</v>
      </c>
      <c r="BZ8" s="63">
        <f t="shared" si="21"/>
        <v>1.936795861751218</v>
      </c>
      <c r="CA8" s="63">
        <f t="shared" si="22"/>
        <v>6.7629215982600055</v>
      </c>
      <c r="CB8" s="137" t="s">
        <v>60</v>
      </c>
      <c r="CD8" s="63">
        <f t="shared" si="23"/>
        <v>203.56388654664866</v>
      </c>
      <c r="CE8" s="63">
        <f t="shared" si="24"/>
        <v>185.30338567301828</v>
      </c>
      <c r="CF8" s="63">
        <f t="shared" si="25"/>
        <v>169.36821859752635</v>
      </c>
      <c r="CG8" s="137">
        <f t="shared" si="26"/>
        <v>15.935167075491913</v>
      </c>
    </row>
    <row r="9" spans="1:86">
      <c r="A9" s="127" t="s">
        <v>64</v>
      </c>
      <c r="B9" s="17" t="s">
        <v>58</v>
      </c>
      <c r="C9" s="17" t="s">
        <v>59</v>
      </c>
      <c r="D9" s="113">
        <v>33</v>
      </c>
      <c r="E9" s="104">
        <v>0.1016</v>
      </c>
      <c r="F9" s="6">
        <v>0.68200000000000005</v>
      </c>
      <c r="G9" s="6">
        <v>101.2</v>
      </c>
      <c r="H9" s="6">
        <f t="shared" si="0"/>
        <v>996.06299212598435</v>
      </c>
      <c r="I9" s="6">
        <v>9.9967426710097733</v>
      </c>
      <c r="J9" s="111">
        <f t="shared" si="1"/>
        <v>9957.3854163995002</v>
      </c>
      <c r="K9" s="105">
        <v>1.3106826412519819</v>
      </c>
      <c r="L9" s="105">
        <v>5.473793947552954</v>
      </c>
      <c r="M9" s="105">
        <v>5.7835908212965457</v>
      </c>
      <c r="N9" s="105">
        <v>1.3272771011341138</v>
      </c>
      <c r="O9" s="105">
        <v>5.0508932367342378</v>
      </c>
      <c r="P9" s="105">
        <v>3.3114740848418256</v>
      </c>
      <c r="Q9" s="105">
        <v>8.2918471488918897</v>
      </c>
      <c r="R9" s="105">
        <v>2.580274153995449</v>
      </c>
      <c r="S9" s="105">
        <v>0.89582679068454529</v>
      </c>
      <c r="T9" s="105">
        <v>14.137169921268338</v>
      </c>
      <c r="U9" s="105">
        <v>1.884995574908666</v>
      </c>
      <c r="V9" s="105">
        <v>5.5251103722757717</v>
      </c>
      <c r="W9" s="105">
        <v>1.3882415088220348</v>
      </c>
      <c r="X9" s="105">
        <v>0.81922480629507</v>
      </c>
      <c r="Y9" s="105">
        <v>0.33458922695636611</v>
      </c>
      <c r="Z9" s="105">
        <v>4.2754211058188302E-2</v>
      </c>
      <c r="AA9" s="105">
        <v>4.8751141906424627</v>
      </c>
      <c r="AB9" s="105">
        <v>9.4533057478102229</v>
      </c>
      <c r="AC9" s="105">
        <v>1.110738482894323</v>
      </c>
      <c r="AD9" s="105">
        <v>4.0937194677217699</v>
      </c>
      <c r="AE9" s="105">
        <v>0.73973793999564363</v>
      </c>
      <c r="AF9" s="105">
        <v>0.14735171122041005</v>
      </c>
      <c r="AG9" s="105">
        <v>0.6275273994968501</v>
      </c>
      <c r="AH9" s="105">
        <v>7.1611092310346236E-2</v>
      </c>
      <c r="AI9" s="105">
        <v>0.45632246826546274</v>
      </c>
      <c r="AJ9" s="105">
        <v>7.7400503729248366E-2</v>
      </c>
      <c r="AK9" s="105">
        <v>0.23028818537329079</v>
      </c>
      <c r="AL9" s="105">
        <v>2.3611651082128669E-2</v>
      </c>
      <c r="AM9" s="105">
        <v>0.20402069474181664</v>
      </c>
      <c r="AN9" s="105">
        <v>2.1033235721780539E-2</v>
      </c>
      <c r="AO9" s="105">
        <v>0.1764647618304464</v>
      </c>
      <c r="AP9" s="105">
        <v>0.14756556976338273</v>
      </c>
      <c r="AQ9" s="105">
        <v>0.27127909455258747</v>
      </c>
      <c r="AR9" s="105">
        <v>0.77256055468965767</v>
      </c>
      <c r="AS9" s="133" t="s">
        <v>60</v>
      </c>
      <c r="AT9" s="63">
        <f t="shared" si="27"/>
        <v>13.050972217530461</v>
      </c>
      <c r="AU9" s="63">
        <f t="shared" si="2"/>
        <v>54.504676025739641</v>
      </c>
      <c r="AV9" s="63">
        <f t="shared" si="2"/>
        <v>57.589442898400229</v>
      </c>
      <c r="AW9" s="63">
        <f t="shared" si="2"/>
        <v>13.216209650353829</v>
      </c>
      <c r="AX9" s="63">
        <f t="shared" si="2"/>
        <v>50.293690655248369</v>
      </c>
      <c r="AY9" s="63">
        <f t="shared" si="2"/>
        <v>32.973623759188875</v>
      </c>
      <c r="AZ9" s="63">
        <f t="shared" si="2"/>
        <v>82.565117875389873</v>
      </c>
      <c r="BA9" s="63">
        <f t="shared" si="2"/>
        <v>25.692784231306842</v>
      </c>
      <c r="BB9" s="63">
        <f t="shared" si="2"/>
        <v>8.9200926211822598</v>
      </c>
      <c r="BC9" s="63">
        <f t="shared" si="2"/>
        <v>140.76924960319903</v>
      </c>
      <c r="BD9" s="63">
        <f t="shared" si="2"/>
        <v>18.769627447573139</v>
      </c>
      <c r="BE9" s="63">
        <f t="shared" si="2"/>
        <v>55.01565344489638</v>
      </c>
      <c r="BF9" s="63">
        <f t="shared" si="2"/>
        <v>13.823255754384967</v>
      </c>
      <c r="BG9" s="63">
        <f t="shared" si="2"/>
        <v>8.1573371389552349</v>
      </c>
      <c r="BH9" s="63">
        <f t="shared" si="3"/>
        <v>3.3316338889797024</v>
      </c>
      <c r="BI9" s="63">
        <f t="shared" si="4"/>
        <v>0.42572015768047045</v>
      </c>
      <c r="BJ9" s="63">
        <f t="shared" si="5"/>
        <v>48.543390945185507</v>
      </c>
      <c r="BK9" s="63">
        <f t="shared" si="6"/>
        <v>94.130208790011082</v>
      </c>
      <c r="BL9" s="63">
        <f t="shared" si="7"/>
        <v>11.060051171005638</v>
      </c>
      <c r="BM9" s="63">
        <f t="shared" si="8"/>
        <v>40.762742526723471</v>
      </c>
      <c r="BN9" s="63">
        <f t="shared" si="9"/>
        <v>7.3658557756700302</v>
      </c>
      <c r="BO9" s="63">
        <f t="shared" si="10"/>
        <v>1.4672377803876215</v>
      </c>
      <c r="BP9" s="63">
        <f t="shared" si="11"/>
        <v>6.2485321761410386</v>
      </c>
      <c r="BQ9" s="63">
        <f t="shared" si="12"/>
        <v>0.71305924622348005</v>
      </c>
      <c r="BR9" s="63">
        <f t="shared" si="13"/>
        <v>4.5437786906819433</v>
      </c>
      <c r="BS9" s="63">
        <f t="shared" si="14"/>
        <v>0.77070664705559289</v>
      </c>
      <c r="BT9" s="63">
        <f t="shared" si="15"/>
        <v>2.2930682186051103</v>
      </c>
      <c r="BU9" s="63">
        <f t="shared" si="16"/>
        <v>0.23511031014230149</v>
      </c>
      <c r="BV9" s="63">
        <f t="shared" si="17"/>
        <v>2.0315126904658589</v>
      </c>
      <c r="BW9" s="63">
        <f t="shared" si="18"/>
        <v>0.20943603463575056</v>
      </c>
      <c r="BX9" s="63">
        <f t="shared" si="19"/>
        <v>1.7571276459588983</v>
      </c>
      <c r="BY9" s="63">
        <f t="shared" si="20"/>
        <v>1.4693672523245902</v>
      </c>
      <c r="BZ9" s="63">
        <f t="shared" si="21"/>
        <v>2.7012304998719956</v>
      </c>
      <c r="CA9" s="63">
        <f t="shared" si="22"/>
        <v>7.692683200552306</v>
      </c>
      <c r="CB9" s="137" t="s">
        <v>60</v>
      </c>
      <c r="CD9" s="63">
        <f t="shared" si="23"/>
        <v>239.14431845050751</v>
      </c>
      <c r="CE9" s="63">
        <f t="shared" si="24"/>
        <v>220.37469100293438</v>
      </c>
      <c r="CF9" s="63">
        <f t="shared" si="25"/>
        <v>203.32948698898335</v>
      </c>
      <c r="CG9" s="137">
        <f t="shared" si="26"/>
        <v>17.045204013951079</v>
      </c>
    </row>
    <row r="10" spans="1:86">
      <c r="A10" s="127" t="s">
        <v>65</v>
      </c>
      <c r="B10" s="17" t="s">
        <v>58</v>
      </c>
      <c r="C10" s="17" t="s">
        <v>59</v>
      </c>
      <c r="D10" s="113">
        <v>38.1</v>
      </c>
      <c r="E10" s="104">
        <v>0.10199999999999999</v>
      </c>
      <c r="F10" s="6">
        <v>0.70299999999999996</v>
      </c>
      <c r="G10" s="6">
        <v>100.03100000000001</v>
      </c>
      <c r="H10" s="6">
        <f t="shared" si="0"/>
        <v>980.69607843137271</v>
      </c>
      <c r="I10" s="6">
        <v>10.035333333333334</v>
      </c>
      <c r="J10" s="111">
        <f t="shared" si="1"/>
        <v>9841.6120457516354</v>
      </c>
      <c r="K10" s="105">
        <v>2.0051253094702215</v>
      </c>
      <c r="L10" s="105">
        <v>8.2060088372709341</v>
      </c>
      <c r="M10" s="105">
        <v>4.1946908079269738</v>
      </c>
      <c r="N10" s="105">
        <v>0.38409719751769439</v>
      </c>
      <c r="O10" s="105">
        <v>1.0435835341066189</v>
      </c>
      <c r="P10" s="105">
        <v>2.2139444187683224</v>
      </c>
      <c r="Q10" s="105">
        <v>5.4236638873656871</v>
      </c>
      <c r="R10" s="105">
        <v>2.6700960516294088</v>
      </c>
      <c r="S10" s="105">
        <v>0.44785210090653188</v>
      </c>
      <c r="T10" s="105">
        <v>16.138823139197896</v>
      </c>
      <c r="U10" s="105">
        <v>0.91650993569507166</v>
      </c>
      <c r="V10" s="105">
        <v>9.1791078175731364</v>
      </c>
      <c r="W10" s="105">
        <v>1.4821268501516489</v>
      </c>
      <c r="X10" s="105">
        <v>0.383139262125896</v>
      </c>
      <c r="Y10" s="105">
        <v>0.1328026730855576</v>
      </c>
      <c r="Z10" s="105">
        <v>6.7503251881773311E-3</v>
      </c>
      <c r="AA10" s="105">
        <v>2.4433278700997114</v>
      </c>
      <c r="AB10" s="105">
        <v>3.8092358816007477</v>
      </c>
      <c r="AC10" s="105">
        <v>0.40787590384220984</v>
      </c>
      <c r="AD10" s="105">
        <v>1.4514795837759802</v>
      </c>
      <c r="AE10" s="105">
        <v>0.23716699993060841</v>
      </c>
      <c r="AF10" s="105">
        <v>4.3650742009871318E-2</v>
      </c>
      <c r="AG10" s="105">
        <v>0.21300540999291373</v>
      </c>
      <c r="AH10" s="105">
        <v>2.7394357227451156E-2</v>
      </c>
      <c r="AI10" s="105">
        <v>0.1835941378825959</v>
      </c>
      <c r="AJ10" s="105">
        <v>3.0524448738005989E-2</v>
      </c>
      <c r="AK10" s="105">
        <v>0.11367444560167474</v>
      </c>
      <c r="AL10" s="105">
        <v>9.4014668598483529E-3</v>
      </c>
      <c r="AM10" s="105">
        <v>0.12506213210140338</v>
      </c>
      <c r="AN10" s="105">
        <v>1.1745240073291807E-2</v>
      </c>
      <c r="AO10" s="105">
        <v>0.29641139389723475</v>
      </c>
      <c r="AP10" s="105">
        <v>0.14460434232269906</v>
      </c>
      <c r="AQ10" s="105">
        <v>0.20337339661593345</v>
      </c>
      <c r="AR10" s="105">
        <v>0.24480609873396331</v>
      </c>
      <c r="AS10" s="133" t="s">
        <v>60</v>
      </c>
      <c r="AT10" s="63">
        <f t="shared" si="27"/>
        <v>19.733665398923609</v>
      </c>
      <c r="AU10" s="63">
        <f t="shared" si="2"/>
        <v>80.760355420430002</v>
      </c>
      <c r="AV10" s="63">
        <f t="shared" si="2"/>
        <v>41.282519583497766</v>
      </c>
      <c r="AW10" s="63">
        <f t="shared" si="2"/>
        <v>3.7801356058295865</v>
      </c>
      <c r="AX10" s="63">
        <f t="shared" si="2"/>
        <v>10.270544280011764</v>
      </c>
      <c r="AY10" s="63">
        <f t="shared" si="2"/>
        <v>21.788782060374924</v>
      </c>
      <c r="AZ10" s="63">
        <f t="shared" si="2"/>
        <v>53.377595846006287</v>
      </c>
      <c r="BA10" s="63">
        <f t="shared" si="2"/>
        <v>26.27804946502987</v>
      </c>
      <c r="BB10" s="63">
        <f t="shared" si="2"/>
        <v>4.4075866309969012</v>
      </c>
      <c r="BC10" s="63">
        <f t="shared" si="2"/>
        <v>158.83203621098525</v>
      </c>
      <c r="BD10" s="63">
        <f t="shared" si="2"/>
        <v>9.0199352231876748</v>
      </c>
      <c r="BE10" s="63">
        <f t="shared" si="2"/>
        <v>90.337218066680776</v>
      </c>
      <c r="BF10" s="63">
        <f t="shared" si="2"/>
        <v>14.586517461784396</v>
      </c>
      <c r="BG10" s="63">
        <f t="shared" si="2"/>
        <v>3.7707079773386112</v>
      </c>
      <c r="BH10" s="63">
        <f t="shared" si="3"/>
        <v>1.3069923871468403</v>
      </c>
      <c r="BI10" s="63">
        <f t="shared" si="4"/>
        <v>6.64340816847067E-2</v>
      </c>
      <c r="BJ10" s="63">
        <f t="shared" si="5"/>
        <v>24.046284998094009</v>
      </c>
      <c r="BK10" s="63">
        <f t="shared" si="6"/>
        <v>37.489021737471269</v>
      </c>
      <c r="BL10" s="63">
        <f t="shared" si="7"/>
        <v>4.0141564084253281</v>
      </c>
      <c r="BM10" s="63">
        <f t="shared" si="8"/>
        <v>14.284898955852258</v>
      </c>
      <c r="BN10" s="63">
        <f t="shared" si="9"/>
        <v>2.3341056033718535</v>
      </c>
      <c r="BO10" s="63">
        <f t="shared" si="10"/>
        <v>0.42959366837034652</v>
      </c>
      <c r="BP10" s="63">
        <f t="shared" si="11"/>
        <v>2.0963166087965255</v>
      </c>
      <c r="BQ10" s="63">
        <f t="shared" si="12"/>
        <v>0.26960463607530666</v>
      </c>
      <c r="BR10" s="63">
        <f t="shared" si="13"/>
        <v>1.8068622789147426</v>
      </c>
      <c r="BS10" s="63">
        <f t="shared" si="14"/>
        <v>0.30040978238988802</v>
      </c>
      <c r="BT10" s="63">
        <f t="shared" si="15"/>
        <v>1.1187397931275811</v>
      </c>
      <c r="BU10" s="63">
        <f t="shared" si="16"/>
        <v>9.2525589495618343E-2</v>
      </c>
      <c r="BV10" s="63">
        <f t="shared" si="17"/>
        <v>1.230812985756554</v>
      </c>
      <c r="BW10" s="63">
        <f t="shared" si="18"/>
        <v>0.11559209618555347</v>
      </c>
      <c r="BX10" s="63">
        <f t="shared" si="19"/>
        <v>2.9171659446770581</v>
      </c>
      <c r="BY10" s="63">
        <f t="shared" si="20"/>
        <v>1.423139837271068</v>
      </c>
      <c r="BZ10" s="63">
        <f t="shared" si="21"/>
        <v>2.0015220699207954</v>
      </c>
      <c r="CA10" s="63">
        <f t="shared" si="22"/>
        <v>2.4092866501736374</v>
      </c>
      <c r="CB10" s="137" t="s">
        <v>60</v>
      </c>
      <c r="CD10" s="63">
        <f t="shared" si="23"/>
        <v>98.648860365514508</v>
      </c>
      <c r="CE10" s="63">
        <f t="shared" si="24"/>
        <v>89.628925142326835</v>
      </c>
      <c r="CF10" s="63">
        <f t="shared" si="25"/>
        <v>82.598061371585061</v>
      </c>
      <c r="CG10" s="137">
        <f t="shared" si="26"/>
        <v>7.03086377074177</v>
      </c>
    </row>
    <row r="11" spans="1:86">
      <c r="A11" s="127" t="s">
        <v>66</v>
      </c>
      <c r="B11" s="17" t="s">
        <v>58</v>
      </c>
      <c r="C11" s="17" t="s">
        <v>59</v>
      </c>
      <c r="D11" s="113">
        <v>38.1</v>
      </c>
      <c r="E11" s="104">
        <v>0.1048</v>
      </c>
      <c r="F11" s="6">
        <v>0.68700000000000006</v>
      </c>
      <c r="G11" s="6">
        <v>101.405</v>
      </c>
      <c r="H11" s="6">
        <f t="shared" si="0"/>
        <v>967.60496183206101</v>
      </c>
      <c r="I11" s="6">
        <v>10.140385894876914</v>
      </c>
      <c r="J11" s="111">
        <f t="shared" si="1"/>
        <v>9811.8877067747471</v>
      </c>
      <c r="K11" s="105">
        <v>2.0350547277171449</v>
      </c>
      <c r="L11" s="105">
        <v>8.1793759135261741</v>
      </c>
      <c r="M11" s="105">
        <v>4.2505471130258687</v>
      </c>
      <c r="N11" s="105">
        <v>0.38977040494579829</v>
      </c>
      <c r="O11" s="105">
        <v>0.32696123410387073</v>
      </c>
      <c r="P11" s="105">
        <v>2.5270541738218602</v>
      </c>
      <c r="Q11" s="105">
        <v>5.4129087541588587</v>
      </c>
      <c r="R11" s="105">
        <v>2.760589492199395</v>
      </c>
      <c r="S11" s="105">
        <v>0.46254064264572292</v>
      </c>
      <c r="T11" s="105">
        <v>16.409400163049522</v>
      </c>
      <c r="U11" s="105">
        <v>0.93382183734889046</v>
      </c>
      <c r="V11" s="105">
        <v>9.777164631859204</v>
      </c>
      <c r="W11" s="105">
        <v>1.4801135567932235</v>
      </c>
      <c r="X11" s="105">
        <v>0.39075557188781884</v>
      </c>
      <c r="Y11" s="105">
        <v>0.11385684434826011</v>
      </c>
      <c r="Z11" s="105">
        <v>4.7579922875370956E-3</v>
      </c>
      <c r="AA11" s="105">
        <v>2.4864127122064894</v>
      </c>
      <c r="AB11" s="105">
        <v>3.9118463501179579</v>
      </c>
      <c r="AC11" s="105">
        <v>0.41543927259955904</v>
      </c>
      <c r="AD11" s="105">
        <v>1.4760727669889562</v>
      </c>
      <c r="AE11" s="105">
        <v>0.24106839386573486</v>
      </c>
      <c r="AF11" s="105">
        <v>4.610795961024438E-2</v>
      </c>
      <c r="AG11" s="105">
        <v>0.21573597806864167</v>
      </c>
      <c r="AH11" s="105">
        <v>2.7554046182261923E-2</v>
      </c>
      <c r="AI11" s="105">
        <v>0.19083200372640266</v>
      </c>
      <c r="AJ11" s="105">
        <v>3.2007866969003769E-2</v>
      </c>
      <c r="AK11" s="105">
        <v>0.11489375741715188</v>
      </c>
      <c r="AL11" s="105">
        <v>9.5112865496535821E-3</v>
      </c>
      <c r="AM11" s="105">
        <v>0.13012633892832134</v>
      </c>
      <c r="AN11" s="105">
        <v>1.1720003811085077E-2</v>
      </c>
      <c r="AO11" s="105">
        <v>0.31569675008102083</v>
      </c>
      <c r="AP11" s="105">
        <v>0.1379530464910784</v>
      </c>
      <c r="AQ11" s="105">
        <v>0.19081292054674046</v>
      </c>
      <c r="AR11" s="105">
        <v>0.25028051632830889</v>
      </c>
      <c r="AS11" s="133" t="s">
        <v>60</v>
      </c>
      <c r="AT11" s="63">
        <f t="shared" si="27"/>
        <v>19.967728465501686</v>
      </c>
      <c r="AU11" s="63">
        <f t="shared" si="2"/>
        <v>80.255117975016944</v>
      </c>
      <c r="AV11" s="63">
        <f t="shared" si="2"/>
        <v>41.705890965365413</v>
      </c>
      <c r="AW11" s="63">
        <f t="shared" si="2"/>
        <v>3.8243834447522933</v>
      </c>
      <c r="AX11" s="63">
        <f t="shared" si="2"/>
        <v>3.2081069134956697</v>
      </c>
      <c r="AY11" s="63">
        <f t="shared" si="2"/>
        <v>24.795171782476526</v>
      </c>
      <c r="AZ11" s="63">
        <f t="shared" si="2"/>
        <v>53.110852862824714</v>
      </c>
      <c r="BA11" s="63">
        <f t="shared" si="2"/>
        <v>27.086594101962785</v>
      </c>
      <c r="BB11" s="63">
        <f t="shared" si="2"/>
        <v>4.5383968454592605</v>
      </c>
      <c r="BC11" s="63">
        <f t="shared" si="2"/>
        <v>161.00719173537314</v>
      </c>
      <c r="BD11" s="63">
        <f t="shared" si="2"/>
        <v>9.1625550062013854</v>
      </c>
      <c r="BE11" s="63">
        <f t="shared" si="2"/>
        <v>95.932441458452175</v>
      </c>
      <c r="BF11" s="63">
        <f t="shared" si="2"/>
        <v>14.522708012530076</v>
      </c>
      <c r="BG11" s="63">
        <f t="shared" si="2"/>
        <v>3.8340497921598256</v>
      </c>
      <c r="BH11" s="63">
        <f t="shared" si="3"/>
        <v>1.1171505713928593</v>
      </c>
      <c r="BI11" s="63">
        <f t="shared" si="4"/>
        <v>4.6684886035014285E-2</v>
      </c>
      <c r="BJ11" s="63">
        <f t="shared" si="5"/>
        <v>24.39640232486731</v>
      </c>
      <c r="BK11" s="63">
        <f t="shared" si="6"/>
        <v>38.382597113514059</v>
      </c>
      <c r="BL11" s="63">
        <f t="shared" si="7"/>
        <v>4.0762434917310566</v>
      </c>
      <c r="BM11" s="63">
        <f t="shared" si="8"/>
        <v>14.483060236723924</v>
      </c>
      <c r="BN11" s="63">
        <f t="shared" si="9"/>
        <v>2.3653360102631367</v>
      </c>
      <c r="BO11" s="63">
        <f t="shared" si="10"/>
        <v>0.45240612208422337</v>
      </c>
      <c r="BP11" s="63">
        <f t="shared" si="11"/>
        <v>2.1167771911207316</v>
      </c>
      <c r="BQ11" s="63">
        <f t="shared" si="12"/>
        <v>0.27035720700763943</v>
      </c>
      <c r="BR11" s="63">
        <f t="shared" si="13"/>
        <v>1.8724221914222829</v>
      </c>
      <c r="BS11" s="63">
        <f t="shared" si="14"/>
        <v>0.31405759643324954</v>
      </c>
      <c r="BT11" s="63">
        <f t="shared" si="15"/>
        <v>1.1273246459865125</v>
      </c>
      <c r="BU11" s="63">
        <f t="shared" si="16"/>
        <v>9.3323675572157982E-2</v>
      </c>
      <c r="BV11" s="63">
        <f t="shared" si="17"/>
        <v>1.2767850252584003</v>
      </c>
      <c r="BW11" s="63">
        <f t="shared" si="18"/>
        <v>0.11499536131733887</v>
      </c>
      <c r="BX11" s="63">
        <f t="shared" si="19"/>
        <v>3.0975810611887078</v>
      </c>
      <c r="BY11" s="63">
        <f t="shared" si="20"/>
        <v>1.3535798009779374</v>
      </c>
      <c r="BZ11" s="63">
        <f t="shared" si="21"/>
        <v>1.8722349494063493</v>
      </c>
      <c r="CA11" s="63">
        <f t="shared" si="22"/>
        <v>2.4557243214069704</v>
      </c>
      <c r="CB11" s="137" t="s">
        <v>60</v>
      </c>
      <c r="CD11" s="63">
        <f t="shared" si="23"/>
        <v>100.50464319950342</v>
      </c>
      <c r="CE11" s="63">
        <f t="shared" si="24"/>
        <v>91.342088193302033</v>
      </c>
      <c r="CF11" s="63">
        <f t="shared" si="25"/>
        <v>84.156045299183717</v>
      </c>
      <c r="CG11" s="137">
        <f t="shared" si="26"/>
        <v>7.1860428941183123</v>
      </c>
    </row>
    <row r="12" spans="1:86">
      <c r="A12" s="127" t="s">
        <v>67</v>
      </c>
      <c r="B12" s="17" t="s">
        <v>58</v>
      </c>
      <c r="C12" s="17" t="s">
        <v>59</v>
      </c>
      <c r="D12" s="113">
        <v>38.1</v>
      </c>
      <c r="E12" s="104">
        <v>0.1095</v>
      </c>
      <c r="F12" s="6">
        <v>0.72299999999999998</v>
      </c>
      <c r="G12" s="6">
        <v>100.702</v>
      </c>
      <c r="H12" s="6">
        <f t="shared" si="0"/>
        <v>919.65296803652961</v>
      </c>
      <c r="I12" s="6">
        <v>10.058271935699931</v>
      </c>
      <c r="J12" s="111">
        <f t="shared" si="1"/>
        <v>9250.119638984972</v>
      </c>
      <c r="K12" s="105">
        <v>2.1039753997007784</v>
      </c>
      <c r="L12" s="105">
        <v>8.7631262332119775</v>
      </c>
      <c r="M12" s="105">
        <v>4.2807161942964811</v>
      </c>
      <c r="N12" s="105">
        <v>0.39602247500252602</v>
      </c>
      <c r="O12" s="105">
        <v>0.77482796744934035</v>
      </c>
      <c r="P12" s="105">
        <v>2.125469180817019</v>
      </c>
      <c r="Q12" s="105">
        <v>5.6631397635908245</v>
      </c>
      <c r="R12" s="105">
        <v>2.798862528870139</v>
      </c>
      <c r="S12" s="105">
        <v>0.47611045889075049</v>
      </c>
      <c r="T12" s="105">
        <v>16.995844638582671</v>
      </c>
      <c r="U12" s="105">
        <v>0.9792703527543819</v>
      </c>
      <c r="V12" s="105">
        <v>9.8489148654912846</v>
      </c>
      <c r="W12" s="105">
        <v>1.4674960688673422</v>
      </c>
      <c r="X12" s="105">
        <v>0.41941081692879567</v>
      </c>
      <c r="Y12" s="105">
        <v>0.13724095261293393</v>
      </c>
      <c r="Z12" s="105">
        <v>5.5104845169196689E-3</v>
      </c>
      <c r="AA12" s="105">
        <v>2.5874788258660359</v>
      </c>
      <c r="AB12" s="105">
        <v>4.0661805459184732</v>
      </c>
      <c r="AC12" s="105">
        <v>0.43772127353946916</v>
      </c>
      <c r="AD12" s="105">
        <v>1.5454622905891606</v>
      </c>
      <c r="AE12" s="105">
        <v>0.24977372492378253</v>
      </c>
      <c r="AF12" s="105">
        <v>4.76174389737202E-2</v>
      </c>
      <c r="AG12" s="105">
        <v>0.22738589282493729</v>
      </c>
      <c r="AH12" s="105">
        <v>2.8732069379439198E-2</v>
      </c>
      <c r="AI12" s="105">
        <v>0.19987285656501177</v>
      </c>
      <c r="AJ12" s="105">
        <v>3.3489618128401538E-2</v>
      </c>
      <c r="AK12" s="105">
        <v>0.12145535591030858</v>
      </c>
      <c r="AL12" s="105">
        <v>1.0361658975762654E-2</v>
      </c>
      <c r="AM12" s="105">
        <v>0.13518535084873026</v>
      </c>
      <c r="AN12" s="105">
        <v>1.2837192389055873E-2</v>
      </c>
      <c r="AO12" s="105">
        <v>0.3165837302648542</v>
      </c>
      <c r="AP12" s="105">
        <v>0.13663626822311647</v>
      </c>
      <c r="AQ12" s="105">
        <v>0.21494444075808397</v>
      </c>
      <c r="AR12" s="105">
        <v>0.26406926720394613</v>
      </c>
      <c r="AS12" s="133" t="s">
        <v>60</v>
      </c>
      <c r="AT12" s="63">
        <f t="shared" si="27"/>
        <v>19.462024164713426</v>
      </c>
      <c r="AU12" s="63">
        <f t="shared" si="2"/>
        <v>81.059966068738518</v>
      </c>
      <c r="AV12" s="63">
        <f t="shared" si="2"/>
        <v>39.597136937782892</v>
      </c>
      <c r="AW12" s="63">
        <f t="shared" si="2"/>
        <v>3.663255273500301</v>
      </c>
      <c r="AX12" s="63">
        <f t="shared" si="2"/>
        <v>7.1672513985379522</v>
      </c>
      <c r="AY12" s="63">
        <f t="shared" si="2"/>
        <v>19.660844211532808</v>
      </c>
      <c r="AZ12" s="63">
        <f t="shared" si="2"/>
        <v>52.3847203455082</v>
      </c>
      <c r="BA12" s="63">
        <f t="shared" si="2"/>
        <v>25.889813245120816</v>
      </c>
      <c r="BB12" s="63">
        <f t="shared" si="2"/>
        <v>4.4040787061114779</v>
      </c>
      <c r="BC12" s="63">
        <f t="shared" si="2"/>
        <v>157.213596272491</v>
      </c>
      <c r="BD12" s="63">
        <f t="shared" si="2"/>
        <v>9.0583679218890492</v>
      </c>
      <c r="BE12" s="63">
        <f t="shared" si="2"/>
        <v>91.103640819971957</v>
      </c>
      <c r="BF12" s="63">
        <f t="shared" si="2"/>
        <v>13.574514206763045</v>
      </c>
      <c r="BG12" s="63">
        <f t="shared" si="2"/>
        <v>3.8796002344757836</v>
      </c>
      <c r="BH12" s="63">
        <f t="shared" si="3"/>
        <v>1.269495231037906</v>
      </c>
      <c r="BI12" s="63">
        <f t="shared" si="4"/>
        <v>5.097264105028125E-2</v>
      </c>
      <c r="BJ12" s="63">
        <f t="shared" si="5"/>
        <v>23.934488702601197</v>
      </c>
      <c r="BK12" s="63">
        <f t="shared" si="6"/>
        <v>37.612656523459101</v>
      </c>
      <c r="BL12" s="63">
        <f t="shared" si="7"/>
        <v>4.0489741487689566</v>
      </c>
      <c r="BM12" s="63">
        <f t="shared" si="8"/>
        <v>14.295711085489495</v>
      </c>
      <c r="BN12" s="63">
        <f t="shared" si="9"/>
        <v>2.310436838219911</v>
      </c>
      <c r="BO12" s="63">
        <f t="shared" si="10"/>
        <v>0.4404670074089776</v>
      </c>
      <c r="BP12" s="63">
        <f t="shared" si="11"/>
        <v>2.1033467128480843</v>
      </c>
      <c r="BQ12" s="63">
        <f t="shared" si="12"/>
        <v>0.26577507923542931</v>
      </c>
      <c r="BR12" s="63">
        <f t="shared" si="13"/>
        <v>1.8488478358120417</v>
      </c>
      <c r="BS12" s="63">
        <f t="shared" si="14"/>
        <v>0.30978297435163421</v>
      </c>
      <c r="BT12" s="63">
        <f t="shared" si="15"/>
        <v>1.1234765729658549</v>
      </c>
      <c r="BU12" s="63">
        <f t="shared" si="16"/>
        <v>9.5846585184167041E-2</v>
      </c>
      <c r="BV12" s="63">
        <f t="shared" si="17"/>
        <v>1.2504806687889136</v>
      </c>
      <c r="BW12" s="63">
        <f t="shared" si="18"/>
        <v>0.11874556542743414</v>
      </c>
      <c r="BX12" s="63">
        <f t="shared" si="19"/>
        <v>2.9284373807060486</v>
      </c>
      <c r="BY12" s="63">
        <f t="shared" si="20"/>
        <v>1.2639018280882681</v>
      </c>
      <c r="BZ12" s="63">
        <f t="shared" si="21"/>
        <v>1.9882617927469943</v>
      </c>
      <c r="CA12" s="63">
        <f t="shared" si="22"/>
        <v>2.4426723146155922</v>
      </c>
      <c r="CB12" s="137" t="s">
        <v>60</v>
      </c>
      <c r="CD12" s="63">
        <f t="shared" si="23"/>
        <v>98.817404222450236</v>
      </c>
      <c r="CE12" s="63">
        <f t="shared" si="24"/>
        <v>89.759036300561192</v>
      </c>
      <c r="CF12" s="63">
        <f t="shared" si="25"/>
        <v>82.642734305947656</v>
      </c>
      <c r="CG12" s="137">
        <f t="shared" si="26"/>
        <v>7.1163019946135595</v>
      </c>
    </row>
    <row r="13" spans="1:86">
      <c r="A13" s="127" t="s">
        <v>68</v>
      </c>
      <c r="B13" s="17" t="s">
        <v>58</v>
      </c>
      <c r="C13" s="17" t="s">
        <v>59</v>
      </c>
      <c r="D13" s="113">
        <v>38.299999999999997</v>
      </c>
      <c r="E13" s="104">
        <v>0.1061</v>
      </c>
      <c r="F13" s="6">
        <v>0.68100000000000005</v>
      </c>
      <c r="G13" s="6">
        <v>100.76600000000001</v>
      </c>
      <c r="H13" s="6">
        <f t="shared" si="0"/>
        <v>949.72667295004715</v>
      </c>
      <c r="I13" s="6">
        <v>10.083944037308461</v>
      </c>
      <c r="J13" s="111">
        <f t="shared" si="1"/>
        <v>9576.9906207674303</v>
      </c>
      <c r="K13" s="105">
        <v>1.9880873017090379</v>
      </c>
      <c r="L13" s="105">
        <v>7.6333673278189869</v>
      </c>
      <c r="M13" s="105">
        <v>4.1702871464297058</v>
      </c>
      <c r="N13" s="105">
        <v>0.38998475531510091</v>
      </c>
      <c r="O13" s="105">
        <v>0.61237317256130308</v>
      </c>
      <c r="P13" s="105">
        <v>8.7929137739575065</v>
      </c>
      <c r="Q13" s="105">
        <v>5.9304409586650637</v>
      </c>
      <c r="R13" s="105">
        <v>2.663987792831219</v>
      </c>
      <c r="S13" s="105">
        <v>0.47538782904591786</v>
      </c>
      <c r="T13" s="105">
        <v>16.005640281648766</v>
      </c>
      <c r="U13" s="105">
        <v>1.0587502719676298</v>
      </c>
      <c r="V13" s="105">
        <v>8.1215909121793235</v>
      </c>
      <c r="W13" s="105">
        <v>1.3843403255911502</v>
      </c>
      <c r="X13" s="105">
        <v>0.1674290786742923</v>
      </c>
      <c r="Y13" s="105">
        <v>0.1622164929508251</v>
      </c>
      <c r="Z13" s="105">
        <v>1.4092834243759976E-2</v>
      </c>
      <c r="AA13" s="105">
        <v>2.8050048854642107</v>
      </c>
      <c r="AB13" s="105">
        <v>4.6635179332281744</v>
      </c>
      <c r="AC13" s="105">
        <v>0.50900675922115046</v>
      </c>
      <c r="AD13" s="105">
        <v>1.8421400472174654</v>
      </c>
      <c r="AE13" s="105">
        <v>0.3162182444951675</v>
      </c>
      <c r="AF13" s="105">
        <v>6.1617956046236634E-2</v>
      </c>
      <c r="AG13" s="105">
        <v>0.28453548178323657</v>
      </c>
      <c r="AH13" s="105">
        <v>3.6079091045694144E-2</v>
      </c>
      <c r="AI13" s="105">
        <v>0.23969191740526807</v>
      </c>
      <c r="AJ13" s="105">
        <v>3.8820919167256822E-2</v>
      </c>
      <c r="AK13" s="105">
        <v>0.12921010581233386</v>
      </c>
      <c r="AL13" s="105">
        <v>1.126946025535361E-2</v>
      </c>
      <c r="AM13" s="105">
        <v>0.13373982326851944</v>
      </c>
      <c r="AN13" s="105">
        <v>1.1490065370329402E-2</v>
      </c>
      <c r="AO13" s="105">
        <v>0.27796275513129864</v>
      </c>
      <c r="AP13" s="105">
        <v>0.14446948079188926</v>
      </c>
      <c r="AQ13" s="105">
        <v>0.19620103293454572</v>
      </c>
      <c r="AR13" s="105">
        <v>0.2869706312583909</v>
      </c>
      <c r="AS13" s="133" t="s">
        <v>60</v>
      </c>
      <c r="AT13" s="63">
        <f t="shared" si="27"/>
        <v>19.039893441734286</v>
      </c>
      <c r="AU13" s="63">
        <f t="shared" si="2"/>
        <v>73.104687303394982</v>
      </c>
      <c r="AV13" s="63">
        <f t="shared" si="2"/>
        <v>39.938800887264257</v>
      </c>
      <c r="AW13" s="63">
        <f t="shared" si="2"/>
        <v>3.7348803438950027</v>
      </c>
      <c r="AX13" s="63">
        <f t="shared" si="2"/>
        <v>5.8646921300291952</v>
      </c>
      <c r="AY13" s="63">
        <f t="shared" si="2"/>
        <v>84.209652742407798</v>
      </c>
      <c r="AZ13" s="63">
        <f t="shared" si="2"/>
        <v>56.795777438150324</v>
      </c>
      <c r="BA13" s="63">
        <f t="shared" si="2"/>
        <v>25.512986105783511</v>
      </c>
      <c r="BB13" s="63">
        <f t="shared" si="2"/>
        <v>4.5527847799997465</v>
      </c>
      <c r="BC13" s="63">
        <f t="shared" si="2"/>
        <v>153.28586685672761</v>
      </c>
      <c r="BD13" s="63">
        <f t="shared" si="2"/>
        <v>10.139641424368955</v>
      </c>
      <c r="BE13" s="63">
        <f t="shared" si="2"/>
        <v>77.780399991651379</v>
      </c>
      <c r="BF13" s="63">
        <f t="shared" si="2"/>
        <v>13.257814314136576</v>
      </c>
      <c r="BG13" s="63">
        <f t="shared" si="2"/>
        <v>1.6034667161074294</v>
      </c>
      <c r="BH13" s="63">
        <f t="shared" si="3"/>
        <v>1.553545831523838</v>
      </c>
      <c r="BI13" s="63">
        <f t="shared" si="4"/>
        <v>0.13496694137251936</v>
      </c>
      <c r="BJ13" s="63">
        <f t="shared" si="5"/>
        <v>26.863505479297565</v>
      </c>
      <c r="BK13" s="63">
        <f t="shared" si="6"/>
        <v>44.662467506306939</v>
      </c>
      <c r="BL13" s="63">
        <f t="shared" si="7"/>
        <v>4.8747529589681839</v>
      </c>
      <c r="BM13" s="63">
        <f t="shared" si="8"/>
        <v>17.642157954341737</v>
      </c>
      <c r="BN13" s="63">
        <f t="shared" si="9"/>
        <v>3.0284191616457612</v>
      </c>
      <c r="BO13" s="63">
        <f t="shared" si="10"/>
        <v>0.590114587125668</v>
      </c>
      <c r="BP13" s="63">
        <f t="shared" si="11"/>
        <v>2.7249936403135986</v>
      </c>
      <c r="BQ13" s="63">
        <f t="shared" si="12"/>
        <v>0.34552911655042695</v>
      </c>
      <c r="BR13" s="63">
        <f t="shared" si="13"/>
        <v>2.2955272448640138</v>
      </c>
      <c r="BS13" s="63">
        <f t="shared" si="14"/>
        <v>0.37178757875438911</v>
      </c>
      <c r="BT13" s="63">
        <f t="shared" si="15"/>
        <v>1.2374439714730885</v>
      </c>
      <c r="BU13" s="63">
        <f t="shared" si="16"/>
        <v>0.10792751516663286</v>
      </c>
      <c r="BV13" s="63">
        <f t="shared" si="17"/>
        <v>1.2808250330657045</v>
      </c>
      <c r="BW13" s="63">
        <f t="shared" si="18"/>
        <v>0.11004024828364933</v>
      </c>
      <c r="BX13" s="63">
        <f t="shared" si="19"/>
        <v>2.662046698815121</v>
      </c>
      <c r="BY13" s="63">
        <f t="shared" si="20"/>
        <v>1.383582862531064</v>
      </c>
      <c r="BZ13" s="63">
        <f t="shared" si="21"/>
        <v>1.8790154521990259</v>
      </c>
      <c r="CA13" s="63">
        <f t="shared" si="22"/>
        <v>2.7483150439973185</v>
      </c>
      <c r="CB13" s="137" t="s">
        <v>60</v>
      </c>
      <c r="CD13" s="63">
        <f t="shared" si="23"/>
        <v>116.27513342052634</v>
      </c>
      <c r="CE13" s="63">
        <f t="shared" si="24"/>
        <v>106.13549199615738</v>
      </c>
      <c r="CF13" s="63">
        <f t="shared" si="25"/>
        <v>97.661417647685866</v>
      </c>
      <c r="CG13" s="137">
        <f t="shared" si="26"/>
        <v>8.474074348471504</v>
      </c>
    </row>
    <row r="14" spans="1:86">
      <c r="A14" s="127" t="s">
        <v>69</v>
      </c>
      <c r="B14" s="17" t="s">
        <v>58</v>
      </c>
      <c r="C14" s="17" t="s">
        <v>59</v>
      </c>
      <c r="D14" s="113">
        <v>39.299999999999997</v>
      </c>
      <c r="E14" s="104">
        <v>0.1106</v>
      </c>
      <c r="F14" s="6">
        <v>0.65300000000000002</v>
      </c>
      <c r="G14" s="6">
        <v>101.03400000000001</v>
      </c>
      <c r="H14" s="6">
        <f t="shared" si="0"/>
        <v>913.50813743218805</v>
      </c>
      <c r="I14" s="6">
        <v>10.01067378252168</v>
      </c>
      <c r="J14" s="111">
        <f t="shared" si="1"/>
        <v>9144.8319615126165</v>
      </c>
      <c r="K14" s="105">
        <v>1.7785976240540999</v>
      </c>
      <c r="L14" s="105">
        <v>6.2035567543566348</v>
      </c>
      <c r="M14" s="105">
        <v>3.5246020003349954</v>
      </c>
      <c r="N14" s="105">
        <v>1.7859682203799552</v>
      </c>
      <c r="O14" s="105">
        <v>4.7750085073944293</v>
      </c>
      <c r="P14" s="105">
        <v>3.4742443869190178</v>
      </c>
      <c r="Q14" s="105">
        <v>6.0144932640203592</v>
      </c>
      <c r="R14" s="105">
        <v>2.1378199227833847</v>
      </c>
      <c r="S14" s="105">
        <v>0.5764188194519495</v>
      </c>
      <c r="T14" s="105">
        <v>13.391067193141245</v>
      </c>
      <c r="U14" s="105">
        <v>1.3255748757554353</v>
      </c>
      <c r="V14" s="105">
        <v>7.2713331278490809</v>
      </c>
      <c r="W14" s="105">
        <v>0.96068540528994717</v>
      </c>
      <c r="X14" s="105">
        <v>0.51731161528652736</v>
      </c>
      <c r="Y14" s="105">
        <v>0.13751369956834142</v>
      </c>
      <c r="Z14" s="105">
        <v>7.6492659422352886E-3</v>
      </c>
      <c r="AA14" s="105">
        <v>3.0272242691996736</v>
      </c>
      <c r="AB14" s="105">
        <v>5.5642200623298583</v>
      </c>
      <c r="AC14" s="105">
        <v>0.65451658174697636</v>
      </c>
      <c r="AD14" s="105">
        <v>2.4120957763194548</v>
      </c>
      <c r="AE14" s="105">
        <v>0.47138292524197201</v>
      </c>
      <c r="AF14" s="105">
        <v>9.6106462326235625E-2</v>
      </c>
      <c r="AG14" s="105">
        <v>0.40903520998000692</v>
      </c>
      <c r="AH14" s="105">
        <v>5.1072974159443292E-2</v>
      </c>
      <c r="AI14" s="105">
        <v>0.33369069470410723</v>
      </c>
      <c r="AJ14" s="105">
        <v>5.3166368218070775E-2</v>
      </c>
      <c r="AK14" s="105">
        <v>0.15987380192492387</v>
      </c>
      <c r="AL14" s="105">
        <v>1.5067524342399019E-2</v>
      </c>
      <c r="AM14" s="105">
        <v>0.14992361997420031</v>
      </c>
      <c r="AN14" s="105">
        <v>1.2816858076181234E-2</v>
      </c>
      <c r="AO14" s="105">
        <v>0.21233582647558882</v>
      </c>
      <c r="AP14" s="105">
        <v>8.8555695616555422E-2</v>
      </c>
      <c r="AQ14" s="105">
        <v>0.16900229165750788</v>
      </c>
      <c r="AR14" s="105">
        <v>0.38473165421016142</v>
      </c>
      <c r="AS14" s="133" t="s">
        <v>60</v>
      </c>
      <c r="AT14" s="63">
        <f t="shared" si="27"/>
        <v>16.264976399120336</v>
      </c>
      <c r="AU14" s="63">
        <f t="shared" si="2"/>
        <v>56.730484082298027</v>
      </c>
      <c r="AV14" s="63">
        <f t="shared" si="2"/>
        <v>32.231893024274768</v>
      </c>
      <c r="AW14" s="63">
        <f t="shared" si="2"/>
        <v>16.332379263976424</v>
      </c>
      <c r="AX14" s="63">
        <f t="shared" si="2"/>
        <v>43.666650414915232</v>
      </c>
      <c r="AY14" s="63">
        <f t="shared" si="2"/>
        <v>31.771381111602842</v>
      </c>
      <c r="AZ14" s="63">
        <f t="shared" si="2"/>
        <v>55.001530233115723</v>
      </c>
      <c r="BA14" s="63">
        <f t="shared" si="2"/>
        <v>19.550003957827933</v>
      </c>
      <c r="BB14" s="63">
        <f t="shared" si="2"/>
        <v>5.2712532433415582</v>
      </c>
      <c r="BC14" s="63">
        <f t="shared" si="2"/>
        <v>122.45905926660109</v>
      </c>
      <c r="BD14" s="63">
        <f t="shared" si="2"/>
        <v>12.122159491186421</v>
      </c>
      <c r="BE14" s="63">
        <f t="shared" si="2"/>
        <v>66.495119590359778</v>
      </c>
      <c r="BF14" s="63">
        <f t="shared" si="2"/>
        <v>8.785306599254211</v>
      </c>
      <c r="BG14" s="63">
        <f t="shared" si="2"/>
        <v>4.730727793533954</v>
      </c>
      <c r="BH14" s="63">
        <f t="shared" si="3"/>
        <v>1.2575396749584122</v>
      </c>
      <c r="BI14" s="63">
        <f t="shared" si="4"/>
        <v>6.9951251670663184E-2</v>
      </c>
      <c r="BJ14" s="63">
        <f t="shared" si="5"/>
        <v>27.683457251643848</v>
      </c>
      <c r="BK14" s="63">
        <f t="shared" si="6"/>
        <v>50.883857466883811</v>
      </c>
      <c r="BL14" s="63">
        <f t="shared" si="7"/>
        <v>5.9854441560997351</v>
      </c>
      <c r="BM14" s="63">
        <f t="shared" si="8"/>
        <v>22.058210549515739</v>
      </c>
      <c r="BN14" s="63">
        <f t="shared" si="9"/>
        <v>4.3107176408640981</v>
      </c>
      <c r="BO14" s="63">
        <f t="shared" si="10"/>
        <v>0.87887744838886772</v>
      </c>
      <c r="BP14" s="63">
        <f t="shared" si="11"/>
        <v>3.7405582616091917</v>
      </c>
      <c r="BQ14" s="63">
        <f t="shared" si="12"/>
        <v>0.46705376646278501</v>
      </c>
      <c r="BR14" s="63">
        <f t="shared" si="13"/>
        <v>3.0515453301894686</v>
      </c>
      <c r="BS14" s="63">
        <f t="shared" si="14"/>
        <v>0.4861975033581622</v>
      </c>
      <c r="BT14" s="63">
        <f t="shared" si="15"/>
        <v>1.4620190536515811</v>
      </c>
      <c r="BU14" s="63">
        <f t="shared" si="16"/>
        <v>0.1377899781872399</v>
      </c>
      <c r="BV14" s="63">
        <f t="shared" si="17"/>
        <v>1.3710263117257384</v>
      </c>
      <c r="BW14" s="63">
        <f t="shared" si="18"/>
        <v>0.11720801338123325</v>
      </c>
      <c r="BX14" s="63">
        <f t="shared" si="19"/>
        <v>1.9417754525281616</v>
      </c>
      <c r="BY14" s="63">
        <f t="shared" si="20"/>
        <v>0.80982695564825868</v>
      </c>
      <c r="BZ14" s="63">
        <f t="shared" si="21"/>
        <v>1.5454975583184551</v>
      </c>
      <c r="CA14" s="63">
        <f t="shared" si="22"/>
        <v>3.5183063280267044</v>
      </c>
      <c r="CB14" s="137" t="s">
        <v>60</v>
      </c>
      <c r="CD14" s="63">
        <f t="shared" si="23"/>
        <v>134.75612222314791</v>
      </c>
      <c r="CE14" s="63">
        <f t="shared" si="24"/>
        <v>122.63396273196149</v>
      </c>
      <c r="CF14" s="63">
        <f t="shared" si="25"/>
        <v>111.80056451339608</v>
      </c>
      <c r="CG14" s="137">
        <f t="shared" si="26"/>
        <v>10.833398218565401</v>
      </c>
    </row>
    <row r="15" spans="1:86">
      <c r="A15" s="127" t="s">
        <v>70</v>
      </c>
      <c r="B15" s="17" t="s">
        <v>58</v>
      </c>
      <c r="C15" s="17" t="s">
        <v>59</v>
      </c>
      <c r="D15" s="113">
        <v>43.4</v>
      </c>
      <c r="E15" s="104">
        <v>0.1037</v>
      </c>
      <c r="F15" s="6">
        <v>0.67900000000000005</v>
      </c>
      <c r="G15" s="6">
        <v>100.08199999999999</v>
      </c>
      <c r="H15" s="6">
        <f t="shared" si="0"/>
        <v>965.11089681774342</v>
      </c>
      <c r="I15" s="6">
        <v>9.9181937172774859</v>
      </c>
      <c r="J15" s="111">
        <f t="shared" si="1"/>
        <v>9572.1568332937823</v>
      </c>
      <c r="K15" s="105">
        <v>2.0659621094862861</v>
      </c>
      <c r="L15" s="105">
        <v>9.1460058295683488</v>
      </c>
      <c r="M15" s="105">
        <v>4.1914381783514134</v>
      </c>
      <c r="N15" s="105">
        <v>0.55696337147413233</v>
      </c>
      <c r="O15" s="105">
        <v>1.6106225076609886</v>
      </c>
      <c r="P15" s="105">
        <v>12.018680449259724</v>
      </c>
      <c r="Q15" s="105">
        <v>6.2617028834339683</v>
      </c>
      <c r="R15" s="105">
        <v>2.8154834093275469</v>
      </c>
      <c r="S15" s="105">
        <v>0.86388510159674414</v>
      </c>
      <c r="T15" s="105">
        <v>16.872977562399011</v>
      </c>
      <c r="U15" s="105">
        <v>1.7997265403565716</v>
      </c>
      <c r="V15" s="105">
        <v>8.0665982623426142</v>
      </c>
      <c r="W15" s="105">
        <v>1.0506476086381111</v>
      </c>
      <c r="X15" s="105">
        <v>0.51764924586794159</v>
      </c>
      <c r="Y15" s="105">
        <v>0.17078708073950435</v>
      </c>
      <c r="Z15" s="105">
        <v>4.2346520973322666E-3</v>
      </c>
      <c r="AA15" s="105">
        <v>4.1266345042903154</v>
      </c>
      <c r="AB15" s="105">
        <v>7.8242461788707223</v>
      </c>
      <c r="AC15" s="105">
        <v>0.9646501112400464</v>
      </c>
      <c r="AD15" s="105">
        <v>3.6971838810696949</v>
      </c>
      <c r="AE15" s="105">
        <v>0.72800853235877416</v>
      </c>
      <c r="AF15" s="105">
        <v>0.15149063876609623</v>
      </c>
      <c r="AG15" s="105">
        <v>0.62328752307887425</v>
      </c>
      <c r="AH15" s="105">
        <v>7.4922303014162223E-2</v>
      </c>
      <c r="AI15" s="105">
        <v>0.48716478282240733</v>
      </c>
      <c r="AJ15" s="105">
        <v>7.9277795448261787E-2</v>
      </c>
      <c r="AK15" s="105">
        <v>0.23315732947241505</v>
      </c>
      <c r="AL15" s="105">
        <v>2.5281510817085524E-2</v>
      </c>
      <c r="AM15" s="105">
        <v>0.219736363003663</v>
      </c>
      <c r="AN15" s="105">
        <v>2.2311214336098721E-2</v>
      </c>
      <c r="AO15" s="105">
        <v>0.19612610018095458</v>
      </c>
      <c r="AP15" s="105">
        <v>0.11359709527036586</v>
      </c>
      <c r="AQ15" s="105">
        <v>0.68832971657169628</v>
      </c>
      <c r="AR15" s="105">
        <v>0.42007599048740774</v>
      </c>
      <c r="AS15" s="133" t="s">
        <v>60</v>
      </c>
      <c r="AT15" s="63">
        <f t="shared" si="27"/>
        <v>19.775713323645192</v>
      </c>
      <c r="AU15" s="63">
        <f t="shared" si="2"/>
        <v>87.547002198847437</v>
      </c>
      <c r="AV15" s="63">
        <f t="shared" si="2"/>
        <v>40.121103600234932</v>
      </c>
      <c r="AW15" s="63">
        <f t="shared" si="2"/>
        <v>5.3313407421504593</v>
      </c>
      <c r="AX15" s="63">
        <f t="shared" si="2"/>
        <v>15.417131242563899</v>
      </c>
      <c r="AY15" s="63">
        <f t="shared" si="2"/>
        <v>115.04469418955586</v>
      </c>
      <c r="AZ15" s="63">
        <f t="shared" si="2"/>
        <v>59.938002043717837</v>
      </c>
      <c r="BA15" s="63">
        <f t="shared" si="2"/>
        <v>26.950248755619953</v>
      </c>
      <c r="BB15" s="63">
        <f t="shared" si="2"/>
        <v>8.2692436784299677</v>
      </c>
      <c r="BC15" s="63">
        <f t="shared" si="2"/>
        <v>161.51078747193034</v>
      </c>
      <c r="BD15" s="63">
        <f t="shared" si="2"/>
        <v>17.227264701334335</v>
      </c>
      <c r="BE15" s="63">
        <f t="shared" si="2"/>
        <v>77.214743678318598</v>
      </c>
      <c r="BF15" s="63">
        <f t="shared" si="2"/>
        <v>10.056963686409066</v>
      </c>
      <c r="BG15" s="63">
        <f t="shared" si="2"/>
        <v>4.9550197660841908</v>
      </c>
      <c r="BH15" s="63">
        <f t="shared" si="3"/>
        <v>1.6348007219389435</v>
      </c>
      <c r="BI15" s="63">
        <f t="shared" si="4"/>
        <v>4.0534754010100905E-2</v>
      </c>
      <c r="BJ15" s="63">
        <f t="shared" si="5"/>
        <v>39.500792668748446</v>
      </c>
      <c r="BK15" s="63">
        <f t="shared" si="6"/>
        <v>74.894911526450144</v>
      </c>
      <c r="BL15" s="63">
        <f t="shared" si="7"/>
        <v>9.2337821540440181</v>
      </c>
      <c r="BM15" s="63">
        <f t="shared" si="8"/>
        <v>35.39002395112491</v>
      </c>
      <c r="BN15" s="63">
        <f t="shared" si="9"/>
        <v>6.968611847714218</v>
      </c>
      <c r="BO15" s="63">
        <f t="shared" si="10"/>
        <v>1.450092153044928</v>
      </c>
      <c r="BP15" s="63">
        <f t="shared" si="11"/>
        <v>5.9662059231462026</v>
      </c>
      <c r="BQ15" s="63">
        <f t="shared" si="12"/>
        <v>0.71716803476312019</v>
      </c>
      <c r="BR15" s="63">
        <f t="shared" si="13"/>
        <v>4.6632177048335883</v>
      </c>
      <c r="BS15" s="63">
        <f t="shared" si="14"/>
        <v>0.75885949142854581</v>
      </c>
      <c r="BT15" s="63">
        <f t="shared" si="15"/>
        <v>2.2318185245419078</v>
      </c>
      <c r="BU15" s="63">
        <f t="shared" si="16"/>
        <v>0.24199858652375589</v>
      </c>
      <c r="BV15" s="63">
        <f t="shared" si="17"/>
        <v>2.103350928648636</v>
      </c>
      <c r="BW15" s="63">
        <f t="shared" si="18"/>
        <v>0.21356644276636957</v>
      </c>
      <c r="BX15" s="63">
        <f t="shared" si="19"/>
        <v>1.8773497900343852</v>
      </c>
      <c r="BY15" s="63">
        <f t="shared" si="20"/>
        <v>1.0873692117345575</v>
      </c>
      <c r="BZ15" s="63">
        <f t="shared" si="21"/>
        <v>6.5888000000409344</v>
      </c>
      <c r="CA15" s="63">
        <f t="shared" si="22"/>
        <v>4.0210332628466938</v>
      </c>
      <c r="CB15" s="137" t="s">
        <v>60</v>
      </c>
      <c r="CD15" s="63">
        <f t="shared" si="23"/>
        <v>201.56166463911313</v>
      </c>
      <c r="CE15" s="63">
        <f t="shared" si="24"/>
        <v>184.33439993777878</v>
      </c>
      <c r="CF15" s="63">
        <f t="shared" si="25"/>
        <v>167.43821430112666</v>
      </c>
      <c r="CG15" s="137">
        <f t="shared" si="26"/>
        <v>16.896185636652127</v>
      </c>
    </row>
    <row r="16" spans="1:86">
      <c r="A16" s="127" t="s">
        <v>71</v>
      </c>
      <c r="B16" s="17" t="s">
        <v>58</v>
      </c>
      <c r="C16" s="17" t="s">
        <v>59</v>
      </c>
      <c r="D16" s="113">
        <v>43.5</v>
      </c>
      <c r="E16" s="104">
        <v>0.10390000000000001</v>
      </c>
      <c r="F16" s="6">
        <v>0.68100000000000005</v>
      </c>
      <c r="G16" s="6">
        <v>100.774</v>
      </c>
      <c r="H16" s="6">
        <f t="shared" si="0"/>
        <v>969.91337824831567</v>
      </c>
      <c r="I16" s="6">
        <v>9.9840954274353884</v>
      </c>
      <c r="J16" s="111">
        <f t="shared" si="1"/>
        <v>9683.7077247774196</v>
      </c>
      <c r="K16" s="105">
        <v>1.7674989527272118</v>
      </c>
      <c r="L16" s="105">
        <v>8.4021998155534448</v>
      </c>
      <c r="M16" s="105">
        <v>3.065237166445467</v>
      </c>
      <c r="N16" s="105">
        <v>3.3074341196101136</v>
      </c>
      <c r="O16" s="105">
        <v>7.9657923094365914</v>
      </c>
      <c r="P16" s="105">
        <v>2.898048444747451</v>
      </c>
      <c r="Q16" s="105">
        <v>10.795647095967345</v>
      </c>
      <c r="R16" s="105">
        <v>2.335520134685511</v>
      </c>
      <c r="S16" s="105">
        <v>0.51395013506308673</v>
      </c>
      <c r="T16" s="105">
        <v>14.465035188527155</v>
      </c>
      <c r="U16" s="105">
        <v>1.4133041942799973</v>
      </c>
      <c r="V16" s="105">
        <v>11.249854023570837</v>
      </c>
      <c r="W16" s="105">
        <v>1.0825736368644285</v>
      </c>
      <c r="X16" s="105">
        <v>0.39148326714552789</v>
      </c>
      <c r="Y16" s="105">
        <v>0.21940356317050619</v>
      </c>
      <c r="Z16" s="105">
        <v>2.9759951879339418E-3</v>
      </c>
      <c r="AA16" s="105">
        <v>2.3193037752529015</v>
      </c>
      <c r="AB16" s="105">
        <v>4.1867106773399385</v>
      </c>
      <c r="AC16" s="105">
        <v>0.50224316258969159</v>
      </c>
      <c r="AD16" s="105">
        <v>1.9676460287302069</v>
      </c>
      <c r="AE16" s="105">
        <v>0.39395208805334886</v>
      </c>
      <c r="AF16" s="105">
        <v>8.5279331920482093E-2</v>
      </c>
      <c r="AG16" s="105">
        <v>0.38628002157542146</v>
      </c>
      <c r="AH16" s="105">
        <v>4.9165976973447753E-2</v>
      </c>
      <c r="AI16" s="105">
        <v>0.33613340584296197</v>
      </c>
      <c r="AJ16" s="105">
        <v>5.6672232757548652E-2</v>
      </c>
      <c r="AK16" s="105">
        <v>0.17035982838545716</v>
      </c>
      <c r="AL16" s="105">
        <v>1.4964872965192395E-2</v>
      </c>
      <c r="AM16" s="105">
        <v>0.153740863645625</v>
      </c>
      <c r="AN16" s="105">
        <v>1.4301796482191579E-2</v>
      </c>
      <c r="AO16" s="105">
        <v>0.31556285684248053</v>
      </c>
      <c r="AP16" s="105">
        <v>8.9213099890177325E-2</v>
      </c>
      <c r="AQ16" s="105">
        <v>0.12753014687296027</v>
      </c>
      <c r="AR16" s="105">
        <v>0.68963788181992325</v>
      </c>
      <c r="AS16" s="133" t="s">
        <v>60</v>
      </c>
      <c r="AT16" s="63">
        <f t="shared" si="27"/>
        <v>17.115943262060501</v>
      </c>
      <c r="AU16" s="63">
        <f t="shared" si="2"/>
        <v>81.364447258998311</v>
      </c>
      <c r="AV16" s="63">
        <f t="shared" si="2"/>
        <v>29.682860826982818</v>
      </c>
      <c r="AW16" s="63">
        <f t="shared" si="2"/>
        <v>32.028225333260863</v>
      </c>
      <c r="AX16" s="63">
        <f t="shared" si="2"/>
        <v>77.138404520863688</v>
      </c>
      <c r="AY16" s="63">
        <f t="shared" si="2"/>
        <v>28.063854111180078</v>
      </c>
      <c r="AZ16" s="63">
        <f t="shared" si="2"/>
        <v>104.5418911771899</v>
      </c>
      <c r="BA16" s="63">
        <f t="shared" si="2"/>
        <v>22.616494369627283</v>
      </c>
      <c r="BB16" s="63">
        <f t="shared" si="2"/>
        <v>4.9769428930608113</v>
      </c>
      <c r="BC16" s="63">
        <f t="shared" si="2"/>
        <v>140.0751729943176</v>
      </c>
      <c r="BD16" s="63">
        <f t="shared" si="2"/>
        <v>13.686024743609538</v>
      </c>
      <c r="BE16" s="63">
        <f t="shared" si="2"/>
        <v>108.94029831067125</v>
      </c>
      <c r="BF16" s="63">
        <f t="shared" si="2"/>
        <v>10.483326689944452</v>
      </c>
      <c r="BG16" s="63">
        <f t="shared" si="2"/>
        <v>3.7910095381782507</v>
      </c>
      <c r="BH16" s="63">
        <f t="shared" si="3"/>
        <v>2.1246399795179212</v>
      </c>
      <c r="BI16" s="63">
        <f t="shared" si="4"/>
        <v>2.8818667590296339E-2</v>
      </c>
      <c r="BJ16" s="63">
        <f t="shared" si="5"/>
        <v>22.459459884521955</v>
      </c>
      <c r="BK16" s="63">
        <f t="shared" si="6"/>
        <v>40.542882527564863</v>
      </c>
      <c r="BL16" s="63">
        <f t="shared" si="7"/>
        <v>4.863575993286438</v>
      </c>
      <c r="BM16" s="63">
        <f t="shared" si="8"/>
        <v>19.054109048042314</v>
      </c>
      <c r="BN16" s="63">
        <f t="shared" si="9"/>
        <v>3.8149168782744085</v>
      </c>
      <c r="BO16" s="63">
        <f t="shared" si="10"/>
        <v>0.82582012528223003</v>
      </c>
      <c r="BP16" s="63">
        <f t="shared" si="11"/>
        <v>3.7406228288570968</v>
      </c>
      <c r="BQ16" s="63">
        <f t="shared" si="12"/>
        <v>0.47610895101400474</v>
      </c>
      <c r="BR16" s="63">
        <f t="shared" si="13"/>
        <v>3.2550176587172341</v>
      </c>
      <c r="BS16" s="63">
        <f t="shared" si="14"/>
        <v>0.54879733813465781</v>
      </c>
      <c r="BT16" s="63">
        <f t="shared" si="15"/>
        <v>1.649714786128007</v>
      </c>
      <c r="BU16" s="63">
        <f t="shared" si="16"/>
        <v>0.14491545593334637</v>
      </c>
      <c r="BV16" s="63">
        <f t="shared" si="17"/>
        <v>1.4887815888990907</v>
      </c>
      <c r="BW16" s="63">
        <f t="shared" si="18"/>
        <v>0.13849441707279311</v>
      </c>
      <c r="BX16" s="63">
        <f t="shared" si="19"/>
        <v>3.0558184744583596</v>
      </c>
      <c r="BY16" s="63">
        <f t="shared" si="20"/>
        <v>0.86391358455784972</v>
      </c>
      <c r="BZ16" s="63">
        <f t="shared" si="21"/>
        <v>1.2349646684156841</v>
      </c>
      <c r="CA16" s="63">
        <f t="shared" si="22"/>
        <v>6.6782516834787273</v>
      </c>
      <c r="CB16" s="137" t="s">
        <v>60</v>
      </c>
      <c r="CD16" s="63">
        <f t="shared" si="23"/>
        <v>116.68924222533796</v>
      </c>
      <c r="CE16" s="63">
        <f t="shared" si="24"/>
        <v>103.00321748172843</v>
      </c>
      <c r="CF16" s="63">
        <f t="shared" si="25"/>
        <v>91.560764456972208</v>
      </c>
      <c r="CG16" s="137">
        <f t="shared" si="26"/>
        <v>11.442453024756231</v>
      </c>
    </row>
    <row r="17" spans="1:85">
      <c r="A17" s="127" t="s">
        <v>72</v>
      </c>
      <c r="B17" s="17" t="s">
        <v>58</v>
      </c>
      <c r="C17" s="17" t="s">
        <v>59</v>
      </c>
      <c r="D17" s="113">
        <v>63</v>
      </c>
      <c r="E17" s="104">
        <v>0.10290000000000001</v>
      </c>
      <c r="F17" s="6">
        <v>0.70399999999999996</v>
      </c>
      <c r="G17" s="6">
        <v>100.895</v>
      </c>
      <c r="H17" s="6">
        <f t="shared" si="0"/>
        <v>980.51506316812436</v>
      </c>
      <c r="I17" s="6">
        <v>9.9420671494404225</v>
      </c>
      <c r="J17" s="111">
        <f t="shared" si="1"/>
        <v>9748.3465990553104</v>
      </c>
      <c r="K17" s="104">
        <v>1.5882970756390391</v>
      </c>
      <c r="L17" s="104">
        <v>5.6136880746979649</v>
      </c>
      <c r="M17" s="104">
        <v>2.5972986817277004</v>
      </c>
      <c r="N17" s="104">
        <v>0.28037943674799137</v>
      </c>
      <c r="O17" s="104">
        <v>0.64091238050590427</v>
      </c>
      <c r="P17" s="104">
        <v>12.011139202598102</v>
      </c>
      <c r="Q17" s="104">
        <v>3.9999716143979334</v>
      </c>
      <c r="R17" s="104">
        <v>2.7179470949637992</v>
      </c>
      <c r="S17" s="104">
        <v>0.68273646157610868</v>
      </c>
      <c r="T17" s="104">
        <v>12.519373156074611</v>
      </c>
      <c r="U17" s="104">
        <v>1.2690862405471102</v>
      </c>
      <c r="V17" s="104">
        <v>6.3985641007811989</v>
      </c>
      <c r="W17" s="104">
        <v>1.2286484932358523</v>
      </c>
      <c r="X17" s="104">
        <v>0.40429266130873726</v>
      </c>
      <c r="Y17" s="104">
        <v>0.12238835209402417</v>
      </c>
      <c r="Z17" s="104">
        <v>1.8440495046477669E-3</v>
      </c>
      <c r="AA17" s="104">
        <v>4.3613424914378918</v>
      </c>
      <c r="AB17" s="104">
        <v>7.6427602732941216</v>
      </c>
      <c r="AC17" s="104">
        <v>0.84682088171276637</v>
      </c>
      <c r="AD17" s="104">
        <v>2.9231971832490986</v>
      </c>
      <c r="AE17" s="104">
        <v>0.5643653966737322</v>
      </c>
      <c r="AF17" s="104">
        <v>0.11878442004618307</v>
      </c>
      <c r="AG17" s="104">
        <v>0.48973913959906906</v>
      </c>
      <c r="AH17" s="104">
        <v>6.2169004551828645E-2</v>
      </c>
      <c r="AI17" s="104">
        <v>0.38897736384067588</v>
      </c>
      <c r="AJ17" s="104">
        <v>5.7964974810891003E-2</v>
      </c>
      <c r="AK17" s="104">
        <v>0.16762161383208579</v>
      </c>
      <c r="AL17" s="104">
        <v>1.5896494606545103E-2</v>
      </c>
      <c r="AM17" s="104">
        <v>0.14831999828159947</v>
      </c>
      <c r="AN17" s="104">
        <v>1.3022205835228737E-2</v>
      </c>
      <c r="AO17" s="104">
        <v>0.21460812138617746</v>
      </c>
      <c r="AP17" s="104">
        <v>0.15773647248205444</v>
      </c>
      <c r="AQ17" s="104">
        <v>0.58897483785044313</v>
      </c>
      <c r="AR17" s="104">
        <v>0.44609293797971983</v>
      </c>
      <c r="AS17" s="133" t="s">
        <v>60</v>
      </c>
      <c r="AT17" s="63">
        <f t="shared" si="27"/>
        <v>15.483270395595323</v>
      </c>
      <c r="AU17" s="63">
        <f t="shared" si="2"/>
        <v>54.724177051139257</v>
      </c>
      <c r="AV17" s="63">
        <f t="shared" si="2"/>
        <v>25.319367770751068</v>
      </c>
      <c r="AW17" s="63">
        <f t="shared" si="2"/>
        <v>2.7332359286673253</v>
      </c>
      <c r="AX17" s="63">
        <f t="shared" si="2"/>
        <v>6.2478360247971754</v>
      </c>
      <c r="AY17" s="63">
        <f t="shared" si="2"/>
        <v>117.08874799642712</v>
      </c>
      <c r="AZ17" s="63">
        <f t="shared" si="2"/>
        <v>38.993109683533874</v>
      </c>
      <c r="BA17" s="63">
        <f t="shared" si="2"/>
        <v>26.495490319602613</v>
      </c>
      <c r="BB17" s="63">
        <f t="shared" si="2"/>
        <v>6.6555516632565155</v>
      </c>
      <c r="BC17" s="63">
        <f t="shared" si="2"/>
        <v>122.04318872832428</v>
      </c>
      <c r="BD17" s="63">
        <f t="shared" si="2"/>
        <v>12.371492536945309</v>
      </c>
      <c r="BE17" s="63">
        <f t="shared" si="2"/>
        <v>62.375420590687796</v>
      </c>
      <c r="BF17" s="63">
        <f t="shared" si="2"/>
        <v>11.977291360470154</v>
      </c>
      <c r="BG17" s="63">
        <f t="shared" si="2"/>
        <v>3.9411849898920495</v>
      </c>
      <c r="BH17" s="63">
        <f t="shared" si="3"/>
        <v>1.1930840758997645</v>
      </c>
      <c r="BI17" s="63">
        <f t="shared" si="4"/>
        <v>1.7976433717122688E-2</v>
      </c>
      <c r="BJ17" s="63">
        <f t="shared" si="5"/>
        <v>42.515878243723989</v>
      </c>
      <c r="BK17" s="63">
        <f t="shared" si="6"/>
        <v>74.504276117561773</v>
      </c>
      <c r="BL17" s="63">
        <f t="shared" si="7"/>
        <v>8.2551034622536648</v>
      </c>
      <c r="BM17" s="63">
        <f t="shared" si="8"/>
        <v>28.496339319694414</v>
      </c>
      <c r="BN17" s="63">
        <f t="shared" si="9"/>
        <v>5.5016294952888787</v>
      </c>
      <c r="BO17" s="63">
        <f t="shared" si="10"/>
        <v>1.1579516971779662</v>
      </c>
      <c r="BP17" s="63">
        <f t="shared" si="11"/>
        <v>4.7741468759348589</v>
      </c>
      <c r="BQ17" s="63">
        <f t="shared" si="12"/>
        <v>0.60604500408947282</v>
      </c>
      <c r="BR17" s="63">
        <f t="shared" si="13"/>
        <v>3.7918861619057531</v>
      </c>
      <c r="BS17" s="63">
        <f t="shared" si="14"/>
        <v>0.56506266506207603</v>
      </c>
      <c r="BT17" s="63">
        <f t="shared" si="15"/>
        <v>1.6340335891281761</v>
      </c>
      <c r="BU17" s="63">
        <f t="shared" si="16"/>
        <v>0.15496453913461505</v>
      </c>
      <c r="BV17" s="63">
        <f t="shared" si="17"/>
        <v>1.4458747508203198</v>
      </c>
      <c r="BW17" s="63">
        <f t="shared" si="18"/>
        <v>0.12694497596605028</v>
      </c>
      <c r="BX17" s="63">
        <f t="shared" si="19"/>
        <v>2.0920743502445922</v>
      </c>
      <c r="BY17" s="63">
        <f t="shared" si="20"/>
        <v>1.5376698050674169</v>
      </c>
      <c r="BZ17" s="63">
        <f t="shared" si="21"/>
        <v>5.7415308574885202</v>
      </c>
      <c r="CA17" s="63">
        <f t="shared" si="22"/>
        <v>4.3486685748171929</v>
      </c>
      <c r="CB17" s="137" t="s">
        <v>60</v>
      </c>
      <c r="CD17" s="63">
        <f t="shared" si="23"/>
        <v>185.90162943468729</v>
      </c>
      <c r="CE17" s="63">
        <f t="shared" si="24"/>
        <v>173.53013689774198</v>
      </c>
      <c r="CF17" s="63">
        <f t="shared" si="25"/>
        <v>160.43117833570068</v>
      </c>
      <c r="CG17" s="137">
        <f t="shared" si="26"/>
        <v>13.098958562041323</v>
      </c>
    </row>
    <row r="18" spans="1:85">
      <c r="A18" s="127" t="s">
        <v>73</v>
      </c>
      <c r="B18" s="17" t="s">
        <v>58</v>
      </c>
      <c r="C18" s="17" t="s">
        <v>59</v>
      </c>
      <c r="D18" s="113">
        <v>68.2</v>
      </c>
      <c r="E18" s="104">
        <v>0.107</v>
      </c>
      <c r="F18" s="6">
        <v>0.68899999999999995</v>
      </c>
      <c r="G18" s="6">
        <v>100.658</v>
      </c>
      <c r="H18" s="6">
        <f t="shared" si="0"/>
        <v>940.72897196261681</v>
      </c>
      <c r="I18" s="6">
        <v>9.9715762273901802</v>
      </c>
      <c r="J18" s="111">
        <f t="shared" si="1"/>
        <v>9380.5506532396339</v>
      </c>
      <c r="K18" s="105">
        <v>1.9559221583934234</v>
      </c>
      <c r="L18" s="105">
        <v>8.7598063018433621</v>
      </c>
      <c r="M18" s="105">
        <v>3.5934953560479732</v>
      </c>
      <c r="N18" s="105">
        <v>0.38803517990864472</v>
      </c>
      <c r="O18" s="105">
        <v>0.85119597195697883</v>
      </c>
      <c r="P18" s="105">
        <v>5.9312847531811883</v>
      </c>
      <c r="Q18" s="105">
        <v>3.9645917876010155</v>
      </c>
      <c r="R18" s="105">
        <v>3.2957063571648266</v>
      </c>
      <c r="S18" s="105">
        <v>0.51393339563459162</v>
      </c>
      <c r="T18" s="105">
        <v>16.25003683868059</v>
      </c>
      <c r="U18" s="105">
        <v>1.2276540176230746</v>
      </c>
      <c r="V18" s="105">
        <v>10.964748348673686</v>
      </c>
      <c r="W18" s="105">
        <v>1.5390359487352283</v>
      </c>
      <c r="X18" s="105">
        <v>0.508699511520327</v>
      </c>
      <c r="Y18" s="105">
        <v>0.14563291817479498</v>
      </c>
      <c r="Z18" s="105">
        <v>3.947933567667327E-3</v>
      </c>
      <c r="AA18" s="105">
        <v>3.8286858451619277</v>
      </c>
      <c r="AB18" s="105">
        <v>6.149475129442683</v>
      </c>
      <c r="AC18" s="105">
        <v>0.65120492510904826</v>
      </c>
      <c r="AD18" s="105">
        <v>2.2766481320589915</v>
      </c>
      <c r="AE18" s="105">
        <v>0.3986048543842366</v>
      </c>
      <c r="AF18" s="105">
        <v>7.9818458407509868E-2</v>
      </c>
      <c r="AG18" s="105">
        <v>0.35099782754787739</v>
      </c>
      <c r="AH18" s="105">
        <v>4.3241010375512832E-2</v>
      </c>
      <c r="AI18" s="105">
        <v>0.28461582445594019</v>
      </c>
      <c r="AJ18" s="105">
        <v>4.7710422560061805E-2</v>
      </c>
      <c r="AK18" s="105">
        <v>0.15620318749632869</v>
      </c>
      <c r="AL18" s="105">
        <v>1.5534233379957654E-2</v>
      </c>
      <c r="AM18" s="105">
        <v>0.1678716897287072</v>
      </c>
      <c r="AN18" s="105">
        <v>1.7007290606182491E-2</v>
      </c>
      <c r="AO18" s="105">
        <v>0.33128038590631759</v>
      </c>
      <c r="AP18" s="105">
        <v>0.14914540874992416</v>
      </c>
      <c r="AQ18" s="105">
        <v>0.22842562867730368</v>
      </c>
      <c r="AR18" s="105">
        <v>0.45475971426570527</v>
      </c>
      <c r="AS18" s="133" t="s">
        <v>60</v>
      </c>
      <c r="AT18" s="63">
        <f t="shared" si="27"/>
        <v>18.347626880603304</v>
      </c>
      <c r="AU18" s="63">
        <f t="shared" si="2"/>
        <v>82.171806727009411</v>
      </c>
      <c r="AV18" s="63">
        <f t="shared" si="2"/>
        <v>33.708965209589408</v>
      </c>
      <c r="AW18" s="63">
        <f t="shared" si="2"/>
        <v>3.6399836603719957</v>
      </c>
      <c r="AX18" s="63">
        <f t="shared" si="2"/>
        <v>7.9846869307759825</v>
      </c>
      <c r="AY18" s="63">
        <f t="shared" si="2"/>
        <v>55.638717066004077</v>
      </c>
      <c r="AZ18" s="63">
        <f t="shared" si="2"/>
        <v>37.190054083009194</v>
      </c>
      <c r="BA18" s="63">
        <f t="shared" si="2"/>
        <v>30.915540421588528</v>
      </c>
      <c r="BB18" s="63">
        <f t="shared" si="2"/>
        <v>4.8209782501417315</v>
      </c>
      <c r="BC18" s="63">
        <f t="shared" si="2"/>
        <v>152.4342936822533</v>
      </c>
      <c r="BD18" s="63">
        <f t="shared" si="2"/>
        <v>11.516070696966393</v>
      </c>
      <c r="BE18" s="63">
        <f t="shared" si="2"/>
        <v>102.85537728475913</v>
      </c>
      <c r="BF18" s="63">
        <f t="shared" si="2"/>
        <v>14.437004674267525</v>
      </c>
      <c r="BG18" s="63">
        <f t="shared" si="2"/>
        <v>4.7718815350946864</v>
      </c>
      <c r="BH18" s="63">
        <f t="shared" si="3"/>
        <v>1.3661169657177672</v>
      </c>
      <c r="BI18" s="63">
        <f t="shared" si="4"/>
        <v>3.7033790807128424E-2</v>
      </c>
      <c r="BJ18" s="63">
        <f t="shared" si="5"/>
        <v>35.915181505883062</v>
      </c>
      <c r="BK18" s="63">
        <f t="shared" si="6"/>
        <v>57.685462942574439</v>
      </c>
      <c r="BL18" s="63">
        <f t="shared" si="7"/>
        <v>6.108660785624549</v>
      </c>
      <c r="BM18" s="63">
        <f t="shared" si="8"/>
        <v>21.356213122382762</v>
      </c>
      <c r="BN18" s="63">
        <f t="shared" si="9"/>
        <v>3.7391330271785397</v>
      </c>
      <c r="BO18" s="63">
        <f t="shared" si="10"/>
        <v>0.74874109215514728</v>
      </c>
      <c r="BP18" s="63">
        <f t="shared" si="11"/>
        <v>3.2925529004899334</v>
      </c>
      <c r="BQ18" s="63">
        <f t="shared" si="12"/>
        <v>0.40562448812475865</v>
      </c>
      <c r="BR18" s="63">
        <f t="shared" si="13"/>
        <v>2.6698531580225069</v>
      </c>
      <c r="BS18" s="63">
        <f t="shared" si="14"/>
        <v>0.44755003551212674</v>
      </c>
      <c r="BT18" s="63">
        <f t="shared" si="15"/>
        <v>1.4652719125067992</v>
      </c>
      <c r="BU18" s="63">
        <f t="shared" si="16"/>
        <v>0.14571966307993869</v>
      </c>
      <c r="BV18" s="63">
        <f t="shared" si="17"/>
        <v>1.5747288887450654</v>
      </c>
      <c r="BW18" s="63">
        <f t="shared" si="18"/>
        <v>0.15953775100566145</v>
      </c>
      <c r="BX18" s="63">
        <f t="shared" si="19"/>
        <v>3.1075924404189856</v>
      </c>
      <c r="BY18" s="63">
        <f t="shared" si="20"/>
        <v>1.3990660614767934</v>
      </c>
      <c r="BZ18" s="63">
        <f t="shared" si="21"/>
        <v>2.1427581803055551</v>
      </c>
      <c r="CA18" s="63">
        <f t="shared" si="22"/>
        <v>4.2658965347222315</v>
      </c>
      <c r="CB18" s="137" t="s">
        <v>60</v>
      </c>
      <c r="CD18" s="63">
        <f t="shared" si="23"/>
        <v>147.2303019702517</v>
      </c>
      <c r="CE18" s="63">
        <f t="shared" si="24"/>
        <v>135.71423127328532</v>
      </c>
      <c r="CF18" s="63">
        <f t="shared" si="25"/>
        <v>125.5533924757985</v>
      </c>
      <c r="CG18" s="137">
        <f t="shared" si="26"/>
        <v>10.160838797486791</v>
      </c>
    </row>
    <row r="19" spans="1:85">
      <c r="A19" s="127" t="s">
        <v>74</v>
      </c>
      <c r="B19" s="17" t="s">
        <v>58</v>
      </c>
      <c r="C19" s="17" t="s">
        <v>59</v>
      </c>
      <c r="D19" s="113">
        <v>73.5</v>
      </c>
      <c r="E19" s="104">
        <v>0.1052</v>
      </c>
      <c r="F19" s="6">
        <v>0.67500000000000004</v>
      </c>
      <c r="G19" s="6">
        <v>101.526</v>
      </c>
      <c r="H19" s="6">
        <f t="shared" si="0"/>
        <v>965.0760456273764</v>
      </c>
      <c r="I19" s="6">
        <v>9.9375</v>
      </c>
      <c r="J19" s="111">
        <f t="shared" si="1"/>
        <v>9590.4432034220536</v>
      </c>
      <c r="K19" s="105">
        <v>1.2922320479500027</v>
      </c>
      <c r="L19" s="105">
        <v>8.1720008877967469</v>
      </c>
      <c r="M19" s="105">
        <v>1.0839828913247778</v>
      </c>
      <c r="N19" s="105">
        <v>1.4313961527736336</v>
      </c>
      <c r="O19" s="105">
        <v>1.8658211717652005</v>
      </c>
      <c r="P19" s="105">
        <v>4.5063815502594249</v>
      </c>
      <c r="Q19" s="105">
        <v>0.13233713400258468</v>
      </c>
      <c r="R19" s="105">
        <v>2.4712849673739141</v>
      </c>
      <c r="S19" s="105">
        <v>0.26762015196495792</v>
      </c>
      <c r="T19" s="105">
        <v>13.519004966135435</v>
      </c>
      <c r="U19" s="105">
        <v>0.78298176623810534</v>
      </c>
      <c r="V19" s="105">
        <v>6.6324588033034431</v>
      </c>
      <c r="W19" s="105">
        <v>0.88159905889229662</v>
      </c>
      <c r="X19" s="105">
        <v>0.33882958924787931</v>
      </c>
      <c r="Y19" s="105">
        <v>0.25182027320033756</v>
      </c>
      <c r="Z19" s="105">
        <v>2.6945482897871307E-3</v>
      </c>
      <c r="AA19" s="105">
        <v>1.1844508355459618</v>
      </c>
      <c r="AB19" s="105">
        <v>2.4711049967475822</v>
      </c>
      <c r="AC19" s="105">
        <v>0.30022001547066429</v>
      </c>
      <c r="AD19" s="105">
        <v>1.1487939801344715</v>
      </c>
      <c r="AE19" s="105">
        <v>0.22699731252342134</v>
      </c>
      <c r="AF19" s="105">
        <v>4.5782885618484412E-2</v>
      </c>
      <c r="AG19" s="105">
        <v>0.22243709900260908</v>
      </c>
      <c r="AH19" s="105">
        <v>3.0510531337818479E-2</v>
      </c>
      <c r="AI19" s="105">
        <v>0.20564924482762853</v>
      </c>
      <c r="AJ19" s="105">
        <v>3.120100540028661E-2</v>
      </c>
      <c r="AK19" s="105">
        <v>0.1022738144483582</v>
      </c>
      <c r="AL19" s="105">
        <v>5.6340232189814364E-3</v>
      </c>
      <c r="AM19" s="105">
        <v>9.1611598658806248E-2</v>
      </c>
      <c r="AN19" s="105">
        <v>4.8262290787698964E-3</v>
      </c>
      <c r="AO19" s="105">
        <v>0.20241883788018122</v>
      </c>
      <c r="AP19" s="105">
        <v>2.7364114561118837E-2</v>
      </c>
      <c r="AQ19" s="105">
        <v>7.8155340762866121E-2</v>
      </c>
      <c r="AR19" s="105">
        <v>0.6263183111124101</v>
      </c>
      <c r="AS19" s="133" t="s">
        <v>60</v>
      </c>
      <c r="AT19" s="63">
        <f t="shared" si="27"/>
        <v>12.393078061506264</v>
      </c>
      <c r="AU19" s="63">
        <f t="shared" si="2"/>
        <v>78.3731103727293</v>
      </c>
      <c r="AV19" s="63">
        <f t="shared" si="2"/>
        <v>10.395876352731502</v>
      </c>
      <c r="AW19" s="63">
        <f t="shared" si="2"/>
        <v>13.727723504772369</v>
      </c>
      <c r="AX19" s="63">
        <f t="shared" si="2"/>
        <v>17.89405197555654</v>
      </c>
      <c r="AY19" s="63">
        <f t="shared" si="2"/>
        <v>43.218196310712038</v>
      </c>
      <c r="AZ19" s="63">
        <f t="shared" si="2"/>
        <v>1.2691717673554417</v>
      </c>
      <c r="BA19" s="63">
        <f t="shared" si="2"/>
        <v>23.700718119070245</v>
      </c>
      <c r="BB19" s="63">
        <f t="shared" si="2"/>
        <v>2.5665958675111078</v>
      </c>
      <c r="BC19" s="63">
        <f t="shared" si="2"/>
        <v>129.65324929450259</v>
      </c>
      <c r="BD19" s="63">
        <f t="shared" si="2"/>
        <v>7.509142158421632</v>
      </c>
      <c r="BE19" s="63">
        <f t="shared" si="2"/>
        <v>63.608219452118277</v>
      </c>
      <c r="BF19" s="63">
        <f t="shared" si="2"/>
        <v>8.4549257024969044</v>
      </c>
      <c r="BG19" s="63">
        <f t="shared" si="2"/>
        <v>3.2495259313206102</v>
      </c>
      <c r="BH19" s="63">
        <f t="shared" si="3"/>
        <v>2.4150680275980623</v>
      </c>
      <c r="BI19" s="63">
        <f t="shared" si="4"/>
        <v>2.5841912332081506E-2</v>
      </c>
      <c r="BJ19" s="63">
        <f t="shared" si="5"/>
        <v>11.359408465549341</v>
      </c>
      <c r="BK19" s="63">
        <f t="shared" si="6"/>
        <v>23.698992121000128</v>
      </c>
      <c r="BL19" s="63">
        <f t="shared" si="7"/>
        <v>2.8792430069018962</v>
      </c>
      <c r="BM19" s="63">
        <f t="shared" si="8"/>
        <v>11.017443418912812</v>
      </c>
      <c r="BN19" s="63">
        <f t="shared" si="9"/>
        <v>2.1770048330853178</v>
      </c>
      <c r="BO19" s="63">
        <f t="shared" si="10"/>
        <v>0.43907816421284307</v>
      </c>
      <c r="BP19" s="63">
        <f t="shared" si="11"/>
        <v>2.1332703643184905</v>
      </c>
      <c r="BQ19" s="63">
        <f t="shared" si="12"/>
        <v>0.2926095179015768</v>
      </c>
      <c r="BR19" s="63">
        <f t="shared" si="13"/>
        <v>1.9722674023460078</v>
      </c>
      <c r="BS19" s="63">
        <f t="shared" si="14"/>
        <v>0.29923147018111346</v>
      </c>
      <c r="BT19" s="63">
        <f t="shared" si="15"/>
        <v>0.98085120866430509</v>
      </c>
      <c r="BU19" s="63">
        <f t="shared" si="16"/>
        <v>5.4032779688402553E-2</v>
      </c>
      <c r="BV19" s="63">
        <f t="shared" si="17"/>
        <v>0.87859583371197736</v>
      </c>
      <c r="BW19" s="63">
        <f t="shared" si="18"/>
        <v>4.6285675866646635E-2</v>
      </c>
      <c r="BX19" s="63">
        <f t="shared" si="19"/>
        <v>1.9412863679925745</v>
      </c>
      <c r="BY19" s="63">
        <f t="shared" si="20"/>
        <v>0.26243398651034461</v>
      </c>
      <c r="BZ19" s="63">
        <f t="shared" si="21"/>
        <v>0.74954435663036389</v>
      </c>
      <c r="CA19" s="63">
        <f t="shared" si="22"/>
        <v>6.0066701899867931</v>
      </c>
      <c r="CB19" s="137" t="s">
        <v>60</v>
      </c>
      <c r="CD19" s="63">
        <f t="shared" si="23"/>
        <v>65.737456420762499</v>
      </c>
      <c r="CE19" s="63">
        <f t="shared" si="24"/>
        <v>58.228314262340859</v>
      </c>
      <c r="CF19" s="63">
        <f t="shared" si="25"/>
        <v>51.571170009662339</v>
      </c>
      <c r="CG19" s="137">
        <f t="shared" si="26"/>
        <v>6.6571442526785196</v>
      </c>
    </row>
    <row r="20" spans="1:85">
      <c r="A20" s="127" t="s">
        <v>75</v>
      </c>
      <c r="B20" s="17" t="s">
        <v>58</v>
      </c>
      <c r="C20" s="17" t="s">
        <v>59</v>
      </c>
      <c r="D20" s="113">
        <v>76.2</v>
      </c>
      <c r="E20" s="104">
        <v>0.1036</v>
      </c>
      <c r="F20" s="6">
        <v>0.67500000000000004</v>
      </c>
      <c r="G20" s="6">
        <v>101.041</v>
      </c>
      <c r="H20" s="6">
        <f t="shared" si="0"/>
        <v>975.29922779922776</v>
      </c>
      <c r="I20" s="6">
        <v>9.9102228047182166</v>
      </c>
      <c r="J20" s="111">
        <f t="shared" si="1"/>
        <v>9665.4326487599737</v>
      </c>
      <c r="K20" s="105">
        <v>1.5759441607030429</v>
      </c>
      <c r="L20" s="105">
        <v>5.1045830781545174</v>
      </c>
      <c r="M20" s="105">
        <v>1.8387623934599577</v>
      </c>
      <c r="N20" s="105">
        <v>0.18810722351279516</v>
      </c>
      <c r="O20" s="105">
        <v>-0.30891422594170298</v>
      </c>
      <c r="P20" s="105">
        <v>5.2586474321284875</v>
      </c>
      <c r="Q20" s="105">
        <v>2.0581186741876554</v>
      </c>
      <c r="R20" s="105">
        <v>3.0417959365851965</v>
      </c>
      <c r="S20" s="105">
        <v>0.50588228350475739</v>
      </c>
      <c r="T20" s="105">
        <v>9.3564973973625598</v>
      </c>
      <c r="U20" s="105">
        <v>1.0826257644652553</v>
      </c>
      <c r="V20" s="105">
        <v>9.0395674309008385</v>
      </c>
      <c r="W20" s="105">
        <v>1.3987101140396421</v>
      </c>
      <c r="X20" s="105">
        <v>0.25111192912413527</v>
      </c>
      <c r="Y20" s="105">
        <v>0.10257144992031483</v>
      </c>
      <c r="Z20" s="105">
        <v>2.3337010668835669E-3</v>
      </c>
      <c r="AA20" s="105">
        <v>3.8049166983144551</v>
      </c>
      <c r="AB20" s="105">
        <v>6.612813657486047</v>
      </c>
      <c r="AC20" s="105">
        <v>0.7358132074922924</v>
      </c>
      <c r="AD20" s="105">
        <v>2.5334877986409761</v>
      </c>
      <c r="AE20" s="105">
        <v>0.42499698165040267</v>
      </c>
      <c r="AF20" s="105">
        <v>7.9419996860644798E-2</v>
      </c>
      <c r="AG20" s="105">
        <v>0.35069355993824791</v>
      </c>
      <c r="AH20" s="105">
        <v>4.2714743782132247E-2</v>
      </c>
      <c r="AI20" s="105">
        <v>0.27399481672843523</v>
      </c>
      <c r="AJ20" s="105">
        <v>4.4426223373666841E-2</v>
      </c>
      <c r="AK20" s="105">
        <v>0.14803747127343792</v>
      </c>
      <c r="AL20" s="105">
        <v>1.4234618317498237E-2</v>
      </c>
      <c r="AM20" s="105">
        <v>0.15447911974637415</v>
      </c>
      <c r="AN20" s="105">
        <v>1.472301277359307E-2</v>
      </c>
      <c r="AO20" s="105">
        <v>0.2765374034896439</v>
      </c>
      <c r="AP20" s="105">
        <v>0.10934067959870554</v>
      </c>
      <c r="AQ20" s="105">
        <v>0.254926443663819</v>
      </c>
      <c r="AR20" s="105">
        <v>0.34770253853707894</v>
      </c>
      <c r="AS20" s="133" t="s">
        <v>60</v>
      </c>
      <c r="AT20" s="63">
        <f t="shared" si="27"/>
        <v>15.232182143481825</v>
      </c>
      <c r="AU20" s="63">
        <f t="shared" si="2"/>
        <v>49.338003941902357</v>
      </c>
      <c r="AV20" s="63">
        <f t="shared" si="2"/>
        <v>17.772434071059909</v>
      </c>
      <c r="AW20" s="63">
        <f t="shared" si="2"/>
        <v>1.8181376996081602</v>
      </c>
      <c r="AX20" s="63" t="str">
        <f t="shared" si="2"/>
        <v>DL</v>
      </c>
      <c r="AY20" s="63">
        <f t="shared" si="2"/>
        <v>50.827102578812486</v>
      </c>
      <c r="AZ20" s="63">
        <f t="shared" si="2"/>
        <v>19.892607428515955</v>
      </c>
      <c r="BA20" s="63">
        <f t="shared" si="2"/>
        <v>29.400273756335981</v>
      </c>
      <c r="BB20" s="63">
        <f t="shared" si="2"/>
        <v>4.8895711394161312</v>
      </c>
      <c r="BC20" s="63">
        <f t="shared" si="2"/>
        <v>90.434595422505808</v>
      </c>
      <c r="BD20" s="63">
        <f t="shared" si="2"/>
        <v>10.464046410251203</v>
      </c>
      <c r="BE20" s="63">
        <f t="shared" si="2"/>
        <v>87.371330177296286</v>
      </c>
      <c r="BF20" s="63">
        <f t="shared" si="2"/>
        <v>13.519138402389542</v>
      </c>
      <c r="BG20" s="63">
        <f t="shared" si="2"/>
        <v>2.4271054382495176</v>
      </c>
      <c r="BH20" s="63">
        <f t="shared" si="3"/>
        <v>0.99139744089045967</v>
      </c>
      <c r="BI20" s="63">
        <f t="shared" si="4"/>
        <v>2.2556230484302411E-2</v>
      </c>
      <c r="BJ20" s="63">
        <f t="shared" si="5"/>
        <v>36.776166081700538</v>
      </c>
      <c r="BK20" s="63">
        <f t="shared" si="6"/>
        <v>63.915705025231496</v>
      </c>
      <c r="BL20" s="63">
        <f t="shared" si="7"/>
        <v>7.1119529990847994</v>
      </c>
      <c r="BM20" s="63">
        <f t="shared" si="8"/>
        <v>24.487255684219523</v>
      </c>
      <c r="BN20" s="63">
        <f t="shared" si="9"/>
        <v>4.1077797020682452</v>
      </c>
      <c r="BO20" s="63">
        <f t="shared" si="10"/>
        <v>0.76762863062129083</v>
      </c>
      <c r="BP20" s="63">
        <f t="shared" si="11"/>
        <v>3.3896049839370037</v>
      </c>
      <c r="BQ20" s="63">
        <f t="shared" si="12"/>
        <v>0.4128564791352381</v>
      </c>
      <c r="BR20" s="63">
        <f t="shared" si="13"/>
        <v>2.6482784471980234</v>
      </c>
      <c r="BS20" s="63">
        <f t="shared" si="14"/>
        <v>0.42939866985694297</v>
      </c>
      <c r="BT20" s="63">
        <f t="shared" si="15"/>
        <v>1.4308462080861537</v>
      </c>
      <c r="BU20" s="63">
        <f t="shared" si="16"/>
        <v>0.13758374462858422</v>
      </c>
      <c r="BV20" s="63">
        <f t="shared" si="17"/>
        <v>1.4931075275483063</v>
      </c>
      <c r="BW20" s="63">
        <f t="shared" si="18"/>
        <v>0.14230428834999659</v>
      </c>
      <c r="BX20" s="63">
        <f t="shared" si="19"/>
        <v>2.6728536482921146</v>
      </c>
      <c r="BY20" s="63">
        <f t="shared" si="20"/>
        <v>1.0568249744309322</v>
      </c>
      <c r="BZ20" s="63">
        <f t="shared" si="21"/>
        <v>2.4639743716205462</v>
      </c>
      <c r="CA20" s="63">
        <f t="shared" si="22"/>
        <v>3.3606954680330059</v>
      </c>
      <c r="CB20" s="137" t="s">
        <v>60</v>
      </c>
      <c r="CD20" s="63">
        <f t="shared" si="23"/>
        <v>157.71451488191735</v>
      </c>
      <c r="CE20" s="63">
        <f t="shared" si="24"/>
        <v>147.25046847166615</v>
      </c>
      <c r="CF20" s="63">
        <f t="shared" si="25"/>
        <v>137.1664881229259</v>
      </c>
      <c r="CG20" s="137">
        <f t="shared" si="26"/>
        <v>10.08398034874025</v>
      </c>
    </row>
    <row r="21" spans="1:85">
      <c r="A21" s="127" t="s">
        <v>76</v>
      </c>
      <c r="B21" s="17" t="s">
        <v>58</v>
      </c>
      <c r="C21" s="17" t="s">
        <v>59</v>
      </c>
      <c r="D21" s="113">
        <v>79</v>
      </c>
      <c r="E21" s="104">
        <v>0.10589999999999999</v>
      </c>
      <c r="F21" s="6">
        <v>0.63900000000000001</v>
      </c>
      <c r="G21" s="6">
        <v>100.919</v>
      </c>
      <c r="H21" s="6">
        <f t="shared" si="0"/>
        <v>952.96506137865913</v>
      </c>
      <c r="I21" s="6">
        <v>10.146764509673115</v>
      </c>
      <c r="J21" s="111">
        <f t="shared" si="1"/>
        <v>9669.512063755441</v>
      </c>
      <c r="K21" s="105">
        <v>0.92218410721472299</v>
      </c>
      <c r="L21" s="105">
        <v>1.4816311858110651</v>
      </c>
      <c r="M21" s="105">
        <v>1.2729774575195767</v>
      </c>
      <c r="N21" s="105">
        <v>0.24113355703841455</v>
      </c>
      <c r="O21" s="105">
        <v>-0.39838995291293455</v>
      </c>
      <c r="P21" s="105">
        <v>13.37765587337352</v>
      </c>
      <c r="Q21" s="105">
        <v>2.8054296111525416</v>
      </c>
      <c r="R21" s="105">
        <v>1.9686940201993339</v>
      </c>
      <c r="S21" s="105">
        <v>0.29911422419825884</v>
      </c>
      <c r="T21" s="105">
        <v>12.680959742738519</v>
      </c>
      <c r="U21" s="105">
        <v>1.1509783609692095</v>
      </c>
      <c r="V21" s="105">
        <v>7.9207143849748043</v>
      </c>
      <c r="W21" s="105">
        <v>0.82400809620164528</v>
      </c>
      <c r="X21" s="105">
        <v>0.38790256442328447</v>
      </c>
      <c r="Y21" s="105">
        <v>0.1372728484087932</v>
      </c>
      <c r="Z21" s="105">
        <v>2.3409478233173448E-3</v>
      </c>
      <c r="AA21" s="105">
        <v>1.6531392689488826</v>
      </c>
      <c r="AB21" s="105">
        <v>3.3027089137336891</v>
      </c>
      <c r="AC21" s="105">
        <v>0.40914246413492555</v>
      </c>
      <c r="AD21" s="105">
        <v>1.6103059024487123</v>
      </c>
      <c r="AE21" s="105">
        <v>0.32581276534022691</v>
      </c>
      <c r="AF21" s="105">
        <v>6.5171507251515368E-2</v>
      </c>
      <c r="AG21" s="105">
        <v>0.29994949129019521</v>
      </c>
      <c r="AH21" s="105">
        <v>3.911266139370196E-2</v>
      </c>
      <c r="AI21" s="105">
        <v>0.27681149099014879</v>
      </c>
      <c r="AJ21" s="105">
        <v>4.578710259434756E-2</v>
      </c>
      <c r="AK21" s="105">
        <v>0.14392470584259373</v>
      </c>
      <c r="AL21" s="105">
        <v>1.317768982931627E-2</v>
      </c>
      <c r="AM21" s="105">
        <v>0.13716148062977701</v>
      </c>
      <c r="AN21" s="105">
        <v>1.2225922555687796E-2</v>
      </c>
      <c r="AO21" s="105">
        <v>0.22825337748816041</v>
      </c>
      <c r="AP21" s="105">
        <v>6.0661394365918241E-2</v>
      </c>
      <c r="AQ21" s="105">
        <v>0.15570601076422125</v>
      </c>
      <c r="AR21" s="105">
        <v>0.34512573601947644</v>
      </c>
      <c r="AS21" s="133" t="s">
        <v>60</v>
      </c>
      <c r="AT21" s="63">
        <f t="shared" si="27"/>
        <v>8.9170703497163046</v>
      </c>
      <c r="AU21" s="63">
        <f t="shared" ref="AU21:AU44" si="28">IF(L21 &lt; 0, "DL", IF(L21 &gt; 0, ((L21*$J21)/1000), ""))</f>
        <v>14.326650625236374</v>
      </c>
      <c r="AV21" s="63">
        <f t="shared" ref="AV21:AV44" si="29">IF(M21 &lt; 0, "DL", IF(M21 &gt; 0, ((M21*$J21)/1000), ""))</f>
        <v>12.309070882374277</v>
      </c>
      <c r="AW21" s="63">
        <f t="shared" ref="AW21:AW44" si="30">IF(N21 &lt; 0, "DL", IF(N21 &gt; 0, ((N21*$J21)/1000), ""))</f>
        <v>2.3316438387592102</v>
      </c>
      <c r="AX21" s="63" t="str">
        <f t="shared" ref="AX21:AX44" si="31">IF(O21 &lt; 0, "DL", IF(O21 &gt; 0, ((O21*$J21)/1000), ""))</f>
        <v>DL</v>
      </c>
      <c r="AY21" s="63">
        <f t="shared" ref="AY21:AY44" si="32">IF(P21 &lt; 0, "DL", IF(P21 &gt; 0, ((P21*$J21)/1000), ""))</f>
        <v>129.35540485235407</v>
      </c>
      <c r="AZ21" s="63">
        <f t="shared" ref="AZ21:AZ44" si="33">IF(Q21 &lt; 0, "DL", IF(Q21 &gt; 0, ((Q21*$J21)/1000), ""))</f>
        <v>27.127135469056238</v>
      </c>
      <c r="BA21" s="63">
        <f t="shared" ref="BA21:BA44" si="34">IF(R21 &lt; 0, "DL", IF(R21 &gt; 0, ((R21*$J21)/1000), ""))</f>
        <v>19.036310578160656</v>
      </c>
      <c r="BB21" s="63">
        <f t="shared" ref="BB21:BB44" si="35">IF(S21 &lt; 0, "DL", IF(S21 &gt; 0, ((S21*$J21)/1000), ""))</f>
        <v>2.8922885993259131</v>
      </c>
      <c r="BC21" s="63">
        <f t="shared" ref="BC21:BC44" si="36">IF(T21 &lt; 0, "DL", IF(T21 &gt; 0, ((T21*$J21)/1000), ""))</f>
        <v>122.61869321240721</v>
      </c>
      <c r="BD21" s="63">
        <f t="shared" ref="BD21:BD44" si="37">IF(U21 &lt; 0, "DL", IF(U21 &gt; 0, ((U21*$J21)/1000), ""))</f>
        <v>11.129399146513235</v>
      </c>
      <c r="BE21" s="63">
        <f t="shared" ref="BE21:BE44" si="38">IF(V21 &lt; 0, "DL", IF(V21 &gt; 0, ((V21*$J21)/1000), ""))</f>
        <v>76.589443299075128</v>
      </c>
      <c r="BF21" s="63">
        <f t="shared" ref="BF21:BF44" si="39">IF(W21 &lt; 0, "DL", IF(W21 &gt; 0, ((W21*$J21)/1000), ""))</f>
        <v>7.9677562268539628</v>
      </c>
      <c r="BG21" s="63">
        <f t="shared" ref="BG21:BG44" si="40">IF(X21 &lt; 0, "DL", IF(X21 &gt; 0, ((X21*$J21)/1000), ""))</f>
        <v>3.7508285262526213</v>
      </c>
      <c r="BH21" s="63">
        <f t="shared" si="3"/>
        <v>1.3273614637148978</v>
      </c>
      <c r="BI21" s="63">
        <f t="shared" si="4"/>
        <v>2.2635823218189105E-2</v>
      </c>
      <c r="BJ21" s="63">
        <f t="shared" si="5"/>
        <v>15.985050104169071</v>
      </c>
      <c r="BK21" s="63">
        <f t="shared" si="6"/>
        <v>31.935583684420536</v>
      </c>
      <c r="BL21" s="63">
        <f t="shared" si="7"/>
        <v>3.9562079927472906</v>
      </c>
      <c r="BM21" s="63">
        <f t="shared" si="8"/>
        <v>15.570872350064416</v>
      </c>
      <c r="BN21" s="63">
        <f t="shared" si="9"/>
        <v>3.1504504649828444</v>
      </c>
      <c r="BO21" s="63">
        <f t="shared" si="10"/>
        <v>0.63017667558165302</v>
      </c>
      <c r="BP21" s="63">
        <f t="shared" si="11"/>
        <v>2.9003652245478504</v>
      </c>
      <c r="BQ21" s="63">
        <f t="shared" si="12"/>
        <v>0.37820035119198281</v>
      </c>
      <c r="BR21" s="63">
        <f t="shared" si="13"/>
        <v>2.6766320515153743</v>
      </c>
      <c r="BS21" s="63">
        <f t="shared" si="14"/>
        <v>0.44273894090045179</v>
      </c>
      <c r="BT21" s="63">
        <f t="shared" si="15"/>
        <v>1.3916816794174134</v>
      </c>
      <c r="BU21" s="63">
        <f t="shared" si="16"/>
        <v>0.12742183077700106</v>
      </c>
      <c r="BV21" s="63">
        <f t="shared" si="17"/>
        <v>1.326284591632187</v>
      </c>
      <c r="BW21" s="63">
        <f t="shared" si="18"/>
        <v>0.11821870564276291</v>
      </c>
      <c r="BX21" s="63">
        <f t="shared" si="19"/>
        <v>2.2070987872146914</v>
      </c>
      <c r="BY21" s="63">
        <f t="shared" si="20"/>
        <v>0.58656608462547277</v>
      </c>
      <c r="BZ21" s="63">
        <f t="shared" si="21"/>
        <v>1.5056011494838719</v>
      </c>
      <c r="CA21" s="63">
        <f t="shared" si="22"/>
        <v>3.3371974679528029</v>
      </c>
      <c r="CB21" s="137" t="s">
        <v>60</v>
      </c>
      <c r="CD21" s="63">
        <f t="shared" si="23"/>
        <v>91.719283794104058</v>
      </c>
      <c r="CE21" s="63">
        <f t="shared" si="24"/>
        <v>80.589884647590821</v>
      </c>
      <c r="CF21" s="63">
        <f t="shared" si="25"/>
        <v>71.228341271965803</v>
      </c>
      <c r="CG21" s="137">
        <f t="shared" si="26"/>
        <v>9.3615433756250237</v>
      </c>
    </row>
    <row r="22" spans="1:85">
      <c r="A22" s="127" t="s">
        <v>77</v>
      </c>
      <c r="B22" s="17" t="s">
        <v>58</v>
      </c>
      <c r="C22" s="17" t="s">
        <v>59</v>
      </c>
      <c r="D22" s="113">
        <v>134.4</v>
      </c>
      <c r="E22" s="104">
        <v>9.98E-2</v>
      </c>
      <c r="F22" s="6">
        <v>0.66600000000000004</v>
      </c>
      <c r="G22" s="6">
        <v>101.82899999999999</v>
      </c>
      <c r="H22" s="6">
        <f t="shared" si="0"/>
        <v>1020.3306613226453</v>
      </c>
      <c r="I22" s="6">
        <v>10.020408163265307</v>
      </c>
      <c r="J22" s="111">
        <f t="shared" si="1"/>
        <v>10224.129687947323</v>
      </c>
      <c r="K22" s="105">
        <v>1.3561079797829201</v>
      </c>
      <c r="L22" s="105">
        <v>4.8871971503252976</v>
      </c>
      <c r="M22" s="105">
        <v>2.2604736221057791</v>
      </c>
      <c r="N22" s="105">
        <v>0.45781935363796239</v>
      </c>
      <c r="O22" s="105">
        <v>-4.0528551087518426E-2</v>
      </c>
      <c r="P22" s="105">
        <v>-1.052164792598272</v>
      </c>
      <c r="Q22" s="105">
        <v>3.2493343593915665</v>
      </c>
      <c r="R22" s="105">
        <v>2.0505570265139292</v>
      </c>
      <c r="S22" s="105">
        <v>0.35715151698552172</v>
      </c>
      <c r="T22" s="105">
        <v>9.1083550339481985</v>
      </c>
      <c r="U22" s="105">
        <v>0.9970965224089523</v>
      </c>
      <c r="V22" s="105">
        <v>14.272035629289743</v>
      </c>
      <c r="W22" s="105">
        <v>1.1001413560371442</v>
      </c>
      <c r="X22" s="105">
        <v>-0.15648504100178717</v>
      </c>
      <c r="Y22" s="105">
        <v>4.8802385228906585E-2</v>
      </c>
      <c r="Z22" s="105">
        <v>1.9163630211766428E-3</v>
      </c>
      <c r="AA22" s="105">
        <v>2.1583538402457432</v>
      </c>
      <c r="AB22" s="105">
        <v>3.6860254626219189</v>
      </c>
      <c r="AC22" s="105">
        <v>0.39532376536315217</v>
      </c>
      <c r="AD22" s="105">
        <v>1.3970833036192465</v>
      </c>
      <c r="AE22" s="105">
        <v>0.22465933185531814</v>
      </c>
      <c r="AF22" s="105">
        <v>3.7201187428580092E-2</v>
      </c>
      <c r="AG22" s="105">
        <v>0.20141718515181517</v>
      </c>
      <c r="AH22" s="105">
        <v>2.6712604099250234E-2</v>
      </c>
      <c r="AI22" s="105">
        <v>0.1956068563736065</v>
      </c>
      <c r="AJ22" s="105">
        <v>3.4981182192371431E-2</v>
      </c>
      <c r="AK22" s="105">
        <v>0.12997837021624603</v>
      </c>
      <c r="AL22" s="105">
        <v>1.2238159955231941E-2</v>
      </c>
      <c r="AM22" s="105">
        <v>0.14392739532972737</v>
      </c>
      <c r="AN22" s="105">
        <v>1.3867328990032138E-2</v>
      </c>
      <c r="AO22" s="105">
        <v>0.40548438226108752</v>
      </c>
      <c r="AP22" s="105">
        <v>9.2034987497184306E-2</v>
      </c>
      <c r="AQ22" s="105">
        <v>0.14564983990923458</v>
      </c>
      <c r="AR22" s="105">
        <v>0.24585138315486699</v>
      </c>
      <c r="AS22" s="133" t="s">
        <v>60</v>
      </c>
      <c r="AT22" s="63">
        <f t="shared" si="27"/>
        <v>13.865023856160821</v>
      </c>
      <c r="AU22" s="63">
        <f t="shared" si="28"/>
        <v>49.967337475492428</v>
      </c>
      <c r="AV22" s="63">
        <f t="shared" si="29"/>
        <v>23.111375468593511</v>
      </c>
      <c r="AW22" s="63">
        <f t="shared" si="30"/>
        <v>4.6808044452467454</v>
      </c>
      <c r="AX22" s="63" t="str">
        <f t="shared" si="31"/>
        <v>DL</v>
      </c>
      <c r="AY22" s="63" t="str">
        <f t="shared" si="32"/>
        <v>DL</v>
      </c>
      <c r="AZ22" s="63">
        <f t="shared" si="33"/>
        <v>33.221615889922617</v>
      </c>
      <c r="BA22" s="63">
        <f t="shared" si="34"/>
        <v>20.96516097161005</v>
      </c>
      <c r="BB22" s="63">
        <f t="shared" si="35"/>
        <v>3.651563427907095</v>
      </c>
      <c r="BC22" s="63">
        <f t="shared" si="36"/>
        <v>93.125003110954225</v>
      </c>
      <c r="BD22" s="63">
        <f t="shared" si="37"/>
        <v>10.194444156510402</v>
      </c>
      <c r="BE22" s="63">
        <f t="shared" si="38"/>
        <v>145.9191431848632</v>
      </c>
      <c r="BF22" s="63">
        <f t="shared" si="39"/>
        <v>11.247987899197993</v>
      </c>
      <c r="BG22" s="63" t="str">
        <f t="shared" si="40"/>
        <v>DL</v>
      </c>
      <c r="BH22" s="63">
        <f t="shared" si="3"/>
        <v>0.49896191566150572</v>
      </c>
      <c r="BI22" s="63">
        <f t="shared" si="4"/>
        <v>1.9593144057696538E-2</v>
      </c>
      <c r="BJ22" s="63">
        <f t="shared" si="5"/>
        <v>22.067289575151616</v>
      </c>
      <c r="BK22" s="63">
        <f t="shared" si="6"/>
        <v>37.686402362922529</v>
      </c>
      <c r="BL22" s="63">
        <f t="shared" si="7"/>
        <v>4.0418414458005261</v>
      </c>
      <c r="BM22" s="63">
        <f t="shared" si="8"/>
        <v>14.283960881069062</v>
      </c>
      <c r="BN22" s="63">
        <f t="shared" si="9"/>
        <v>2.2969461444963679</v>
      </c>
      <c r="BO22" s="63">
        <f t="shared" si="10"/>
        <v>0.38034976481543847</v>
      </c>
      <c r="BP22" s="63">
        <f t="shared" si="11"/>
        <v>2.0593154223734564</v>
      </c>
      <c r="BQ22" s="63">
        <f t="shared" si="12"/>
        <v>0.27311312861352771</v>
      </c>
      <c r="BR22" s="63">
        <f t="shared" si="13"/>
        <v>1.9999098674154383</v>
      </c>
      <c r="BS22" s="63">
        <f t="shared" si="14"/>
        <v>0.35765214337251899</v>
      </c>
      <c r="BT22" s="63">
        <f t="shared" si="15"/>
        <v>1.3289157137189291</v>
      </c>
      <c r="BU22" s="63">
        <f t="shared" si="16"/>
        <v>0.12512453452413497</v>
      </c>
      <c r="BV22" s="63">
        <f t="shared" si="17"/>
        <v>1.4715323554995965</v>
      </c>
      <c r="BW22" s="63">
        <f t="shared" si="18"/>
        <v>0.14178137001952015</v>
      </c>
      <c r="BX22" s="63">
        <f t="shared" si="19"/>
        <v>4.1457249106745655</v>
      </c>
      <c r="BY22" s="63">
        <f t="shared" si="20"/>
        <v>0.94097764799982275</v>
      </c>
      <c r="BZ22" s="63">
        <f t="shared" si="21"/>
        <v>1.4891428522607801</v>
      </c>
      <c r="CA22" s="63">
        <f t="shared" si="22"/>
        <v>2.5136164253365876</v>
      </c>
      <c r="CB22" s="137" t="s">
        <v>60</v>
      </c>
      <c r="CD22" s="63">
        <f t="shared" si="23"/>
        <v>98.708578866303057</v>
      </c>
      <c r="CE22" s="63">
        <f t="shared" si="24"/>
        <v>88.514134709792657</v>
      </c>
      <c r="CF22" s="63">
        <f t="shared" si="25"/>
        <v>80.756790174255542</v>
      </c>
      <c r="CG22" s="137">
        <f t="shared" si="26"/>
        <v>7.757344535537122</v>
      </c>
    </row>
    <row r="23" spans="1:85">
      <c r="A23" s="127" t="s">
        <v>78</v>
      </c>
      <c r="B23" s="17" t="s">
        <v>58</v>
      </c>
      <c r="C23" s="17" t="s">
        <v>59</v>
      </c>
      <c r="D23" s="113">
        <v>135.1</v>
      </c>
      <c r="E23" s="104">
        <v>0.109</v>
      </c>
      <c r="F23" s="6">
        <v>0.69299999999999995</v>
      </c>
      <c r="G23" s="6">
        <v>101.99299999999999</v>
      </c>
      <c r="H23" s="6">
        <f t="shared" si="0"/>
        <v>935.71559633027516</v>
      </c>
      <c r="I23" s="6">
        <v>10.104428288169201</v>
      </c>
      <c r="J23" s="111">
        <f t="shared" si="1"/>
        <v>9454.8711412407447</v>
      </c>
      <c r="K23" s="105">
        <v>1.6575079648078213</v>
      </c>
      <c r="L23" s="105">
        <v>7.1672322023312889</v>
      </c>
      <c r="M23" s="105">
        <v>2.3922829234707872</v>
      </c>
      <c r="N23" s="105">
        <v>0.37335612388666445</v>
      </c>
      <c r="O23" s="105">
        <v>0.22996035296823145</v>
      </c>
      <c r="P23" s="105">
        <v>1.2262823379537147</v>
      </c>
      <c r="Q23" s="105">
        <v>3.704250856884006</v>
      </c>
      <c r="R23" s="105">
        <v>2.5168125635196072</v>
      </c>
      <c r="S23" s="105">
        <v>0.53503811237972421</v>
      </c>
      <c r="T23" s="105">
        <v>9.0332894007002658</v>
      </c>
      <c r="U23" s="105">
        <v>1.1369469934337371</v>
      </c>
      <c r="V23" s="105">
        <v>12.67725034002288</v>
      </c>
      <c r="W23" s="105">
        <v>1.4835348840156759</v>
      </c>
      <c r="X23" s="105">
        <v>-3.0573524540420727E-2</v>
      </c>
      <c r="Y23" s="105">
        <v>5.511272167310681E-2</v>
      </c>
      <c r="Z23" s="105">
        <v>3.9815299466891977E-3</v>
      </c>
      <c r="AA23" s="105">
        <v>2.9856548196309545</v>
      </c>
      <c r="AB23" s="105">
        <v>5.3398167022232004</v>
      </c>
      <c r="AC23" s="105">
        <v>0.59121421206460822</v>
      </c>
      <c r="AD23" s="105">
        <v>2.1360966988902321</v>
      </c>
      <c r="AE23" s="105">
        <v>0.37060542723644102</v>
      </c>
      <c r="AF23" s="105">
        <v>6.5992530337184954E-2</v>
      </c>
      <c r="AG23" s="105">
        <v>0.30663353290091061</v>
      </c>
      <c r="AH23" s="105">
        <v>3.896451996517241E-2</v>
      </c>
      <c r="AI23" s="105">
        <v>0.26555693594492658</v>
      </c>
      <c r="AJ23" s="105">
        <v>4.4532363953301263E-2</v>
      </c>
      <c r="AK23" s="105">
        <v>0.15387165022009322</v>
      </c>
      <c r="AL23" s="105">
        <v>1.4937755400023787E-2</v>
      </c>
      <c r="AM23" s="105">
        <v>0.16507315634998271</v>
      </c>
      <c r="AN23" s="105">
        <v>1.6675311121095319E-2</v>
      </c>
      <c r="AO23" s="105">
        <v>0.41781790617084474</v>
      </c>
      <c r="AP23" s="105">
        <v>0.10908605940924411</v>
      </c>
      <c r="AQ23" s="105">
        <v>0.18276410711522334</v>
      </c>
      <c r="AR23" s="105">
        <v>0.52726976891632504</v>
      </c>
      <c r="AS23" s="133" t="s">
        <v>60</v>
      </c>
      <c r="AT23" s="63">
        <f t="shared" si="27"/>
        <v>15.671524222838148</v>
      </c>
      <c r="AU23" s="63">
        <f t="shared" si="28"/>
        <v>67.765256912393454</v>
      </c>
      <c r="AV23" s="63">
        <f t="shared" si="29"/>
        <v>22.618726774806987</v>
      </c>
      <c r="AW23" s="63">
        <f t="shared" si="30"/>
        <v>3.5300340411415281</v>
      </c>
      <c r="AX23" s="63">
        <f t="shared" si="31"/>
        <v>2.1742455049088671</v>
      </c>
      <c r="AY23" s="63">
        <f t="shared" si="32"/>
        <v>11.594341488131805</v>
      </c>
      <c r="AZ23" s="63">
        <f t="shared" si="33"/>
        <v>35.023214526668887</v>
      </c>
      <c r="BA23" s="63">
        <f t="shared" si="34"/>
        <v>23.796138474733674</v>
      </c>
      <c r="BB23" s="63">
        <f t="shared" si="35"/>
        <v>5.0587164082029767</v>
      </c>
      <c r="BC23" s="63">
        <f t="shared" si="36"/>
        <v>85.408587265156854</v>
      </c>
      <c r="BD23" s="63">
        <f t="shared" si="37"/>
        <v>10.749687317337072</v>
      </c>
      <c r="BE23" s="63">
        <f t="shared" si="38"/>
        <v>119.86176839016674</v>
      </c>
      <c r="BF23" s="63">
        <f t="shared" si="39"/>
        <v>14.026631161903749</v>
      </c>
      <c r="BG23" s="63" t="str">
        <f t="shared" si="40"/>
        <v>DL</v>
      </c>
      <c r="BH23" s="63">
        <f t="shared" si="3"/>
        <v>0.52108368166229091</v>
      </c>
      <c r="BI23" s="63">
        <f t="shared" si="4"/>
        <v>3.76448525909375E-2</v>
      </c>
      <c r="BJ23" s="63">
        <f t="shared" si="5"/>
        <v>28.228981591835051</v>
      </c>
      <c r="BK23" s="63">
        <f t="shared" si="6"/>
        <v>50.487278837365459</v>
      </c>
      <c r="BL23" s="63">
        <f t="shared" si="7"/>
        <v>5.5898541919410496</v>
      </c>
      <c r="BM23" s="63">
        <f t="shared" si="8"/>
        <v>20.196519033236875</v>
      </c>
      <c r="BN23" s="63">
        <f t="shared" si="9"/>
        <v>3.5040265587650228</v>
      </c>
      <c r="BO23" s="63">
        <f t="shared" si="10"/>
        <v>0.62395087062250432</v>
      </c>
      <c r="BP23" s="63">
        <f t="shared" si="11"/>
        <v>2.8991805411615141</v>
      </c>
      <c r="BQ23" s="63">
        <f t="shared" si="12"/>
        <v>0.36840451535100743</v>
      </c>
      <c r="BR23" s="63">
        <f t="shared" si="13"/>
        <v>2.5108066100220032</v>
      </c>
      <c r="BS23" s="63">
        <f t="shared" si="14"/>
        <v>0.4210477627932977</v>
      </c>
      <c r="BT23" s="63">
        <f t="shared" si="15"/>
        <v>1.4548366251210496</v>
      </c>
      <c r="BU23" s="63">
        <f t="shared" si="16"/>
        <v>0.14123455244659799</v>
      </c>
      <c r="BV23" s="63">
        <f t="shared" si="17"/>
        <v>1.560745422166973</v>
      </c>
      <c r="BW23" s="63">
        <f t="shared" si="18"/>
        <v>0.15766291789005499</v>
      </c>
      <c r="BX23" s="63">
        <f t="shared" si="19"/>
        <v>3.9504144633483533</v>
      </c>
      <c r="BY23" s="63">
        <f t="shared" si="20"/>
        <v>1.0313946350201357</v>
      </c>
      <c r="BZ23" s="63">
        <f t="shared" si="21"/>
        <v>1.7280110820183574</v>
      </c>
      <c r="CA23" s="63">
        <f t="shared" si="22"/>
        <v>4.9852677217756378</v>
      </c>
      <c r="CB23" s="137" t="s">
        <v>60</v>
      </c>
      <c r="CD23" s="63">
        <f t="shared" si="23"/>
        <v>128.89421734805552</v>
      </c>
      <c r="CE23" s="63">
        <f t="shared" si="24"/>
        <v>118.14453003071844</v>
      </c>
      <c r="CF23" s="63">
        <f t="shared" si="25"/>
        <v>108.63061108376596</v>
      </c>
      <c r="CG23" s="137">
        <f t="shared" si="26"/>
        <v>9.5139189469524972</v>
      </c>
    </row>
    <row r="24" spans="1:85">
      <c r="A24" s="127" t="s">
        <v>79</v>
      </c>
      <c r="B24" s="17" t="s">
        <v>58</v>
      </c>
      <c r="C24" s="17" t="s">
        <v>59</v>
      </c>
      <c r="D24" s="113">
        <v>135.5</v>
      </c>
      <c r="E24" s="104">
        <v>0.1026</v>
      </c>
      <c r="F24" s="6">
        <v>0.69399999999999995</v>
      </c>
      <c r="G24" s="6">
        <v>101.264</v>
      </c>
      <c r="H24" s="6">
        <f t="shared" si="0"/>
        <v>986.97855750487327</v>
      </c>
      <c r="I24" s="6">
        <v>10.03348653972423</v>
      </c>
      <c r="J24" s="111">
        <f t="shared" si="1"/>
        <v>9902.8360717215819</v>
      </c>
      <c r="K24" s="104">
        <v>1.773251301324722</v>
      </c>
      <c r="L24" s="104">
        <v>6.333932881789142</v>
      </c>
      <c r="M24" s="104">
        <v>2.4502472621427778</v>
      </c>
      <c r="N24" s="104">
        <v>0.40032334341883491</v>
      </c>
      <c r="O24" s="104">
        <v>-0.17185479145464488</v>
      </c>
      <c r="P24" s="104">
        <v>1.7892915759538872</v>
      </c>
      <c r="Q24" s="104">
        <v>3.9176009887688448</v>
      </c>
      <c r="R24" s="104">
        <v>2.5481243060057008</v>
      </c>
      <c r="S24" s="104">
        <v>0.63973583687408098</v>
      </c>
      <c r="T24" s="104">
        <v>9.074319754805293</v>
      </c>
      <c r="U24" s="104">
        <v>1.1857755521804609</v>
      </c>
      <c r="V24" s="104">
        <v>12.311688055042675</v>
      </c>
      <c r="W24" s="104">
        <v>1.9367243146188224</v>
      </c>
      <c r="X24" s="104">
        <v>0.11786893751558336</v>
      </c>
      <c r="Y24" s="104">
        <v>0.20029968292196984</v>
      </c>
      <c r="Z24" s="104">
        <v>1.5444667955404051E-2</v>
      </c>
      <c r="AA24" s="104">
        <v>3.4041318391514435</v>
      </c>
      <c r="AB24" s="104">
        <v>6.5977459573381978</v>
      </c>
      <c r="AC24" s="104">
        <v>0.7224440672892527</v>
      </c>
      <c r="AD24" s="104">
        <v>2.606474813300161</v>
      </c>
      <c r="AE24" s="104">
        <v>0.4617598016904691</v>
      </c>
      <c r="AF24" s="104">
        <v>8.885317783492859E-2</v>
      </c>
      <c r="AG24" s="104">
        <v>0.38031090585829602</v>
      </c>
      <c r="AH24" s="104">
        <v>4.6863611353558939E-2</v>
      </c>
      <c r="AI24" s="104">
        <v>0.29837741348939223</v>
      </c>
      <c r="AJ24" s="104">
        <v>4.9126747372728666E-2</v>
      </c>
      <c r="AK24" s="104">
        <v>0.15863751553863559</v>
      </c>
      <c r="AL24" s="104">
        <v>1.6510120610691424E-2</v>
      </c>
      <c r="AM24" s="104">
        <v>0.15362411483962277</v>
      </c>
      <c r="AN24" s="104">
        <v>1.6431722026614314E-2</v>
      </c>
      <c r="AO24" s="104">
        <v>0.47126099316801834</v>
      </c>
      <c r="AP24" s="104">
        <v>0.21200283807902806</v>
      </c>
      <c r="AQ24" s="104">
        <v>0.22046860990036951</v>
      </c>
      <c r="AR24" s="104">
        <v>0.53931760771618942</v>
      </c>
      <c r="AS24" s="133" t="s">
        <v>60</v>
      </c>
      <c r="AT24" s="63">
        <f t="shared" si="27"/>
        <v>17.560216950985694</v>
      </c>
      <c r="AU24" s="63">
        <f t="shared" si="28"/>
        <v>62.723899017644946</v>
      </c>
      <c r="AV24" s="63">
        <f t="shared" si="29"/>
        <v>24.264396972184546</v>
      </c>
      <c r="AW24" s="63">
        <f t="shared" si="30"/>
        <v>3.964336445560225</v>
      </c>
      <c r="AX24" s="63" t="str">
        <f t="shared" si="31"/>
        <v>DL</v>
      </c>
      <c r="AY24" s="63">
        <f t="shared" si="32"/>
        <v>17.719061161183713</v>
      </c>
      <c r="AZ24" s="63">
        <f t="shared" si="33"/>
        <v>38.79536038619225</v>
      </c>
      <c r="BA24" s="63">
        <f t="shared" si="34"/>
        <v>25.233657292743779</v>
      </c>
      <c r="BB24" s="63">
        <f t="shared" si="35"/>
        <v>6.3351991217696435</v>
      </c>
      <c r="BC24" s="63">
        <f t="shared" si="36"/>
        <v>89.861500994221601</v>
      </c>
      <c r="BD24" s="63">
        <f t="shared" si="37"/>
        <v>11.742540911098246</v>
      </c>
      <c r="BE24" s="63">
        <f t="shared" si="38"/>
        <v>121.92062857526032</v>
      </c>
      <c r="BF24" s="63">
        <f t="shared" si="39"/>
        <v>19.179063403787531</v>
      </c>
      <c r="BG24" s="63">
        <f t="shared" si="40"/>
        <v>1.1672367661648162</v>
      </c>
      <c r="BH24" s="63">
        <f t="shared" si="3"/>
        <v>1.9835349251940781</v>
      </c>
      <c r="BI24" s="63">
        <f t="shared" si="4"/>
        <v>0.15294601494453766</v>
      </c>
      <c r="BJ24" s="63">
        <f t="shared" si="5"/>
        <v>33.710559569644843</v>
      </c>
      <c r="BK24" s="63">
        <f t="shared" si="6"/>
        <v>65.336396658383947</v>
      </c>
      <c r="BL24" s="63">
        <f t="shared" si="7"/>
        <v>7.154245169353266</v>
      </c>
      <c r="BM24" s="63">
        <f t="shared" si="8"/>
        <v>25.811492801182609</v>
      </c>
      <c r="BN24" s="63">
        <f t="shared" si="9"/>
        <v>4.5727316206513811</v>
      </c>
      <c r="BO24" s="63">
        <f t="shared" si="10"/>
        <v>0.87989845455082327</v>
      </c>
      <c r="BP24" s="63">
        <f t="shared" si="11"/>
        <v>3.7661565570026445</v>
      </c>
      <c r="BQ24" s="63">
        <f t="shared" si="12"/>
        <v>0.46408266096316453</v>
      </c>
      <c r="BR24" s="63">
        <f t="shared" si="13"/>
        <v>2.9547826132897388</v>
      </c>
      <c r="BS24" s="63">
        <f t="shared" si="14"/>
        <v>0.48649412596901087</v>
      </c>
      <c r="BT24" s="63">
        <f t="shared" si="15"/>
        <v>1.5709613112042935</v>
      </c>
      <c r="BU24" s="63">
        <f t="shared" si="16"/>
        <v>0.163497017932029</v>
      </c>
      <c r="BV24" s="63">
        <f t="shared" si="17"/>
        <v>1.5213144259201152</v>
      </c>
      <c r="BW24" s="63">
        <f t="shared" si="18"/>
        <v>0.16272064960565827</v>
      </c>
      <c r="BX24" s="63">
        <f t="shared" si="19"/>
        <v>4.6668203623395899</v>
      </c>
      <c r="BY24" s="63">
        <f t="shared" si="20"/>
        <v>2.0994293522363487</v>
      </c>
      <c r="BZ24" s="63">
        <f t="shared" si="21"/>
        <v>2.1832645028036932</v>
      </c>
      <c r="CA24" s="63">
        <f t="shared" si="22"/>
        <v>5.3407738598064709</v>
      </c>
      <c r="CB24" s="137" t="s">
        <v>60</v>
      </c>
      <c r="CD24" s="63">
        <f t="shared" si="23"/>
        <v>160.29787454675173</v>
      </c>
      <c r="CE24" s="63">
        <f t="shared" si="24"/>
        <v>148.55533363565348</v>
      </c>
      <c r="CF24" s="63">
        <f t="shared" si="25"/>
        <v>137.46532427376684</v>
      </c>
      <c r="CG24" s="137">
        <f t="shared" si="26"/>
        <v>11.090009361886654</v>
      </c>
    </row>
    <row r="25" spans="1:85">
      <c r="A25" s="127" t="s">
        <v>80</v>
      </c>
      <c r="B25" s="17" t="s">
        <v>58</v>
      </c>
      <c r="C25" s="17" t="s">
        <v>59</v>
      </c>
      <c r="D25" s="113">
        <v>137.5</v>
      </c>
      <c r="E25" s="104">
        <v>0.10390000000000001</v>
      </c>
      <c r="F25" s="6">
        <v>0.67500000000000004</v>
      </c>
      <c r="G25" s="6">
        <v>101.505</v>
      </c>
      <c r="H25" s="6">
        <f t="shared" si="0"/>
        <v>976.94898941289694</v>
      </c>
      <c r="I25" s="6">
        <v>10.057961359093937</v>
      </c>
      <c r="J25" s="111">
        <f t="shared" si="1"/>
        <v>9826.1151853207903</v>
      </c>
      <c r="K25" s="105">
        <v>1.4666039717342298</v>
      </c>
      <c r="L25" s="105">
        <v>6.0815481707493815</v>
      </c>
      <c r="M25" s="105">
        <v>2.3055633706760621</v>
      </c>
      <c r="N25" s="105">
        <v>0.26464112167077986</v>
      </c>
      <c r="O25" s="105">
        <v>-0.23105240769742671</v>
      </c>
      <c r="P25" s="105">
        <v>1.8292982870844909</v>
      </c>
      <c r="Q25" s="105">
        <v>3.4762490767809973</v>
      </c>
      <c r="R25" s="105">
        <v>2.6933020880350393</v>
      </c>
      <c r="S25" s="105">
        <v>0.37171853359261392</v>
      </c>
      <c r="T25" s="105">
        <v>11.509164696947948</v>
      </c>
      <c r="U25" s="105">
        <v>0.95421464777644072</v>
      </c>
      <c r="V25" s="105">
        <v>11.054444608002386</v>
      </c>
      <c r="W25" s="105">
        <v>1.4798801415888678</v>
      </c>
      <c r="X25" s="105">
        <v>-4.8105463031163816E-2</v>
      </c>
      <c r="Y25" s="105">
        <v>6.1183356905926349E-2</v>
      </c>
      <c r="Z25" s="105">
        <v>5.6066143204185927E-4</v>
      </c>
      <c r="AA25" s="105">
        <v>2.2772554845403774</v>
      </c>
      <c r="AB25" s="105">
        <v>3.6877259614089275</v>
      </c>
      <c r="AC25" s="105">
        <v>0.39940914811003841</v>
      </c>
      <c r="AD25" s="105">
        <v>1.4099200136199654</v>
      </c>
      <c r="AE25" s="105">
        <v>0.24323726332766182</v>
      </c>
      <c r="AF25" s="105">
        <v>4.5898993078231906E-2</v>
      </c>
      <c r="AG25" s="105">
        <v>0.21351042233195908</v>
      </c>
      <c r="AH25" s="105">
        <v>2.8235245846579115E-2</v>
      </c>
      <c r="AI25" s="105">
        <v>0.20770314262440864</v>
      </c>
      <c r="AJ25" s="105">
        <v>3.5535485812199917E-2</v>
      </c>
      <c r="AK25" s="105">
        <v>0.13387392999118003</v>
      </c>
      <c r="AL25" s="105">
        <v>1.2544399962878879E-2</v>
      </c>
      <c r="AM25" s="105">
        <v>0.15354877391810806</v>
      </c>
      <c r="AN25" s="105">
        <v>1.5722602925484119E-2</v>
      </c>
      <c r="AO25" s="105">
        <v>0.31807631051691321</v>
      </c>
      <c r="AP25" s="105">
        <v>0.11789060886548185</v>
      </c>
      <c r="AQ25" s="105">
        <v>0.16578459795926995</v>
      </c>
      <c r="AR25" s="105">
        <v>0.27330364300461352</v>
      </c>
      <c r="AS25" s="133" t="s">
        <v>60</v>
      </c>
      <c r="AT25" s="63">
        <f t="shared" si="27"/>
        <v>14.411019557509498</v>
      </c>
      <c r="AU25" s="63">
        <f t="shared" si="28"/>
        <v>59.757992830860367</v>
      </c>
      <c r="AV25" s="63">
        <f t="shared" si="29"/>
        <v>22.65473124731944</v>
      </c>
      <c r="AW25" s="63">
        <f t="shared" si="30"/>
        <v>2.6003941443095768</v>
      </c>
      <c r="AX25" s="63" t="str">
        <f t="shared" si="31"/>
        <v>DL</v>
      </c>
      <c r="AY25" s="63">
        <f t="shared" si="32"/>
        <v>17.974895677202227</v>
      </c>
      <c r="AZ25" s="63">
        <f t="shared" si="33"/>
        <v>34.158023841315135</v>
      </c>
      <c r="BA25" s="63">
        <f t="shared" si="34"/>
        <v>26.46469654589729</v>
      </c>
      <c r="BB25" s="63">
        <f t="shared" si="35"/>
        <v>3.6525491275995599</v>
      </c>
      <c r="BC25" s="63">
        <f t="shared" si="36"/>
        <v>113.09037799903818</v>
      </c>
      <c r="BD25" s="63">
        <f t="shared" si="37"/>
        <v>9.3762230405716132</v>
      </c>
      <c r="BE25" s="63">
        <f t="shared" si="38"/>
        <v>108.62224602797978</v>
      </c>
      <c r="BF25" s="63">
        <f t="shared" si="39"/>
        <v>14.541472731721054</v>
      </c>
      <c r="BG25" s="63" t="str">
        <f t="shared" si="40"/>
        <v>DL</v>
      </c>
      <c r="BH25" s="63">
        <f t="shared" si="3"/>
        <v>0.60119471238222455</v>
      </c>
      <c r="BI25" s="63">
        <f t="shared" si="4"/>
        <v>5.509123811210213E-3</v>
      </c>
      <c r="BJ25" s="63">
        <f t="shared" si="5"/>
        <v>22.376574697497258</v>
      </c>
      <c r="BK25" s="63">
        <f t="shared" si="6"/>
        <v>36.236020068701976</v>
      </c>
      <c r="BL25" s="63">
        <f t="shared" si="7"/>
        <v>3.924640295400089</v>
      </c>
      <c r="BM25" s="63">
        <f t="shared" si="8"/>
        <v>13.854036455918838</v>
      </c>
      <c r="BN25" s="63">
        <f t="shared" si="9"/>
        <v>2.3900773668198094</v>
      </c>
      <c r="BO25" s="63">
        <f t="shared" si="10"/>
        <v>0.45100879287694834</v>
      </c>
      <c r="BP25" s="63">
        <f t="shared" si="11"/>
        <v>2.0979780031003186</v>
      </c>
      <c r="BQ25" s="63">
        <f t="shared" si="12"/>
        <v>0.27744277797433681</v>
      </c>
      <c r="BR25" s="63">
        <f t="shared" si="13"/>
        <v>2.0409150037805515</v>
      </c>
      <c r="BS25" s="63">
        <f t="shared" si="14"/>
        <v>0.34917577675700912</v>
      </c>
      <c r="BT25" s="63">
        <f t="shared" si="15"/>
        <v>1.3154606564049065</v>
      </c>
      <c r="BU25" s="63">
        <f t="shared" si="16"/>
        <v>0.1232627189659817</v>
      </c>
      <c r="BV25" s="63">
        <f t="shared" si="17"/>
        <v>1.5087879390841106</v>
      </c>
      <c r="BW25" s="63">
        <f t="shared" si="18"/>
        <v>0.15449210735886856</v>
      </c>
      <c r="BX25" s="63">
        <f t="shared" si="19"/>
        <v>3.1254544648610518</v>
      </c>
      <c r="BY25" s="63">
        <f t="shared" si="20"/>
        <v>1.158406701979825</v>
      </c>
      <c r="BZ25" s="63">
        <f t="shared" si="21"/>
        <v>1.6290185554998846</v>
      </c>
      <c r="CA25" s="63">
        <f t="shared" si="22"/>
        <v>2.6855130767311253</v>
      </c>
      <c r="CB25" s="137" t="s">
        <v>60</v>
      </c>
      <c r="CD25" s="63">
        <f t="shared" si="23"/>
        <v>96.476095701212628</v>
      </c>
      <c r="CE25" s="63">
        <f t="shared" si="24"/>
        <v>87.099872660641012</v>
      </c>
      <c r="CF25" s="63">
        <f t="shared" si="25"/>
        <v>79.232357677214921</v>
      </c>
      <c r="CG25" s="137">
        <f t="shared" si="26"/>
        <v>7.8675149834260827</v>
      </c>
    </row>
    <row r="26" spans="1:85">
      <c r="A26" s="127" t="s">
        <v>81</v>
      </c>
      <c r="B26" s="17" t="s">
        <v>58</v>
      </c>
      <c r="C26" s="17" t="s">
        <v>59</v>
      </c>
      <c r="D26" s="113">
        <v>139</v>
      </c>
      <c r="E26" s="104">
        <v>0.1018</v>
      </c>
      <c r="F26" s="6">
        <v>0.68400000000000005</v>
      </c>
      <c r="G26" s="6">
        <v>100.907</v>
      </c>
      <c r="H26" s="6">
        <f t="shared" si="0"/>
        <v>991.22789783889971</v>
      </c>
      <c r="I26" s="6">
        <v>10.102445472571052</v>
      </c>
      <c r="J26" s="111">
        <f t="shared" si="1"/>
        <v>10013.825788808714</v>
      </c>
      <c r="K26" s="105">
        <v>1.1670859160663836</v>
      </c>
      <c r="L26" s="105">
        <v>4.0944348737854428</v>
      </c>
      <c r="M26" s="105">
        <v>1.9460675916321348</v>
      </c>
      <c r="N26" s="105">
        <v>0.17366610820312806</v>
      </c>
      <c r="O26" s="105">
        <v>-0.81412576002744386</v>
      </c>
      <c r="P26" s="105">
        <v>-0.10465037072129107</v>
      </c>
      <c r="Q26" s="105">
        <v>3.0180591018058935</v>
      </c>
      <c r="R26" s="105">
        <v>1.7830318038167516</v>
      </c>
      <c r="S26" s="105">
        <v>0.36472950046093883</v>
      </c>
      <c r="T26" s="105">
        <v>7.1131083853392072</v>
      </c>
      <c r="U26" s="105">
        <v>1.0526116494258351</v>
      </c>
      <c r="V26" s="105">
        <v>13.596545485808804</v>
      </c>
      <c r="W26" s="105">
        <v>1.1868988926258288</v>
      </c>
      <c r="X26" s="105">
        <v>-0.15558021054058863</v>
      </c>
      <c r="Y26" s="105">
        <v>5.0973983277199264E-2</v>
      </c>
      <c r="Z26" s="105">
        <v>1.4411102116259676E-3</v>
      </c>
      <c r="AA26" s="105">
        <v>2.0878947327505011</v>
      </c>
      <c r="AB26" s="105">
        <v>3.6896670192453613</v>
      </c>
      <c r="AC26" s="105">
        <v>0.40855866322076184</v>
      </c>
      <c r="AD26" s="105">
        <v>1.4784296487860289</v>
      </c>
      <c r="AE26" s="105">
        <v>0.24595971543887027</v>
      </c>
      <c r="AF26" s="105">
        <v>4.156607704848423E-2</v>
      </c>
      <c r="AG26" s="105">
        <v>0.21396838599718837</v>
      </c>
      <c r="AH26" s="105">
        <v>2.88694224737517E-2</v>
      </c>
      <c r="AI26" s="105">
        <v>0.21830719852649963</v>
      </c>
      <c r="AJ26" s="105">
        <v>3.8662066029427497E-2</v>
      </c>
      <c r="AK26" s="105">
        <v>0.14277845637809425</v>
      </c>
      <c r="AL26" s="105">
        <v>1.3742719825564855E-2</v>
      </c>
      <c r="AM26" s="105">
        <v>0.16128619909173381</v>
      </c>
      <c r="AN26" s="105">
        <v>1.6791915656047957E-2</v>
      </c>
      <c r="AO26" s="105">
        <v>0.39286640453183874</v>
      </c>
      <c r="AP26" s="105">
        <v>8.9237241379003518E-2</v>
      </c>
      <c r="AQ26" s="105">
        <v>0.13938431205455204</v>
      </c>
      <c r="AR26" s="105">
        <v>0.27093394835253254</v>
      </c>
      <c r="AS26" s="133" t="s">
        <v>60</v>
      </c>
      <c r="AT26" s="63">
        <f t="shared" si="27"/>
        <v>11.686995044060994</v>
      </c>
      <c r="AU26" s="63">
        <f t="shared" si="28"/>
        <v>41.000957529710419</v>
      </c>
      <c r="AV26" s="63">
        <f t="shared" si="29"/>
        <v>19.487581835850737</v>
      </c>
      <c r="AW26" s="63">
        <f t="shared" si="30"/>
        <v>1.7390621529665282</v>
      </c>
      <c r="AX26" s="63" t="str">
        <f t="shared" si="31"/>
        <v>DL</v>
      </c>
      <c r="AY26" s="63" t="str">
        <f t="shared" si="32"/>
        <v>DL</v>
      </c>
      <c r="AZ26" s="63">
        <f t="shared" si="33"/>
        <v>30.222318065812722</v>
      </c>
      <c r="BA26" s="63">
        <f t="shared" si="34"/>
        <v>17.854969859326307</v>
      </c>
      <c r="BB26" s="63">
        <f t="shared" si="35"/>
        <v>3.6523376776550691</v>
      </c>
      <c r="BC26" s="63">
        <f t="shared" si="36"/>
        <v>71.229428187701274</v>
      </c>
      <c r="BD26" s="63">
        <f t="shared" si="37"/>
        <v>10.540669680620903</v>
      </c>
      <c r="BE26" s="63">
        <f t="shared" si="38"/>
        <v>136.1534378245029</v>
      </c>
      <c r="BF26" s="63">
        <f t="shared" si="39"/>
        <v>11.88539873968503</v>
      </c>
      <c r="BG26" s="63" t="str">
        <f t="shared" si="40"/>
        <v>DL</v>
      </c>
      <c r="BH26" s="63">
        <f t="shared" si="3"/>
        <v>0.51044458829952211</v>
      </c>
      <c r="BI26" s="63">
        <f t="shared" si="4"/>
        <v>1.4431026601695696E-2</v>
      </c>
      <c r="BJ26" s="63">
        <f t="shared" si="5"/>
        <v>20.907814119134844</v>
      </c>
      <c r="BK26" s="63">
        <f t="shared" si="6"/>
        <v>36.947682749436176</v>
      </c>
      <c r="BL26" s="63">
        <f t="shared" si="7"/>
        <v>4.0912352780012791</v>
      </c>
      <c r="BM26" s="63">
        <f t="shared" si="8"/>
        <v>14.804736943952944</v>
      </c>
      <c r="BN26" s="63">
        <f t="shared" si="9"/>
        <v>2.4629977414698119</v>
      </c>
      <c r="BO26" s="63">
        <f t="shared" si="10"/>
        <v>0.41623545428772141</v>
      </c>
      <c r="BP26" s="63">
        <f t="shared" si="11"/>
        <v>2.1426421416884223</v>
      </c>
      <c r="BQ26" s="63">
        <f t="shared" si="12"/>
        <v>0.28909336727566864</v>
      </c>
      <c r="BR26" s="63">
        <f t="shared" si="13"/>
        <v>2.1860902544872456</v>
      </c>
      <c r="BS26" s="63">
        <f t="shared" si="14"/>
        <v>0.38715519385410635</v>
      </c>
      <c r="BT26" s="63">
        <f t="shared" si="15"/>
        <v>1.4297585885652602</v>
      </c>
      <c r="BU26" s="63">
        <f t="shared" si="16"/>
        <v>0.13761720219761411</v>
      </c>
      <c r="BV26" s="63">
        <f t="shared" si="17"/>
        <v>1.6150918998437405</v>
      </c>
      <c r="BW26" s="63">
        <f t="shared" si="18"/>
        <v>0.16815131804003383</v>
      </c>
      <c r="BX26" s="63">
        <f t="shared" si="19"/>
        <v>3.9340957332574833</v>
      </c>
      <c r="BY26" s="63">
        <f t="shared" si="20"/>
        <v>0.89360618904321343</v>
      </c>
      <c r="BZ26" s="63">
        <f t="shared" si="21"/>
        <v>1.3957702186072345</v>
      </c>
      <c r="CA26" s="63">
        <f t="shared" si="22"/>
        <v>2.7130853590763584</v>
      </c>
      <c r="CB26" s="137" t="s">
        <v>60</v>
      </c>
      <c r="CD26" s="63">
        <f t="shared" si="23"/>
        <v>98.526971932855787</v>
      </c>
      <c r="CE26" s="63">
        <f t="shared" si="24"/>
        <v>87.986302252234879</v>
      </c>
      <c r="CF26" s="63">
        <f t="shared" si="25"/>
        <v>79.630702286282769</v>
      </c>
      <c r="CG26" s="137">
        <f t="shared" si="26"/>
        <v>8.3555999659520896</v>
      </c>
    </row>
    <row r="27" spans="1:85">
      <c r="A27" s="127" t="s">
        <v>82</v>
      </c>
      <c r="B27" s="17" t="s">
        <v>58</v>
      </c>
      <c r="C27" s="17" t="s">
        <v>59</v>
      </c>
      <c r="D27" s="113">
        <v>140.5</v>
      </c>
      <c r="E27" s="104">
        <v>0.10050000000000001</v>
      </c>
      <c r="F27" s="6">
        <v>0.68700000000000006</v>
      </c>
      <c r="G27" s="6">
        <v>101.098</v>
      </c>
      <c r="H27" s="6">
        <f t="shared" si="0"/>
        <v>1005.9502487562188</v>
      </c>
      <c r="I27" s="6">
        <v>9.9844054580896682</v>
      </c>
      <c r="J27" s="111">
        <f t="shared" si="1"/>
        <v>10043.81515424825</v>
      </c>
      <c r="K27" s="105">
        <v>1.1791659867837974</v>
      </c>
      <c r="L27" s="105">
        <v>4.9087328704798443</v>
      </c>
      <c r="M27" s="105">
        <v>1.9092073330840582</v>
      </c>
      <c r="N27" s="105">
        <v>0.49886469363118568</v>
      </c>
      <c r="O27" s="105">
        <v>0.44612399642072875</v>
      </c>
      <c r="P27" s="105">
        <v>-0.83466030880336872</v>
      </c>
      <c r="Q27" s="105">
        <v>10.952694745723855</v>
      </c>
      <c r="R27" s="105">
        <v>1.7962726342336219</v>
      </c>
      <c r="S27" s="105">
        <v>0.40767465057527241</v>
      </c>
      <c r="T27" s="105">
        <v>8.1156431928741259</v>
      </c>
      <c r="U27" s="105">
        <v>1.0163239303354308</v>
      </c>
      <c r="V27" s="105">
        <v>13.775395535801897</v>
      </c>
      <c r="W27" s="105">
        <v>1.0816153339108803</v>
      </c>
      <c r="X27" s="105">
        <v>-0.13058710430976006</v>
      </c>
      <c r="Y27" s="105">
        <v>5.8540242732575111E-2</v>
      </c>
      <c r="Z27" s="105">
        <v>1.4749575382400231E-3</v>
      </c>
      <c r="AA27" s="105">
        <v>2.2066878051777352</v>
      </c>
      <c r="AB27" s="105">
        <v>3.8377064214251173</v>
      </c>
      <c r="AC27" s="105">
        <v>0.41759066091606067</v>
      </c>
      <c r="AD27" s="105">
        <v>1.5077822487617236</v>
      </c>
      <c r="AE27" s="105">
        <v>0.24316520710908124</v>
      </c>
      <c r="AF27" s="105">
        <v>4.012455541495695E-2</v>
      </c>
      <c r="AG27" s="105">
        <v>0.21403955283959197</v>
      </c>
      <c r="AH27" s="105">
        <v>2.831781089988852E-2</v>
      </c>
      <c r="AI27" s="105">
        <v>0.2092287041700652</v>
      </c>
      <c r="AJ27" s="105">
        <v>3.6654869234790291E-2</v>
      </c>
      <c r="AK27" s="105">
        <v>0.1326448468581628</v>
      </c>
      <c r="AL27" s="105">
        <v>1.2746561345329813E-2</v>
      </c>
      <c r="AM27" s="105">
        <v>0.15099723900099973</v>
      </c>
      <c r="AN27" s="105">
        <v>1.5359143498669892E-2</v>
      </c>
      <c r="AO27" s="105">
        <v>0.39875187032672316</v>
      </c>
      <c r="AP27" s="105">
        <v>8.4861565651219661E-2</v>
      </c>
      <c r="AQ27" s="105">
        <v>0.16234059314054999</v>
      </c>
      <c r="AR27" s="105">
        <v>0.27010354251933677</v>
      </c>
      <c r="AS27" s="133" t="s">
        <v>60</v>
      </c>
      <c r="AT27" s="63">
        <f t="shared" si="27"/>
        <v>11.843325207433196</v>
      </c>
      <c r="AU27" s="63">
        <f t="shared" si="28"/>
        <v>49.302405592681971</v>
      </c>
      <c r="AV27" s="63">
        <f t="shared" si="29"/>
        <v>19.17572554463155</v>
      </c>
      <c r="AW27" s="63">
        <f t="shared" si="30"/>
        <v>5.0105047698123135</v>
      </c>
      <c r="AX27" s="63">
        <f t="shared" si="31"/>
        <v>4.480786955924307</v>
      </c>
      <c r="AY27" s="63" t="str">
        <f t="shared" si="32"/>
        <v>DL</v>
      </c>
      <c r="AZ27" s="63">
        <f t="shared" si="33"/>
        <v>110.00684146695643</v>
      </c>
      <c r="BA27" s="63">
        <f t="shared" si="34"/>
        <v>18.041430304877075</v>
      </c>
      <c r="BB27" s="63">
        <f t="shared" si="35"/>
        <v>4.0946088334507813</v>
      </c>
      <c r="BC27" s="63">
        <f t="shared" si="36"/>
        <v>81.51202008706079</v>
      </c>
      <c r="BD27" s="63">
        <f t="shared" si="37"/>
        <v>10.207769693128142</v>
      </c>
      <c r="BE27" s="63">
        <f t="shared" si="38"/>
        <v>138.3575264382508</v>
      </c>
      <c r="BF27" s="63">
        <f t="shared" si="39"/>
        <v>10.86354448180138</v>
      </c>
      <c r="BG27" s="63" t="str">
        <f t="shared" si="40"/>
        <v>DL</v>
      </c>
      <c r="BH27" s="63">
        <f t="shared" si="3"/>
        <v>0.58796737709080893</v>
      </c>
      <c r="BI27" s="63">
        <f t="shared" si="4"/>
        <v>1.4814200874447837E-2</v>
      </c>
      <c r="BJ27" s="63">
        <f t="shared" si="5"/>
        <v>22.16356441833895</v>
      </c>
      <c r="BK27" s="63">
        <f t="shared" si="6"/>
        <v>38.545213913065417</v>
      </c>
      <c r="BL27" s="63">
        <f t="shared" si="7"/>
        <v>4.1942034083812727</v>
      </c>
      <c r="BM27" s="63">
        <f t="shared" si="8"/>
        <v>15.143886199419505</v>
      </c>
      <c r="BN27" s="63">
        <f t="shared" si="9"/>
        <v>2.4423063921481045</v>
      </c>
      <c r="BO27" s="63">
        <f t="shared" si="10"/>
        <v>0.40300361773421833</v>
      </c>
      <c r="BP27" s="63">
        <f t="shared" si="11"/>
        <v>2.1497737044188128</v>
      </c>
      <c r="BQ27" s="63">
        <f t="shared" si="12"/>
        <v>0.28441885825143659</v>
      </c>
      <c r="BR27" s="63">
        <f t="shared" si="13"/>
        <v>2.101454429647025</v>
      </c>
      <c r="BS27" s="63">
        <f t="shared" si="14"/>
        <v>0.36815473109737468</v>
      </c>
      <c r="BT27" s="63">
        <f t="shared" si="15"/>
        <v>1.3322603230069541</v>
      </c>
      <c r="BU27" s="63">
        <f t="shared" si="16"/>
        <v>0.12802410600477854</v>
      </c>
      <c r="BV27" s="63">
        <f t="shared" si="17"/>
        <v>1.5165883573278862</v>
      </c>
      <c r="BW27" s="63">
        <f t="shared" si="18"/>
        <v>0.15426439822821417</v>
      </c>
      <c r="BX27" s="63">
        <f t="shared" si="19"/>
        <v>4.0049900779723755</v>
      </c>
      <c r="BY27" s="63">
        <f t="shared" si="20"/>
        <v>0.85233387910095282</v>
      </c>
      <c r="BZ27" s="63">
        <f t="shared" si="21"/>
        <v>1.6305189095347055</v>
      </c>
      <c r="CA27" s="63">
        <f t="shared" si="22"/>
        <v>2.7128700535718511</v>
      </c>
      <c r="CB27" s="137" t="s">
        <v>60</v>
      </c>
      <c r="CD27" s="63">
        <f t="shared" si="23"/>
        <v>101.13488655019809</v>
      </c>
      <c r="CE27" s="63">
        <f t="shared" si="24"/>
        <v>90.927116857069947</v>
      </c>
      <c r="CF27" s="63">
        <f t="shared" si="25"/>
        <v>82.892177949087483</v>
      </c>
      <c r="CG27" s="137">
        <f t="shared" si="26"/>
        <v>8.0349389079824807</v>
      </c>
    </row>
    <row r="28" spans="1:85" s="5" customFormat="1">
      <c r="A28" s="128" t="s">
        <v>83</v>
      </c>
      <c r="B28" s="56" t="s">
        <v>58</v>
      </c>
      <c r="C28" s="56" t="s">
        <v>59</v>
      </c>
      <c r="D28" s="114">
        <v>141.5</v>
      </c>
      <c r="E28" s="107">
        <v>0.1023</v>
      </c>
      <c r="F28" s="55">
        <v>0.68500000000000005</v>
      </c>
      <c r="G28" s="55">
        <v>100.982</v>
      </c>
      <c r="H28" s="55">
        <f t="shared" si="0"/>
        <v>987.11632453567938</v>
      </c>
      <c r="I28" s="55">
        <v>10.013054830287206</v>
      </c>
      <c r="J28" s="112">
        <f t="shared" si="1"/>
        <v>9884.0498814473376</v>
      </c>
      <c r="K28" s="107">
        <v>1.4907805130506329</v>
      </c>
      <c r="L28" s="107">
        <v>5.7906693804050571</v>
      </c>
      <c r="M28" s="107">
        <v>2.3949866000588931</v>
      </c>
      <c r="N28" s="107">
        <v>0.65597829763045123</v>
      </c>
      <c r="O28" s="107">
        <v>0.33312852276031396</v>
      </c>
      <c r="P28" s="107">
        <v>-0.54277903831501639</v>
      </c>
      <c r="Q28" s="107">
        <v>3.5309891483094136</v>
      </c>
      <c r="R28" s="107">
        <v>2.0483005020309717</v>
      </c>
      <c r="S28" s="107">
        <v>0.44834900193882837</v>
      </c>
      <c r="T28" s="107">
        <v>9.4622121757314428</v>
      </c>
      <c r="U28" s="107">
        <v>1.0159079610410346</v>
      </c>
      <c r="V28" s="107">
        <v>14.987091871970685</v>
      </c>
      <c r="W28" s="107">
        <v>1.6176145829851132</v>
      </c>
      <c r="X28" s="107">
        <v>-7.3380780620696695E-2</v>
      </c>
      <c r="Y28" s="107">
        <v>0.12978812527031758</v>
      </c>
      <c r="Z28" s="107">
        <v>1.267502947077262E-2</v>
      </c>
      <c r="AA28" s="107">
        <v>2.3991756426222057</v>
      </c>
      <c r="AB28" s="107">
        <v>4.119180822308337</v>
      </c>
      <c r="AC28" s="107">
        <v>0.43872858982282531</v>
      </c>
      <c r="AD28" s="107">
        <v>1.5422173110513218</v>
      </c>
      <c r="AE28" s="107">
        <v>0.25441761072207786</v>
      </c>
      <c r="AF28" s="107">
        <v>4.4681936217859174E-2</v>
      </c>
      <c r="AG28" s="107">
        <v>0.22375042809081075</v>
      </c>
      <c r="AH28" s="107">
        <v>2.9448250676760199E-2</v>
      </c>
      <c r="AI28" s="107">
        <v>0.20662122046499579</v>
      </c>
      <c r="AJ28" s="107">
        <v>3.6730938158739887E-2</v>
      </c>
      <c r="AK28" s="107">
        <v>0.13366624720126349</v>
      </c>
      <c r="AL28" s="107">
        <v>1.3560196329874969E-2</v>
      </c>
      <c r="AM28" s="107">
        <v>0.14776653349431706</v>
      </c>
      <c r="AN28" s="107">
        <v>1.5602962274954888E-2</v>
      </c>
      <c r="AO28" s="107">
        <v>0.48127637646060611</v>
      </c>
      <c r="AP28" s="107">
        <v>0.16490455102953214</v>
      </c>
      <c r="AQ28" s="107">
        <v>0.18966498606068924</v>
      </c>
      <c r="AR28" s="107">
        <v>0.25724036573976872</v>
      </c>
      <c r="AS28" s="134" t="s">
        <v>60</v>
      </c>
      <c r="AT28" s="86">
        <f t="shared" si="27"/>
        <v>14.734948953282109</v>
      </c>
      <c r="AU28" s="86">
        <f t="shared" si="28"/>
        <v>57.235265002893335</v>
      </c>
      <c r="AV28" s="86">
        <f t="shared" si="29"/>
        <v>23.672167020380066</v>
      </c>
      <c r="AW28" s="86">
        <f t="shared" si="30"/>
        <v>6.4837222149262876</v>
      </c>
      <c r="AX28" s="86">
        <f t="shared" si="31"/>
        <v>3.2926589358958083</v>
      </c>
      <c r="AY28" s="86" t="str">
        <f t="shared" si="32"/>
        <v>DL</v>
      </c>
      <c r="AZ28" s="86">
        <f t="shared" si="33"/>
        <v>34.900472872739499</v>
      </c>
      <c r="BA28" s="86">
        <f t="shared" si="34"/>
        <v>20.24550433426775</v>
      </c>
      <c r="BB28" s="86">
        <f t="shared" si="35"/>
        <v>4.431503899460508</v>
      </c>
      <c r="BC28" s="86">
        <f t="shared" si="36"/>
        <v>93.524977133767933</v>
      </c>
      <c r="BD28" s="86">
        <f t="shared" si="37"/>
        <v>10.041284961889046</v>
      </c>
      <c r="BE28" s="86">
        <f t="shared" si="38"/>
        <v>148.13316364039221</v>
      </c>
      <c r="BF28" s="86">
        <f t="shared" si="39"/>
        <v>15.988583227181492</v>
      </c>
      <c r="BG28" s="86" t="str">
        <f t="shared" si="40"/>
        <v>DL</v>
      </c>
      <c r="BH28" s="86">
        <f t="shared" si="3"/>
        <v>1.2828323041913547</v>
      </c>
      <c r="BI28" s="86">
        <f t="shared" si="4"/>
        <v>0.12528062353793162</v>
      </c>
      <c r="BJ28" s="86">
        <f t="shared" si="5"/>
        <v>23.713571726031354</v>
      </c>
      <c r="BK28" s="86">
        <f t="shared" si="6"/>
        <v>40.714188718396862</v>
      </c>
      <c r="BL28" s="86">
        <f t="shared" si="7"/>
        <v>4.3364152662258535</v>
      </c>
      <c r="BM28" s="86">
        <f t="shared" si="8"/>
        <v>15.243352830462849</v>
      </c>
      <c r="BN28" s="86">
        <f t="shared" si="9"/>
        <v>2.5146763550956686</v>
      </c>
      <c r="BO28" s="86">
        <f t="shared" si="10"/>
        <v>0.44163848637696845</v>
      </c>
      <c r="BP28" s="86">
        <f t="shared" si="11"/>
        <v>2.2115603922447691</v>
      </c>
      <c r="BQ28" s="86">
        <f t="shared" si="12"/>
        <v>0.29106797861046313</v>
      </c>
      <c r="BR28" s="86">
        <f t="shared" si="13"/>
        <v>2.0422544496415456</v>
      </c>
      <c r="BS28" s="86">
        <f t="shared" si="14"/>
        <v>0.3630504249533425</v>
      </c>
      <c r="BT28" s="86">
        <f t="shared" si="15"/>
        <v>1.321163854803159</v>
      </c>
      <c r="BU28" s="86">
        <f t="shared" si="16"/>
        <v>0.13402965692670332</v>
      </c>
      <c r="BV28" s="86">
        <f t="shared" si="17"/>
        <v>1.4605317878663886</v>
      </c>
      <c r="BW28" s="86">
        <f t="shared" si="18"/>
        <v>0.15422045742399515</v>
      </c>
      <c r="BX28" s="86">
        <f t="shared" si="19"/>
        <v>4.7569597116988582</v>
      </c>
      <c r="BY28" s="86">
        <f t="shared" si="20"/>
        <v>1.6299248080535735</v>
      </c>
      <c r="BZ28" s="86">
        <f t="shared" si="21"/>
        <v>1.8746581829878664</v>
      </c>
      <c r="CA28" s="86">
        <f t="shared" si="22"/>
        <v>2.5425766064936308</v>
      </c>
      <c r="CB28" s="138" t="s">
        <v>60</v>
      </c>
      <c r="CC28" s="143"/>
      <c r="CD28" s="86">
        <f t="shared" si="23"/>
        <v>104.98300734694897</v>
      </c>
      <c r="CE28" s="86">
        <f t="shared" si="24"/>
        <v>94.941722385059919</v>
      </c>
      <c r="CF28" s="86">
        <f t="shared" si="25"/>
        <v>86.963843382589573</v>
      </c>
      <c r="CG28" s="138">
        <f t="shared" si="26"/>
        <v>7.9778790024703659</v>
      </c>
    </row>
    <row r="29" spans="1:85">
      <c r="A29" s="127" t="s">
        <v>84</v>
      </c>
      <c r="B29" s="17" t="s">
        <v>58</v>
      </c>
      <c r="C29" s="17" t="s">
        <v>85</v>
      </c>
      <c r="D29" s="113">
        <v>31.9</v>
      </c>
      <c r="E29" s="104">
        <v>0.10009999999999999</v>
      </c>
      <c r="F29" s="6">
        <v>0.68200000000000005</v>
      </c>
      <c r="G29" s="6">
        <v>101.068</v>
      </c>
      <c r="H29" s="6">
        <f>G29/E29</f>
        <v>1009.6703296703297</v>
      </c>
      <c r="I29" s="6">
        <v>9.9900727994705498</v>
      </c>
      <c r="J29" s="111">
        <f t="shared" si="1"/>
        <v>10086.680096872024</v>
      </c>
      <c r="K29" s="104">
        <v>1.1883466506555473</v>
      </c>
      <c r="L29" s="104">
        <v>3.5201752607433909</v>
      </c>
      <c r="M29" s="104">
        <v>5.7934410010237363</v>
      </c>
      <c r="N29" s="104">
        <v>0.60272799517505482</v>
      </c>
      <c r="O29" s="104">
        <v>0.3959569483194853</v>
      </c>
      <c r="P29" s="104">
        <v>1.5428104382188568</v>
      </c>
      <c r="Q29" s="104">
        <v>4.2369631865357746</v>
      </c>
      <c r="R29" s="104">
        <v>2.0078347147423155</v>
      </c>
      <c r="S29" s="104">
        <v>0.69789135897427856</v>
      </c>
      <c r="T29" s="104">
        <v>10.04476361419872</v>
      </c>
      <c r="U29" s="104">
        <v>1.8970571443278401</v>
      </c>
      <c r="V29" s="104">
        <v>7.6641041072790381</v>
      </c>
      <c r="W29" s="104">
        <v>1.103992287723297</v>
      </c>
      <c r="X29" s="104">
        <v>-1.3523545557723291E-2</v>
      </c>
      <c r="Y29" s="104">
        <v>0.10744045857958441</v>
      </c>
      <c r="Z29" s="104">
        <v>3.8709812148374806E-3</v>
      </c>
      <c r="AA29" s="104">
        <v>3.8118633889588418</v>
      </c>
      <c r="AB29" s="104">
        <v>7.5594563478042716</v>
      </c>
      <c r="AC29" s="104">
        <v>0.85996252378736415</v>
      </c>
      <c r="AD29" s="104">
        <v>3.2447956749582629</v>
      </c>
      <c r="AE29" s="104">
        <v>0.59223844931196545</v>
      </c>
      <c r="AF29" s="104">
        <v>0.11577042804737799</v>
      </c>
      <c r="AG29" s="104">
        <v>0.53057051958799861</v>
      </c>
      <c r="AH29" s="104">
        <v>6.400405735894589E-2</v>
      </c>
      <c r="AI29" s="104">
        <v>0.43604979217072076</v>
      </c>
      <c r="AJ29" s="104">
        <v>7.9412158777936434E-2</v>
      </c>
      <c r="AK29" s="104">
        <v>0.24126169643130074</v>
      </c>
      <c r="AL29" s="104">
        <v>2.7406921149173129E-2</v>
      </c>
      <c r="AM29" s="104">
        <v>0.23629448102703757</v>
      </c>
      <c r="AN29" s="104">
        <v>2.699770135801572E-2</v>
      </c>
      <c r="AO29" s="104">
        <v>0.23359749335193006</v>
      </c>
      <c r="AP29" s="104">
        <v>0.10052191279587561</v>
      </c>
      <c r="AQ29" s="104">
        <v>0.18191901288929621</v>
      </c>
      <c r="AR29" s="104">
        <v>0.43166731700343219</v>
      </c>
      <c r="AS29" s="133" t="s">
        <v>60</v>
      </c>
      <c r="AT29" s="63">
        <f t="shared" si="27"/>
        <v>11.986472509351842</v>
      </c>
      <c r="AU29" s="63">
        <f t="shared" si="28"/>
        <v>35.506881740041642</v>
      </c>
      <c r="AV29" s="63">
        <f t="shared" si="29"/>
        <v>58.436586037428455</v>
      </c>
      <c r="AW29" s="63">
        <f t="shared" si="30"/>
        <v>6.079524472759803</v>
      </c>
      <c r="AX29" s="63">
        <f t="shared" si="31"/>
        <v>3.9938910698323369</v>
      </c>
      <c r="AY29" s="63">
        <f t="shared" si="32"/>
        <v>15.561835340428548</v>
      </c>
      <c r="AZ29" s="63">
        <f t="shared" si="33"/>
        <v>42.736892244809866</v>
      </c>
      <c r="BA29" s="63">
        <f t="shared" si="34"/>
        <v>20.252386455000028</v>
      </c>
      <c r="BB29" s="63">
        <f t="shared" si="35"/>
        <v>7.0394068803448242</v>
      </c>
      <c r="BC29" s="63">
        <f t="shared" si="36"/>
        <v>101.31831722512251</v>
      </c>
      <c r="BD29" s="63">
        <f t="shared" si="37"/>
        <v>19.135008540320502</v>
      </c>
      <c r="BE29" s="63">
        <f t="shared" si="38"/>
        <v>77.305366359246605</v>
      </c>
      <c r="BF29" s="63">
        <f t="shared" si="39"/>
        <v>11.135617035678793</v>
      </c>
      <c r="BG29" s="63" t="str">
        <f t="shared" si="40"/>
        <v>DL</v>
      </c>
      <c r="BH29" s="63">
        <f t="shared" ref="BH29:BH92" si="41">IF(Y29 &lt; 0, "DL", IF(Y29 &gt; 0, ((Y29*$J29)/1000), ""))</f>
        <v>1.0837175351534971</v>
      </c>
      <c r="BI29" s="63">
        <f t="shared" ref="BI29:BI92" si="42">IF(Z29 &lt; 0, "DL", IF(Z29 &gt; 0, ((Z29*$J29)/1000), ""))</f>
        <v>3.9045349175066704E-2</v>
      </c>
      <c r="BJ29" s="63">
        <f t="shared" ref="BJ29:BJ92" si="43">IF(AA29 &lt; 0, "DL", IF(AA29 &gt; 0, ((AA29*$J29)/1000), ""))</f>
        <v>38.449046577406293</v>
      </c>
      <c r="BK29" s="63">
        <f t="shared" ref="BK29:BK92" si="44">IF(AB29 &lt; 0, "DL", IF(AB29 &gt; 0, ((AB29*$J29)/1000), ""))</f>
        <v>76.249817886570227</v>
      </c>
      <c r="BL29" s="63">
        <f t="shared" ref="BL29:BL92" si="45">IF(AC29 &lt; 0, "DL", IF(AC29 &gt; 0, ((AC29*$J29)/1000), ""))</f>
        <v>8.6741668727418393</v>
      </c>
      <c r="BM29" s="63">
        <f t="shared" ref="BM29:BM92" si="46">IF(AD29 &lt; 0, "DL", IF(AD29 &gt; 0, ((AD29*$J29)/1000), ""))</f>
        <v>32.729215953017935</v>
      </c>
      <c r="BN29" s="63">
        <f t="shared" ref="BN29:BN92" si="47">IF(AE29 &lt; 0, "DL", IF(AE29 &gt; 0, ((AE29*$J29)/1000), ""))</f>
        <v>5.9737197792773529</v>
      </c>
      <c r="BO29" s="63">
        <f t="shared" ref="BO29:BO92" si="48">IF(AF29 &lt; 0, "DL", IF(AF29 &gt; 0, ((AF29*$J29)/1000), ""))</f>
        <v>1.1677392723918423</v>
      </c>
      <c r="BP29" s="63">
        <f t="shared" ref="BP29:BP92" si="49">IF(AG29 &lt; 0, "DL", IF(AG29 &gt; 0, ((AG29*$J29)/1000), ""))</f>
        <v>5.3516950999153146</v>
      </c>
      <c r="BQ29" s="63">
        <f t="shared" ref="BQ29:BQ92" si="50">IF(AH29 &lt; 0, "DL", IF(AH29 &gt; 0, ((AH29*$J29)/1000), ""))</f>
        <v>0.64558845148153488</v>
      </c>
      <c r="BR29" s="63">
        <f t="shared" ref="BR29:BR92" si="51">IF(AI29 &lt; 0, "DL", IF(AI29 &gt; 0, ((AI29*$J29)/1000), ""))</f>
        <v>4.3982947599335915</v>
      </c>
      <c r="BS29" s="63">
        <f t="shared" ref="BS29:BS92" si="52">IF(AJ29 &lt; 0, "DL", IF(AJ29 &gt; 0, ((AJ29*$J29)/1000), ""))</f>
        <v>0.80100504139505246</v>
      </c>
      <c r="BT29" s="63">
        <f t="shared" ref="BT29:BT92" si="53">IF(AK29 &lt; 0, "DL", IF(AK29 &gt; 0, ((AK29*$J29)/1000), ""))</f>
        <v>2.4335295515311812</v>
      </c>
      <c r="BU29" s="63">
        <f t="shared" ref="BU29:BU92" si="54">IF(AL29 &lt; 0, "DL", IF(AL29 &gt; 0, ((AL29*$J29)/1000), ""))</f>
        <v>0.27644484607190556</v>
      </c>
      <c r="BV29" s="63">
        <f t="shared" ref="BV29:BV92" si="55">IF(AM29 &lt; 0, "DL", IF(AM29 &gt; 0, ((AM29*$J29)/1000), ""))</f>
        <v>2.3834268387761242</v>
      </c>
      <c r="BW29" s="63">
        <f t="shared" ref="BW29:BW92" si="56">IF(AN29 &lt; 0, "DL", IF(AN29 &gt; 0, ((AN29*$J29)/1000), ""))</f>
        <v>0.27231717694919194</v>
      </c>
      <c r="BX29" s="63">
        <f t="shared" ref="BX29:BX92" si="57">IF(AO29 &lt; 0, "DL", IF(AO29 &gt; 0, ((AO29*$J29)/1000), ""))</f>
        <v>2.356223186872108</v>
      </c>
      <c r="BY29" s="63">
        <f t="shared" ref="BY29:BY92" si="58">IF(AP29 &lt; 0, "DL", IF(AP29 &gt; 0, ((AP29*$J29)/1000), ""))</f>
        <v>1.0139323770976636</v>
      </c>
      <c r="BZ29" s="63">
        <f t="shared" ref="BZ29:BZ92" si="59">IF(AQ29 &lt; 0, "DL", IF(AQ29 &gt; 0, ((AQ29*$J29)/1000), ""))</f>
        <v>1.8349588865530693</v>
      </c>
      <c r="CA29" s="63">
        <f t="shared" ref="CA29:CB92" si="60">IF(AR29 &lt; 0, "DL", IF(AR29 &gt; 0, ((AR29*$J29)/1000), ""))</f>
        <v>4.3540901348886667</v>
      </c>
      <c r="CB29" s="137" t="s">
        <v>60</v>
      </c>
      <c r="CD29" s="63">
        <f t="shared" ref="CD29:CD46" si="61">SUM(BJ29:BW29)+BD29</f>
        <v>198.94101664777992</v>
      </c>
      <c r="CE29" s="63">
        <f t="shared" ref="CE29:CE46" si="62">SUM(BJ29:BW29)</f>
        <v>179.80600810745941</v>
      </c>
      <c r="CF29" s="63">
        <f t="shared" ref="CF29:CF46" si="63">SUM(BJ29:BO29)</f>
        <v>163.2437063414055</v>
      </c>
      <c r="CG29" s="137">
        <f t="shared" ref="CG29:CG46" si="64">SUM(BP29:BW29)</f>
        <v>16.562301766053896</v>
      </c>
    </row>
    <row r="30" spans="1:85">
      <c r="A30" s="127" t="s">
        <v>86</v>
      </c>
      <c r="B30" s="17" t="s">
        <v>58</v>
      </c>
      <c r="C30" s="17" t="s">
        <v>85</v>
      </c>
      <c r="D30" s="113">
        <v>32.5</v>
      </c>
      <c r="E30" s="104">
        <v>0.1022</v>
      </c>
      <c r="F30" s="6">
        <v>0.68300000000000005</v>
      </c>
      <c r="G30" s="6">
        <v>100.535</v>
      </c>
      <c r="H30" s="6">
        <f>G30/E30</f>
        <v>983.70841487279836</v>
      </c>
      <c r="I30" s="6">
        <v>9.9920634920634921</v>
      </c>
      <c r="J30" s="111">
        <f t="shared" si="1"/>
        <v>9829.2769390861358</v>
      </c>
      <c r="K30" s="105">
        <v>1.2946670869561832</v>
      </c>
      <c r="L30" s="105">
        <v>8.2403318789133966</v>
      </c>
      <c r="M30" s="105">
        <v>6.4852482798052646</v>
      </c>
      <c r="N30" s="105">
        <v>2.0257989669353722</v>
      </c>
      <c r="O30" s="105">
        <v>8.0836546101395097</v>
      </c>
      <c r="P30" s="105">
        <v>6.1518342144980069</v>
      </c>
      <c r="Q30" s="105">
        <v>8.3415094544887776</v>
      </c>
      <c r="R30" s="105">
        <v>2.4228951732582651</v>
      </c>
      <c r="S30" s="105">
        <v>1.0089066741387562</v>
      </c>
      <c r="T30" s="105">
        <v>14.486161031397074</v>
      </c>
      <c r="U30" s="105">
        <v>1.997089847077008</v>
      </c>
      <c r="V30" s="105">
        <v>8.2059055176098692</v>
      </c>
      <c r="W30" s="105">
        <v>1.0592820632186943</v>
      </c>
      <c r="X30" s="105">
        <v>0.35079066780997187</v>
      </c>
      <c r="Y30" s="105">
        <v>9.9531378942099083E-2</v>
      </c>
      <c r="Z30" s="105">
        <v>2.4597124402263833E-3</v>
      </c>
      <c r="AA30" s="105">
        <v>4.8873782643309562</v>
      </c>
      <c r="AB30" s="105">
        <v>9.3056582330872715</v>
      </c>
      <c r="AC30" s="105">
        <v>1.0891315524175447</v>
      </c>
      <c r="AD30" s="105">
        <v>4.1660439006888916</v>
      </c>
      <c r="AE30" s="105">
        <v>0.76232696571068148</v>
      </c>
      <c r="AF30" s="105">
        <v>0.14781166878316065</v>
      </c>
      <c r="AG30" s="105">
        <v>0.66265437645391168</v>
      </c>
      <c r="AH30" s="105">
        <v>7.5758037204816678E-2</v>
      </c>
      <c r="AI30" s="105">
        <v>0.48799592104388789</v>
      </c>
      <c r="AJ30" s="105">
        <v>8.1686113344732234E-2</v>
      </c>
      <c r="AK30" s="105">
        <v>0.24337862199311663</v>
      </c>
      <c r="AL30" s="105">
        <v>2.5223791762170465E-2</v>
      </c>
      <c r="AM30" s="105">
        <v>0.2243480194773261</v>
      </c>
      <c r="AN30" s="105">
        <v>2.4433540133933243E-2</v>
      </c>
      <c r="AO30" s="105">
        <v>0.23281310099679198</v>
      </c>
      <c r="AP30" s="105">
        <v>0.11789172026868135</v>
      </c>
      <c r="AQ30" s="105">
        <v>0.18609136111719357</v>
      </c>
      <c r="AR30" s="105">
        <v>0.64012636645324938</v>
      </c>
      <c r="AS30" s="133" t="s">
        <v>60</v>
      </c>
      <c r="AT30" s="63">
        <f t="shared" ref="AT30:AT93" si="65">IF(K30 &lt; 0, "DL", IF(K30 &gt; 0, ((K30*$J30)/1000), ""))</f>
        <v>12.725641341612237</v>
      </c>
      <c r="AU30" s="63">
        <f t="shared" si="28"/>
        <v>80.996504107819788</v>
      </c>
      <c r="AV30" s="63">
        <f t="shared" si="29"/>
        <v>63.745301360937923</v>
      </c>
      <c r="AW30" s="63">
        <f t="shared" si="30"/>
        <v>19.912139068922372</v>
      </c>
      <c r="AX30" s="63">
        <f t="shared" si="31"/>
        <v>79.456479842981608</v>
      </c>
      <c r="AY30" s="63">
        <f t="shared" si="32"/>
        <v>60.468082177646338</v>
      </c>
      <c r="AZ30" s="63">
        <f t="shared" si="33"/>
        <v>81.991006518175524</v>
      </c>
      <c r="BA30" s="63">
        <f t="shared" si="34"/>
        <v>23.815307652330571</v>
      </c>
      <c r="BB30" s="63">
        <f t="shared" si="35"/>
        <v>9.9168231058021661</v>
      </c>
      <c r="BC30" s="63">
        <f t="shared" si="36"/>
        <v>142.38848856179948</v>
      </c>
      <c r="BD30" s="63">
        <f t="shared" si="37"/>
        <v>19.629949179157091</v>
      </c>
      <c r="BE30" s="63">
        <f t="shared" si="38"/>
        <v>80.658117868562371</v>
      </c>
      <c r="BF30" s="63">
        <f t="shared" si="39"/>
        <v>10.411976755983094</v>
      </c>
      <c r="BG30" s="63">
        <f t="shared" si="40"/>
        <v>3.4480186215511819</v>
      </c>
      <c r="BH30" s="63">
        <f t="shared" si="41"/>
        <v>0.9783214877510179</v>
      </c>
      <c r="BI30" s="63">
        <f t="shared" si="42"/>
        <v>2.4177194765500475E-2</v>
      </c>
      <c r="BJ30" s="63">
        <f t="shared" si="43"/>
        <v>48.039394466179097</v>
      </c>
      <c r="BK30" s="63">
        <f t="shared" si="44"/>
        <v>91.467891873501756</v>
      </c>
      <c r="BL30" s="63">
        <f t="shared" si="45"/>
        <v>10.705375651808854</v>
      </c>
      <c r="BM30" s="63">
        <f t="shared" si="46"/>
        <v>40.949199240261777</v>
      </c>
      <c r="BN30" s="63">
        <f t="shared" si="47"/>
        <v>7.4931228641035084</v>
      </c>
      <c r="BO30" s="63">
        <f t="shared" si="48"/>
        <v>1.4528818272981592</v>
      </c>
      <c r="BP30" s="63">
        <f t="shared" si="49"/>
        <v>6.5134133810629375</v>
      </c>
      <c r="BQ30" s="63">
        <f t="shared" si="50"/>
        <v>0.74464672804773413</v>
      </c>
      <c r="BR30" s="63">
        <f t="shared" si="51"/>
        <v>4.7966470530847864</v>
      </c>
      <c r="BS30" s="63">
        <f t="shared" si="52"/>
        <v>0.80291543014295275</v>
      </c>
      <c r="BT30" s="63">
        <f t="shared" si="53"/>
        <v>2.3922358766235035</v>
      </c>
      <c r="BU30" s="63">
        <f t="shared" si="54"/>
        <v>0.24793163468421298</v>
      </c>
      <c r="BV30" s="63">
        <f t="shared" si="55"/>
        <v>2.2051788141781286</v>
      </c>
      <c r="BW30" s="63">
        <f t="shared" si="56"/>
        <v>0.24016403257870558</v>
      </c>
      <c r="BX30" s="63">
        <f t="shared" si="57"/>
        <v>2.2883844447448989</v>
      </c>
      <c r="BY30" s="63">
        <f t="shared" si="58"/>
        <v>1.158790367346143</v>
      </c>
      <c r="BZ30" s="63">
        <f t="shared" si="59"/>
        <v>1.829143524392381</v>
      </c>
      <c r="CA30" s="63">
        <f t="shared" si="60"/>
        <v>6.2919793318799249</v>
      </c>
      <c r="CB30" s="137" t="s">
        <v>60</v>
      </c>
      <c r="CD30" s="63">
        <f t="shared" si="61"/>
        <v>237.68094805271326</v>
      </c>
      <c r="CE30" s="63">
        <f t="shared" si="62"/>
        <v>218.05099887355618</v>
      </c>
      <c r="CF30" s="63">
        <f t="shared" si="63"/>
        <v>200.10786592315316</v>
      </c>
      <c r="CG30" s="137">
        <f t="shared" si="64"/>
        <v>17.943132950402962</v>
      </c>
    </row>
    <row r="31" spans="1:85">
      <c r="A31" s="127" t="s">
        <v>87</v>
      </c>
      <c r="B31" s="17" t="s">
        <v>58</v>
      </c>
      <c r="C31" s="17" t="s">
        <v>85</v>
      </c>
      <c r="D31" s="113">
        <v>33.6</v>
      </c>
      <c r="E31" s="104">
        <v>0.1101</v>
      </c>
      <c r="F31" s="6">
        <v>0.58699999999999997</v>
      </c>
      <c r="G31" s="6">
        <v>100.679</v>
      </c>
      <c r="H31" s="6">
        <f>G31/E31</f>
        <v>914.43233424159848</v>
      </c>
      <c r="I31" s="6">
        <v>10.035880398671097</v>
      </c>
      <c r="J31" s="111">
        <f t="shared" si="1"/>
        <v>9177.1335391263146</v>
      </c>
      <c r="K31" s="105">
        <v>1.5939854071021504</v>
      </c>
      <c r="L31" s="105">
        <v>12.525560155804568</v>
      </c>
      <c r="M31" s="105">
        <v>8.8242812756373628</v>
      </c>
      <c r="N31" s="105">
        <v>0.46558296348327599</v>
      </c>
      <c r="O31" s="105">
        <v>1.7988363493656516</v>
      </c>
      <c r="P31" s="105">
        <v>5.7560318148666214</v>
      </c>
      <c r="Q31" s="105">
        <v>3.7139462606729361</v>
      </c>
      <c r="R31" s="105">
        <v>2.6620217983158807</v>
      </c>
      <c r="S31" s="105">
        <v>0.68232424191573315</v>
      </c>
      <c r="T31" s="105">
        <v>16.203643629313145</v>
      </c>
      <c r="U31" s="105">
        <v>1.7536028192377375</v>
      </c>
      <c r="V31" s="105">
        <v>9.802649680097252</v>
      </c>
      <c r="W31" s="105">
        <v>1.3454903708523078</v>
      </c>
      <c r="X31" s="105">
        <v>0.24768138551584501</v>
      </c>
      <c r="Y31" s="105">
        <v>9.8187655325860032E-2</v>
      </c>
      <c r="Z31" s="105">
        <v>6.5522136203389324E-3</v>
      </c>
      <c r="AA31" s="105">
        <v>3.7584616184772925</v>
      </c>
      <c r="AB31" s="105">
        <v>6.8937987410787613</v>
      </c>
      <c r="AC31" s="105">
        <v>0.78777606000743783</v>
      </c>
      <c r="AD31" s="105">
        <v>2.917435733256732</v>
      </c>
      <c r="AE31" s="105">
        <v>0.51920412261505811</v>
      </c>
      <c r="AF31" s="105">
        <v>0.10240369007803962</v>
      </c>
      <c r="AG31" s="105">
        <v>0.46986698707906122</v>
      </c>
      <c r="AH31" s="105">
        <v>5.711549583478763E-2</v>
      </c>
      <c r="AI31" s="105">
        <v>0.38929914297175533</v>
      </c>
      <c r="AJ31" s="105">
        <v>7.0311662603829247E-2</v>
      </c>
      <c r="AK31" s="105">
        <v>0.2213735518637745</v>
      </c>
      <c r="AL31" s="105">
        <v>2.3561187009168212E-2</v>
      </c>
      <c r="AM31" s="105">
        <v>0.21876673439967032</v>
      </c>
      <c r="AN31" s="105">
        <v>2.5648877493031238E-2</v>
      </c>
      <c r="AO31" s="105">
        <v>0.27076627556360883</v>
      </c>
      <c r="AP31" s="105">
        <v>0.153551490823988</v>
      </c>
      <c r="AQ31" s="105">
        <v>0.24800905121772215</v>
      </c>
      <c r="AR31" s="105">
        <v>0.34747706829221198</v>
      </c>
      <c r="AS31" s="133" t="s">
        <v>60</v>
      </c>
      <c r="AT31" s="63">
        <f t="shared" si="65"/>
        <v>14.628216940395058</v>
      </c>
      <c r="AU31" s="63">
        <f t="shared" si="28"/>
        <v>114.94873820217833</v>
      </c>
      <c r="AV31" s="63">
        <f t="shared" si="29"/>
        <v>80.981607653335985</v>
      </c>
      <c r="AW31" s="63">
        <f t="shared" si="30"/>
        <v>4.2727170294281942</v>
      </c>
      <c r="AX31" s="63">
        <f t="shared" si="31"/>
        <v>16.508161393163064</v>
      </c>
      <c r="AY31" s="63">
        <f t="shared" si="32"/>
        <v>52.823872620490583</v>
      </c>
      <c r="AZ31" s="63">
        <f t="shared" si="33"/>
        <v>34.083380791334363</v>
      </c>
      <c r="BA31" s="63">
        <f t="shared" si="34"/>
        <v>24.429729527210018</v>
      </c>
      <c r="BB31" s="63">
        <f t="shared" si="35"/>
        <v>6.2617806850438118</v>
      </c>
      <c r="BC31" s="63">
        <f t="shared" si="36"/>
        <v>148.7030014066201</v>
      </c>
      <c r="BD31" s="63">
        <f t="shared" si="37"/>
        <v>16.093047246733104</v>
      </c>
      <c r="BE31" s="63">
        <f t="shared" si="38"/>
        <v>89.96022515152633</v>
      </c>
      <c r="BF31" s="63">
        <f t="shared" si="39"/>
        <v>12.347744808920217</v>
      </c>
      <c r="BG31" s="63">
        <f t="shared" si="40"/>
        <v>2.2730051500347357</v>
      </c>
      <c r="BH31" s="63">
        <f t="shared" si="41"/>
        <v>0.90108122481912456</v>
      </c>
      <c r="BI31" s="63">
        <f t="shared" si="42"/>
        <v>6.013053937073267E-2</v>
      </c>
      <c r="BJ31" s="63">
        <f t="shared" si="43"/>
        <v>34.49190417444693</v>
      </c>
      <c r="BK31" s="63">
        <f t="shared" si="44"/>
        <v>63.265311638740663</v>
      </c>
      <c r="BL31" s="63">
        <f t="shared" si="45"/>
        <v>7.2295261016150416</v>
      </c>
      <c r="BM31" s="63">
        <f t="shared" si="46"/>
        <v>26.773697315915928</v>
      </c>
      <c r="BN31" s="63">
        <f t="shared" si="47"/>
        <v>4.7648055673033012</v>
      </c>
      <c r="BO31" s="63">
        <f t="shared" si="48"/>
        <v>0.93977233874547406</v>
      </c>
      <c r="BP31" s="63">
        <f t="shared" si="49"/>
        <v>4.3120320860514827</v>
      </c>
      <c r="BQ31" s="63">
        <f t="shared" si="50"/>
        <v>0.52415653242925886</v>
      </c>
      <c r="BR31" s="63">
        <f t="shared" si="51"/>
        <v>3.572650221719226</v>
      </c>
      <c r="BS31" s="63">
        <f t="shared" si="52"/>
        <v>0.64525951707333495</v>
      </c>
      <c r="BT31" s="63">
        <f t="shared" si="53"/>
        <v>2.0315746474845637</v>
      </c>
      <c r="BU31" s="63">
        <f t="shared" si="54"/>
        <v>0.21622415952346483</v>
      </c>
      <c r="BV31" s="63">
        <f t="shared" si="55"/>
        <v>2.0076515355043529</v>
      </c>
      <c r="BW31" s="63">
        <f t="shared" si="56"/>
        <v>0.23538317388223906</v>
      </c>
      <c r="BX31" s="63">
        <f t="shared" si="57"/>
        <v>2.4848582687391128</v>
      </c>
      <c r="BY31" s="63">
        <f t="shared" si="58"/>
        <v>1.4091625364236668</v>
      </c>
      <c r="BZ31" s="63">
        <f t="shared" si="59"/>
        <v>2.276012181937054</v>
      </c>
      <c r="CA31" s="63">
        <f t="shared" si="60"/>
        <v>3.1888434575017435</v>
      </c>
      <c r="CB31" s="137" t="s">
        <v>60</v>
      </c>
      <c r="CD31" s="63">
        <f t="shared" si="61"/>
        <v>167.1029962571684</v>
      </c>
      <c r="CE31" s="63">
        <f t="shared" si="62"/>
        <v>151.00994901043529</v>
      </c>
      <c r="CF31" s="63">
        <f t="shared" si="63"/>
        <v>137.46501713676736</v>
      </c>
      <c r="CG31" s="137">
        <f t="shared" si="64"/>
        <v>13.544931873667922</v>
      </c>
    </row>
    <row r="32" spans="1:85">
      <c r="A32" s="127" t="s">
        <v>88</v>
      </c>
      <c r="B32" s="17" t="s">
        <v>58</v>
      </c>
      <c r="C32" s="17" t="s">
        <v>85</v>
      </c>
      <c r="D32" s="113">
        <v>41.2</v>
      </c>
      <c r="E32" s="104">
        <v>0.1033</v>
      </c>
      <c r="F32" s="6">
        <v>0.68500000000000005</v>
      </c>
      <c r="G32" s="6">
        <v>106.651</v>
      </c>
      <c r="H32" s="6">
        <f t="shared" ref="H32:H46" si="66">G32/E32</f>
        <v>1032.4394966118102</v>
      </c>
      <c r="I32" s="6">
        <v>9.9873586161011314</v>
      </c>
      <c r="J32" s="111">
        <f t="shared" si="1"/>
        <v>10311.343502089077</v>
      </c>
      <c r="K32" s="105">
        <v>1.8092301208387673</v>
      </c>
      <c r="L32" s="105">
        <v>8.9336290817908619</v>
      </c>
      <c r="M32" s="105">
        <v>3.4607565152295106</v>
      </c>
      <c r="N32" s="105">
        <v>0.35192006565117889</v>
      </c>
      <c r="O32" s="105">
        <v>1.2191720146402476</v>
      </c>
      <c r="P32" s="105">
        <v>6.6747879099691509</v>
      </c>
      <c r="Q32" s="105">
        <v>5.2788326126440808</v>
      </c>
      <c r="R32" s="105">
        <v>2.656258849019979</v>
      </c>
      <c r="S32" s="105">
        <v>0.6129680768335013</v>
      </c>
      <c r="T32" s="105">
        <v>16.270172357790006</v>
      </c>
      <c r="U32" s="105">
        <v>1.4406196912254785</v>
      </c>
      <c r="V32" s="105">
        <v>11.764675550163807</v>
      </c>
      <c r="W32" s="105">
        <v>1.1102404157707375</v>
      </c>
      <c r="X32" s="105">
        <v>0.15366591390113246</v>
      </c>
      <c r="Y32" s="105">
        <v>9.2943797061982705E-2</v>
      </c>
      <c r="Z32" s="105">
        <v>1.9346604665320302E-3</v>
      </c>
      <c r="AA32" s="105">
        <v>3.9203199282953323</v>
      </c>
      <c r="AB32" s="105">
        <v>6.8341766974301086</v>
      </c>
      <c r="AC32" s="105">
        <v>0.80089800591260008</v>
      </c>
      <c r="AD32" s="105">
        <v>2.9261850823897451</v>
      </c>
      <c r="AE32" s="105">
        <v>0.56995772169475079</v>
      </c>
      <c r="AF32" s="105">
        <v>0.11953888333264023</v>
      </c>
      <c r="AG32" s="105">
        <v>0.50800141367837592</v>
      </c>
      <c r="AH32" s="105">
        <v>6.4934400400752462E-2</v>
      </c>
      <c r="AI32" s="105">
        <v>0.41626849644292735</v>
      </c>
      <c r="AJ32" s="105">
        <v>6.5840721146862985E-2</v>
      </c>
      <c r="AK32" s="105">
        <v>0.19343119521517657</v>
      </c>
      <c r="AL32" s="105">
        <v>1.8693050150002527E-2</v>
      </c>
      <c r="AM32" s="105">
        <v>0.17516467881860809</v>
      </c>
      <c r="AN32" s="105">
        <v>1.6231784936436334E-2</v>
      </c>
      <c r="AO32" s="105">
        <v>0.32650737710908434</v>
      </c>
      <c r="AP32" s="105">
        <v>0.10831566293089384</v>
      </c>
      <c r="AQ32" s="105">
        <v>0.17089771388878308</v>
      </c>
      <c r="AR32" s="105">
        <v>0.42300044803412234</v>
      </c>
      <c r="AS32" s="133" t="s">
        <v>60</v>
      </c>
      <c r="AT32" s="63">
        <f t="shared" si="65"/>
        <v>18.655593250294661</v>
      </c>
      <c r="AU32" s="63">
        <f t="shared" si="28"/>
        <v>92.11771818259821</v>
      </c>
      <c r="AV32" s="63">
        <f t="shared" si="29"/>
        <v>35.685049205624253</v>
      </c>
      <c r="AW32" s="63">
        <f t="shared" si="30"/>
        <v>3.6287686822070451</v>
      </c>
      <c r="AX32" s="63">
        <f t="shared" si="31"/>
        <v>12.571301431089568</v>
      </c>
      <c r="AY32" s="63">
        <f t="shared" si="32"/>
        <v>68.826030943283143</v>
      </c>
      <c r="AZ32" s="63">
        <f t="shared" si="33"/>
        <v>54.431856359003454</v>
      </c>
      <c r="BA32" s="63">
        <f t="shared" si="34"/>
        <v>27.389597422708771</v>
      </c>
      <c r="BB32" s="63">
        <f t="shared" si="35"/>
        <v>6.3205243960451618</v>
      </c>
      <c r="BC32" s="63">
        <f t="shared" si="36"/>
        <v>167.76733601936729</v>
      </c>
      <c r="BD32" s="63">
        <f t="shared" si="37"/>
        <v>14.854724492099411</v>
      </c>
      <c r="BE32" s="63">
        <f t="shared" si="38"/>
        <v>121.30961078836781</v>
      </c>
      <c r="BF32" s="63">
        <f t="shared" si="39"/>
        <v>11.448070296914269</v>
      </c>
      <c r="BG32" s="63">
        <f t="shared" si="40"/>
        <v>1.5845020227970219</v>
      </c>
      <c r="BH32" s="63">
        <f t="shared" si="41"/>
        <v>0.95837541789456127</v>
      </c>
      <c r="BI32" s="63">
        <f t="shared" si="42"/>
        <v>1.9948948630323673E-2</v>
      </c>
      <c r="BJ32" s="63">
        <f t="shared" si="43"/>
        <v>40.423765418738398</v>
      </c>
      <c r="BK32" s="63">
        <f t="shared" si="44"/>
        <v>70.46954348117454</v>
      </c>
      <c r="BL32" s="63">
        <f t="shared" si="45"/>
        <v>8.2583344491029873</v>
      </c>
      <c r="BM32" s="63">
        <f t="shared" si="46"/>
        <v>30.172899535209488</v>
      </c>
      <c r="BN32" s="63">
        <f t="shared" si="47"/>
        <v>5.8770298500626632</v>
      </c>
      <c r="BO32" s="63">
        <f t="shared" si="48"/>
        <v>1.2326064878990042</v>
      </c>
      <c r="BP32" s="63">
        <f t="shared" si="49"/>
        <v>5.2381770759845869</v>
      </c>
      <c r="BQ32" s="63">
        <f t="shared" si="50"/>
        <v>0.66956090763434928</v>
      </c>
      <c r="BR32" s="63">
        <f t="shared" si="51"/>
        <v>4.2922874559211692</v>
      </c>
      <c r="BS32" s="63">
        <f t="shared" si="52"/>
        <v>0.67890629217056464</v>
      </c>
      <c r="BT32" s="63">
        <f t="shared" si="53"/>
        <v>1.9945354978833347</v>
      </c>
      <c r="BU32" s="63">
        <f t="shared" si="54"/>
        <v>0.19275046119845382</v>
      </c>
      <c r="BV32" s="63">
        <f t="shared" si="55"/>
        <v>1.8061831727317748</v>
      </c>
      <c r="BW32" s="63">
        <f t="shared" si="56"/>
        <v>0.16737151013163015</v>
      </c>
      <c r="BX32" s="63">
        <f t="shared" si="57"/>
        <v>3.3667297213379048</v>
      </c>
      <c r="BY32" s="63">
        <f t="shared" si="58"/>
        <v>1.1168800071369431</v>
      </c>
      <c r="BZ32" s="63">
        <f t="shared" si="59"/>
        <v>1.7621850316289818</v>
      </c>
      <c r="CA32" s="63">
        <f t="shared" si="60"/>
        <v>4.3617029212174154</v>
      </c>
      <c r="CB32" s="137" t="s">
        <v>60</v>
      </c>
      <c r="CD32" s="63">
        <f t="shared" si="61"/>
        <v>186.32867608794237</v>
      </c>
      <c r="CE32" s="63">
        <f t="shared" si="62"/>
        <v>171.47395159584295</v>
      </c>
      <c r="CF32" s="63">
        <f t="shared" si="63"/>
        <v>156.43417922218708</v>
      </c>
      <c r="CG32" s="137">
        <f t="shared" si="64"/>
        <v>15.039772373655865</v>
      </c>
    </row>
    <row r="33" spans="1:85">
      <c r="A33" s="127" t="s">
        <v>89</v>
      </c>
      <c r="B33" s="17" t="s">
        <v>58</v>
      </c>
      <c r="C33" s="17" t="s">
        <v>85</v>
      </c>
      <c r="D33" s="113">
        <v>43.7</v>
      </c>
      <c r="E33" s="104">
        <v>0.1103</v>
      </c>
      <c r="F33" s="6">
        <v>0.69699999999999995</v>
      </c>
      <c r="G33" s="6">
        <v>100.905</v>
      </c>
      <c r="H33" s="6">
        <f t="shared" si="66"/>
        <v>914.82320942883052</v>
      </c>
      <c r="I33" s="6">
        <v>9.9150326797385624</v>
      </c>
      <c r="J33" s="111">
        <f t="shared" si="1"/>
        <v>9070.5020176701692</v>
      </c>
      <c r="K33" s="105">
        <v>2.1787716574570726</v>
      </c>
      <c r="L33" s="105">
        <v>10.897567343759546</v>
      </c>
      <c r="M33" s="105">
        <v>4.6714126994450851</v>
      </c>
      <c r="N33" s="105">
        <v>0.42527830718218484</v>
      </c>
      <c r="O33" s="105">
        <v>1.4914213978462612</v>
      </c>
      <c r="P33" s="105">
        <v>4.3177416993745554</v>
      </c>
      <c r="Q33" s="105">
        <v>31.904376903046092</v>
      </c>
      <c r="R33" s="105">
        <v>3.0575263331533775</v>
      </c>
      <c r="S33" s="105">
        <v>0.4828950330318682</v>
      </c>
      <c r="T33" s="105">
        <v>17.209684876905193</v>
      </c>
      <c r="U33" s="105">
        <v>1.064492378181608</v>
      </c>
      <c r="V33" s="105">
        <v>8.8151451770443163</v>
      </c>
      <c r="W33" s="105">
        <v>1.7205007366468561</v>
      </c>
      <c r="X33" s="105">
        <v>0.31221838308366212</v>
      </c>
      <c r="Y33" s="105">
        <v>0.24616017994345069</v>
      </c>
      <c r="Z33" s="105">
        <v>4.249548227749303E-2</v>
      </c>
      <c r="AA33" s="105">
        <v>2.9137523888017602</v>
      </c>
      <c r="AB33" s="105">
        <v>4.9464571104345438</v>
      </c>
      <c r="AC33" s="105">
        <v>0.5202005939062242</v>
      </c>
      <c r="AD33" s="105">
        <v>1.8512049041352594</v>
      </c>
      <c r="AE33" s="105">
        <v>0.32886262070361355</v>
      </c>
      <c r="AF33" s="105">
        <v>6.1721135707381802E-2</v>
      </c>
      <c r="AG33" s="105">
        <v>0.28043168811608349</v>
      </c>
      <c r="AH33" s="105">
        <v>3.5207084615452786E-2</v>
      </c>
      <c r="AI33" s="105">
        <v>0.23998018410586128</v>
      </c>
      <c r="AJ33" s="105">
        <v>3.7893072549966933E-2</v>
      </c>
      <c r="AK33" s="105">
        <v>0.13049261319172001</v>
      </c>
      <c r="AL33" s="105">
        <v>1.1881271080972776E-2</v>
      </c>
      <c r="AM33" s="105">
        <v>0.13616747608913388</v>
      </c>
      <c r="AN33" s="105">
        <v>1.2349742111910179E-2</v>
      </c>
      <c r="AO33" s="105">
        <v>0.34554459983014896</v>
      </c>
      <c r="AP33" s="105">
        <v>0.18055705965837204</v>
      </c>
      <c r="AQ33" s="105">
        <v>0.27634245894693449</v>
      </c>
      <c r="AR33" s="105">
        <v>0.29960324712140329</v>
      </c>
      <c r="AS33" s="133" t="s">
        <v>60</v>
      </c>
      <c r="AT33" s="63">
        <f t="shared" si="65"/>
        <v>19.762552715006954</v>
      </c>
      <c r="AU33" s="63">
        <f t="shared" si="28"/>
        <v>98.846406579267509</v>
      </c>
      <c r="AV33" s="63">
        <f t="shared" si="29"/>
        <v>42.372058315686694</v>
      </c>
      <c r="AW33" s="63">
        <f t="shared" si="30"/>
        <v>3.8574877433673613</v>
      </c>
      <c r="AX33" s="63">
        <f t="shared" si="31"/>
        <v>13.527940798360977</v>
      </c>
      <c r="AY33" s="63">
        <f t="shared" si="32"/>
        <v>39.164084795955532</v>
      </c>
      <c r="AZ33" s="63">
        <f t="shared" si="33"/>
        <v>289.3887150715891</v>
      </c>
      <c r="BA33" s="63">
        <f t="shared" si="34"/>
        <v>27.733298773947382</v>
      </c>
      <c r="BB33" s="63">
        <f t="shared" si="35"/>
        <v>4.3801003714384636</v>
      </c>
      <c r="BC33" s="63">
        <f t="shared" si="36"/>
        <v>156.10048139943638</v>
      </c>
      <c r="BD33" s="63">
        <f t="shared" si="37"/>
        <v>9.6554802640907926</v>
      </c>
      <c r="BE33" s="63">
        <f t="shared" si="38"/>
        <v>79.957792114435932</v>
      </c>
      <c r="BF33" s="63">
        <f t="shared" si="39"/>
        <v>15.605805403158319</v>
      </c>
      <c r="BG33" s="63">
        <f t="shared" si="40"/>
        <v>2.8319774737140753</v>
      </c>
      <c r="BH33" s="63">
        <f t="shared" si="41"/>
        <v>2.2327964088471211</v>
      </c>
      <c r="BI33" s="63">
        <f t="shared" si="42"/>
        <v>0.38545535773986744</v>
      </c>
      <c r="BJ33" s="63">
        <f t="shared" si="43"/>
        <v>26.429196921617642</v>
      </c>
      <c r="BK33" s="63">
        <f t="shared" si="44"/>
        <v>44.866849200515482</v>
      </c>
      <c r="BL33" s="63">
        <f t="shared" si="45"/>
        <v>4.7184805366196265</v>
      </c>
      <c r="BM33" s="63">
        <f t="shared" si="46"/>
        <v>16.791357818079781</v>
      </c>
      <c r="BN33" s="63">
        <f t="shared" si="47"/>
        <v>2.9829490646284262</v>
      </c>
      <c r="BO33" s="63">
        <f t="shared" si="48"/>
        <v>0.55984168596670103</v>
      </c>
      <c r="BP33" s="63">
        <f t="shared" si="49"/>
        <v>2.543656192875587</v>
      </c>
      <c r="BQ33" s="63">
        <f t="shared" si="50"/>
        <v>0.31934593204074885</v>
      </c>
      <c r="BR33" s="63">
        <f t="shared" si="51"/>
        <v>2.1767407441330735</v>
      </c>
      <c r="BS33" s="63">
        <f t="shared" si="52"/>
        <v>0.3437091910201972</v>
      </c>
      <c r="BT33" s="63">
        <f t="shared" si="53"/>
        <v>1.1836335112465493</v>
      </c>
      <c r="BU33" s="63">
        <f t="shared" si="54"/>
        <v>0.1077690933124498</v>
      </c>
      <c r="BV33" s="63">
        <f t="shared" si="55"/>
        <v>1.2351073666075434</v>
      </c>
      <c r="BW33" s="63">
        <f t="shared" si="56"/>
        <v>0.11201836074378754</v>
      </c>
      <c r="BX33" s="63">
        <f t="shared" si="57"/>
        <v>3.1342629899543972</v>
      </c>
      <c r="BY33" s="63">
        <f t="shared" si="58"/>
        <v>1.6377431739358568</v>
      </c>
      <c r="BZ33" s="63">
        <f t="shared" si="59"/>
        <v>2.5065648314461049</v>
      </c>
      <c r="CA33" s="63">
        <f t="shared" si="60"/>
        <v>2.7175518575152227</v>
      </c>
      <c r="CB33" s="137" t="s">
        <v>60</v>
      </c>
      <c r="CD33" s="63">
        <f t="shared" si="61"/>
        <v>114.02613588349838</v>
      </c>
      <c r="CE33" s="63">
        <f t="shared" si="62"/>
        <v>104.37065561940759</v>
      </c>
      <c r="CF33" s="63">
        <f t="shared" si="63"/>
        <v>96.348675227427648</v>
      </c>
      <c r="CG33" s="137">
        <f t="shared" si="64"/>
        <v>8.0219803919799357</v>
      </c>
    </row>
    <row r="34" spans="1:85">
      <c r="A34" s="127" t="s">
        <v>90</v>
      </c>
      <c r="B34" s="17" t="s">
        <v>58</v>
      </c>
      <c r="C34" s="17" t="s">
        <v>85</v>
      </c>
      <c r="D34" s="113">
        <v>43.7</v>
      </c>
      <c r="E34" s="104">
        <v>0.1003</v>
      </c>
      <c r="F34" s="6">
        <v>0.69799999999999995</v>
      </c>
      <c r="G34" s="6">
        <v>101.471</v>
      </c>
      <c r="H34" s="6">
        <f t="shared" si="66"/>
        <v>1011.6749750747757</v>
      </c>
      <c r="I34" s="6">
        <v>10.304521276595745</v>
      </c>
      <c r="J34" s="111">
        <f t="shared" si="1"/>
        <v>10424.826305657496</v>
      </c>
      <c r="K34" s="105">
        <v>1.8387597471774275</v>
      </c>
      <c r="L34" s="105">
        <v>8.8633918348971683</v>
      </c>
      <c r="M34" s="105">
        <v>3.7244945074032554</v>
      </c>
      <c r="N34" s="105">
        <v>0.36331083856108787</v>
      </c>
      <c r="O34" s="105">
        <v>0.6748183043100896</v>
      </c>
      <c r="P34" s="105">
        <v>3.9337123290432046</v>
      </c>
      <c r="Q34" s="105">
        <v>27.65310782200844</v>
      </c>
      <c r="R34" s="105">
        <v>2.6311829962134925</v>
      </c>
      <c r="S34" s="105">
        <v>0.39594175924376801</v>
      </c>
      <c r="T34" s="105">
        <v>14.60445111272503</v>
      </c>
      <c r="U34" s="105">
        <v>0.90487320922744052</v>
      </c>
      <c r="V34" s="105">
        <v>7.1226518893807196</v>
      </c>
      <c r="W34" s="105">
        <v>1.2503881232412024</v>
      </c>
      <c r="X34" s="105">
        <v>0.22067504789279999</v>
      </c>
      <c r="Y34" s="105">
        <v>0.12785222371546029</v>
      </c>
      <c r="Z34" s="105">
        <v>1.2542545468948667E-2</v>
      </c>
      <c r="AA34" s="105">
        <v>2.4908793676146508</v>
      </c>
      <c r="AB34" s="105">
        <v>4.1093140820809877</v>
      </c>
      <c r="AC34" s="105">
        <v>0.44766127179220566</v>
      </c>
      <c r="AD34" s="105">
        <v>1.5626446641014522</v>
      </c>
      <c r="AE34" s="105">
        <v>0.26836167429125407</v>
      </c>
      <c r="AF34" s="105">
        <v>5.1487909973160891E-2</v>
      </c>
      <c r="AG34" s="105">
        <v>0.2379251113924705</v>
      </c>
      <c r="AH34" s="105">
        <v>3.0686957232388706E-2</v>
      </c>
      <c r="AI34" s="105">
        <v>0.20101802710454125</v>
      </c>
      <c r="AJ34" s="105">
        <v>3.1552429298813439E-2</v>
      </c>
      <c r="AK34" s="105">
        <v>0.10980922285468674</v>
      </c>
      <c r="AL34" s="105">
        <v>8.3149257624772262E-3</v>
      </c>
      <c r="AM34" s="105">
        <v>0.11614809524413193</v>
      </c>
      <c r="AN34" s="105">
        <v>8.6160069228260801E-3</v>
      </c>
      <c r="AO34" s="105">
        <v>0.23804213321070886</v>
      </c>
      <c r="AP34" s="105">
        <v>0.11388451376540523</v>
      </c>
      <c r="AQ34" s="105">
        <v>0.20252035323679571</v>
      </c>
      <c r="AR34" s="105">
        <v>0.24823916400244125</v>
      </c>
      <c r="AS34" s="133" t="s">
        <v>60</v>
      </c>
      <c r="AT34" s="63">
        <f t="shared" si="65"/>
        <v>19.168750982159374</v>
      </c>
      <c r="AU34" s="63">
        <f t="shared" si="28"/>
        <v>92.399320357785868</v>
      </c>
      <c r="AV34" s="63">
        <f t="shared" si="29"/>
        <v>38.82720831605431</v>
      </c>
      <c r="AW34" s="63">
        <f t="shared" si="30"/>
        <v>3.7874523869621126</v>
      </c>
      <c r="AX34" s="63">
        <f t="shared" si="31"/>
        <v>7.0348636103110076</v>
      </c>
      <c r="AY34" s="63">
        <f t="shared" si="32"/>
        <v>41.008267766698815</v>
      </c>
      <c r="AZ34" s="63">
        <f t="shared" si="33"/>
        <v>288.27884585605665</v>
      </c>
      <c r="BA34" s="63">
        <f t="shared" si="34"/>
        <v>27.429625713925123</v>
      </c>
      <c r="BB34" s="63">
        <f t="shared" si="35"/>
        <v>4.1276240672727402</v>
      </c>
      <c r="BC34" s="63">
        <f t="shared" si="36"/>
        <v>152.24886613962479</v>
      </c>
      <c r="BD34" s="63">
        <f t="shared" si="37"/>
        <v>9.4331460348389413</v>
      </c>
      <c r="BE34" s="63">
        <f t="shared" si="38"/>
        <v>74.252408782457195</v>
      </c>
      <c r="BF34" s="63">
        <f t="shared" si="39"/>
        <v>13.035078999446593</v>
      </c>
      <c r="BG34" s="63">
        <f t="shared" si="40"/>
        <v>2.3004990442750892</v>
      </c>
      <c r="BH34" s="63">
        <f t="shared" si="41"/>
        <v>1.3328372250257376</v>
      </c>
      <c r="BI34" s="63">
        <f t="shared" si="42"/>
        <v>0.13075385794460129</v>
      </c>
      <c r="BJ34" s="63">
        <f t="shared" si="43"/>
        <v>25.966984755728721</v>
      </c>
      <c r="BK34" s="63">
        <f t="shared" si="44"/>
        <v>42.838885541086668</v>
      </c>
      <c r="BL34" s="63">
        <f t="shared" si="45"/>
        <v>4.6667910022034755</v>
      </c>
      <c r="BM34" s="63">
        <f t="shared" si="46"/>
        <v>16.290299200720142</v>
      </c>
      <c r="BN34" s="63">
        <f t="shared" si="47"/>
        <v>2.7976238415817543</v>
      </c>
      <c r="BO34" s="63">
        <f t="shared" si="48"/>
        <v>0.53675251831153259</v>
      </c>
      <c r="BP34" s="63">
        <f t="shared" si="49"/>
        <v>2.4803279600207166</v>
      </c>
      <c r="BQ34" s="63">
        <f t="shared" si="50"/>
        <v>0.31990619899679235</v>
      </c>
      <c r="BR34" s="63">
        <f t="shared" si="51"/>
        <v>2.0955780168707934</v>
      </c>
      <c r="BS34" s="63">
        <f t="shared" si="52"/>
        <v>0.32892859496166865</v>
      </c>
      <c r="BT34" s="63">
        <f t="shared" si="53"/>
        <v>1.1447420750193447</v>
      </c>
      <c r="BU34" s="63">
        <f t="shared" si="54"/>
        <v>8.6681656818261801E-2</v>
      </c>
      <c r="BV34" s="63">
        <f t="shared" si="55"/>
        <v>1.2108237186530388</v>
      </c>
      <c r="BW34" s="63">
        <f t="shared" si="56"/>
        <v>8.9820375618804418E-2</v>
      </c>
      <c r="BX34" s="63">
        <f t="shared" si="57"/>
        <v>2.4815478921498233</v>
      </c>
      <c r="BY34" s="63">
        <f t="shared" si="58"/>
        <v>1.1872262749086095</v>
      </c>
      <c r="BZ34" s="63">
        <f t="shared" si="59"/>
        <v>2.1112395058539959</v>
      </c>
      <c r="CA34" s="63">
        <f t="shared" si="60"/>
        <v>2.5878501669870748</v>
      </c>
      <c r="CB34" s="137" t="s">
        <v>60</v>
      </c>
      <c r="CD34" s="63">
        <f t="shared" si="61"/>
        <v>110.28729149143064</v>
      </c>
      <c r="CE34" s="63">
        <f t="shared" si="62"/>
        <v>100.8541454565917</v>
      </c>
      <c r="CF34" s="63">
        <f t="shared" si="63"/>
        <v>93.097336859632293</v>
      </c>
      <c r="CG34" s="137">
        <f t="shared" si="64"/>
        <v>7.75680859695942</v>
      </c>
    </row>
    <row r="35" spans="1:85">
      <c r="A35" s="127" t="s">
        <v>91</v>
      </c>
      <c r="B35" s="17" t="s">
        <v>58</v>
      </c>
      <c r="C35" s="17" t="s">
        <v>85</v>
      </c>
      <c r="D35" s="113">
        <v>43.7</v>
      </c>
      <c r="E35" s="104">
        <v>0.1045</v>
      </c>
      <c r="F35" s="6">
        <v>0.69099999999999995</v>
      </c>
      <c r="G35" s="6">
        <v>101.443</v>
      </c>
      <c r="H35" s="6">
        <f t="shared" si="66"/>
        <v>970.74641148325361</v>
      </c>
      <c r="I35" s="6">
        <v>10.049439683586025</v>
      </c>
      <c r="J35" s="111">
        <f t="shared" si="1"/>
        <v>9755.4575102585368</v>
      </c>
      <c r="K35" s="105">
        <v>2.013537315828529</v>
      </c>
      <c r="L35" s="105">
        <v>9.1960066262418128</v>
      </c>
      <c r="M35" s="105">
        <v>4.127874407641043</v>
      </c>
      <c r="N35" s="105">
        <v>0.3944322370547792</v>
      </c>
      <c r="O35" s="105">
        <v>0.70506075886675068</v>
      </c>
      <c r="P35" s="105">
        <v>4.8611966625169494</v>
      </c>
      <c r="Q35" s="105">
        <v>30.667514913911656</v>
      </c>
      <c r="R35" s="105">
        <v>2.8097860079587136</v>
      </c>
      <c r="S35" s="105">
        <v>0.45924829224820896</v>
      </c>
      <c r="T35" s="105">
        <v>15.891018168045594</v>
      </c>
      <c r="U35" s="105">
        <v>0.97293816426776547</v>
      </c>
      <c r="V35" s="105">
        <v>8.1440805101365754</v>
      </c>
      <c r="W35" s="105">
        <v>1.3307079344193762</v>
      </c>
      <c r="X35" s="105">
        <v>0.14852995241243064</v>
      </c>
      <c r="Y35" s="105">
        <v>0.13044341231049089</v>
      </c>
      <c r="Z35" s="105">
        <v>1.0531194555327406E-2</v>
      </c>
      <c r="AA35" s="105">
        <v>2.7133672612852093</v>
      </c>
      <c r="AB35" s="105">
        <v>4.4549456781614243</v>
      </c>
      <c r="AC35" s="105">
        <v>0.48127960095447508</v>
      </c>
      <c r="AD35" s="105">
        <v>1.6865245456919673</v>
      </c>
      <c r="AE35" s="105">
        <v>0.28823162670460717</v>
      </c>
      <c r="AF35" s="105">
        <v>5.4993673666622514E-2</v>
      </c>
      <c r="AG35" s="105">
        <v>0.25632789839464493</v>
      </c>
      <c r="AH35" s="105">
        <v>3.2669453380223458E-2</v>
      </c>
      <c r="AI35" s="105">
        <v>0.21638245718624904</v>
      </c>
      <c r="AJ35" s="105">
        <v>3.3803478888915162E-2</v>
      </c>
      <c r="AK35" s="105">
        <v>0.1192724627205706</v>
      </c>
      <c r="AL35" s="105">
        <v>1.0276978733875506E-2</v>
      </c>
      <c r="AM35" s="105">
        <v>0.12382450757610582</v>
      </c>
      <c r="AN35" s="105">
        <v>1.0810704514416895E-2</v>
      </c>
      <c r="AO35" s="105">
        <v>0.26949494725878198</v>
      </c>
      <c r="AP35" s="105">
        <v>0.12587287450561968</v>
      </c>
      <c r="AQ35" s="105">
        <v>0.19949093859248679</v>
      </c>
      <c r="AR35" s="105">
        <v>0.27188552375461916</v>
      </c>
      <c r="AS35" s="133" t="s">
        <v>60</v>
      </c>
      <c r="AT35" s="63">
        <f t="shared" si="65"/>
        <v>19.642977729885239</v>
      </c>
      <c r="AU35" s="63">
        <f t="shared" si="28"/>
        <v>89.711251906357973</v>
      </c>
      <c r="AV35" s="63">
        <f t="shared" si="29"/>
        <v>40.269303391425822</v>
      </c>
      <c r="AW35" s="63">
        <f t="shared" si="30"/>
        <v>3.847866929264121</v>
      </c>
      <c r="AX35" s="63">
        <f t="shared" si="31"/>
        <v>6.8781902752752258</v>
      </c>
      <c r="AY35" s="63">
        <f t="shared" si="32"/>
        <v>47.42319749019471</v>
      </c>
      <c r="AZ35" s="63">
        <f t="shared" si="33"/>
        <v>299.17563868788511</v>
      </c>
      <c r="BA35" s="63">
        <f t="shared" si="34"/>
        <v>27.410748013560184</v>
      </c>
      <c r="BB35" s="63">
        <f t="shared" si="35"/>
        <v>4.4801772016861978</v>
      </c>
      <c r="BC35" s="63">
        <f t="shared" si="36"/>
        <v>155.02415253311523</v>
      </c>
      <c r="BD35" s="63">
        <f t="shared" si="37"/>
        <v>9.4914569216231275</v>
      </c>
      <c r="BE35" s="63">
        <f t="shared" si="38"/>
        <v>79.449231376762043</v>
      </c>
      <c r="BF35" s="63">
        <f t="shared" si="39"/>
        <v>12.981664712792128</v>
      </c>
      <c r="BG35" s="63">
        <f t="shared" si="40"/>
        <v>1.4489776397601895</v>
      </c>
      <c r="BH35" s="63">
        <f t="shared" si="41"/>
        <v>1.2725351662881292</v>
      </c>
      <c r="BI35" s="63">
        <f t="shared" si="42"/>
        <v>0.10273662101676255</v>
      </c>
      <c r="BJ35" s="63">
        <f t="shared" si="43"/>
        <v>26.470139027194431</v>
      </c>
      <c r="BK35" s="63">
        <f t="shared" si="44"/>
        <v>43.460033273813679</v>
      </c>
      <c r="BL35" s="63">
        <f t="shared" si="45"/>
        <v>4.6951026976655656</v>
      </c>
      <c r="BM35" s="63">
        <f t="shared" si="46"/>
        <v>16.452818545506069</v>
      </c>
      <c r="BN35" s="63">
        <f t="shared" si="47"/>
        <v>2.8118313874294949</v>
      </c>
      <c r="BO35" s="63">
        <f t="shared" si="48"/>
        <v>0.53648844678775975</v>
      </c>
      <c r="BP35" s="63">
        <f t="shared" si="49"/>
        <v>2.5005959214828257</v>
      </c>
      <c r="BQ35" s="63">
        <f t="shared" si="50"/>
        <v>0.31870546433414204</v>
      </c>
      <c r="BR35" s="63">
        <f t="shared" si="51"/>
        <v>2.1109098670457898</v>
      </c>
      <c r="BS35" s="63">
        <f t="shared" si="52"/>
        <v>0.32976840199973334</v>
      </c>
      <c r="BT35" s="63">
        <f t="shared" si="53"/>
        <v>1.1635574422144219</v>
      </c>
      <c r="BU35" s="63">
        <f t="shared" si="54"/>
        <v>0.10025662937215307</v>
      </c>
      <c r="BV35" s="63">
        <f t="shared" si="55"/>
        <v>1.2079647223873864</v>
      </c>
      <c r="BW35" s="63">
        <f t="shared" si="56"/>
        <v>0.10546336854635417</v>
      </c>
      <c r="BX35" s="63">
        <f t="shared" si="57"/>
        <v>2.6290465072124132</v>
      </c>
      <c r="BY35" s="63">
        <f t="shared" si="58"/>
        <v>1.2279474789336777</v>
      </c>
      <c r="BZ35" s="63">
        <f t="shared" si="59"/>
        <v>1.9461253751205998</v>
      </c>
      <c r="CA35" s="63">
        <f t="shared" si="60"/>
        <v>2.6523676746425755</v>
      </c>
      <c r="CB35" s="137" t="s">
        <v>60</v>
      </c>
      <c r="CD35" s="63">
        <f t="shared" si="61"/>
        <v>111.75509211740294</v>
      </c>
      <c r="CE35" s="63">
        <f t="shared" si="62"/>
        <v>102.26363519577981</v>
      </c>
      <c r="CF35" s="63">
        <f t="shared" si="63"/>
        <v>94.426413378397001</v>
      </c>
      <c r="CG35" s="137">
        <f t="shared" si="64"/>
        <v>7.8372218173828072</v>
      </c>
    </row>
    <row r="36" spans="1:85">
      <c r="A36" s="127" t="s">
        <v>92</v>
      </c>
      <c r="B36" s="17" t="s">
        <v>58</v>
      </c>
      <c r="C36" s="17" t="s">
        <v>85</v>
      </c>
      <c r="D36" s="113">
        <v>48</v>
      </c>
      <c r="E36" s="104">
        <v>0.1003</v>
      </c>
      <c r="F36" s="6">
        <v>0.64400000000000002</v>
      </c>
      <c r="G36" s="6">
        <v>100.14100000000001</v>
      </c>
      <c r="H36" s="6">
        <f t="shared" si="66"/>
        <v>998.41475573280161</v>
      </c>
      <c r="I36" s="6">
        <v>10.06361829025845</v>
      </c>
      <c r="J36" s="111">
        <f t="shared" si="1"/>
        <v>10047.664997056545</v>
      </c>
      <c r="K36" s="105">
        <v>1.2517673693851403</v>
      </c>
      <c r="L36" s="105">
        <v>7.4006189850639927</v>
      </c>
      <c r="M36" s="105">
        <v>3.141095671005778</v>
      </c>
      <c r="N36" s="105">
        <v>4.0945790897409164</v>
      </c>
      <c r="O36" s="105">
        <v>8.3048911516593762</v>
      </c>
      <c r="P36" s="105">
        <v>8.4750629238027155</v>
      </c>
      <c r="Q36" s="105">
        <v>28.030921478354053</v>
      </c>
      <c r="R36" s="105">
        <v>1.4216890424009216</v>
      </c>
      <c r="S36" s="105">
        <v>0.61476225433427734</v>
      </c>
      <c r="T36" s="105">
        <v>17.128501171617387</v>
      </c>
      <c r="U36" s="105">
        <v>1.8420395117806581</v>
      </c>
      <c r="V36" s="105">
        <v>4.5184443053856409</v>
      </c>
      <c r="W36" s="105">
        <v>0.37041957007553206</v>
      </c>
      <c r="X36" s="105">
        <v>0.15987184163940465</v>
      </c>
      <c r="Y36" s="105">
        <v>0.10817791696965653</v>
      </c>
      <c r="Z36" s="105">
        <v>1.8155907095093564E-3</v>
      </c>
      <c r="AA36" s="105">
        <v>3.6682589970913733</v>
      </c>
      <c r="AB36" s="105">
        <v>7.0471316654483571</v>
      </c>
      <c r="AC36" s="105">
        <v>0.84529503708378761</v>
      </c>
      <c r="AD36" s="105">
        <v>3.2141741658523157</v>
      </c>
      <c r="AE36" s="105">
        <v>0.66837923463287052</v>
      </c>
      <c r="AF36" s="105">
        <v>0.14611802511814898</v>
      </c>
      <c r="AG36" s="105">
        <v>0.61159363457564508</v>
      </c>
      <c r="AH36" s="105">
        <v>7.8595034759813776E-2</v>
      </c>
      <c r="AI36" s="105">
        <v>0.48270597876631505</v>
      </c>
      <c r="AJ36" s="105">
        <v>7.2310967249160626E-2</v>
      </c>
      <c r="AK36" s="105">
        <v>0.19742666813683879</v>
      </c>
      <c r="AL36" s="105">
        <v>1.6955171394404542E-2</v>
      </c>
      <c r="AM36" s="105">
        <v>0.15383591297632054</v>
      </c>
      <c r="AN36" s="105">
        <v>1.2782839146584216E-2</v>
      </c>
      <c r="AO36" s="105">
        <v>0.13484495356711654</v>
      </c>
      <c r="AP36" s="105">
        <v>3.6620367025787533E-2</v>
      </c>
      <c r="AQ36" s="105">
        <v>0.14280046158778717</v>
      </c>
      <c r="AR36" s="105">
        <v>0.71294109751470081</v>
      </c>
      <c r="AS36" s="133" t="s">
        <v>60</v>
      </c>
      <c r="AT36" s="63">
        <f t="shared" si="65"/>
        <v>12.577339181828625</v>
      </c>
      <c r="AU36" s="63">
        <f t="shared" si="28"/>
        <v>74.358940332779611</v>
      </c>
      <c r="AV36" s="63">
        <f t="shared" si="29"/>
        <v>31.560677025970595</v>
      </c>
      <c r="AW36" s="63">
        <f t="shared" si="30"/>
        <v>41.140958997669458</v>
      </c>
      <c r="AX36" s="63">
        <f t="shared" si="31"/>
        <v>83.444764128892544</v>
      </c>
      <c r="AY36" s="63">
        <f t="shared" si="32"/>
        <v>85.154593087344239</v>
      </c>
      <c r="AZ36" s="63">
        <f t="shared" si="33"/>
        <v>281.64530857329851</v>
      </c>
      <c r="BA36" s="63">
        <f t="shared" si="34"/>
        <v>14.284655228030578</v>
      </c>
      <c r="BB36" s="63">
        <f t="shared" si="35"/>
        <v>6.1769251843860919</v>
      </c>
      <c r="BC36" s="63">
        <f t="shared" si="36"/>
        <v>172.10144167410203</v>
      </c>
      <c r="BD36" s="63">
        <f t="shared" si="37"/>
        <v>18.508195925713643</v>
      </c>
      <c r="BE36" s="63">
        <f t="shared" si="38"/>
        <v>45.399814688372778</v>
      </c>
      <c r="BF36" s="63">
        <f t="shared" si="39"/>
        <v>3.7218517484726577</v>
      </c>
      <c r="BG36" s="63">
        <f t="shared" si="40"/>
        <v>1.6063387072552131</v>
      </c>
      <c r="BH36" s="63">
        <f t="shared" si="41"/>
        <v>1.0869354697905071</v>
      </c>
      <c r="BI36" s="63">
        <f t="shared" si="42"/>
        <v>1.824244722091822E-2</v>
      </c>
      <c r="BJ36" s="63">
        <f t="shared" si="43"/>
        <v>36.857437525212738</v>
      </c>
      <c r="BK36" s="63">
        <f t="shared" si="44"/>
        <v>70.807218164574252</v>
      </c>
      <c r="BL36" s="63">
        <f t="shared" si="45"/>
        <v>8.493241356292387</v>
      </c>
      <c r="BM36" s="63">
        <f t="shared" si="46"/>
        <v>32.294945260677729</v>
      </c>
      <c r="BN36" s="63">
        <f t="shared" si="47"/>
        <v>6.7156506405801366</v>
      </c>
      <c r="BO36" s="63">
        <f t="shared" si="48"/>
        <v>1.4681449664186546</v>
      </c>
      <c r="BP36" s="63">
        <f t="shared" si="49"/>
        <v>6.1450879545483001</v>
      </c>
      <c r="BQ36" s="63">
        <f t="shared" si="50"/>
        <v>0.78969657969862328</v>
      </c>
      <c r="BR36" s="63">
        <f t="shared" si="51"/>
        <v>4.850067966720224</v>
      </c>
      <c r="BS36" s="63">
        <f t="shared" si="52"/>
        <v>0.72655637453269339</v>
      </c>
      <c r="BT36" s="63">
        <f t="shared" si="53"/>
        <v>1.9836770229240137</v>
      </c>
      <c r="BU36" s="63">
        <f t="shared" si="54"/>
        <v>0.17035988213865291</v>
      </c>
      <c r="BV36" s="63">
        <f t="shared" si="55"/>
        <v>1.5456917181024126</v>
      </c>
      <c r="BW36" s="63">
        <f t="shared" si="56"/>
        <v>0.12843768545613837</v>
      </c>
      <c r="BX36" s="63">
        <f t="shared" si="57"/>
        <v>1.354876919986032</v>
      </c>
      <c r="BY36" s="63">
        <f t="shared" si="58"/>
        <v>0.36794917994436904</v>
      </c>
      <c r="BZ36" s="63">
        <f t="shared" si="59"/>
        <v>1.4348111994591268</v>
      </c>
      <c r="CA36" s="63">
        <f t="shared" si="60"/>
        <v>7.1633933104615366</v>
      </c>
      <c r="CB36" s="137" t="s">
        <v>60</v>
      </c>
      <c r="CD36" s="63">
        <f t="shared" si="61"/>
        <v>191.48440902359059</v>
      </c>
      <c r="CE36" s="63">
        <f t="shared" si="62"/>
        <v>172.97621309787695</v>
      </c>
      <c r="CF36" s="63">
        <f t="shared" si="63"/>
        <v>156.63663791375592</v>
      </c>
      <c r="CG36" s="137">
        <f t="shared" si="64"/>
        <v>16.339575184121056</v>
      </c>
    </row>
    <row r="37" spans="1:85">
      <c r="A37" s="127" t="s">
        <v>93</v>
      </c>
      <c r="B37" s="17" t="s">
        <v>58</v>
      </c>
      <c r="C37" s="17" t="s">
        <v>85</v>
      </c>
      <c r="D37" s="113">
        <v>51</v>
      </c>
      <c r="E37" s="104">
        <v>0.10340000000000001</v>
      </c>
      <c r="F37" s="6">
        <v>0.7</v>
      </c>
      <c r="G37" s="6">
        <v>100.527</v>
      </c>
      <c r="H37" s="6">
        <f t="shared" si="66"/>
        <v>972.2147001934236</v>
      </c>
      <c r="I37" s="6">
        <v>10.075807514831906</v>
      </c>
      <c r="J37" s="111">
        <f t="shared" ref="J37:J68" si="67">H37*I37</f>
        <v>9795.8481822389458</v>
      </c>
      <c r="K37" s="105">
        <v>1.8432658644636917</v>
      </c>
      <c r="L37" s="105">
        <v>6.9296932420480273</v>
      </c>
      <c r="M37" s="105">
        <v>2.7342209542654627</v>
      </c>
      <c r="N37" s="105">
        <v>0.2574984940797988</v>
      </c>
      <c r="O37" s="105">
        <v>0.37636495819837279</v>
      </c>
      <c r="P37" s="105">
        <v>9.5510970244703923</v>
      </c>
      <c r="Q37" s="105">
        <v>2.5961817507629985</v>
      </c>
      <c r="R37" s="105">
        <v>3.3612601754236908</v>
      </c>
      <c r="S37" s="105">
        <v>0.83713074979078395</v>
      </c>
      <c r="T37" s="105">
        <v>12.912974245303193</v>
      </c>
      <c r="U37" s="105">
        <v>1.7157998833531514</v>
      </c>
      <c r="V37" s="105">
        <v>11.078779448533936</v>
      </c>
      <c r="W37" s="105">
        <v>1.6562158630884278</v>
      </c>
      <c r="X37" s="105">
        <v>0.18043723016254665</v>
      </c>
      <c r="Y37" s="105">
        <v>0.11615472915302251</v>
      </c>
      <c r="Z37" s="105">
        <v>4.599138418369053E-3</v>
      </c>
      <c r="AA37" s="105">
        <v>5.818964018018236</v>
      </c>
      <c r="AB37" s="105">
        <v>10.629560638153189</v>
      </c>
      <c r="AC37" s="105">
        <v>1.1793923399635498</v>
      </c>
      <c r="AD37" s="105">
        <v>4.1152343085298506</v>
      </c>
      <c r="AE37" s="105">
        <v>0.76177545288079584</v>
      </c>
      <c r="AF37" s="105">
        <v>0.15884026353255565</v>
      </c>
      <c r="AG37" s="105">
        <v>0.64086530200490077</v>
      </c>
      <c r="AH37" s="105">
        <v>7.9206409768117936E-2</v>
      </c>
      <c r="AI37" s="105">
        <v>0.50148161420607218</v>
      </c>
      <c r="AJ37" s="105">
        <v>7.6314120353293879E-2</v>
      </c>
      <c r="AK37" s="105">
        <v>0.22094561185537742</v>
      </c>
      <c r="AL37" s="105">
        <v>2.3643127609313763E-2</v>
      </c>
      <c r="AM37" s="105">
        <v>0.20838317765611697</v>
      </c>
      <c r="AN37" s="105">
        <v>2.2074469063619675E-2</v>
      </c>
      <c r="AO37" s="105">
        <v>0.30947122019311346</v>
      </c>
      <c r="AP37" s="105">
        <v>0.13821295695277272</v>
      </c>
      <c r="AQ37" s="105">
        <v>0.25737347464481608</v>
      </c>
      <c r="AR37" s="105">
        <v>0.45553756705939485</v>
      </c>
      <c r="AS37" s="133" t="s">
        <v>60</v>
      </c>
      <c r="AT37" s="63">
        <f t="shared" si="65"/>
        <v>18.056352567789752</v>
      </c>
      <c r="AU37" s="63">
        <f t="shared" si="28"/>
        <v>67.882222948589686</v>
      </c>
      <c r="AV37" s="63">
        <f t="shared" si="29"/>
        <v>26.78401336468097</v>
      </c>
      <c r="AW37" s="63">
        <f t="shared" si="30"/>
        <v>2.522416155160863</v>
      </c>
      <c r="AX37" s="63">
        <f t="shared" si="31"/>
        <v>3.686813991625967</v>
      </c>
      <c r="AY37" s="63">
        <f t="shared" si="32"/>
        <v>93.561096425546097</v>
      </c>
      <c r="AZ37" s="63">
        <f t="shared" si="33"/>
        <v>25.431802283973646</v>
      </c>
      <c r="BA37" s="63">
        <f t="shared" si="34"/>
        <v>32.926394379456326</v>
      </c>
      <c r="BB37" s="63">
        <f t="shared" si="35"/>
        <v>8.2004057336343763</v>
      </c>
      <c r="BC37" s="63">
        <f t="shared" si="36"/>
        <v>126.49353528815161</v>
      </c>
      <c r="BD37" s="63">
        <f t="shared" si="37"/>
        <v>16.807715168430764</v>
      </c>
      <c r="BE37" s="63">
        <f t="shared" si="38"/>
        <v>108.52604152234736</v>
      </c>
      <c r="BF37" s="63">
        <f t="shared" si="39"/>
        <v>16.22403915183008</v>
      </c>
      <c r="BG37" s="63">
        <f t="shared" si="40"/>
        <v>1.7675357130960128</v>
      </c>
      <c r="BH37" s="63">
        <f t="shared" si="41"/>
        <v>1.1378340924320927</v>
      </c>
      <c r="BI37" s="63">
        <f t="shared" si="42"/>
        <v>4.5052461715445788E-2</v>
      </c>
      <c r="BJ37" s="63">
        <f t="shared" si="43"/>
        <v>57.001688098417773</v>
      </c>
      <c r="BK37" s="63">
        <f t="shared" si="44"/>
        <v>104.12556225525155</v>
      </c>
      <c r="BL37" s="63">
        <f t="shared" si="45"/>
        <v>11.553148309578475</v>
      </c>
      <c r="BM37" s="63">
        <f t="shared" si="46"/>
        <v>40.31221052069948</v>
      </c>
      <c r="BN37" s="63">
        <f t="shared" si="47"/>
        <v>7.4622366853765936</v>
      </c>
      <c r="BO37" s="63">
        <f t="shared" si="48"/>
        <v>1.5559751067917402</v>
      </c>
      <c r="BP37" s="63">
        <f t="shared" si="49"/>
        <v>6.2778192037047198</v>
      </c>
      <c r="BQ37" s="63">
        <f t="shared" si="50"/>
        <v>0.77589396514869113</v>
      </c>
      <c r="BR37" s="63">
        <f t="shared" si="51"/>
        <v>4.9124377589468038</v>
      </c>
      <c r="BS37" s="63">
        <f t="shared" si="52"/>
        <v>0.74756153714197793</v>
      </c>
      <c r="BT37" s="63">
        <f t="shared" si="53"/>
        <v>2.1643496702671703</v>
      </c>
      <c r="BU37" s="63">
        <f t="shared" si="54"/>
        <v>0.23160448861413965</v>
      </c>
      <c r="BV37" s="63">
        <f t="shared" si="55"/>
        <v>2.0412899720518487</v>
      </c>
      <c r="BW37" s="63">
        <f t="shared" si="56"/>
        <v>0.21623814765074864</v>
      </c>
      <c r="BX37" s="63">
        <f t="shared" si="57"/>
        <v>3.031533089783979</v>
      </c>
      <c r="BY37" s="63">
        <f t="shared" si="58"/>
        <v>1.3539131431276883</v>
      </c>
      <c r="BZ37" s="63">
        <f t="shared" si="59"/>
        <v>2.5211914837559428</v>
      </c>
      <c r="CA37" s="63">
        <f t="shared" si="60"/>
        <v>4.462376848220325</v>
      </c>
      <c r="CB37" s="137" t="s">
        <v>60</v>
      </c>
      <c r="CD37" s="63">
        <f t="shared" si="61"/>
        <v>256.1857308880725</v>
      </c>
      <c r="CE37" s="63">
        <f t="shared" si="62"/>
        <v>239.37801571964172</v>
      </c>
      <c r="CF37" s="63">
        <f t="shared" si="63"/>
        <v>222.01082097611558</v>
      </c>
      <c r="CG37" s="137">
        <f t="shared" si="64"/>
        <v>17.367194743526099</v>
      </c>
    </row>
    <row r="38" spans="1:85">
      <c r="A38" s="127" t="s">
        <v>94</v>
      </c>
      <c r="B38" s="17" t="s">
        <v>58</v>
      </c>
      <c r="C38" s="17" t="s">
        <v>85</v>
      </c>
      <c r="D38" s="113">
        <v>73.8</v>
      </c>
      <c r="E38" s="104">
        <v>0.1028</v>
      </c>
      <c r="F38" s="6">
        <v>0.69399999999999995</v>
      </c>
      <c r="G38" s="6">
        <v>100.88</v>
      </c>
      <c r="H38" s="6">
        <f t="shared" si="66"/>
        <v>981.32295719844353</v>
      </c>
      <c r="I38" s="6">
        <v>10.062128222075348</v>
      </c>
      <c r="J38" s="111">
        <f t="shared" si="67"/>
        <v>9874.197422596897</v>
      </c>
      <c r="K38" s="105">
        <v>1.3701029704622536</v>
      </c>
      <c r="L38" s="105">
        <v>4.6918734580543564</v>
      </c>
      <c r="M38" s="105">
        <v>2.0152860567605755</v>
      </c>
      <c r="N38" s="105">
        <v>0.14531863827362448</v>
      </c>
      <c r="O38" s="105">
        <v>0.11384310447269869</v>
      </c>
      <c r="P38" s="105">
        <v>12.478517801048223</v>
      </c>
      <c r="Q38" s="105">
        <v>2.1724791089897399</v>
      </c>
      <c r="R38" s="105">
        <v>2.2066214184727229</v>
      </c>
      <c r="S38" s="105">
        <v>0.35318684280478835</v>
      </c>
      <c r="T38" s="105">
        <v>12.633656876166137</v>
      </c>
      <c r="U38" s="105">
        <v>1.2607298474568769</v>
      </c>
      <c r="V38" s="105">
        <v>11.384868907924844</v>
      </c>
      <c r="W38" s="105">
        <v>1.4940600098522441</v>
      </c>
      <c r="X38" s="105">
        <v>0.26307986725801236</v>
      </c>
      <c r="Y38" s="105">
        <v>5.9052728554365816E-2</v>
      </c>
      <c r="Z38" s="105">
        <v>8.2747337587814015E-4</v>
      </c>
      <c r="AA38" s="105">
        <v>2.6401013889024414</v>
      </c>
      <c r="AB38" s="105">
        <v>4.3889627014386035</v>
      </c>
      <c r="AC38" s="105">
        <v>0.48995415220292954</v>
      </c>
      <c r="AD38" s="105">
        <v>1.7343769036712977</v>
      </c>
      <c r="AE38" s="105">
        <v>0.30834533235525874</v>
      </c>
      <c r="AF38" s="105">
        <v>5.6537667702732081E-2</v>
      </c>
      <c r="AG38" s="105">
        <v>0.26773069163110463</v>
      </c>
      <c r="AH38" s="105">
        <v>3.6856279126749353E-2</v>
      </c>
      <c r="AI38" s="105">
        <v>0.26641382366993527</v>
      </c>
      <c r="AJ38" s="105">
        <v>4.8172145395280287E-2</v>
      </c>
      <c r="AK38" s="105">
        <v>0.16982593428887183</v>
      </c>
      <c r="AL38" s="105">
        <v>1.8076388978119279E-2</v>
      </c>
      <c r="AM38" s="105">
        <v>0.18695770787552529</v>
      </c>
      <c r="AN38" s="105">
        <v>1.963059165967038E-2</v>
      </c>
      <c r="AO38" s="105">
        <v>0.27267230542110965</v>
      </c>
      <c r="AP38" s="105">
        <v>0.14286280664216797</v>
      </c>
      <c r="AQ38" s="105">
        <v>0.24587441021930892</v>
      </c>
      <c r="AR38" s="105">
        <v>0.42342275380454858</v>
      </c>
      <c r="AS38" s="133" t="s">
        <v>60</v>
      </c>
      <c r="AT38" s="63">
        <f t="shared" si="65"/>
        <v>13.528667219630737</v>
      </c>
      <c r="AU38" s="63">
        <f t="shared" si="28"/>
        <v>46.328484806671113</v>
      </c>
      <c r="AV38" s="63">
        <f t="shared" si="29"/>
        <v>19.899332387460738</v>
      </c>
      <c r="AW38" s="63">
        <f t="shared" si="30"/>
        <v>1.4349049234967137</v>
      </c>
      <c r="AX38" s="63">
        <f t="shared" si="31"/>
        <v>1.1241092887647506</v>
      </c>
      <c r="AY38" s="63">
        <f t="shared" si="32"/>
        <v>123.21534830893987</v>
      </c>
      <c r="AZ38" s="63">
        <f t="shared" si="33"/>
        <v>21.451487618632093</v>
      </c>
      <c r="BA38" s="63">
        <f t="shared" si="34"/>
        <v>21.788615522930467</v>
      </c>
      <c r="BB38" s="63">
        <f t="shared" si="35"/>
        <v>3.4874366129181769</v>
      </c>
      <c r="BC38" s="63">
        <f t="shared" si="36"/>
        <v>124.74722216461323</v>
      </c>
      <c r="BD38" s="63">
        <f t="shared" si="37"/>
        <v>12.448695410349673</v>
      </c>
      <c r="BE38" s="63">
        <f t="shared" si="38"/>
        <v>112.41644322723504</v>
      </c>
      <c r="BF38" s="63">
        <f t="shared" si="39"/>
        <v>14.752643498488123</v>
      </c>
      <c r="BG38" s="63">
        <f t="shared" si="40"/>
        <v>2.5977025472161994</v>
      </c>
      <c r="BH38" s="63">
        <f t="shared" si="41"/>
        <v>0.58309830008883312</v>
      </c>
      <c r="BI38" s="63">
        <f t="shared" si="42"/>
        <v>8.1706354753634837E-3</v>
      </c>
      <c r="BJ38" s="63">
        <f t="shared" si="43"/>
        <v>26.068882329694976</v>
      </c>
      <c r="BK38" s="63">
        <f t="shared" si="44"/>
        <v>43.337484194418977</v>
      </c>
      <c r="BL38" s="63">
        <f t="shared" si="45"/>
        <v>4.8379040268728151</v>
      </c>
      <c r="BM38" s="63">
        <f t="shared" si="46"/>
        <v>17.125579952042713</v>
      </c>
      <c r="BN38" s="63">
        <f t="shared" si="47"/>
        <v>3.0446626860120798</v>
      </c>
      <c r="BO38" s="63">
        <f t="shared" si="48"/>
        <v>0.55826409270995692</v>
      </c>
      <c r="BP38" s="63">
        <f t="shared" si="49"/>
        <v>2.643625705253938</v>
      </c>
      <c r="BQ38" s="63">
        <f t="shared" si="50"/>
        <v>0.3639261763598603</v>
      </c>
      <c r="BR38" s="63">
        <f t="shared" si="51"/>
        <v>2.6306226910258594</v>
      </c>
      <c r="BS38" s="63">
        <f t="shared" si="52"/>
        <v>0.47566127390303964</v>
      </c>
      <c r="BT38" s="63">
        <f t="shared" si="53"/>
        <v>1.6768948026452881</v>
      </c>
      <c r="BU38" s="63">
        <f t="shared" si="54"/>
        <v>0.17848983345760433</v>
      </c>
      <c r="BV38" s="63">
        <f t="shared" si="55"/>
        <v>1.8460573172391355</v>
      </c>
      <c r="BW38" s="63">
        <f t="shared" si="56"/>
        <v>0.1938363375699694</v>
      </c>
      <c r="BX38" s="63">
        <f t="shared" si="57"/>
        <v>2.6924201754026749</v>
      </c>
      <c r="BY38" s="63">
        <f t="shared" si="58"/>
        <v>1.4106555571310537</v>
      </c>
      <c r="BZ38" s="63">
        <f t="shared" si="59"/>
        <v>2.4278124676700323</v>
      </c>
      <c r="CA38" s="63">
        <f t="shared" si="60"/>
        <v>4.1809598642857537</v>
      </c>
      <c r="CB38" s="137" t="s">
        <v>60</v>
      </c>
      <c r="CD38" s="63">
        <f t="shared" si="61"/>
        <v>117.43058682955588</v>
      </c>
      <c r="CE38" s="63">
        <f t="shared" si="62"/>
        <v>104.98189141920621</v>
      </c>
      <c r="CF38" s="63">
        <f t="shared" si="63"/>
        <v>94.972777281751519</v>
      </c>
      <c r="CG38" s="137">
        <f t="shared" si="64"/>
        <v>10.009114137454695</v>
      </c>
    </row>
    <row r="39" spans="1:85">
      <c r="A39" s="127" t="s">
        <v>95</v>
      </c>
      <c r="B39" s="17" t="s">
        <v>58</v>
      </c>
      <c r="C39" s="17" t="s">
        <v>85</v>
      </c>
      <c r="D39" s="113">
        <v>75.8</v>
      </c>
      <c r="E39" s="104">
        <v>0.1152</v>
      </c>
      <c r="F39" s="6">
        <v>0.74199999999999999</v>
      </c>
      <c r="G39" s="6">
        <v>100.961</v>
      </c>
      <c r="H39" s="6">
        <f t="shared" si="66"/>
        <v>876.39756944444446</v>
      </c>
      <c r="I39" s="6">
        <v>9.9751958224543085</v>
      </c>
      <c r="J39" s="111">
        <f t="shared" si="67"/>
        <v>8742.2373735313322</v>
      </c>
      <c r="K39" s="105">
        <v>1.2534788541456534</v>
      </c>
      <c r="L39" s="105">
        <v>4.1740130867543428</v>
      </c>
      <c r="M39" s="105">
        <v>1.6760589517023505</v>
      </c>
      <c r="N39" s="105">
        <v>0.13474880541551526</v>
      </c>
      <c r="O39" s="105">
        <v>-0.44596244717165373</v>
      </c>
      <c r="P39" s="105">
        <v>3.6020067435572671</v>
      </c>
      <c r="Q39" s="105">
        <v>0.94317561765218394</v>
      </c>
      <c r="R39" s="105">
        <v>2.7599410475048476</v>
      </c>
      <c r="S39" s="105">
        <v>0.38882882736896535</v>
      </c>
      <c r="T39" s="105">
        <v>25.011352460851882</v>
      </c>
      <c r="U39" s="105">
        <v>0.74835107778067933</v>
      </c>
      <c r="V39" s="105">
        <v>8.2576535424125446</v>
      </c>
      <c r="W39" s="105">
        <v>1.3724024930086662</v>
      </c>
      <c r="X39" s="105">
        <v>5.7351575613134177E-2</v>
      </c>
      <c r="Y39" s="105">
        <v>6.6299567164589443E-2</v>
      </c>
      <c r="Z39" s="105">
        <v>3.4437134775973668E-3</v>
      </c>
      <c r="AA39" s="105">
        <v>3.6195786905321241</v>
      </c>
      <c r="AB39" s="105">
        <v>5.1815184486740709</v>
      </c>
      <c r="AC39" s="105">
        <v>0.50678306421329766</v>
      </c>
      <c r="AD39" s="105">
        <v>1.6189999846223577</v>
      </c>
      <c r="AE39" s="105">
        <v>0.24122306746827601</v>
      </c>
      <c r="AF39" s="105">
        <v>4.134005356310301E-2</v>
      </c>
      <c r="AG39" s="105">
        <v>0.20428466558758746</v>
      </c>
      <c r="AH39" s="105">
        <v>2.4610830398747865E-2</v>
      </c>
      <c r="AI39" s="105">
        <v>0.16695241789217888</v>
      </c>
      <c r="AJ39" s="105">
        <v>2.7052226653694968E-2</v>
      </c>
      <c r="AK39" s="105">
        <v>0.10632425691138732</v>
      </c>
      <c r="AL39" s="105">
        <v>8.6195093273249441E-3</v>
      </c>
      <c r="AM39" s="105">
        <v>0.12581488996200341</v>
      </c>
      <c r="AN39" s="105">
        <v>1.1740547819160957E-2</v>
      </c>
      <c r="AO39" s="105">
        <v>0.25109193260601764</v>
      </c>
      <c r="AP39" s="105">
        <v>0.12081624672276817</v>
      </c>
      <c r="AQ39" s="105">
        <v>0.24076552949178764</v>
      </c>
      <c r="AR39" s="105">
        <v>0.28628956452434018</v>
      </c>
      <c r="AS39" s="133" t="s">
        <v>60</v>
      </c>
      <c r="AT39" s="63">
        <f t="shared" si="65"/>
        <v>10.958209685643361</v>
      </c>
      <c r="AU39" s="63">
        <f t="shared" si="28"/>
        <v>36.490213204632695</v>
      </c>
      <c r="AV39" s="63">
        <f t="shared" si="29"/>
        <v>14.652505207814034</v>
      </c>
      <c r="AW39" s="63">
        <f t="shared" si="30"/>
        <v>1.1780060427422185</v>
      </c>
      <c r="AX39" s="63" t="str">
        <f t="shared" si="31"/>
        <v>DL</v>
      </c>
      <c r="AY39" s="63">
        <f t="shared" si="32"/>
        <v>31.489597973238229</v>
      </c>
      <c r="AZ39" s="63">
        <f t="shared" si="33"/>
        <v>8.2454651344424192</v>
      </c>
      <c r="BA39" s="63">
        <f t="shared" si="34"/>
        <v>24.128059774240093</v>
      </c>
      <c r="BB39" s="63">
        <f t="shared" si="35"/>
        <v>3.3992339065313315</v>
      </c>
      <c r="BC39" s="63">
        <f t="shared" si="36"/>
        <v>218.6551802458242</v>
      </c>
      <c r="BD39" s="63">
        <f t="shared" si="37"/>
        <v>6.5422627606967083</v>
      </c>
      <c r="BE39" s="63">
        <f t="shared" si="38"/>
        <v>72.190367416152341</v>
      </c>
      <c r="BF39" s="63">
        <f t="shared" si="39"/>
        <v>11.997868365907934</v>
      </c>
      <c r="BG39" s="63">
        <f t="shared" si="40"/>
        <v>0.50138108775604973</v>
      </c>
      <c r="BH39" s="63">
        <f t="shared" si="41"/>
        <v>0.57960655391522464</v>
      </c>
      <c r="BI39" s="63">
        <f t="shared" si="42"/>
        <v>3.0105760667585253E-2</v>
      </c>
      <c r="BJ39" s="63">
        <f t="shared" si="43"/>
        <v>31.643216104807536</v>
      </c>
      <c r="BK39" s="63">
        <f t="shared" si="44"/>
        <v>45.298064233640552</v>
      </c>
      <c r="BL39" s="63">
        <f t="shared" si="45"/>
        <v>4.43041784423822</v>
      </c>
      <c r="BM39" s="63">
        <f t="shared" si="46"/>
        <v>14.153682173312227</v>
      </c>
      <c r="BN39" s="63">
        <f t="shared" si="47"/>
        <v>2.1088293157790328</v>
      </c>
      <c r="BO39" s="63">
        <f t="shared" si="48"/>
        <v>0.3614045612831463</v>
      </c>
      <c r="BP39" s="63">
        <f t="shared" si="49"/>
        <v>1.785905038339157</v>
      </c>
      <c r="BQ39" s="63">
        <f t="shared" si="50"/>
        <v>0.21515372130557461</v>
      </c>
      <c r="BR39" s="63">
        <f t="shared" si="51"/>
        <v>1.4595376672984273</v>
      </c>
      <c r="BS39" s="63">
        <f t="shared" si="52"/>
        <v>0.23649698688917262</v>
      </c>
      <c r="BT39" s="63">
        <f t="shared" si="53"/>
        <v>0.92951189248367727</v>
      </c>
      <c r="BU39" s="63">
        <f t="shared" si="54"/>
        <v>7.5353796582842039E-2</v>
      </c>
      <c r="BV39" s="63">
        <f t="shared" si="55"/>
        <v>1.0999036331725582</v>
      </c>
      <c r="BW39" s="63">
        <f t="shared" si="56"/>
        <v>0.10263865593040068</v>
      </c>
      <c r="BX39" s="63">
        <f t="shared" si="57"/>
        <v>2.1951052774205375</v>
      </c>
      <c r="BY39" s="63">
        <f t="shared" si="58"/>
        <v>1.0562043074295662</v>
      </c>
      <c r="BZ39" s="63">
        <f t="shared" si="59"/>
        <v>2.104829410181166</v>
      </c>
      <c r="CA39" s="63">
        <f t="shared" si="60"/>
        <v>2.5028113306366966</v>
      </c>
      <c r="CB39" s="137" t="s">
        <v>60</v>
      </c>
      <c r="CD39" s="63">
        <f t="shared" si="61"/>
        <v>110.44237838575921</v>
      </c>
      <c r="CE39" s="63">
        <f t="shared" si="62"/>
        <v>103.90011562506251</v>
      </c>
      <c r="CF39" s="63">
        <f t="shared" si="63"/>
        <v>97.995614233060707</v>
      </c>
      <c r="CG39" s="137">
        <f t="shared" si="64"/>
        <v>5.9045013920018095</v>
      </c>
    </row>
    <row r="40" spans="1:85">
      <c r="A40" s="127" t="s">
        <v>96</v>
      </c>
      <c r="B40" s="17" t="s">
        <v>58</v>
      </c>
      <c r="C40" s="17" t="s">
        <v>85</v>
      </c>
      <c r="D40" s="113">
        <v>78</v>
      </c>
      <c r="E40" s="104">
        <v>0.1047</v>
      </c>
      <c r="F40" s="6">
        <v>0.68</v>
      </c>
      <c r="G40" s="6">
        <v>100.776</v>
      </c>
      <c r="H40" s="6">
        <f t="shared" si="66"/>
        <v>962.52148997134668</v>
      </c>
      <c r="I40" s="6">
        <v>10.003963011889036</v>
      </c>
      <c r="J40" s="111">
        <f t="shared" si="67"/>
        <v>9629.0293838216767</v>
      </c>
      <c r="K40" s="104">
        <v>1.0528296503510826</v>
      </c>
      <c r="L40" s="104">
        <v>3.7204711216020323</v>
      </c>
      <c r="M40" s="104">
        <v>1.4066314028867701</v>
      </c>
      <c r="N40" s="104">
        <v>0.2433652749015609</v>
      </c>
      <c r="O40" s="104">
        <v>-0.14674107250373095</v>
      </c>
      <c r="P40" s="104">
        <v>8.4931244191144337</v>
      </c>
      <c r="Q40" s="104">
        <v>1.3056478333327795</v>
      </c>
      <c r="R40" s="104">
        <v>2.5523006619635202</v>
      </c>
      <c r="S40" s="104">
        <v>0.31043798564144776</v>
      </c>
      <c r="T40" s="104">
        <v>10.908885204756352</v>
      </c>
      <c r="U40" s="104">
        <v>0.96091401811068844</v>
      </c>
      <c r="V40" s="104">
        <v>10.255013432641002</v>
      </c>
      <c r="W40" s="104">
        <v>1.630118671579325</v>
      </c>
      <c r="X40" s="104">
        <v>0.23601069770775121</v>
      </c>
      <c r="Y40" s="104">
        <v>5.3755842860679852E-2</v>
      </c>
      <c r="Z40" s="104">
        <v>-1.5105756506442966E-5</v>
      </c>
      <c r="AA40" s="104">
        <v>2.2126296778688603</v>
      </c>
      <c r="AB40" s="104">
        <v>3.6879549599735464</v>
      </c>
      <c r="AC40" s="104">
        <v>0.40293516977616928</v>
      </c>
      <c r="AD40" s="104">
        <v>1.4086575761195752</v>
      </c>
      <c r="AE40" s="104">
        <v>0.25009967693590152</v>
      </c>
      <c r="AF40" s="104">
        <v>4.8924752068142799E-2</v>
      </c>
      <c r="AG40" s="104">
        <v>0.22866870658366062</v>
      </c>
      <c r="AH40" s="104">
        <v>3.1651731449406403E-2</v>
      </c>
      <c r="AI40" s="104">
        <v>0.22374157397504649</v>
      </c>
      <c r="AJ40" s="104">
        <v>3.8336558569913248E-2</v>
      </c>
      <c r="AK40" s="104">
        <v>0.13372297352478404</v>
      </c>
      <c r="AL40" s="104">
        <v>1.2734711423334417E-2</v>
      </c>
      <c r="AM40" s="104">
        <v>0.14398354161472277</v>
      </c>
      <c r="AN40" s="104">
        <v>1.3965668243409664E-2</v>
      </c>
      <c r="AO40" s="104">
        <v>0.29764403706338083</v>
      </c>
      <c r="AP40" s="104">
        <v>0.17596064409833376</v>
      </c>
      <c r="AQ40" s="104">
        <v>0.22460279821727161</v>
      </c>
      <c r="AR40" s="104">
        <v>0.38806014479862894</v>
      </c>
      <c r="AS40" s="133" t="s">
        <v>60</v>
      </c>
      <c r="AT40" s="63">
        <f t="shared" si="65"/>
        <v>10.137727639389276</v>
      </c>
      <c r="AU40" s="63">
        <f t="shared" si="28"/>
        <v>35.824525751565965</v>
      </c>
      <c r="AV40" s="63">
        <f t="shared" si="29"/>
        <v>13.544495110603016</v>
      </c>
      <c r="AW40" s="63">
        <f t="shared" si="30"/>
        <v>2.3433713830289697</v>
      </c>
      <c r="AX40" s="63" t="str">
        <f t="shared" si="31"/>
        <v>DL</v>
      </c>
      <c r="AY40" s="63">
        <f t="shared" si="32"/>
        <v>81.780544592106295</v>
      </c>
      <c r="AZ40" s="63">
        <f t="shared" si="33"/>
        <v>12.572121352084441</v>
      </c>
      <c r="BA40" s="63">
        <f t="shared" si="34"/>
        <v>24.576178070394253</v>
      </c>
      <c r="BB40" s="63">
        <f t="shared" si="35"/>
        <v>2.9892164855959122</v>
      </c>
      <c r="BC40" s="63">
        <f t="shared" si="36"/>
        <v>105.04197618133647</v>
      </c>
      <c r="BD40" s="63">
        <f t="shared" si="37"/>
        <v>9.252669315713975</v>
      </c>
      <c r="BE40" s="63">
        <f t="shared" si="38"/>
        <v>98.745825674386197</v>
      </c>
      <c r="BF40" s="63">
        <f t="shared" si="39"/>
        <v>15.696460587753679</v>
      </c>
      <c r="BG40" s="63">
        <f t="shared" si="40"/>
        <v>2.2725539431241919</v>
      </c>
      <c r="BH40" s="63">
        <f t="shared" si="41"/>
        <v>0.51761659045758701</v>
      </c>
      <c r="BI40" s="63" t="str">
        <f t="shared" si="42"/>
        <v>DL</v>
      </c>
      <c r="BJ40" s="63">
        <f t="shared" si="43"/>
        <v>21.305476183715147</v>
      </c>
      <c r="BK40" s="63">
        <f t="shared" si="44"/>
        <v>35.511426675796173</v>
      </c>
      <c r="BL40" s="63">
        <f t="shared" si="45"/>
        <v>3.8798745895499103</v>
      </c>
      <c r="BM40" s="63">
        <f t="shared" si="46"/>
        <v>13.56400519219841</v>
      </c>
      <c r="BN40" s="63">
        <f t="shared" si="47"/>
        <v>2.4082171381001038</v>
      </c>
      <c r="BO40" s="63">
        <f t="shared" si="48"/>
        <v>0.47109787526033731</v>
      </c>
      <c r="BP40" s="63">
        <f t="shared" si="49"/>
        <v>2.2018576948545654</v>
      </c>
      <c r="BQ40" s="63">
        <f t="shared" si="50"/>
        <v>0.30477545217516694</v>
      </c>
      <c r="BR40" s="63">
        <f t="shared" si="51"/>
        <v>2.1544141901882341</v>
      </c>
      <c r="BS40" s="63">
        <f t="shared" si="52"/>
        <v>0.36914384894429536</v>
      </c>
      <c r="BT40" s="63">
        <f t="shared" si="53"/>
        <v>1.2876224413621538</v>
      </c>
      <c r="BU40" s="63">
        <f t="shared" si="54"/>
        <v>0.12262291048977667</v>
      </c>
      <c r="BV40" s="63">
        <f t="shared" si="55"/>
        <v>1.3864217529948766</v>
      </c>
      <c r="BW40" s="63">
        <f t="shared" si="56"/>
        <v>0.13447582988049692</v>
      </c>
      <c r="BX40" s="63">
        <f t="shared" si="57"/>
        <v>2.8660231788026023</v>
      </c>
      <c r="BY40" s="63">
        <f t="shared" si="58"/>
        <v>1.694330212419044</v>
      </c>
      <c r="BZ40" s="63">
        <f t="shared" si="59"/>
        <v>2.1627069437226791</v>
      </c>
      <c r="CA40" s="63">
        <f t="shared" si="60"/>
        <v>3.7366425369560927</v>
      </c>
      <c r="CB40" s="137" t="s">
        <v>60</v>
      </c>
      <c r="CD40" s="63">
        <f t="shared" si="61"/>
        <v>94.354101091223626</v>
      </c>
      <c r="CE40" s="63">
        <f t="shared" si="62"/>
        <v>85.101431775509653</v>
      </c>
      <c r="CF40" s="63">
        <f t="shared" si="63"/>
        <v>77.140097654620078</v>
      </c>
      <c r="CG40" s="137">
        <f t="shared" si="64"/>
        <v>7.9613341208895658</v>
      </c>
    </row>
    <row r="41" spans="1:85">
      <c r="A41" s="127" t="s">
        <v>97</v>
      </c>
      <c r="B41" s="17" t="s">
        <v>58</v>
      </c>
      <c r="C41" s="17" t="s">
        <v>85</v>
      </c>
      <c r="D41" s="113">
        <v>135</v>
      </c>
      <c r="E41" s="104">
        <v>0.10150000000000001</v>
      </c>
      <c r="F41" s="6">
        <v>0.74299999999999999</v>
      </c>
      <c r="G41" s="6">
        <v>100.82</v>
      </c>
      <c r="H41" s="6">
        <f t="shared" si="66"/>
        <v>993.3004926108373</v>
      </c>
      <c r="I41" s="6">
        <v>9.9947437582128771</v>
      </c>
      <c r="J41" s="111">
        <f t="shared" si="67"/>
        <v>9927.7838985519429</v>
      </c>
      <c r="K41" s="105">
        <v>1.6428543827880537</v>
      </c>
      <c r="L41" s="105">
        <v>9.2173620512314489</v>
      </c>
      <c r="M41" s="105">
        <v>2.6280538668789606</v>
      </c>
      <c r="N41" s="105">
        <v>0.30527928822719613</v>
      </c>
      <c r="O41" s="105">
        <v>1.1658833710725747</v>
      </c>
      <c r="P41" s="105">
        <v>2.596676217081483</v>
      </c>
      <c r="Q41" s="105">
        <v>2.4307948537326789</v>
      </c>
      <c r="R41" s="105">
        <v>2.3861913532018928</v>
      </c>
      <c r="S41" s="105">
        <v>0.49598467975818517</v>
      </c>
      <c r="T41" s="105">
        <v>9.0009378429486802</v>
      </c>
      <c r="U41" s="105">
        <v>1.0622515214258283</v>
      </c>
      <c r="V41" s="105">
        <v>12.295618269302588</v>
      </c>
      <c r="W41" s="105">
        <v>1.3337548887773956</v>
      </c>
      <c r="X41" s="105">
        <v>0.12989537848125307</v>
      </c>
      <c r="Y41" s="105">
        <v>4.5808709514109966E-2</v>
      </c>
      <c r="Z41" s="105">
        <v>4.5595086085775515E-3</v>
      </c>
      <c r="AA41" s="105">
        <v>2.7931756634170593</v>
      </c>
      <c r="AB41" s="105">
        <v>4.9272112824698961</v>
      </c>
      <c r="AC41" s="105">
        <v>0.53842791980349924</v>
      </c>
      <c r="AD41" s="105">
        <v>1.9646909583511947</v>
      </c>
      <c r="AE41" s="105">
        <v>0.32696034989231598</v>
      </c>
      <c r="AF41" s="105">
        <v>5.7719002962234887E-2</v>
      </c>
      <c r="AG41" s="105">
        <v>0.26819918336713872</v>
      </c>
      <c r="AH41" s="105">
        <v>3.3554312382270537E-2</v>
      </c>
      <c r="AI41" s="105">
        <v>0.23229793657382219</v>
      </c>
      <c r="AJ41" s="105">
        <v>3.9889017006044226E-2</v>
      </c>
      <c r="AK41" s="105">
        <v>0.1446974527243628</v>
      </c>
      <c r="AL41" s="105">
        <v>1.3398521944700613E-2</v>
      </c>
      <c r="AM41" s="105">
        <v>0.15309976226277117</v>
      </c>
      <c r="AN41" s="105">
        <v>1.5317587585334164E-2</v>
      </c>
      <c r="AO41" s="105">
        <v>0.37249247212116471</v>
      </c>
      <c r="AP41" s="105">
        <v>0.11134547612077673</v>
      </c>
      <c r="AQ41" s="105">
        <v>0.24667667471659951</v>
      </c>
      <c r="AR41" s="105">
        <v>0.37636998185590465</v>
      </c>
      <c r="AS41" s="133" t="s">
        <v>60</v>
      </c>
      <c r="AT41" s="63">
        <f t="shared" si="65"/>
        <v>16.309903289108728</v>
      </c>
      <c r="AU41" s="63">
        <f t="shared" si="28"/>
        <v>91.507978559339293</v>
      </c>
      <c r="AV41" s="63">
        <f t="shared" si="29"/>
        <v>26.090750864128118</v>
      </c>
      <c r="AW41" s="63">
        <f t="shared" si="30"/>
        <v>3.0307468022233555</v>
      </c>
      <c r="AX41" s="63">
        <f t="shared" si="31"/>
        <v>11.574638158923767</v>
      </c>
      <c r="AY41" s="63">
        <f t="shared" si="32"/>
        <v>25.779240337694315</v>
      </c>
      <c r="AZ41" s="63">
        <f t="shared" si="33"/>
        <v>24.132406009570214</v>
      </c>
      <c r="BA41" s="63">
        <f t="shared" si="34"/>
        <v>23.689592095181624</v>
      </c>
      <c r="BB41" s="63">
        <f t="shared" si="35"/>
        <v>4.9240287176317521</v>
      </c>
      <c r="BC41" s="63">
        <f t="shared" si="36"/>
        <v>89.359365789092763</v>
      </c>
      <c r="BD41" s="63">
        <f t="shared" si="37"/>
        <v>10.545803550623642</v>
      </c>
      <c r="BE41" s="63">
        <f t="shared" si="38"/>
        <v>122.06824107672334</v>
      </c>
      <c r="BF41" s="63">
        <f t="shared" si="39"/>
        <v>13.241230309419164</v>
      </c>
      <c r="BG41" s="63">
        <f t="shared" si="40"/>
        <v>1.2895732469824948</v>
      </c>
      <c r="BH41" s="63">
        <f t="shared" si="41"/>
        <v>0.45477896872762408</v>
      </c>
      <c r="BI41" s="63">
        <f t="shared" si="42"/>
        <v>4.5265816149545189E-2</v>
      </c>
      <c r="BJ41" s="63">
        <f t="shared" si="43"/>
        <v>27.73004437709902</v>
      </c>
      <c r="BK41" s="63">
        <f t="shared" si="44"/>
        <v>48.916288834868098</v>
      </c>
      <c r="BL41" s="63">
        <f t="shared" si="45"/>
        <v>5.3453960327559962</v>
      </c>
      <c r="BM41" s="63">
        <f t="shared" si="46"/>
        <v>19.505027261949579</v>
      </c>
      <c r="BN41" s="63">
        <f t="shared" si="47"/>
        <v>3.2459916971258438</v>
      </c>
      <c r="BO41" s="63">
        <f t="shared" si="48"/>
        <v>0.57302178824894734</v>
      </c>
      <c r="BP41" s="63">
        <f t="shared" si="49"/>
        <v>2.6626235342370594</v>
      </c>
      <c r="BQ41" s="63">
        <f t="shared" si="50"/>
        <v>0.33311996219568757</v>
      </c>
      <c r="BR41" s="63">
        <f t="shared" si="51"/>
        <v>2.3062037143844321</v>
      </c>
      <c r="BS41" s="63">
        <f t="shared" si="52"/>
        <v>0.3960095407616705</v>
      </c>
      <c r="BT41" s="63">
        <f t="shared" si="53"/>
        <v>1.4365250413184099</v>
      </c>
      <c r="BU41" s="63">
        <f t="shared" si="54"/>
        <v>0.1330176304269936</v>
      </c>
      <c r="BV41" s="63">
        <f t="shared" si="55"/>
        <v>1.51994135466447</v>
      </c>
      <c r="BW41" s="63">
        <f t="shared" si="56"/>
        <v>0.15206969939433965</v>
      </c>
      <c r="BX41" s="63">
        <f t="shared" si="57"/>
        <v>3.6980247670563076</v>
      </c>
      <c r="BY41" s="63">
        <f t="shared" si="58"/>
        <v>1.1054138250084471</v>
      </c>
      <c r="BZ41" s="63">
        <f t="shared" si="59"/>
        <v>2.448952719399792</v>
      </c>
      <c r="CA41" s="63">
        <f t="shared" si="60"/>
        <v>3.736519845767337</v>
      </c>
      <c r="CB41" s="137" t="s">
        <v>60</v>
      </c>
      <c r="CD41" s="63">
        <f t="shared" si="61"/>
        <v>124.80108402005419</v>
      </c>
      <c r="CE41" s="63">
        <f t="shared" si="62"/>
        <v>114.25528046943055</v>
      </c>
      <c r="CF41" s="63">
        <f t="shared" si="63"/>
        <v>105.31576999204749</v>
      </c>
      <c r="CG41" s="137">
        <f t="shared" si="64"/>
        <v>8.9395104773830614</v>
      </c>
    </row>
    <row r="42" spans="1:85">
      <c r="A42" s="127" t="s">
        <v>98</v>
      </c>
      <c r="B42" s="17" t="s">
        <v>58</v>
      </c>
      <c r="C42" s="17" t="s">
        <v>85</v>
      </c>
      <c r="D42" s="113">
        <v>135</v>
      </c>
      <c r="E42" s="104">
        <v>0.10249999999999999</v>
      </c>
      <c r="F42" s="6">
        <v>0.68500000000000005</v>
      </c>
      <c r="G42" s="6">
        <v>101.235</v>
      </c>
      <c r="H42" s="6">
        <f t="shared" si="66"/>
        <v>987.65853658536594</v>
      </c>
      <c r="I42" s="6">
        <v>9.9915032679738562</v>
      </c>
      <c r="J42" s="111">
        <f t="shared" si="67"/>
        <v>9868.1934959349601</v>
      </c>
      <c r="K42" s="104">
        <v>1.4982446286223687</v>
      </c>
      <c r="L42" s="104">
        <v>5.7584669134279167</v>
      </c>
      <c r="M42" s="104">
        <v>2.3000494225768442</v>
      </c>
      <c r="N42" s="104">
        <v>0.37474266326295408</v>
      </c>
      <c r="O42" s="104">
        <v>-0.30720025191321854</v>
      </c>
      <c r="P42" s="104">
        <v>0.95055445516379311</v>
      </c>
      <c r="Q42" s="104">
        <v>2.9261067809442811</v>
      </c>
      <c r="R42" s="104">
        <v>2.302998478236268</v>
      </c>
      <c r="S42" s="104">
        <v>0.58529023418299664</v>
      </c>
      <c r="T42" s="104">
        <v>8.0379489117388836</v>
      </c>
      <c r="U42" s="104">
        <v>1.088865189113551</v>
      </c>
      <c r="V42" s="104">
        <v>9.8405632987750931</v>
      </c>
      <c r="W42" s="104">
        <v>1.3717784189761302</v>
      </c>
      <c r="X42" s="104">
        <v>6.445584377766192E-2</v>
      </c>
      <c r="Y42" s="104">
        <v>7.1472775122323903E-2</v>
      </c>
      <c r="Z42" s="104">
        <v>2.714927330967962E-3</v>
      </c>
      <c r="AA42" s="104">
        <v>2.9642094434061126</v>
      </c>
      <c r="AB42" s="104">
        <v>5.6440514184403101</v>
      </c>
      <c r="AC42" s="104">
        <v>0.62095422233066122</v>
      </c>
      <c r="AD42" s="104">
        <v>2.2346707547584845</v>
      </c>
      <c r="AE42" s="104">
        <v>0.38546309011364277</v>
      </c>
      <c r="AF42" s="104">
        <v>7.0989642288681098E-2</v>
      </c>
      <c r="AG42" s="104">
        <v>0.31708269559903141</v>
      </c>
      <c r="AH42" s="104">
        <v>3.8705029729700885E-2</v>
      </c>
      <c r="AI42" s="104">
        <v>0.25773990537541897</v>
      </c>
      <c r="AJ42" s="104">
        <v>4.3069343092242855E-2</v>
      </c>
      <c r="AK42" s="104">
        <v>0.14363844147748811</v>
      </c>
      <c r="AL42" s="104">
        <v>1.4020111469516339E-2</v>
      </c>
      <c r="AM42" s="104">
        <v>0.14809793927786105</v>
      </c>
      <c r="AN42" s="104">
        <v>1.4504289095646794E-2</v>
      </c>
      <c r="AO42" s="104">
        <v>0.3454247454394519</v>
      </c>
      <c r="AP42" s="104">
        <v>0.13174699092064257</v>
      </c>
      <c r="AQ42" s="104">
        <v>0.18832696737882507</v>
      </c>
      <c r="AR42" s="104">
        <v>0.48999482107442499</v>
      </c>
      <c r="AS42" s="133" t="s">
        <v>60</v>
      </c>
      <c r="AT42" s="63">
        <f t="shared" si="65"/>
        <v>14.784967899490749</v>
      </c>
      <c r="AU42" s="63">
        <f t="shared" si="28"/>
        <v>56.825665741646027</v>
      </c>
      <c r="AV42" s="63">
        <f t="shared" si="29"/>
        <v>22.697332752201774</v>
      </c>
      <c r="AW42" s="63">
        <f t="shared" si="30"/>
        <v>3.6980331122608283</v>
      </c>
      <c r="AX42" s="63" t="str">
        <f t="shared" si="31"/>
        <v>DL</v>
      </c>
      <c r="AY42" s="63">
        <f t="shared" si="32"/>
        <v>9.3802552919793438</v>
      </c>
      <c r="AZ42" s="63">
        <f t="shared" si="33"/>
        <v>28.875387904125539</v>
      </c>
      <c r="BA42" s="63">
        <f t="shared" si="34"/>
        <v>22.726434604079252</v>
      </c>
      <c r="BB42" s="63">
        <f t="shared" si="35"/>
        <v>5.7757572821988967</v>
      </c>
      <c r="BC42" s="63">
        <f t="shared" si="36"/>
        <v>79.320035171479148</v>
      </c>
      <c r="BD42" s="63">
        <f t="shared" si="37"/>
        <v>10.745132377160335</v>
      </c>
      <c r="BE42" s="63">
        <f t="shared" si="38"/>
        <v>97.108582741308652</v>
      </c>
      <c r="BF42" s="63">
        <f t="shared" si="39"/>
        <v>13.53697487200419</v>
      </c>
      <c r="BG42" s="63">
        <f t="shared" si="40"/>
        <v>0.63606273834172322</v>
      </c>
      <c r="BH42" s="63">
        <f t="shared" si="41"/>
        <v>0.70530717459853876</v>
      </c>
      <c r="BI42" s="63">
        <f t="shared" si="42"/>
        <v>2.6791428229394103E-2</v>
      </c>
      <c r="BJ42" s="63">
        <f t="shared" si="43"/>
        <v>29.251392350009187</v>
      </c>
      <c r="BK42" s="63">
        <f t="shared" si="44"/>
        <v>55.696591498175152</v>
      </c>
      <c r="BL42" s="63">
        <f t="shared" si="45"/>
        <v>6.1276964180767814</v>
      </c>
      <c r="BM42" s="63">
        <f t="shared" si="46"/>
        <v>22.052163407663745</v>
      </c>
      <c r="BN42" s="63">
        <f t="shared" si="47"/>
        <v>3.8038243587824407</v>
      </c>
      <c r="BO42" s="63">
        <f t="shared" si="48"/>
        <v>0.7005395263119123</v>
      </c>
      <c r="BP42" s="63">
        <f t="shared" si="49"/>
        <v>3.1290333943838862</v>
      </c>
      <c r="BQ42" s="63">
        <f t="shared" si="50"/>
        <v>0.38194872263860358</v>
      </c>
      <c r="BR42" s="63">
        <f t="shared" si="51"/>
        <v>2.5434272578686015</v>
      </c>
      <c r="BS42" s="63">
        <f t="shared" si="52"/>
        <v>0.42501661137706226</v>
      </c>
      <c r="BT42" s="63">
        <f t="shared" si="53"/>
        <v>1.4174519339543827</v>
      </c>
      <c r="BU42" s="63">
        <f t="shared" si="54"/>
        <v>0.13835317281576429</v>
      </c>
      <c r="BV42" s="63">
        <f t="shared" si="55"/>
        <v>1.4614591211431591</v>
      </c>
      <c r="BW42" s="63">
        <f t="shared" si="56"/>
        <v>0.14313113131682206</v>
      </c>
      <c r="BX42" s="63">
        <f t="shared" si="57"/>
        <v>3.4087182262805884</v>
      </c>
      <c r="BY42" s="63">
        <f t="shared" si="58"/>
        <v>1.3001047989120873</v>
      </c>
      <c r="BZ42" s="63">
        <f t="shared" si="59"/>
        <v>1.8584469545968769</v>
      </c>
      <c r="CA42" s="63">
        <f t="shared" si="60"/>
        <v>4.8353637063684554</v>
      </c>
      <c r="CB42" s="137" t="s">
        <v>60</v>
      </c>
      <c r="CD42" s="63">
        <f t="shared" si="61"/>
        <v>138.01716128167783</v>
      </c>
      <c r="CE42" s="63">
        <f t="shared" si="62"/>
        <v>127.27202890451748</v>
      </c>
      <c r="CF42" s="63">
        <f t="shared" si="63"/>
        <v>117.63220755901921</v>
      </c>
      <c r="CG42" s="137">
        <f t="shared" si="64"/>
        <v>9.639821345498282</v>
      </c>
    </row>
    <row r="43" spans="1:85">
      <c r="A43" s="127" t="s">
        <v>99</v>
      </c>
      <c r="B43" s="17" t="s">
        <v>58</v>
      </c>
      <c r="C43" s="17" t="s">
        <v>85</v>
      </c>
      <c r="D43" s="113">
        <v>135</v>
      </c>
      <c r="E43" s="104">
        <v>0.1022</v>
      </c>
      <c r="F43" s="6">
        <v>0.69399999999999995</v>
      </c>
      <c r="G43" s="6">
        <v>101.55</v>
      </c>
      <c r="H43" s="6">
        <f t="shared" si="66"/>
        <v>993.63992172211351</v>
      </c>
      <c r="I43" s="6">
        <v>10.230616302186879</v>
      </c>
      <c r="J43" s="111">
        <f t="shared" si="67"/>
        <v>10165.54878167395</v>
      </c>
      <c r="K43" s="104">
        <v>1.4762704420425385</v>
      </c>
      <c r="L43" s="104">
        <v>6.3153740552748525</v>
      </c>
      <c r="M43" s="104">
        <v>2.3581656816126326</v>
      </c>
      <c r="N43" s="104">
        <v>0.37720686113504986</v>
      </c>
      <c r="O43" s="104">
        <v>1.4894648971299149E-2</v>
      </c>
      <c r="P43" s="104">
        <v>1.2428797168276504</v>
      </c>
      <c r="Q43" s="104">
        <v>3.7523626702500557</v>
      </c>
      <c r="R43" s="104">
        <v>2.3141024729808573</v>
      </c>
      <c r="S43" s="104">
        <v>0.55498508814921077</v>
      </c>
      <c r="T43" s="104">
        <v>8.2864469935712357</v>
      </c>
      <c r="U43" s="104">
        <v>1.1076416227844121</v>
      </c>
      <c r="V43" s="104">
        <v>10.186851120986056</v>
      </c>
      <c r="W43" s="104">
        <v>1.4003300018747407</v>
      </c>
      <c r="X43" s="104">
        <v>5.1856699504226673E-2</v>
      </c>
      <c r="Y43" s="104">
        <v>5.7991315502781943E-2</v>
      </c>
      <c r="Z43" s="104">
        <v>2.7568119868616697E-3</v>
      </c>
      <c r="AA43" s="104">
        <v>2.9537305155430493</v>
      </c>
      <c r="AB43" s="104">
        <v>5.6280911798478179</v>
      </c>
      <c r="AC43" s="104">
        <v>0.6132101606678807</v>
      </c>
      <c r="AD43" s="104">
        <v>2.1948232684444164</v>
      </c>
      <c r="AE43" s="104">
        <v>0.38492879636515115</v>
      </c>
      <c r="AF43" s="104">
        <v>7.0610621562874995E-2</v>
      </c>
      <c r="AG43" s="104">
        <v>0.31421376207150453</v>
      </c>
      <c r="AH43" s="104">
        <v>3.8821578923284458E-2</v>
      </c>
      <c r="AI43" s="104">
        <v>0.26154577195605649</v>
      </c>
      <c r="AJ43" s="104">
        <v>4.2141780601527991E-2</v>
      </c>
      <c r="AK43" s="104">
        <v>0.14483242310436484</v>
      </c>
      <c r="AL43" s="104">
        <v>1.4208423846704222E-2</v>
      </c>
      <c r="AM43" s="104">
        <v>0.14859841263145829</v>
      </c>
      <c r="AN43" s="104">
        <v>1.4637194232877055E-2</v>
      </c>
      <c r="AO43" s="104">
        <v>0.35368459343057068</v>
      </c>
      <c r="AP43" s="104">
        <v>0.12702547855567348</v>
      </c>
      <c r="AQ43" s="104">
        <v>0.16984303047881463</v>
      </c>
      <c r="AR43" s="104">
        <v>0.49317739267917998</v>
      </c>
      <c r="AS43" s="133" t="s">
        <v>60</v>
      </c>
      <c r="AT43" s="63">
        <f t="shared" si="65"/>
        <v>15.007099193526789</v>
      </c>
      <c r="AU43" s="63">
        <f t="shared" si="28"/>
        <v>64.199243033414547</v>
      </c>
      <c r="AV43" s="63">
        <f t="shared" si="29"/>
        <v>23.972048271702619</v>
      </c>
      <c r="AW43" s="63">
        <f t="shared" si="30"/>
        <v>3.8345147476504606</v>
      </c>
      <c r="AX43" s="63">
        <f t="shared" si="31"/>
        <v>0.15141228070365123</v>
      </c>
      <c r="AY43" s="63">
        <f t="shared" si="32"/>
        <v>12.634554391164585</v>
      </c>
      <c r="AZ43" s="63">
        <f t="shared" si="33"/>
        <v>38.144825770959258</v>
      </c>
      <c r="BA43" s="63">
        <f t="shared" si="34"/>
        <v>23.524121574879228</v>
      </c>
      <c r="BB43" s="63">
        <f t="shared" si="35"/>
        <v>5.6417279866824188</v>
      </c>
      <c r="BC43" s="63">
        <f t="shared" si="36"/>
        <v>84.236281139903838</v>
      </c>
      <c r="BD43" s="63">
        <f t="shared" si="37"/>
        <v>11.259784949027436</v>
      </c>
      <c r="BE43" s="63">
        <f t="shared" si="38"/>
        <v>103.55493200203371</v>
      </c>
      <c r="BF43" s="63">
        <f t="shared" si="39"/>
        <v>14.235122944499249</v>
      </c>
      <c r="BG43" s="63">
        <f t="shared" si="40"/>
        <v>0.52715180846682363</v>
      </c>
      <c r="BH43" s="63">
        <f t="shared" si="41"/>
        <v>0.58951354665697464</v>
      </c>
      <c r="BI43" s="63">
        <f t="shared" si="42"/>
        <v>2.8024506734345787E-2</v>
      </c>
      <c r="BJ43" s="63">
        <f t="shared" si="43"/>
        <v>30.026291643671811</v>
      </c>
      <c r="BK43" s="63">
        <f t="shared" si="44"/>
        <v>57.212635436451883</v>
      </c>
      <c r="BL43" s="63">
        <f t="shared" si="45"/>
        <v>6.2336178016874619</v>
      </c>
      <c r="BM43" s="63">
        <f t="shared" si="46"/>
        <v>22.311583002524774</v>
      </c>
      <c r="BN43" s="63">
        <f t="shared" si="47"/>
        <v>3.9130124569209821</v>
      </c>
      <c r="BO43" s="63">
        <f t="shared" si="48"/>
        <v>0.71779571800172426</v>
      </c>
      <c r="BP43" s="63">
        <f t="shared" si="49"/>
        <v>3.1941553262111713</v>
      </c>
      <c r="BQ43" s="63">
        <f t="shared" si="50"/>
        <v>0.39464265432625339</v>
      </c>
      <c r="BR43" s="63">
        <f t="shared" si="51"/>
        <v>2.6587563034598629</v>
      </c>
      <c r="BS43" s="63">
        <f t="shared" si="52"/>
        <v>0.42839432645143377</v>
      </c>
      <c r="BT43" s="63">
        <f t="shared" si="53"/>
        <v>1.472301062235462</v>
      </c>
      <c r="BU43" s="63">
        <f t="shared" si="54"/>
        <v>0.14443642572437118</v>
      </c>
      <c r="BV43" s="63">
        <f t="shared" si="55"/>
        <v>1.5105844124844037</v>
      </c>
      <c r="BW43" s="63">
        <f t="shared" si="56"/>
        <v>0.14879511200114831</v>
      </c>
      <c r="BX43" s="63">
        <f t="shared" si="57"/>
        <v>3.5953979878449842</v>
      </c>
      <c r="BY43" s="63">
        <f t="shared" si="58"/>
        <v>1.2912836987731768</v>
      </c>
      <c r="BZ43" s="63">
        <f t="shared" si="59"/>
        <v>1.7265476115597256</v>
      </c>
      <c r="CA43" s="63">
        <f t="shared" si="60"/>
        <v>5.0134188432989735</v>
      </c>
      <c r="CB43" s="137" t="s">
        <v>60</v>
      </c>
      <c r="CD43" s="63">
        <f t="shared" si="61"/>
        <v>141.62678663118018</v>
      </c>
      <c r="CE43" s="63">
        <f t="shared" si="62"/>
        <v>130.36700168215273</v>
      </c>
      <c r="CF43" s="63">
        <f t="shared" si="63"/>
        <v>120.41493605925862</v>
      </c>
      <c r="CG43" s="137">
        <f t="shared" si="64"/>
        <v>9.9520656228941071</v>
      </c>
    </row>
    <row r="44" spans="1:85">
      <c r="A44" s="127" t="s">
        <v>100</v>
      </c>
      <c r="B44" s="17" t="s">
        <v>58</v>
      </c>
      <c r="C44" s="17" t="s">
        <v>85</v>
      </c>
      <c r="D44" s="113">
        <v>135</v>
      </c>
      <c r="E44" s="104">
        <v>0.1038</v>
      </c>
      <c r="F44" s="6">
        <v>0.70299999999999996</v>
      </c>
      <c r="G44" s="6">
        <v>100.634</v>
      </c>
      <c r="H44" s="6">
        <f t="shared" si="66"/>
        <v>969.49903660886321</v>
      </c>
      <c r="I44" s="6">
        <v>9.972566949706076</v>
      </c>
      <c r="J44" s="111">
        <f t="shared" si="67"/>
        <v>9668.3940502574296</v>
      </c>
      <c r="K44" s="104">
        <v>1.6679562991470067</v>
      </c>
      <c r="L44" s="104">
        <v>6.6695000882212492</v>
      </c>
      <c r="M44" s="104">
        <v>2.6433660819334537</v>
      </c>
      <c r="N44" s="104">
        <v>0.42802622071465529</v>
      </c>
      <c r="O44" s="104">
        <v>0.14340054987601245</v>
      </c>
      <c r="P44" s="104">
        <v>1.5102550123342613</v>
      </c>
      <c r="Q44" s="104">
        <v>3.3178644217816933</v>
      </c>
      <c r="R44" s="104">
        <v>2.5937644923876113</v>
      </c>
      <c r="S44" s="104">
        <v>0.60479899276645477</v>
      </c>
      <c r="T44" s="104">
        <v>9.2892953726060767</v>
      </c>
      <c r="U44" s="104">
        <v>1.2221176438644814</v>
      </c>
      <c r="V44" s="104">
        <v>9.75769615958305</v>
      </c>
      <c r="W44" s="104">
        <v>1.3121915785181766</v>
      </c>
      <c r="X44" s="104">
        <v>0.16839929044717114</v>
      </c>
      <c r="Y44" s="104">
        <v>7.8386477527749354E-2</v>
      </c>
      <c r="Z44" s="104">
        <v>2.3256444983643675E-3</v>
      </c>
      <c r="AA44" s="104">
        <v>3.3192667517671421</v>
      </c>
      <c r="AB44" s="104">
        <v>6.2943924401365363</v>
      </c>
      <c r="AC44" s="104">
        <v>0.69251490532492754</v>
      </c>
      <c r="AD44" s="104">
        <v>2.4536671841985922</v>
      </c>
      <c r="AE44" s="104">
        <v>0.42482265761558868</v>
      </c>
      <c r="AF44" s="104">
        <v>8.1252852489018326E-2</v>
      </c>
      <c r="AG44" s="104">
        <v>0.35723094468576527</v>
      </c>
      <c r="AH44" s="104">
        <v>4.383380762449051E-2</v>
      </c>
      <c r="AI44" s="104">
        <v>0.29039767889639762</v>
      </c>
      <c r="AJ44" s="104">
        <v>5.0238941187510225E-2</v>
      </c>
      <c r="AK44" s="104">
        <v>0.16476276690745079</v>
      </c>
      <c r="AL44" s="104">
        <v>1.6633735487119994E-2</v>
      </c>
      <c r="AM44" s="104">
        <v>0.16906672724598562</v>
      </c>
      <c r="AN44" s="104">
        <v>1.8136696366109893E-2</v>
      </c>
      <c r="AO44" s="104">
        <v>0.32265622881066558</v>
      </c>
      <c r="AP44" s="104">
        <v>0.13674983019102743</v>
      </c>
      <c r="AQ44" s="104">
        <v>0.21506537747940987</v>
      </c>
      <c r="AR44" s="104">
        <v>0.55910974576658201</v>
      </c>
      <c r="AS44" s="133" t="s">
        <v>60</v>
      </c>
      <c r="AT44" s="63">
        <f t="shared" si="65"/>
        <v>16.126458758762322</v>
      </c>
      <c r="AU44" s="63">
        <f t="shared" si="28"/>
        <v>64.483354971149723</v>
      </c>
      <c r="AV44" s="63">
        <f t="shared" si="29"/>
        <v>25.557104899217698</v>
      </c>
      <c r="AW44" s="63">
        <f t="shared" si="30"/>
        <v>4.1383261657117467</v>
      </c>
      <c r="AX44" s="63">
        <f t="shared" si="31"/>
        <v>1.3864530232248826</v>
      </c>
      <c r="AY44" s="63">
        <f t="shared" si="32"/>
        <v>14.601740575624033</v>
      </c>
      <c r="AZ44" s="63">
        <f t="shared" si="33"/>
        <v>32.078420635114931</v>
      </c>
      <c r="BA44" s="63">
        <f t="shared" si="34"/>
        <v>25.077537185969362</v>
      </c>
      <c r="BB44" s="63">
        <f t="shared" si="35"/>
        <v>5.8474349832648773</v>
      </c>
      <c r="BC44" s="63">
        <f t="shared" si="36"/>
        <v>89.812568111588462</v>
      </c>
      <c r="BD44" s="63">
        <f t="shared" si="37"/>
        <v>11.81591495665398</v>
      </c>
      <c r="BE44" s="63">
        <f t="shared" si="38"/>
        <v>94.341251493532525</v>
      </c>
      <c r="BF44" s="63">
        <f t="shared" si="39"/>
        <v>12.686785250543045</v>
      </c>
      <c r="BG44" s="63">
        <f t="shared" si="40"/>
        <v>1.6281506978270022</v>
      </c>
      <c r="BH44" s="63">
        <f t="shared" si="41"/>
        <v>0.75787135294992958</v>
      </c>
      <c r="BI44" s="63">
        <f t="shared" si="42"/>
        <v>2.2485247430999975E-2</v>
      </c>
      <c r="BJ44" s="63">
        <f t="shared" si="43"/>
        <v>32.091978914002745</v>
      </c>
      <c r="BK44" s="63">
        <f t="shared" si="44"/>
        <v>60.856666418201435</v>
      </c>
      <c r="BL44" s="63">
        <f t="shared" si="45"/>
        <v>6.6955069903581172</v>
      </c>
      <c r="BM44" s="63">
        <f t="shared" si="46"/>
        <v>23.72302120501757</v>
      </c>
      <c r="BN44" s="63">
        <f t="shared" si="47"/>
        <v>4.1073528553051064</v>
      </c>
      <c r="BO44" s="63">
        <f t="shared" si="48"/>
        <v>0.78558459557126936</v>
      </c>
      <c r="BP44" s="63">
        <f t="shared" si="49"/>
        <v>3.4538495401676936</v>
      </c>
      <c r="BQ44" s="63">
        <f t="shared" si="50"/>
        <v>0.42380252483675279</v>
      </c>
      <c r="BR44" s="63">
        <f t="shared" si="51"/>
        <v>2.8076791908504983</v>
      </c>
      <c r="BS44" s="63">
        <f t="shared" si="52"/>
        <v>0.48572988006855677</v>
      </c>
      <c r="BT44" s="63">
        <f t="shared" si="53"/>
        <v>1.5929913552719488</v>
      </c>
      <c r="BU44" s="63">
        <f t="shared" si="54"/>
        <v>0.16082150921722679</v>
      </c>
      <c r="BV44" s="63">
        <f t="shared" si="55"/>
        <v>1.6346037398015831</v>
      </c>
      <c r="BW44" s="63">
        <f t="shared" si="56"/>
        <v>0.17535272723742243</v>
      </c>
      <c r="BX44" s="63">
        <f t="shared" si="57"/>
        <v>3.1195675629115391</v>
      </c>
      <c r="BY44" s="63">
        <f t="shared" si="58"/>
        <v>1.3221512445926435</v>
      </c>
      <c r="BZ44" s="63">
        <f t="shared" si="59"/>
        <v>2.0793368160382948</v>
      </c>
      <c r="CA44" s="63">
        <f t="shared" si="60"/>
        <v>5.4056933394105657</v>
      </c>
      <c r="CB44" s="137" t="s">
        <v>60</v>
      </c>
      <c r="CD44" s="63">
        <f t="shared" si="61"/>
        <v>150.81085640256191</v>
      </c>
      <c r="CE44" s="63">
        <f t="shared" si="62"/>
        <v>138.99494144590793</v>
      </c>
      <c r="CF44" s="63">
        <f t="shared" si="63"/>
        <v>128.26011097845625</v>
      </c>
      <c r="CG44" s="137">
        <f t="shared" si="64"/>
        <v>10.734830467451683</v>
      </c>
    </row>
    <row r="45" spans="1:85">
      <c r="A45" s="127" t="s">
        <v>101</v>
      </c>
      <c r="B45" s="17" t="s">
        <v>58</v>
      </c>
      <c r="C45" s="17" t="s">
        <v>85</v>
      </c>
      <c r="D45" s="113">
        <v>137.19999999999999</v>
      </c>
      <c r="E45" s="104">
        <v>0.1046</v>
      </c>
      <c r="F45" s="6">
        <v>0.72299999999999998</v>
      </c>
      <c r="G45" s="6">
        <v>100.57899999999999</v>
      </c>
      <c r="H45" s="6">
        <f t="shared" si="66"/>
        <v>961.55831739961752</v>
      </c>
      <c r="I45" s="6">
        <v>10.024246395806029</v>
      </c>
      <c r="J45" s="111">
        <f t="shared" si="67"/>
        <v>9638.8974975504261</v>
      </c>
      <c r="K45" s="105">
        <v>1.5810427821619417</v>
      </c>
      <c r="L45" s="105">
        <v>8.0736707682490785</v>
      </c>
      <c r="M45" s="105">
        <v>2.7136393239545771</v>
      </c>
      <c r="N45" s="105">
        <v>0.21030733350552056</v>
      </c>
      <c r="O45" s="105">
        <v>0.79665225273288909</v>
      </c>
      <c r="P45" s="105">
        <v>-4.9546798490207607E-2</v>
      </c>
      <c r="Q45" s="105">
        <v>2.3230198380005223</v>
      </c>
      <c r="R45" s="105">
        <v>2.3283957974257405</v>
      </c>
      <c r="S45" s="105">
        <v>0.47578564187935418</v>
      </c>
      <c r="T45" s="105">
        <v>9.1311509054797835</v>
      </c>
      <c r="U45" s="105">
        <v>1.1146654255745656</v>
      </c>
      <c r="V45" s="105">
        <v>12.895549485928838</v>
      </c>
      <c r="W45" s="105">
        <v>1.5224645701617872</v>
      </c>
      <c r="X45" s="105">
        <v>-3.2295798314045832E-2</v>
      </c>
      <c r="Y45" s="105">
        <v>4.6419868293518608E-2</v>
      </c>
      <c r="Z45" s="105">
        <v>3.6735164890956992E-3</v>
      </c>
      <c r="AA45" s="105">
        <v>2.6998707778818929</v>
      </c>
      <c r="AB45" s="105">
        <v>4.7005130928723462</v>
      </c>
      <c r="AC45" s="105">
        <v>0.51731699185766888</v>
      </c>
      <c r="AD45" s="105">
        <v>1.9072833218782663</v>
      </c>
      <c r="AE45" s="105">
        <v>0.32121173898791749</v>
      </c>
      <c r="AF45" s="105">
        <v>5.9857267342137886E-2</v>
      </c>
      <c r="AG45" s="105">
        <v>0.28825880229061074</v>
      </c>
      <c r="AH45" s="105">
        <v>3.6065229926025372E-2</v>
      </c>
      <c r="AI45" s="105">
        <v>0.25243672662934191</v>
      </c>
      <c r="AJ45" s="105">
        <v>4.3413198064218735E-2</v>
      </c>
      <c r="AK45" s="105">
        <v>0.15471187614584234</v>
      </c>
      <c r="AL45" s="105">
        <v>1.490455611587759E-2</v>
      </c>
      <c r="AM45" s="105">
        <v>0.16569426034136414</v>
      </c>
      <c r="AN45" s="105">
        <v>1.7343955073334479E-2</v>
      </c>
      <c r="AO45" s="105">
        <v>0.41699874404350412</v>
      </c>
      <c r="AP45" s="105">
        <v>0.12930016921002802</v>
      </c>
      <c r="AQ45" s="105">
        <v>0.18964794210647162</v>
      </c>
      <c r="AR45" s="105">
        <v>0.32874859877464496</v>
      </c>
      <c r="AS45" s="133" t="s">
        <v>60</v>
      </c>
      <c r="AT45" s="63">
        <f t="shared" si="65"/>
        <v>15.239509316500904</v>
      </c>
      <c r="AU45" s="63">
        <f t="shared" ref="AU45:AU103" si="68">IF(L45 &lt; 0, "DL", IF(L45 &gt; 0, ((L45*$J45)/1000), ""))</f>
        <v>77.821284964122071</v>
      </c>
      <c r="AV45" s="63">
        <f t="shared" ref="AV45:AV103" si="69">IF(M45 &lt; 0, "DL", IF(M45 &gt; 0, ((M45*$J45)/1000), ""))</f>
        <v>26.156491288920201</v>
      </c>
      <c r="AW45" s="63">
        <f t="shared" ref="AW45:AW103" si="70">IF(N45 &lt; 0, "DL", IF(N45 &gt; 0, ((N45*$J45)/1000), ""))</f>
        <v>2.0271308306428648</v>
      </c>
      <c r="AX45" s="63">
        <f t="shared" ref="AX45:AX103" si="71">IF(O45 &lt; 0, "DL", IF(O45 &gt; 0, ((O45*$J45)/1000), ""))</f>
        <v>7.6788494052849545</v>
      </c>
      <c r="AY45" s="63" t="str">
        <f t="shared" ref="AY45:AY103" si="72">IF(P45 &lt; 0, "DL", IF(P45 &gt; 0, ((P45*$J45)/1000), ""))</f>
        <v>DL</v>
      </c>
      <c r="AZ45" s="63">
        <f t="shared" ref="AZ45:AZ103" si="73">IF(Q45 &lt; 0, "DL", IF(Q45 &gt; 0, ((Q45*$J45)/1000), ""))</f>
        <v>22.391350103263232</v>
      </c>
      <c r="BA45" s="63">
        <f t="shared" ref="BA45:BA103" si="74">IF(R45 &lt; 0, "DL", IF(R45 &gt; 0, ((R45*$J45)/1000), ""))</f>
        <v>22.443168425113896</v>
      </c>
      <c r="BB45" s="63">
        <f t="shared" ref="BB45:BB103" si="75">IF(S45 &lt; 0, "DL", IF(S45 &gt; 0, ((S45*$J45)/1000), ""))</f>
        <v>4.5860490328813306</v>
      </c>
      <c r="BC45" s="63">
        <f t="shared" ref="BC45:BC103" si="76">IF(T45 &lt; 0, "DL", IF(T45 &gt; 0, ((T45*$J45)/1000), ""))</f>
        <v>88.014227612584392</v>
      </c>
      <c r="BD45" s="63">
        <f t="shared" ref="BD45:BD103" si="77">IF(U45 &lt; 0, "DL", IF(U45 &gt; 0, ((U45*$J45)/1000), ""))</f>
        <v>10.744145781176661</v>
      </c>
      <c r="BE45" s="63">
        <f t="shared" ref="BE45:BE103" si="78">IF(V45 &lt; 0, "DL", IF(V45 &gt; 0, ((V45*$J45)/1000), ""))</f>
        <v>124.29887966945715</v>
      </c>
      <c r="BF45" s="63">
        <f t="shared" ref="BF45:BF103" si="79">IF(W45 &lt; 0, "DL", IF(W45 &gt; 0, ((W45*$J45)/1000), ""))</f>
        <v>14.674879935441636</v>
      </c>
      <c r="BG45" s="63" t="str">
        <f t="shared" ref="BG45:BG103" si="80">IF(X45 &lt; 0, "DL", IF(X45 &gt; 0, ((X45*$J45)/1000), ""))</f>
        <v>DL</v>
      </c>
      <c r="BH45" s="63">
        <f t="shared" si="41"/>
        <v>0.44743635233101692</v>
      </c>
      <c r="BI45" s="63">
        <f t="shared" si="42"/>
        <v>3.5408648893954765E-2</v>
      </c>
      <c r="BJ45" s="63">
        <f t="shared" si="43"/>
        <v>26.023777684635302</v>
      </c>
      <c r="BK45" s="63">
        <f t="shared" si="44"/>
        <v>45.307763888090271</v>
      </c>
      <c r="BL45" s="63">
        <f t="shared" si="45"/>
        <v>4.9863654582571986</v>
      </c>
      <c r="BM45" s="63">
        <f t="shared" si="46"/>
        <v>18.384108438372085</v>
      </c>
      <c r="BN45" s="63">
        <f t="shared" si="47"/>
        <v>3.0961270271144588</v>
      </c>
      <c r="BO45" s="63">
        <f t="shared" si="48"/>
        <v>0.57695806439433972</v>
      </c>
      <c r="BP45" s="63">
        <f t="shared" si="49"/>
        <v>2.7784970480458511</v>
      </c>
      <c r="BQ45" s="63">
        <f t="shared" si="50"/>
        <v>0.34762905448254666</v>
      </c>
      <c r="BR45" s="63">
        <f t="shared" si="51"/>
        <v>2.433211732597385</v>
      </c>
      <c r="BS45" s="63">
        <f t="shared" si="52"/>
        <v>0.41845536618185897</v>
      </c>
      <c r="BT45" s="63">
        <f t="shared" si="53"/>
        <v>1.4912519158234911</v>
      </c>
      <c r="BU45" s="63">
        <f t="shared" si="54"/>
        <v>0.14366348864743239</v>
      </c>
      <c r="BV45" s="63">
        <f t="shared" si="55"/>
        <v>1.5971099913628437</v>
      </c>
      <c r="BW45" s="63">
        <f t="shared" si="56"/>
        <v>0.16717660515399071</v>
      </c>
      <c r="BX45" s="63">
        <f t="shared" si="57"/>
        <v>4.0194081504426027</v>
      </c>
      <c r="BY45" s="63">
        <f t="shared" si="58"/>
        <v>1.2463110774313857</v>
      </c>
      <c r="BZ45" s="63">
        <f t="shared" si="59"/>
        <v>1.8279970745856573</v>
      </c>
      <c r="CA45" s="63">
        <f t="shared" si="60"/>
        <v>3.1687740460521345</v>
      </c>
      <c r="CB45" s="137" t="s">
        <v>60</v>
      </c>
      <c r="CD45" s="63">
        <f t="shared" si="61"/>
        <v>118.49624154433572</v>
      </c>
      <c r="CE45" s="63">
        <f t="shared" si="62"/>
        <v>107.75209576315906</v>
      </c>
      <c r="CF45" s="63">
        <f t="shared" si="63"/>
        <v>98.375100560863643</v>
      </c>
      <c r="CG45" s="137">
        <f t="shared" si="64"/>
        <v>9.3769952022953991</v>
      </c>
    </row>
    <row r="46" spans="1:85" s="5" customFormat="1">
      <c r="A46" s="128" t="s">
        <v>102</v>
      </c>
      <c r="B46" s="56" t="s">
        <v>58</v>
      </c>
      <c r="C46" s="56" t="s">
        <v>85</v>
      </c>
      <c r="D46" s="114">
        <v>138.4</v>
      </c>
      <c r="E46" s="107">
        <v>0.1074</v>
      </c>
      <c r="F46" s="55">
        <v>0.69599999999999995</v>
      </c>
      <c r="G46" s="55">
        <v>101.40900000000001</v>
      </c>
      <c r="H46" s="55">
        <f t="shared" si="66"/>
        <v>944.21787709497221</v>
      </c>
      <c r="I46" s="55">
        <v>10.001324503311258</v>
      </c>
      <c r="J46" s="112">
        <f t="shared" si="67"/>
        <v>9443.4293906544826</v>
      </c>
      <c r="K46" s="108">
        <v>1.208822882933037</v>
      </c>
      <c r="L46" s="108">
        <v>4.2662820323421711</v>
      </c>
      <c r="M46" s="108">
        <v>1.9221121953780982</v>
      </c>
      <c r="N46" s="108">
        <v>0.29612838729385743</v>
      </c>
      <c r="O46" s="108">
        <v>-0.45944102579332657</v>
      </c>
      <c r="P46" s="108">
        <v>-0.51958347143932215</v>
      </c>
      <c r="Q46" s="108">
        <v>18.11132421577588</v>
      </c>
      <c r="R46" s="108">
        <v>1.7801576613075012</v>
      </c>
      <c r="S46" s="108">
        <v>0.46002307935271314</v>
      </c>
      <c r="T46" s="108">
        <v>7.1971483574744184</v>
      </c>
      <c r="U46" s="108">
        <v>1.1238889248798021</v>
      </c>
      <c r="V46" s="108">
        <v>16.776722943040777</v>
      </c>
      <c r="W46" s="108">
        <v>1.1031355355532559</v>
      </c>
      <c r="X46" s="108">
        <v>-0.14097005766327395</v>
      </c>
      <c r="Y46" s="108">
        <v>7.0108227327220066E-2</v>
      </c>
      <c r="Z46" s="108">
        <v>2.5711639396316438E-3</v>
      </c>
      <c r="AA46" s="108">
        <v>2.1216184396986115</v>
      </c>
      <c r="AB46" s="108">
        <v>3.856206713719335</v>
      </c>
      <c r="AC46" s="108">
        <v>0.42264046163061653</v>
      </c>
      <c r="AD46" s="108">
        <v>1.5456249644189273</v>
      </c>
      <c r="AE46" s="108">
        <v>0.2545577772016735</v>
      </c>
      <c r="AF46" s="108">
        <v>4.4007066815403451E-2</v>
      </c>
      <c r="AG46" s="108">
        <v>0.23088785819337154</v>
      </c>
      <c r="AH46" s="108">
        <v>2.9705253225025152E-2</v>
      </c>
      <c r="AI46" s="108">
        <v>0.21840814933708241</v>
      </c>
      <c r="AJ46" s="108">
        <v>3.938912244009523E-2</v>
      </c>
      <c r="AK46" s="108">
        <v>0.14664347936631933</v>
      </c>
      <c r="AL46" s="108">
        <v>1.4298075904027895E-2</v>
      </c>
      <c r="AM46" s="108">
        <v>0.1650879631991167</v>
      </c>
      <c r="AN46" s="108">
        <v>1.7309658940143056E-2</v>
      </c>
      <c r="AO46" s="108">
        <v>0.45522090234964363</v>
      </c>
      <c r="AP46" s="108">
        <v>9.4882157168175843E-2</v>
      </c>
      <c r="AQ46" s="108">
        <v>0.13896225290933634</v>
      </c>
      <c r="AR46" s="108">
        <v>0.31053275404363229</v>
      </c>
      <c r="AS46" s="134" t="s">
        <v>60</v>
      </c>
      <c r="AT46" s="86">
        <f t="shared" si="65"/>
        <v>11.415433540785525</v>
      </c>
      <c r="AU46" s="86">
        <f t="shared" si="68"/>
        <v>40.288333133041199</v>
      </c>
      <c r="AV46" s="86">
        <f t="shared" si="69"/>
        <v>18.151330797968946</v>
      </c>
      <c r="AW46" s="86">
        <f t="shared" si="70"/>
        <v>2.7964675159779269</v>
      </c>
      <c r="AX46" s="86" t="str">
        <f t="shared" si="71"/>
        <v>DL</v>
      </c>
      <c r="AY46" s="86" t="str">
        <f t="shared" si="72"/>
        <v>DL</v>
      </c>
      <c r="AZ46" s="86">
        <f t="shared" si="73"/>
        <v>171.03301140293019</v>
      </c>
      <c r="BA46" s="86">
        <f t="shared" si="74"/>
        <v>16.810793178790004</v>
      </c>
      <c r="BB46" s="86">
        <f t="shared" si="75"/>
        <v>4.3441954679387909</v>
      </c>
      <c r="BC46" s="86">
        <f t="shared" si="76"/>
        <v>67.965762327874558</v>
      </c>
      <c r="BD46" s="86">
        <f t="shared" si="77"/>
        <v>10.613365705040991</v>
      </c>
      <c r="BE46" s="86">
        <f t="shared" si="78"/>
        <v>158.42979851917863</v>
      </c>
      <c r="BF46" s="86">
        <f t="shared" si="79"/>
        <v>10.417382538318991</v>
      </c>
      <c r="BG46" s="86" t="str">
        <f t="shared" si="80"/>
        <v>DL</v>
      </c>
      <c r="BH46" s="86">
        <f t="shared" si="41"/>
        <v>0.6620620944685558</v>
      </c>
      <c r="BI46" s="86">
        <f t="shared" si="42"/>
        <v>2.4280605115708433E-2</v>
      </c>
      <c r="BJ46" s="86">
        <f t="shared" si="43"/>
        <v>20.035353929204373</v>
      </c>
      <c r="BK46" s="86">
        <f t="shared" si="44"/>
        <v>36.415815816776302</v>
      </c>
      <c r="BL46" s="86">
        <f t="shared" si="45"/>
        <v>3.9911753570423421</v>
      </c>
      <c r="BM46" s="86">
        <f t="shared" si="46"/>
        <v>14.596000215922986</v>
      </c>
      <c r="BN46" s="86">
        <f t="shared" si="47"/>
        <v>2.4038983948459589</v>
      </c>
      <c r="BO46" s="86">
        <f t="shared" si="48"/>
        <v>0.41557762816107652</v>
      </c>
      <c r="BP46" s="86">
        <f t="shared" si="49"/>
        <v>2.1803731860085489</v>
      </c>
      <c r="BQ46" s="86">
        <f t="shared" si="50"/>
        <v>0.28051946136203637</v>
      </c>
      <c r="BR46" s="86">
        <f t="shared" si="51"/>
        <v>2.0625219366082574</v>
      </c>
      <c r="BS46" s="86">
        <f t="shared" si="52"/>
        <v>0.37196839652288333</v>
      </c>
      <c r="BT46" s="86">
        <f t="shared" si="53"/>
        <v>1.3848173429957342</v>
      </c>
      <c r="BU46" s="86">
        <f t="shared" si="54"/>
        <v>0.13502287022190568</v>
      </c>
      <c r="BV46" s="86">
        <f t="shared" si="55"/>
        <v>1.5589965237178243</v>
      </c>
      <c r="BW46" s="86">
        <f t="shared" si="56"/>
        <v>0.16346254197755206</v>
      </c>
      <c r="BX46" s="86">
        <f t="shared" si="57"/>
        <v>4.2988464484888791</v>
      </c>
      <c r="BY46" s="86">
        <f t="shared" si="58"/>
        <v>0.89601295165064965</v>
      </c>
      <c r="BZ46" s="86">
        <f t="shared" si="59"/>
        <v>1.3122802233155881</v>
      </c>
      <c r="CA46" s="86">
        <f t="shared" si="60"/>
        <v>2.9324941362965169</v>
      </c>
      <c r="CB46" s="138" t="s">
        <v>60</v>
      </c>
      <c r="CC46" s="143"/>
      <c r="CD46" s="86">
        <f t="shared" si="61"/>
        <v>96.608869306408778</v>
      </c>
      <c r="CE46" s="86">
        <f t="shared" si="62"/>
        <v>85.995503601367787</v>
      </c>
      <c r="CF46" s="86">
        <f t="shared" si="63"/>
        <v>77.857821341953041</v>
      </c>
      <c r="CG46" s="138">
        <f t="shared" si="64"/>
        <v>8.137682259414742</v>
      </c>
    </row>
    <row r="47" spans="1:85">
      <c r="A47" s="127" t="s">
        <v>103</v>
      </c>
      <c r="B47" s="17" t="s">
        <v>58</v>
      </c>
      <c r="C47" s="17" t="s">
        <v>104</v>
      </c>
      <c r="D47" s="113">
        <v>93</v>
      </c>
      <c r="E47" s="17">
        <v>0.10050000000000001</v>
      </c>
      <c r="F47" s="6">
        <v>0.66500000000000004</v>
      </c>
      <c r="G47" s="6">
        <v>100.151</v>
      </c>
      <c r="H47" s="6">
        <f t="shared" ref="H47:H58" si="81">G47/E47</f>
        <v>996.52736318407949</v>
      </c>
      <c r="I47" s="6">
        <v>10.003280839895012</v>
      </c>
      <c r="J47" s="111">
        <f t="shared" si="67"/>
        <v>9968.5430785704011</v>
      </c>
      <c r="K47" s="104">
        <v>0.90453140851440927</v>
      </c>
      <c r="L47" s="104">
        <v>2.4351374657854779</v>
      </c>
      <c r="M47" s="104">
        <v>42.275625937345453</v>
      </c>
      <c r="N47" s="104">
        <v>0.88690056694867359</v>
      </c>
      <c r="O47" s="104">
        <v>0.76442052665363158</v>
      </c>
      <c r="P47" s="104">
        <v>0.34914339114161069</v>
      </c>
      <c r="Q47" s="104">
        <v>6.3787063630629568</v>
      </c>
      <c r="R47" s="104">
        <v>1.5584117393213257</v>
      </c>
      <c r="S47" s="104">
        <v>0.62118203545990536</v>
      </c>
      <c r="T47" s="104">
        <v>9.4643384046004879</v>
      </c>
      <c r="U47" s="104">
        <v>2.1221878993041772</v>
      </c>
      <c r="V47" s="104">
        <v>9.8497323682396818</v>
      </c>
      <c r="W47" s="104">
        <v>0.68912086301244557</v>
      </c>
      <c r="X47" s="104">
        <v>-7.0870600275756063E-2</v>
      </c>
      <c r="Y47" s="104">
        <v>5.6880670411210546E-2</v>
      </c>
      <c r="Z47" s="104">
        <v>3.1131708454594956E-3</v>
      </c>
      <c r="AA47" s="104">
        <v>3.2793877344374729</v>
      </c>
      <c r="AB47" s="104">
        <v>6.4554798306354808</v>
      </c>
      <c r="AC47" s="104">
        <v>0.74614507140833819</v>
      </c>
      <c r="AD47" s="104">
        <v>2.8028060933195778</v>
      </c>
      <c r="AE47" s="104">
        <v>0.51413827110075372</v>
      </c>
      <c r="AF47" s="104">
        <v>0.10134630761317902</v>
      </c>
      <c r="AG47" s="104">
        <v>0.48263289378791174</v>
      </c>
      <c r="AH47" s="104">
        <v>6.0169012054648863E-2</v>
      </c>
      <c r="AI47" s="104">
        <v>0.41607975969483874</v>
      </c>
      <c r="AJ47" s="104">
        <v>7.5894975981957311E-2</v>
      </c>
      <c r="AK47" s="104">
        <v>0.23994093307390091</v>
      </c>
      <c r="AL47" s="104">
        <v>2.715151298743055E-2</v>
      </c>
      <c r="AM47" s="104">
        <v>0.23523295514402209</v>
      </c>
      <c r="AN47" s="104">
        <v>2.6856582852519569E-2</v>
      </c>
      <c r="AO47" s="104">
        <v>0.29000088510895689</v>
      </c>
      <c r="AP47" s="104">
        <v>8.8861181663885666E-2</v>
      </c>
      <c r="AQ47" s="104">
        <v>0.20048633857886647</v>
      </c>
      <c r="AR47" s="104">
        <v>0.31946763742784562</v>
      </c>
      <c r="AS47" s="133" t="s">
        <v>60</v>
      </c>
      <c r="AT47" s="63">
        <f t="shared" si="65"/>
        <v>9.0168603116958508</v>
      </c>
      <c r="AU47" s="63">
        <f t="shared" si="68"/>
        <v>24.274772729923292</v>
      </c>
      <c r="AV47" s="63">
        <f t="shared" si="69"/>
        <v>421.42639832995633</v>
      </c>
      <c r="AW47" s="63">
        <f t="shared" si="70"/>
        <v>8.8411065080363649</v>
      </c>
      <c r="AX47" s="63">
        <f t="shared" si="71"/>
        <v>7.6201589500902003</v>
      </c>
      <c r="AY47" s="63">
        <f t="shared" si="72"/>
        <v>3.4804509351933017</v>
      </c>
      <c r="AZ47" s="63">
        <f t="shared" si="73"/>
        <v>63.586409165744215</v>
      </c>
      <c r="BA47" s="63">
        <f t="shared" si="74"/>
        <v>15.53509455757446</v>
      </c>
      <c r="BB47" s="63">
        <f t="shared" si="75"/>
        <v>6.1922798801161134</v>
      </c>
      <c r="BC47" s="63">
        <f t="shared" si="76"/>
        <v>94.345665096428235</v>
      </c>
      <c r="BD47" s="63">
        <f t="shared" si="77"/>
        <v>21.155121495034514</v>
      </c>
      <c r="BE47" s="63">
        <f t="shared" si="78"/>
        <v>98.187481425186533</v>
      </c>
      <c r="BF47" s="63">
        <f t="shared" si="79"/>
        <v>6.8695310092811761</v>
      </c>
      <c r="BG47" s="63" t="str">
        <f t="shared" si="80"/>
        <v>DL</v>
      </c>
      <c r="BH47" s="63">
        <f t="shared" si="41"/>
        <v>0.56701741333211719</v>
      </c>
      <c r="BI47" s="63">
        <f t="shared" si="42"/>
        <v>3.1033777683912418E-2</v>
      </c>
      <c r="BJ47" s="63">
        <f t="shared" si="43"/>
        <v>32.690717902075342</v>
      </c>
      <c r="BK47" s="63">
        <f t="shared" si="44"/>
        <v>64.351728784532142</v>
      </c>
      <c r="BL47" s="63">
        <f t="shared" si="45"/>
        <v>7.4379792871970078</v>
      </c>
      <c r="BM47" s="63">
        <f t="shared" si="46"/>
        <v>27.93989328213582</v>
      </c>
      <c r="BN47" s="63">
        <f t="shared" si="47"/>
        <v>5.1252095038095709</v>
      </c>
      <c r="BO47" s="63">
        <f t="shared" si="48"/>
        <v>1.0102750332960224</v>
      </c>
      <c r="BP47" s="63">
        <f t="shared" si="49"/>
        <v>4.8111467928598914</v>
      </c>
      <c r="BQ47" s="63">
        <f t="shared" si="50"/>
        <v>0.599797388661789</v>
      </c>
      <c r="BR47" s="63">
        <f t="shared" si="51"/>
        <v>4.1477090086392208</v>
      </c>
      <c r="BS47" s="63">
        <f t="shared" si="52"/>
        <v>0.75656233752320734</v>
      </c>
      <c r="BT47" s="63">
        <f t="shared" si="53"/>
        <v>2.3918615276595587</v>
      </c>
      <c r="BU47" s="63">
        <f t="shared" si="54"/>
        <v>0.27066102686356514</v>
      </c>
      <c r="BV47" s="63">
        <f t="shared" si="55"/>
        <v>2.3449298468526032</v>
      </c>
      <c r="BW47" s="63">
        <f t="shared" si="56"/>
        <v>0.26772100310853647</v>
      </c>
      <c r="BX47" s="63">
        <f t="shared" si="57"/>
        <v>2.8908863160321823</v>
      </c>
      <c r="BY47" s="63">
        <f t="shared" si="58"/>
        <v>0.88581651742911449</v>
      </c>
      <c r="BZ47" s="63">
        <f t="shared" si="59"/>
        <v>1.9985567027882813</v>
      </c>
      <c r="CA47" s="63">
        <f t="shared" si="60"/>
        <v>3.1846269059085888</v>
      </c>
      <c r="CB47" s="137" t="s">
        <v>60</v>
      </c>
      <c r="CD47" s="63">
        <f t="shared" ref="CD47:CD58" si="82">SUM(BJ47:BW47)+BD47</f>
        <v>175.30131422024877</v>
      </c>
      <c r="CE47" s="63">
        <f t="shared" ref="CE47:CE58" si="83">SUM(BJ47:BW47)</f>
        <v>154.14619272521426</v>
      </c>
      <c r="CF47" s="63">
        <f t="shared" ref="CF47:CF58" si="84">SUM(BJ47:BO47)</f>
        <v>138.5558037930459</v>
      </c>
      <c r="CG47" s="137">
        <f t="shared" ref="CG47:CG58" si="85">SUM(BP47:BW47)</f>
        <v>15.59038893216837</v>
      </c>
    </row>
    <row r="48" spans="1:85">
      <c r="A48" s="127" t="s">
        <v>105</v>
      </c>
      <c r="B48" s="17" t="s">
        <v>58</v>
      </c>
      <c r="C48" s="17" t="s">
        <v>104</v>
      </c>
      <c r="D48" s="113">
        <v>97.2</v>
      </c>
      <c r="E48" s="17">
        <v>9.9400000000000002E-2</v>
      </c>
      <c r="F48" s="6">
        <v>0.67400000000000004</v>
      </c>
      <c r="G48" s="6">
        <v>100.764</v>
      </c>
      <c r="H48" s="6">
        <f t="shared" si="81"/>
        <v>1013.7223340040241</v>
      </c>
      <c r="I48" s="6">
        <v>9.9219765929778934</v>
      </c>
      <c r="J48" s="111">
        <f t="shared" si="67"/>
        <v>10058.129269766845</v>
      </c>
      <c r="K48" s="105">
        <v>1.2167196794253861</v>
      </c>
      <c r="L48" s="105">
        <v>4.6558296539034032</v>
      </c>
      <c r="M48" s="105">
        <v>2.9404545130485955</v>
      </c>
      <c r="N48" s="105">
        <v>2.2229008388056788</v>
      </c>
      <c r="O48" s="105">
        <v>5.9189025380947502</v>
      </c>
      <c r="P48" s="105">
        <v>1.4223391548501818</v>
      </c>
      <c r="Q48" s="105">
        <v>8.0420476175917734</v>
      </c>
      <c r="R48" s="105">
        <v>2.1466459486788865</v>
      </c>
      <c r="S48" s="105">
        <v>0.73085571792479154</v>
      </c>
      <c r="T48" s="105">
        <v>12.376684845310898</v>
      </c>
      <c r="U48" s="105">
        <v>1.7729154483646856</v>
      </c>
      <c r="V48" s="105">
        <v>5.804082907163953</v>
      </c>
      <c r="W48" s="105">
        <v>0.77835816146554693</v>
      </c>
      <c r="X48" s="105">
        <v>0.13486723900076961</v>
      </c>
      <c r="Y48" s="105">
        <v>0.1162711431468966</v>
      </c>
      <c r="Z48" s="105">
        <v>2.1098431543597803E-3</v>
      </c>
      <c r="AA48" s="105">
        <v>4.009862452108309</v>
      </c>
      <c r="AB48" s="105">
        <v>7.6778572139362566</v>
      </c>
      <c r="AC48" s="105">
        <v>0.87994421540357837</v>
      </c>
      <c r="AD48" s="105">
        <v>3.3590852994662641</v>
      </c>
      <c r="AE48" s="105">
        <v>0.62043186259583216</v>
      </c>
      <c r="AF48" s="105">
        <v>0.12039521758716321</v>
      </c>
      <c r="AG48" s="105">
        <v>0.54506296741570304</v>
      </c>
      <c r="AH48" s="105">
        <v>6.3591450839176375E-2</v>
      </c>
      <c r="AI48" s="105">
        <v>0.42295908177876795</v>
      </c>
      <c r="AJ48" s="105">
        <v>7.3384371168856294E-2</v>
      </c>
      <c r="AK48" s="105">
        <v>0.22881643629426598</v>
      </c>
      <c r="AL48" s="105">
        <v>2.3860138404333819E-2</v>
      </c>
      <c r="AM48" s="105">
        <v>0.21566635021638786</v>
      </c>
      <c r="AN48" s="105">
        <v>2.3862245422683011E-2</v>
      </c>
      <c r="AO48" s="105">
        <v>0.13550703574276421</v>
      </c>
      <c r="AP48" s="105">
        <v>6.7987157116249294E-2</v>
      </c>
      <c r="AQ48" s="105">
        <v>0.1291715639550535</v>
      </c>
      <c r="AR48" s="105">
        <v>0.67194849473486917</v>
      </c>
      <c r="AS48" s="133" t="s">
        <v>60</v>
      </c>
      <c r="AT48" s="63">
        <f t="shared" si="65"/>
        <v>12.237923820729808</v>
      </c>
      <c r="AU48" s="63">
        <f t="shared" si="68"/>
        <v>46.82893651697426</v>
      </c>
      <c r="AV48" s="63">
        <f t="shared" si="69"/>
        <v>29.575471604112096</v>
      </c>
      <c r="AW48" s="63">
        <f t="shared" si="70"/>
        <v>22.358223990580672</v>
      </c>
      <c r="AX48" s="63">
        <f t="shared" si="71"/>
        <v>59.533086863308078</v>
      </c>
      <c r="AY48" s="63">
        <f t="shared" si="72"/>
        <v>14.30607108493405</v>
      </c>
      <c r="AZ48" s="63">
        <f t="shared" si="73"/>
        <v>80.887954531358545</v>
      </c>
      <c r="BA48" s="63">
        <f t="shared" si="74"/>
        <v>21.591242448233526</v>
      </c>
      <c r="BB48" s="63">
        <f t="shared" si="75"/>
        <v>7.3510412884358063</v>
      </c>
      <c r="BC48" s="63">
        <f t="shared" si="76"/>
        <v>124.48629610530128</v>
      </c>
      <c r="BD48" s="63">
        <f t="shared" si="77"/>
        <v>17.832212764018657</v>
      </c>
      <c r="BE48" s="63">
        <f t="shared" si="78"/>
        <v>58.378216172699197</v>
      </c>
      <c r="BF48" s="63">
        <f t="shared" si="79"/>
        <v>7.8288270061985257</v>
      </c>
      <c r="BG48" s="63">
        <f t="shared" si="80"/>
        <v>1.3565121241262814</v>
      </c>
      <c r="BH48" s="63">
        <f t="shared" si="41"/>
        <v>1.1694701881150513</v>
      </c>
      <c r="BI48" s="63">
        <f t="shared" si="42"/>
        <v>2.1221075185483315E-2</v>
      </c>
      <c r="BJ48" s="63">
        <f t="shared" si="43"/>
        <v>40.331714897289636</v>
      </c>
      <c r="BK48" s="63">
        <f t="shared" si="44"/>
        <v>77.224880372582788</v>
      </c>
      <c r="BL48" s="63">
        <f t="shared" si="45"/>
        <v>8.8505926687127534</v>
      </c>
      <c r="BM48" s="63">
        <f t="shared" si="46"/>
        <v>33.78611417020516</v>
      </c>
      <c r="BN48" s="63">
        <f t="shared" si="47"/>
        <v>6.2403838770711006</v>
      </c>
      <c r="BO48" s="63">
        <f t="shared" si="48"/>
        <v>1.2109506619533943</v>
      </c>
      <c r="BP48" s="63">
        <f t="shared" si="49"/>
        <v>5.482313786429855</v>
      </c>
      <c r="BQ48" s="63">
        <f t="shared" si="50"/>
        <v>0.63961103299245925</v>
      </c>
      <c r="BR48" s="63">
        <f t="shared" si="51"/>
        <v>4.2541771203527343</v>
      </c>
      <c r="BS48" s="63">
        <f t="shared" si="52"/>
        <v>0.73810949159690764</v>
      </c>
      <c r="BT48" s="63">
        <f t="shared" si="53"/>
        <v>2.3014652952950971</v>
      </c>
      <c r="BU48" s="63">
        <f t="shared" si="54"/>
        <v>0.23998835646531796</v>
      </c>
      <c r="BV48" s="63">
        <f t="shared" si="55"/>
        <v>2.1692000296152378</v>
      </c>
      <c r="BW48" s="63">
        <f t="shared" si="56"/>
        <v>0.24000954912824793</v>
      </c>
      <c r="BX48" s="63">
        <f t="shared" si="57"/>
        <v>1.3629472824636386</v>
      </c>
      <c r="BY48" s="63">
        <f t="shared" si="58"/>
        <v>0.68382361495918431</v>
      </c>
      <c r="BZ48" s="63">
        <f t="shared" si="59"/>
        <v>1.2992242882378835</v>
      </c>
      <c r="CA48" s="63">
        <f t="shared" si="60"/>
        <v>6.7585448226685605</v>
      </c>
      <c r="CB48" s="137" t="s">
        <v>60</v>
      </c>
      <c r="CD48" s="63">
        <f t="shared" si="82"/>
        <v>201.54172407370933</v>
      </c>
      <c r="CE48" s="63">
        <f t="shared" si="83"/>
        <v>183.70951130969067</v>
      </c>
      <c r="CF48" s="63">
        <f t="shared" si="84"/>
        <v>167.64463664781485</v>
      </c>
      <c r="CG48" s="137">
        <f t="shared" si="85"/>
        <v>16.064874661875855</v>
      </c>
    </row>
    <row r="49" spans="1:85">
      <c r="A49" s="127" t="s">
        <v>106</v>
      </c>
      <c r="B49" s="17" t="s">
        <v>58</v>
      </c>
      <c r="C49" s="17" t="s">
        <v>104</v>
      </c>
      <c r="D49" s="113">
        <v>98.2</v>
      </c>
      <c r="E49" s="17">
        <v>0.1026</v>
      </c>
      <c r="F49" s="6">
        <v>0.69399999999999995</v>
      </c>
      <c r="G49" s="6">
        <v>101.77500000000001</v>
      </c>
      <c r="H49" s="6">
        <f t="shared" si="81"/>
        <v>991.95906432748552</v>
      </c>
      <c r="I49" s="6">
        <v>10.003949967083608</v>
      </c>
      <c r="J49" s="111">
        <f t="shared" si="67"/>
        <v>9923.5088489272348</v>
      </c>
      <c r="K49" s="104">
        <v>1.3011471761971025</v>
      </c>
      <c r="L49" s="104">
        <v>7.3126090045416676</v>
      </c>
      <c r="M49" s="104">
        <v>3.6770611209579038</v>
      </c>
      <c r="N49" s="104">
        <v>0.53649241796327851</v>
      </c>
      <c r="O49" s="104">
        <v>1.4607263788286144</v>
      </c>
      <c r="P49" s="104">
        <v>1.8782168028977466</v>
      </c>
      <c r="Q49" s="104">
        <v>6.9968401486203815</v>
      </c>
      <c r="R49" s="104">
        <v>2.3248212957299526</v>
      </c>
      <c r="S49" s="104">
        <v>0.76446139441738958</v>
      </c>
      <c r="T49" s="104">
        <v>12.411559736302429</v>
      </c>
      <c r="U49" s="104">
        <v>1.7542887459727414</v>
      </c>
      <c r="V49" s="104">
        <v>7.0457393949862013</v>
      </c>
      <c r="W49" s="104">
        <v>1.2992242252203483</v>
      </c>
      <c r="X49" s="104">
        <v>6.7886598334050988E-2</v>
      </c>
      <c r="Y49" s="104">
        <v>9.6031241836396136E-2</v>
      </c>
      <c r="Z49" s="104">
        <v>2.0279570151765574E-3</v>
      </c>
      <c r="AA49" s="104">
        <v>4.2585615573268916</v>
      </c>
      <c r="AB49" s="104">
        <v>8.2685753849652279</v>
      </c>
      <c r="AC49" s="104">
        <v>0.95104882833447979</v>
      </c>
      <c r="AD49" s="104">
        <v>3.5560649401627002</v>
      </c>
      <c r="AE49" s="104">
        <v>0.64906814212686714</v>
      </c>
      <c r="AF49" s="104">
        <v>0.13038593146586</v>
      </c>
      <c r="AG49" s="104">
        <v>0.57433406052467739</v>
      </c>
      <c r="AH49" s="104">
        <v>6.81399742611455E-2</v>
      </c>
      <c r="AI49" s="104">
        <v>0.44964921537043862</v>
      </c>
      <c r="AJ49" s="104">
        <v>7.7441443131530355E-2</v>
      </c>
      <c r="AK49" s="104">
        <v>0.23461720031441557</v>
      </c>
      <c r="AL49" s="104">
        <v>2.4804686144996538E-2</v>
      </c>
      <c r="AM49" s="104">
        <v>0.22154764813253949</v>
      </c>
      <c r="AN49" s="104">
        <v>2.4263584578342733E-2</v>
      </c>
      <c r="AO49" s="104">
        <v>0.25297913550069112</v>
      </c>
      <c r="AP49" s="104">
        <v>0.12027273699422958</v>
      </c>
      <c r="AQ49" s="104">
        <v>0.23581290765161703</v>
      </c>
      <c r="AR49" s="104">
        <v>0.56885780319110213</v>
      </c>
      <c r="AS49" s="133" t="s">
        <v>60</v>
      </c>
      <c r="AT49" s="63">
        <f t="shared" si="65"/>
        <v>12.911945516748631</v>
      </c>
      <c r="AU49" s="63">
        <f t="shared" si="68"/>
        <v>72.566740165314215</v>
      </c>
      <c r="AV49" s="63">
        <f t="shared" si="69"/>
        <v>36.489348571872057</v>
      </c>
      <c r="AW49" s="63">
        <f t="shared" si="70"/>
        <v>5.3238872570409628</v>
      </c>
      <c r="AX49" s="63">
        <f t="shared" si="71"/>
        <v>14.495531146167192</v>
      </c>
      <c r="AY49" s="63">
        <f t="shared" si="72"/>
        <v>18.638501063759609</v>
      </c>
      <c r="AZ49" s="63">
        <f t="shared" si="73"/>
        <v>69.433205129363699</v>
      </c>
      <c r="BA49" s="63">
        <f t="shared" si="74"/>
        <v>23.070384700350665</v>
      </c>
      <c r="BB49" s="63">
        <f t="shared" si="75"/>
        <v>7.5861394121642185</v>
      </c>
      <c r="BC49" s="63">
        <f t="shared" si="76"/>
        <v>123.16622287218613</v>
      </c>
      <c r="BD49" s="63">
        <f t="shared" si="77"/>
        <v>17.408699894233962</v>
      </c>
      <c r="BE49" s="63">
        <f t="shared" si="78"/>
        <v>69.918457233380792</v>
      </c>
      <c r="BF49" s="63">
        <f t="shared" si="79"/>
        <v>12.892863095714757</v>
      </c>
      <c r="BG49" s="63">
        <f t="shared" si="80"/>
        <v>0.67367325929152388</v>
      </c>
      <c r="BH49" s="63">
        <f t="shared" si="41"/>
        <v>0.95296687813694836</v>
      </c>
      <c r="BI49" s="63">
        <f t="shared" si="42"/>
        <v>2.0124449385348631E-2</v>
      </c>
      <c r="BJ49" s="63">
        <f t="shared" si="43"/>
        <v>42.259873297834751</v>
      </c>
      <c r="BK49" s="63">
        <f t="shared" si="44"/>
        <v>82.053281000724354</v>
      </c>
      <c r="BL49" s="63">
        <f t="shared" si="45"/>
        <v>9.4377414637390888</v>
      </c>
      <c r="BM49" s="63">
        <f t="shared" si="46"/>
        <v>35.288641901064452</v>
      </c>
      <c r="BN49" s="63">
        <f t="shared" si="47"/>
        <v>6.4410334519527259</v>
      </c>
      <c r="BO49" s="63">
        <f t="shared" si="48"/>
        <v>1.2938859446770816</v>
      </c>
      <c r="BP49" s="63">
        <f t="shared" si="49"/>
        <v>5.699409131856946</v>
      </c>
      <c r="BQ49" s="63">
        <f t="shared" si="50"/>
        <v>0.6761876375461513</v>
      </c>
      <c r="BR49" s="63">
        <f t="shared" si="51"/>
        <v>4.4620979676417356</v>
      </c>
      <c r="BS49" s="63">
        <f t="shared" si="52"/>
        <v>0.76849084618943675</v>
      </c>
      <c r="BT49" s="63">
        <f t="shared" si="53"/>
        <v>2.328225863430637</v>
      </c>
      <c r="BU49" s="63">
        <f t="shared" si="54"/>
        <v>0.24614952245473593</v>
      </c>
      <c r="BV49" s="63">
        <f t="shared" si="55"/>
        <v>2.198530046702273</v>
      </c>
      <c r="BW49" s="63">
        <f t="shared" si="56"/>
        <v>0.2407798962698785</v>
      </c>
      <c r="BX49" s="63">
        <f t="shared" si="57"/>
        <v>2.5104406897350704</v>
      </c>
      <c r="BY49" s="63">
        <f t="shared" si="58"/>
        <v>1.1935275698469352</v>
      </c>
      <c r="BZ49" s="63">
        <f t="shared" si="59"/>
        <v>2.3400914757720823</v>
      </c>
      <c r="CA49" s="63">
        <f t="shared" si="60"/>
        <v>5.6450654437482086</v>
      </c>
      <c r="CB49" s="137" t="s">
        <v>60</v>
      </c>
      <c r="CD49" s="63">
        <f t="shared" si="82"/>
        <v>210.80302786631825</v>
      </c>
      <c r="CE49" s="63">
        <f t="shared" si="83"/>
        <v>193.39432797208428</v>
      </c>
      <c r="CF49" s="63">
        <f t="shared" si="84"/>
        <v>176.77445705999244</v>
      </c>
      <c r="CG49" s="137">
        <f t="shared" si="85"/>
        <v>16.619870912091795</v>
      </c>
    </row>
    <row r="50" spans="1:85">
      <c r="A50" s="127" t="s">
        <v>107</v>
      </c>
      <c r="B50" s="17" t="s">
        <v>58</v>
      </c>
      <c r="C50" s="17" t="s">
        <v>104</v>
      </c>
      <c r="D50" s="113">
        <v>99</v>
      </c>
      <c r="E50" s="17">
        <v>0.1525</v>
      </c>
      <c r="F50" s="6">
        <v>0.871</v>
      </c>
      <c r="G50" s="6">
        <v>101.30800000000001</v>
      </c>
      <c r="H50" s="6">
        <f t="shared" si="81"/>
        <v>664.31475409836071</v>
      </c>
      <c r="I50" s="6">
        <v>10.052735662491761</v>
      </c>
      <c r="J50" s="111">
        <f t="shared" si="67"/>
        <v>6678.1806196440357</v>
      </c>
      <c r="K50" s="105">
        <v>1.5231418327257444</v>
      </c>
      <c r="L50" s="105">
        <v>9.2439918350858701</v>
      </c>
      <c r="M50" s="105">
        <v>3.6580882196325937</v>
      </c>
      <c r="N50" s="105">
        <v>0.19957381947297007</v>
      </c>
      <c r="O50" s="105">
        <v>3.3579010679675045</v>
      </c>
      <c r="P50" s="105">
        <v>0.52361380252081702</v>
      </c>
      <c r="Q50" s="105">
        <v>2.3171463225193407</v>
      </c>
      <c r="R50" s="105">
        <v>3.2142642805022117</v>
      </c>
      <c r="S50" s="105">
        <v>1.2293376659448536</v>
      </c>
      <c r="T50" s="105">
        <v>17.969752408362737</v>
      </c>
      <c r="U50" s="105">
        <v>2.6136193325828323</v>
      </c>
      <c r="V50" s="105">
        <v>11.953688372180173</v>
      </c>
      <c r="W50" s="105">
        <v>1.0068154302083916</v>
      </c>
      <c r="X50" s="105">
        <v>0.14737542268463519</v>
      </c>
      <c r="Y50" s="105">
        <v>6.1357988863650646E-2</v>
      </c>
      <c r="Z50" s="105">
        <v>3.2193769796820264E-3</v>
      </c>
      <c r="AA50" s="105">
        <v>6.6886728063917209</v>
      </c>
      <c r="AB50" s="105">
        <v>12.993983564705866</v>
      </c>
      <c r="AC50" s="105">
        <v>1.5232281966178534</v>
      </c>
      <c r="AD50" s="105">
        <v>5.6088154753140271</v>
      </c>
      <c r="AE50" s="105">
        <v>0.99398345365055629</v>
      </c>
      <c r="AF50" s="105">
        <v>0.19013228902612817</v>
      </c>
      <c r="AG50" s="105">
        <v>0.81025589690702204</v>
      </c>
      <c r="AH50" s="105">
        <v>9.3668670544259522E-2</v>
      </c>
      <c r="AI50" s="105">
        <v>0.61367813317399689</v>
      </c>
      <c r="AJ50" s="105">
        <v>0.10847962087548928</v>
      </c>
      <c r="AK50" s="105">
        <v>0.33065333633383859</v>
      </c>
      <c r="AL50" s="105">
        <v>3.9533705046892194E-2</v>
      </c>
      <c r="AM50" s="105">
        <v>0.32239928146343944</v>
      </c>
      <c r="AN50" s="105">
        <v>3.9519485428224657E-2</v>
      </c>
      <c r="AO50" s="105">
        <v>0.34726421979924121</v>
      </c>
      <c r="AP50" s="105">
        <v>0.1514768482913435</v>
      </c>
      <c r="AQ50" s="105">
        <v>0.29310726285188443</v>
      </c>
      <c r="AR50" s="105">
        <v>0.54388926849136565</v>
      </c>
      <c r="AS50" s="133" t="s">
        <v>60</v>
      </c>
      <c r="AT50" s="63">
        <f t="shared" si="65"/>
        <v>10.171816268278164</v>
      </c>
      <c r="AU50" s="63">
        <f t="shared" si="68"/>
        <v>61.733047121218164</v>
      </c>
      <c r="AV50" s="63">
        <f t="shared" si="69"/>
        <v>24.429373853298539</v>
      </c>
      <c r="AW50" s="63">
        <f t="shared" si="70"/>
        <v>1.3327900133927262</v>
      </c>
      <c r="AX50" s="63">
        <f t="shared" si="71"/>
        <v>22.424669834782598</v>
      </c>
      <c r="AY50" s="63">
        <f t="shared" si="72"/>
        <v>3.4967875481726396</v>
      </c>
      <c r="AZ50" s="63">
        <f t="shared" si="73"/>
        <v>15.474321663928109</v>
      </c>
      <c r="BA50" s="63">
        <f t="shared" si="74"/>
        <v>21.46543742446395</v>
      </c>
      <c r="BB50" s="63">
        <f t="shared" si="75"/>
        <v>8.209738975711355</v>
      </c>
      <c r="BC50" s="63">
        <f t="shared" si="76"/>
        <v>120.00525227332977</v>
      </c>
      <c r="BD50" s="63">
        <f t="shared" si="77"/>
        <v>17.45422197398165</v>
      </c>
      <c r="BE50" s="63">
        <f t="shared" si="78"/>
        <v>79.828890020357889</v>
      </c>
      <c r="BF50" s="63">
        <f t="shared" si="79"/>
        <v>6.7236952935762533</v>
      </c>
      <c r="BG50" s="63">
        <f t="shared" si="80"/>
        <v>0.9841996915843787</v>
      </c>
      <c r="BH50" s="63">
        <f t="shared" si="41"/>
        <v>0.40975973208956634</v>
      </c>
      <c r="BI50" s="63">
        <f t="shared" si="42"/>
        <v>2.1499580953040661E-2</v>
      </c>
      <c r="BJ50" s="63">
        <f t="shared" si="43"/>
        <v>44.668165106785274</v>
      </c>
      <c r="BK50" s="63">
        <f t="shared" si="44"/>
        <v>86.776169213791846</v>
      </c>
      <c r="BL50" s="63">
        <f t="shared" si="45"/>
        <v>10.172393021948682</v>
      </c>
      <c r="BM50" s="63">
        <f t="shared" si="46"/>
        <v>37.456682806401687</v>
      </c>
      <c r="BN50" s="63">
        <f t="shared" si="47"/>
        <v>6.6380010364159912</v>
      </c>
      <c r="BO50" s="63">
        <f t="shared" si="48"/>
        <v>1.2697377677428474</v>
      </c>
      <c r="BP50" s="63">
        <f t="shared" si="49"/>
        <v>5.4110352276767708</v>
      </c>
      <c r="BQ50" s="63">
        <f t="shared" si="50"/>
        <v>0.6255363002964961</v>
      </c>
      <c r="BR50" s="63">
        <f t="shared" si="51"/>
        <v>4.0982534156619179</v>
      </c>
      <c r="BS50" s="63">
        <f t="shared" si="52"/>
        <v>0.72444650175702507</v>
      </c>
      <c r="BT50" s="63">
        <f t="shared" si="53"/>
        <v>2.2081627025252821</v>
      </c>
      <c r="BU50" s="63">
        <f t="shared" si="54"/>
        <v>0.26401322286687906</v>
      </c>
      <c r="BV50" s="63">
        <f t="shared" si="55"/>
        <v>2.1530406332563037</v>
      </c>
      <c r="BW50" s="63">
        <f t="shared" si="56"/>
        <v>0.26391826168507476</v>
      </c>
      <c r="BX50" s="63">
        <f t="shared" si="57"/>
        <v>2.319093182559099</v>
      </c>
      <c r="BY50" s="63">
        <f t="shared" si="58"/>
        <v>1.0115897525840098</v>
      </c>
      <c r="BZ50" s="63">
        <f t="shared" si="59"/>
        <v>1.9574232422543649</v>
      </c>
      <c r="CA50" s="63">
        <f t="shared" si="60"/>
        <v>3.6321907720714095</v>
      </c>
      <c r="CB50" s="137" t="s">
        <v>60</v>
      </c>
      <c r="CD50" s="63">
        <f t="shared" si="82"/>
        <v>220.18377719279371</v>
      </c>
      <c r="CE50" s="63">
        <f t="shared" si="83"/>
        <v>202.72955521881207</v>
      </c>
      <c r="CF50" s="63">
        <f t="shared" si="84"/>
        <v>186.98114895308635</v>
      </c>
      <c r="CG50" s="137">
        <f t="shared" si="85"/>
        <v>15.748406265725748</v>
      </c>
    </row>
    <row r="51" spans="1:85">
      <c r="A51" s="127" t="s">
        <v>108</v>
      </c>
      <c r="B51" s="17" t="s">
        <v>58</v>
      </c>
      <c r="C51" s="17" t="s">
        <v>104</v>
      </c>
      <c r="D51" s="113">
        <v>105.4</v>
      </c>
      <c r="E51" s="17">
        <v>0.1046</v>
      </c>
      <c r="F51" s="6">
        <v>0.71199999999999997</v>
      </c>
      <c r="G51" s="6">
        <v>101.166</v>
      </c>
      <c r="H51" s="6">
        <f t="shared" si="81"/>
        <v>967.17017208413006</v>
      </c>
      <c r="I51" s="6">
        <v>9.973684210526315</v>
      </c>
      <c r="J51" s="111">
        <f t="shared" si="67"/>
        <v>9646.2498742075077</v>
      </c>
      <c r="K51" s="105">
        <v>1.3553381410043359</v>
      </c>
      <c r="L51" s="105">
        <v>8.5254833171301598</v>
      </c>
      <c r="M51" s="105">
        <v>2.0181879470032498</v>
      </c>
      <c r="N51" s="105">
        <v>0.21344669954130061</v>
      </c>
      <c r="O51" s="105">
        <v>2.8025233791530852</v>
      </c>
      <c r="P51" s="105">
        <v>2.400455870112471</v>
      </c>
      <c r="Q51" s="105">
        <v>1.8710959182489126</v>
      </c>
      <c r="R51" s="105">
        <v>2.040066907214841</v>
      </c>
      <c r="S51" s="105">
        <v>0.33915630271721575</v>
      </c>
      <c r="T51" s="105">
        <v>12.329055323365656</v>
      </c>
      <c r="U51" s="105">
        <v>0.93857654261966739</v>
      </c>
      <c r="V51" s="105">
        <v>7.6606874775062028</v>
      </c>
      <c r="W51" s="105">
        <v>1.0016809453329876</v>
      </c>
      <c r="X51" s="105">
        <v>0.10366120606044027</v>
      </c>
      <c r="Y51" s="105">
        <v>8.1019754273249228E-2</v>
      </c>
      <c r="Z51" s="105">
        <v>2.6464444344408769E-3</v>
      </c>
      <c r="AA51" s="105">
        <v>2.2564959873672219</v>
      </c>
      <c r="AB51" s="105">
        <v>3.7849124595652452</v>
      </c>
      <c r="AC51" s="105">
        <v>0.41832751410235475</v>
      </c>
      <c r="AD51" s="105">
        <v>1.5251633951640349</v>
      </c>
      <c r="AE51" s="105">
        <v>0.28546305817175888</v>
      </c>
      <c r="AF51" s="105">
        <v>5.4614768865622838E-2</v>
      </c>
      <c r="AG51" s="105">
        <v>0.24780522205540204</v>
      </c>
      <c r="AH51" s="105">
        <v>3.3142573376913086E-2</v>
      </c>
      <c r="AI51" s="105">
        <v>0.22740935327619882</v>
      </c>
      <c r="AJ51" s="105">
        <v>3.7895114630888613E-2</v>
      </c>
      <c r="AK51" s="105">
        <v>0.13356415665535021</v>
      </c>
      <c r="AL51" s="105">
        <v>1.2068845109146109E-2</v>
      </c>
      <c r="AM51" s="105">
        <v>0.14379561671103319</v>
      </c>
      <c r="AN51" s="105">
        <v>1.4168195285368839E-2</v>
      </c>
      <c r="AO51" s="105">
        <v>0.19490425980208237</v>
      </c>
      <c r="AP51" s="105">
        <v>8.9027183427120418E-2</v>
      </c>
      <c r="AQ51" s="105">
        <v>0.1825386819554464</v>
      </c>
      <c r="AR51" s="105">
        <v>0.28161647865899025</v>
      </c>
      <c r="AS51" s="133" t="s">
        <v>60</v>
      </c>
      <c r="AT51" s="63">
        <f t="shared" si="65"/>
        <v>13.073930372171713</v>
      </c>
      <c r="AU51" s="63">
        <f t="shared" si="68"/>
        <v>82.238942375425012</v>
      </c>
      <c r="AV51" s="63">
        <f t="shared" si="69"/>
        <v>19.467945229907208</v>
      </c>
      <c r="AW51" s="63">
        <f t="shared" si="70"/>
        <v>2.0589601986002783</v>
      </c>
      <c r="AX51" s="63">
        <f t="shared" si="71"/>
        <v>27.033840793619049</v>
      </c>
      <c r="AY51" s="63">
        <f t="shared" si="72"/>
        <v>23.155397135113098</v>
      </c>
      <c r="AZ51" s="63">
        <f t="shared" si="73"/>
        <v>18.049058766038755</v>
      </c>
      <c r="BA51" s="63">
        <f t="shared" si="74"/>
        <v>19.67899514709606</v>
      </c>
      <c r="BB51" s="63">
        <f t="shared" si="75"/>
        <v>3.2715864424226258</v>
      </c>
      <c r="BC51" s="63">
        <f t="shared" si="76"/>
        <v>118.92914836211337</v>
      </c>
      <c r="BD51" s="63">
        <f t="shared" si="77"/>
        <v>9.0537438561790839</v>
      </c>
      <c r="BE51" s="63">
        <f t="shared" si="78"/>
        <v>73.896905616237248</v>
      </c>
      <c r="BF51" s="63">
        <f t="shared" si="79"/>
        <v>9.6624646929143889</v>
      </c>
      <c r="BG51" s="63">
        <f t="shared" si="80"/>
        <v>0.99994189592072058</v>
      </c>
      <c r="BH51" s="63">
        <f t="shared" si="41"/>
        <v>0.78153679446665358</v>
      </c>
      <c r="BI51" s="63">
        <f t="shared" si="42"/>
        <v>2.5528264292822466E-2</v>
      </c>
      <c r="BJ51" s="63">
        <f t="shared" si="43"/>
        <v>21.766724134290808</v>
      </c>
      <c r="BK51" s="63">
        <f t="shared" si="44"/>
        <v>36.510211336967672</v>
      </c>
      <c r="BL51" s="63">
        <f t="shared" si="45"/>
        <v>4.035291730287379</v>
      </c>
      <c r="BM51" s="63">
        <f t="shared" si="46"/>
        <v>14.712107208746968</v>
      </c>
      <c r="BN51" s="63">
        <f t="shared" si="47"/>
        <v>2.7536479889802195</v>
      </c>
      <c r="BO51" s="63">
        <f t="shared" si="48"/>
        <v>0.52682770729988637</v>
      </c>
      <c r="BP51" s="63">
        <f t="shared" si="49"/>
        <v>2.3903910920798852</v>
      </c>
      <c r="BQ51" s="63">
        <f t="shared" si="50"/>
        <v>0.31970154426796099</v>
      </c>
      <c r="BR51" s="63">
        <f t="shared" si="51"/>
        <v>2.1936474454341437</v>
      </c>
      <c r="BS51" s="63">
        <f t="shared" si="52"/>
        <v>0.36554574474128837</v>
      </c>
      <c r="BT51" s="63">
        <f t="shared" si="53"/>
        <v>1.288393229335304</v>
      </c>
      <c r="BU51" s="63">
        <f t="shared" si="54"/>
        <v>0.11641909561593054</v>
      </c>
      <c r="BV51" s="63">
        <f t="shared" si="55"/>
        <v>1.387088449610395</v>
      </c>
      <c r="BW51" s="63">
        <f t="shared" si="56"/>
        <v>0.13666995198923659</v>
      </c>
      <c r="BX51" s="63">
        <f t="shared" si="57"/>
        <v>1.8800951915983444</v>
      </c>
      <c r="BY51" s="63">
        <f t="shared" si="58"/>
        <v>0.85877845693490906</v>
      </c>
      <c r="BZ51" s="63">
        <f t="shared" si="59"/>
        <v>1.7608137378507289</v>
      </c>
      <c r="CA51" s="63">
        <f t="shared" si="60"/>
        <v>2.716542921839046</v>
      </c>
      <c r="CB51" s="137" t="s">
        <v>60</v>
      </c>
      <c r="CD51" s="63">
        <f t="shared" si="82"/>
        <v>97.556410515826116</v>
      </c>
      <c r="CE51" s="63">
        <f t="shared" si="83"/>
        <v>88.502666659647033</v>
      </c>
      <c r="CF51" s="63">
        <f t="shared" si="84"/>
        <v>80.30481010657293</v>
      </c>
      <c r="CG51" s="137">
        <f t="shared" si="85"/>
        <v>8.1978565530741445</v>
      </c>
    </row>
    <row r="52" spans="1:85">
      <c r="A52" s="127" t="s">
        <v>109</v>
      </c>
      <c r="B52" s="17" t="s">
        <v>58</v>
      </c>
      <c r="C52" s="17" t="s">
        <v>104</v>
      </c>
      <c r="D52" s="113">
        <v>189.7</v>
      </c>
      <c r="E52" s="17">
        <v>0.1008</v>
      </c>
      <c r="F52" s="6">
        <v>0.72399999999999998</v>
      </c>
      <c r="G52" s="6">
        <v>103.059</v>
      </c>
      <c r="H52" s="6">
        <f t="shared" si="81"/>
        <v>1022.4107142857142</v>
      </c>
      <c r="I52" s="6">
        <v>10.020381328073636</v>
      </c>
      <c r="J52" s="111">
        <f t="shared" si="67"/>
        <v>10244.945231051001</v>
      </c>
      <c r="K52" s="104">
        <v>1.1558492301672454</v>
      </c>
      <c r="L52" s="104">
        <v>4.1868167366504814</v>
      </c>
      <c r="M52" s="104">
        <v>2.0886948466399526</v>
      </c>
      <c r="N52" s="104">
        <v>0.15149502632430339</v>
      </c>
      <c r="O52" s="104">
        <v>-0.62396301004894961</v>
      </c>
      <c r="P52" s="104">
        <v>2.1222336445894099</v>
      </c>
      <c r="Q52" s="104">
        <v>1.9763778546769031</v>
      </c>
      <c r="R52" s="104">
        <v>1.7769426324745323</v>
      </c>
      <c r="S52" s="104">
        <v>0.27707827879419433</v>
      </c>
      <c r="T52" s="104">
        <v>7.2907461183102829</v>
      </c>
      <c r="U52" s="104">
        <v>0.90133130887575785</v>
      </c>
      <c r="V52" s="104">
        <v>9.3676012892835843</v>
      </c>
      <c r="W52" s="104">
        <v>1.3365289046677895</v>
      </c>
      <c r="X52" s="104">
        <v>5.2207086517617768E-2</v>
      </c>
      <c r="Y52" s="104">
        <v>7.4514466329365703E-2</v>
      </c>
      <c r="Z52" s="104">
        <v>5.1865252129335937E-4</v>
      </c>
      <c r="AA52" s="104">
        <v>1.9440104359053285</v>
      </c>
      <c r="AB52" s="104">
        <v>3.4889293557732719</v>
      </c>
      <c r="AC52" s="104">
        <v>0.3640692908011699</v>
      </c>
      <c r="AD52" s="104">
        <v>1.3049415205580461</v>
      </c>
      <c r="AE52" s="104">
        <v>0.20831417914377376</v>
      </c>
      <c r="AF52" s="104">
        <v>3.2842219612411037E-2</v>
      </c>
      <c r="AG52" s="104">
        <v>0.17157395286497795</v>
      </c>
      <c r="AH52" s="104">
        <v>2.4269024586759988E-2</v>
      </c>
      <c r="AI52" s="104">
        <v>0.17984489323595101</v>
      </c>
      <c r="AJ52" s="104">
        <v>3.2358856958808357E-2</v>
      </c>
      <c r="AK52" s="104">
        <v>0.12296448645003585</v>
      </c>
      <c r="AL52" s="104">
        <v>1.1557874705915395E-2</v>
      </c>
      <c r="AM52" s="104">
        <v>0.14262278708160231</v>
      </c>
      <c r="AN52" s="104">
        <v>1.4363218291510963E-2</v>
      </c>
      <c r="AO52" s="104">
        <v>0.33110438270712667</v>
      </c>
      <c r="AP52" s="104">
        <v>0.12157258027655996</v>
      </c>
      <c r="AQ52" s="104">
        <v>0.25362270351728378</v>
      </c>
      <c r="AR52" s="104">
        <v>0.27156601617002402</v>
      </c>
      <c r="AS52" s="133" t="s">
        <v>60</v>
      </c>
      <c r="AT52" s="63">
        <f t="shared" si="65"/>
        <v>11.84161205841589</v>
      </c>
      <c r="AU52" s="63">
        <f t="shared" si="68"/>
        <v>42.89370815943186</v>
      </c>
      <c r="AV52" s="63">
        <f t="shared" si="69"/>
        <v>21.398564308204783</v>
      </c>
      <c r="AW52" s="63">
        <f t="shared" si="70"/>
        <v>1.5520582474691178</v>
      </c>
      <c r="AX52" s="63" t="str">
        <f t="shared" si="71"/>
        <v>DL</v>
      </c>
      <c r="AY52" s="63">
        <f t="shared" si="72"/>
        <v>21.742167456312259</v>
      </c>
      <c r="AZ52" s="63">
        <f t="shared" si="73"/>
        <v>20.247882877026946</v>
      </c>
      <c r="BA52" s="63">
        <f t="shared" si="74"/>
        <v>18.20467994842117</v>
      </c>
      <c r="BB52" s="63">
        <f t="shared" si="75"/>
        <v>2.8386517909604008</v>
      </c>
      <c r="BC52" s="63">
        <f t="shared" si="76"/>
        <v>74.693294675586529</v>
      </c>
      <c r="BD52" s="63">
        <f t="shared" si="77"/>
        <v>9.2340898944636525</v>
      </c>
      <c r="BE52" s="63">
        <f t="shared" si="78"/>
        <v>95.970562155033051</v>
      </c>
      <c r="BF52" s="63">
        <f t="shared" si="79"/>
        <v>13.692665428038088</v>
      </c>
      <c r="BG52" s="63">
        <f t="shared" si="80"/>
        <v>0.53485874204573514</v>
      </c>
      <c r="BH52" s="63">
        <f t="shared" si="41"/>
        <v>0.76339662646534556</v>
      </c>
      <c r="BI52" s="63">
        <f t="shared" si="42"/>
        <v>5.3135666745969794E-3</v>
      </c>
      <c r="BJ52" s="63">
        <f t="shared" si="43"/>
        <v>19.916280444441671</v>
      </c>
      <c r="BK52" s="63">
        <f t="shared" si="44"/>
        <v>35.74389016490322</v>
      </c>
      <c r="BL52" s="63">
        <f t="shared" si="45"/>
        <v>3.7298699445655652</v>
      </c>
      <c r="BM52" s="63">
        <f t="shared" si="46"/>
        <v>13.369054407841595</v>
      </c>
      <c r="BN52" s="63">
        <f t="shared" si="47"/>
        <v>2.1341673561793084</v>
      </c>
      <c r="BO52" s="63">
        <f t="shared" si="48"/>
        <v>0.33646674119530007</v>
      </c>
      <c r="BP52" s="63">
        <f t="shared" si="49"/>
        <v>1.7577657501766251</v>
      </c>
      <c r="BQ52" s="63">
        <f t="shared" si="50"/>
        <v>0.24863482770238621</v>
      </c>
      <c r="BR52" s="63">
        <f t="shared" si="51"/>
        <v>1.8425010812865328</v>
      </c>
      <c r="BS52" s="63">
        <f t="shared" si="52"/>
        <v>0.33151471728240517</v>
      </c>
      <c r="BT52" s="63">
        <f t="shared" si="53"/>
        <v>1.2597644290449301</v>
      </c>
      <c r="BU52" s="63">
        <f t="shared" si="54"/>
        <v>0.11840979334945291</v>
      </c>
      <c r="BV52" s="63">
        <f t="shared" si="55"/>
        <v>1.4611626423508637</v>
      </c>
      <c r="BW52" s="63">
        <f t="shared" si="56"/>
        <v>0.14715038473815975</v>
      </c>
      <c r="BX52" s="63">
        <f t="shared" si="57"/>
        <v>3.3921462665954629</v>
      </c>
      <c r="BY52" s="63">
        <f t="shared" si="58"/>
        <v>1.2455044265309079</v>
      </c>
      <c r="BZ52" s="63">
        <f t="shared" si="59"/>
        <v>2.5983507068856584</v>
      </c>
      <c r="CA52" s="63">
        <f t="shared" si="60"/>
        <v>2.7821789622766064</v>
      </c>
      <c r="CB52" s="137" t="s">
        <v>60</v>
      </c>
      <c r="CD52" s="63">
        <f t="shared" si="82"/>
        <v>91.63072257952166</v>
      </c>
      <c r="CE52" s="63">
        <f t="shared" si="83"/>
        <v>82.396632685058009</v>
      </c>
      <c r="CF52" s="63">
        <f t="shared" si="84"/>
        <v>75.229729059126655</v>
      </c>
      <c r="CG52" s="137">
        <f t="shared" si="85"/>
        <v>7.1669036259313552</v>
      </c>
    </row>
    <row r="53" spans="1:85">
      <c r="A53" s="127" t="s">
        <v>110</v>
      </c>
      <c r="B53" s="17" t="s">
        <v>58</v>
      </c>
      <c r="C53" s="17" t="s">
        <v>104</v>
      </c>
      <c r="D53" s="113">
        <v>190.1</v>
      </c>
      <c r="E53" s="17">
        <v>0.10009999999999999</v>
      </c>
      <c r="F53" s="6">
        <v>0.69099999999999995</v>
      </c>
      <c r="G53" s="6">
        <v>100.91500000000001</v>
      </c>
      <c r="H53" s="6">
        <f t="shared" si="81"/>
        <v>1008.1418581418583</v>
      </c>
      <c r="I53" s="6">
        <v>10.016556291390728</v>
      </c>
      <c r="J53" s="111">
        <f t="shared" si="67"/>
        <v>10098.109671785169</v>
      </c>
      <c r="K53" s="105">
        <v>1.1694482977835772</v>
      </c>
      <c r="L53" s="105">
        <v>6.5065262184290402</v>
      </c>
      <c r="M53" s="105">
        <v>1.9899008176566295</v>
      </c>
      <c r="N53" s="105">
        <v>0.16798227048421088</v>
      </c>
      <c r="O53" s="105">
        <v>1.0258230439602274</v>
      </c>
      <c r="P53" s="105">
        <v>0.33559101486124215</v>
      </c>
      <c r="Q53" s="105">
        <v>1.8397212677023176</v>
      </c>
      <c r="R53" s="105">
        <v>1.9127835093703676</v>
      </c>
      <c r="S53" s="105">
        <v>0.32044613597365035</v>
      </c>
      <c r="T53" s="105">
        <v>7.1961454590308902</v>
      </c>
      <c r="U53" s="105">
        <v>0.93664847666533391</v>
      </c>
      <c r="V53" s="105">
        <v>7.6229356666965247</v>
      </c>
      <c r="W53" s="105">
        <v>0.79074312470768349</v>
      </c>
      <c r="X53" s="105">
        <v>-9.3931830131920788E-2</v>
      </c>
      <c r="Y53" s="105">
        <v>4.9490518632119063E-2</v>
      </c>
      <c r="Z53" s="105">
        <v>2.9945590700603507E-3</v>
      </c>
      <c r="AA53" s="105">
        <v>2.1567616974684625</v>
      </c>
      <c r="AB53" s="105">
        <v>3.8415592462267085</v>
      </c>
      <c r="AC53" s="105">
        <v>0.40191581370275042</v>
      </c>
      <c r="AD53" s="105">
        <v>1.4436856444901194</v>
      </c>
      <c r="AE53" s="105">
        <v>0.2254802782256074</v>
      </c>
      <c r="AF53" s="105">
        <v>3.7190534818192927E-2</v>
      </c>
      <c r="AG53" s="105">
        <v>0.19152859197975358</v>
      </c>
      <c r="AH53" s="105">
        <v>2.4493938662995166E-2</v>
      </c>
      <c r="AI53" s="105">
        <v>0.18483255761717565</v>
      </c>
      <c r="AJ53" s="105">
        <v>3.2275349435611597E-2</v>
      </c>
      <c r="AK53" s="105">
        <v>0.12303787336257301</v>
      </c>
      <c r="AL53" s="105">
        <v>1.1322920022177531E-2</v>
      </c>
      <c r="AM53" s="105">
        <v>0.14317846776362925</v>
      </c>
      <c r="AN53" s="105">
        <v>1.4724158821703295E-2</v>
      </c>
      <c r="AO53" s="105">
        <v>0.23047984840361485</v>
      </c>
      <c r="AP53" s="105">
        <v>7.7207122484785631E-2</v>
      </c>
      <c r="AQ53" s="105">
        <v>0.16376264668679721</v>
      </c>
      <c r="AR53" s="105">
        <v>0.33280936205759898</v>
      </c>
      <c r="AS53" s="133" t="s">
        <v>60</v>
      </c>
      <c r="AT53" s="63">
        <f t="shared" si="65"/>
        <v>11.809217166501043</v>
      </c>
      <c r="AU53" s="63">
        <f t="shared" si="68"/>
        <v>65.703615336042077</v>
      </c>
      <c r="AV53" s="63">
        <f t="shared" si="69"/>
        <v>20.094236692671629</v>
      </c>
      <c r="AW53" s="63">
        <f t="shared" si="70"/>
        <v>1.6963033902650422</v>
      </c>
      <c r="AX53" s="63">
        <f t="shared" si="71"/>
        <v>10.358873601754874</v>
      </c>
      <c r="AY53" s="63">
        <f t="shared" si="72"/>
        <v>3.3888348729345097</v>
      </c>
      <c r="AZ53" s="63">
        <f t="shared" si="73"/>
        <v>18.577707126773646</v>
      </c>
      <c r="BA53" s="63">
        <f t="shared" si="74"/>
        <v>19.315497656004084</v>
      </c>
      <c r="BB53" s="63">
        <f t="shared" si="75"/>
        <v>3.2359002249617039</v>
      </c>
      <c r="BC53" s="63">
        <f t="shared" si="76"/>
        <v>72.667466059412746</v>
      </c>
      <c r="BD53" s="63">
        <f t="shared" si="77"/>
        <v>9.4583790412770536</v>
      </c>
      <c r="BE53" s="63">
        <f t="shared" si="78"/>
        <v>76.977240383264302</v>
      </c>
      <c r="BF53" s="63">
        <f t="shared" si="79"/>
        <v>7.985010795508285</v>
      </c>
      <c r="BG53" s="63" t="str">
        <f t="shared" si="80"/>
        <v>DL</v>
      </c>
      <c r="BH53" s="63">
        <f t="shared" si="41"/>
        <v>0.4997606848606656</v>
      </c>
      <c r="BI53" s="63">
        <f t="shared" si="42"/>
        <v>3.0239385908108429E-2</v>
      </c>
      <c r="BJ53" s="63">
        <f t="shared" si="43"/>
        <v>21.779216156942077</v>
      </c>
      <c r="BK53" s="63">
        <f t="shared" si="44"/>
        <v>38.792486579057666</v>
      </c>
      <c r="BL53" s="63">
        <f t="shared" si="45"/>
        <v>4.0585899655951501</v>
      </c>
      <c r="BM53" s="63">
        <f t="shared" si="46"/>
        <v>14.578495969643079</v>
      </c>
      <c r="BN53" s="63">
        <f t="shared" si="47"/>
        <v>2.2769245783468168</v>
      </c>
      <c r="BO53" s="63">
        <f t="shared" si="48"/>
        <v>0.37555409934645706</v>
      </c>
      <c r="BP53" s="63">
        <f t="shared" si="49"/>
        <v>1.9340767270941448</v>
      </c>
      <c r="BQ53" s="63">
        <f t="shared" si="50"/>
        <v>0.24734247891290417</v>
      </c>
      <c r="BR53" s="63">
        <f t="shared" si="51"/>
        <v>1.8664594377347909</v>
      </c>
      <c r="BS53" s="63">
        <f t="shared" si="52"/>
        <v>0.32592001829599548</v>
      </c>
      <c r="BT53" s="63">
        <f t="shared" si="53"/>
        <v>1.2424499389984771</v>
      </c>
      <c r="BU53" s="63">
        <f t="shared" si="54"/>
        <v>0.11434008818880086</v>
      </c>
      <c r="BV53" s="63">
        <f t="shared" si="55"/>
        <v>1.4458318701152855</v>
      </c>
      <c r="BW53" s="63">
        <f t="shared" si="56"/>
        <v>0.14868617060634295</v>
      </c>
      <c r="BX53" s="63">
        <f t="shared" si="57"/>
        <v>2.3274107863161224</v>
      </c>
      <c r="BY53" s="63">
        <f t="shared" si="58"/>
        <v>0.77964599029431603</v>
      </c>
      <c r="BZ53" s="63">
        <f t="shared" si="59"/>
        <v>1.6536931663850845</v>
      </c>
      <c r="CA53" s="63">
        <f t="shared" si="60"/>
        <v>3.3607454378544923</v>
      </c>
      <c r="CB53" s="137" t="s">
        <v>60</v>
      </c>
      <c r="CD53" s="63">
        <f t="shared" si="82"/>
        <v>98.644753120155045</v>
      </c>
      <c r="CE53" s="63">
        <f t="shared" si="83"/>
        <v>89.186374078877989</v>
      </c>
      <c r="CF53" s="63">
        <f t="shared" si="84"/>
        <v>81.861267348931264</v>
      </c>
      <c r="CG53" s="137">
        <f t="shared" si="85"/>
        <v>7.3251067299467412</v>
      </c>
    </row>
    <row r="54" spans="1:85">
      <c r="A54" s="127" t="s">
        <v>111</v>
      </c>
      <c r="B54" s="17" t="s">
        <v>58</v>
      </c>
      <c r="C54" s="17" t="s">
        <v>104</v>
      </c>
      <c r="D54" s="113">
        <v>191.1</v>
      </c>
      <c r="E54" s="17">
        <v>0.10290000000000001</v>
      </c>
      <c r="F54" s="6">
        <v>0.70399999999999996</v>
      </c>
      <c r="G54" s="6">
        <v>100.714</v>
      </c>
      <c r="H54" s="6">
        <f t="shared" si="81"/>
        <v>978.75607385811463</v>
      </c>
      <c r="I54" s="6">
        <v>9.9960655737704922</v>
      </c>
      <c r="J54" s="111">
        <f t="shared" si="67"/>
        <v>9783.7098950118689</v>
      </c>
      <c r="K54" s="104">
        <v>1.3503454663496064</v>
      </c>
      <c r="L54" s="104">
        <v>7.209093512528332</v>
      </c>
      <c r="M54" s="104">
        <v>2.389109000804281</v>
      </c>
      <c r="N54" s="104">
        <v>0.55405499968029182</v>
      </c>
      <c r="O54" s="104">
        <v>2.1592865232901368</v>
      </c>
      <c r="P54" s="104">
        <v>1.167335200407503</v>
      </c>
      <c r="Q54" s="104">
        <v>4.0319987976808491</v>
      </c>
      <c r="R54" s="104">
        <v>1.9563679565191638</v>
      </c>
      <c r="S54" s="104">
        <v>0.49966664101014402</v>
      </c>
      <c r="T54" s="104">
        <v>7.4729927752628997</v>
      </c>
      <c r="U54" s="104">
        <v>1.1928762482026796</v>
      </c>
      <c r="V54" s="104">
        <v>9.1326260698510957</v>
      </c>
      <c r="W54" s="104">
        <v>0.9682526189098315</v>
      </c>
      <c r="X54" s="104">
        <v>-7.2705286657493914E-3</v>
      </c>
      <c r="Y54" s="104">
        <v>4.4810914853741994E-2</v>
      </c>
      <c r="Z54" s="104">
        <v>2.0915943933913318E-5</v>
      </c>
      <c r="AA54" s="104">
        <v>2.5512927658338578</v>
      </c>
      <c r="AB54" s="104">
        <v>4.8310129069724415</v>
      </c>
      <c r="AC54" s="104">
        <v>0.5200082855423227</v>
      </c>
      <c r="AD54" s="104">
        <v>1.897844379831185</v>
      </c>
      <c r="AE54" s="104">
        <v>0.32509894534851064</v>
      </c>
      <c r="AF54" s="104">
        <v>6.0915508964706225E-2</v>
      </c>
      <c r="AG54" s="104">
        <v>0.28591477684552841</v>
      </c>
      <c r="AH54" s="104">
        <v>3.6884576142618121E-2</v>
      </c>
      <c r="AI54" s="104">
        <v>0.26201290979267955</v>
      </c>
      <c r="AJ54" s="104">
        <v>4.5807261080948555E-2</v>
      </c>
      <c r="AK54" s="104">
        <v>0.15517138826173105</v>
      </c>
      <c r="AL54" s="104">
        <v>1.6294749790954393E-2</v>
      </c>
      <c r="AM54" s="104">
        <v>0.16422856554168414</v>
      </c>
      <c r="AN54" s="104">
        <v>1.7463383104094943E-2</v>
      </c>
      <c r="AO54" s="104">
        <v>0.30182098482767505</v>
      </c>
      <c r="AP54" s="104">
        <v>9.8509069049248776E-2</v>
      </c>
      <c r="AQ54" s="104">
        <v>0.18331574455811822</v>
      </c>
      <c r="AR54" s="104">
        <v>0.34276202030962805</v>
      </c>
      <c r="AS54" s="133" t="s">
        <v>60</v>
      </c>
      <c r="AT54" s="63">
        <f t="shared" si="65"/>
        <v>13.211388300809061</v>
      </c>
      <c r="AU54" s="63">
        <f t="shared" si="68"/>
        <v>70.531679532589322</v>
      </c>
      <c r="AV54" s="63">
        <f t="shared" si="69"/>
        <v>23.374349371430764</v>
      </c>
      <c r="AW54" s="63">
        <f t="shared" si="70"/>
        <v>5.4207133827528686</v>
      </c>
      <c r="AX54" s="63">
        <f t="shared" si="71"/>
        <v>21.125832924079489</v>
      </c>
      <c r="AY54" s="63">
        <f t="shared" si="72"/>
        <v>11.42086895102255</v>
      </c>
      <c r="AZ54" s="63">
        <f t="shared" si="73"/>
        <v>39.447906533546082</v>
      </c>
      <c r="BA54" s="63">
        <f t="shared" si="74"/>
        <v>19.140536534480692</v>
      </c>
      <c r="BB54" s="63">
        <f t="shared" si="75"/>
        <v>4.8885934598582885</v>
      </c>
      <c r="BC54" s="63">
        <f t="shared" si="76"/>
        <v>73.113593360691837</v>
      </c>
      <c r="BD54" s="63">
        <f t="shared" si="77"/>
        <v>11.670755153065191</v>
      </c>
      <c r="BE54" s="63">
        <f t="shared" si="78"/>
        <v>89.350964047045522</v>
      </c>
      <c r="BF54" s="63">
        <f t="shared" si="79"/>
        <v>9.4731027284992741</v>
      </c>
      <c r="BG54" s="63" t="str">
        <f t="shared" si="80"/>
        <v>DL</v>
      </c>
      <c r="BH54" s="63">
        <f t="shared" si="41"/>
        <v>0.43841699105908988</v>
      </c>
      <c r="BI54" s="63">
        <f t="shared" si="42"/>
        <v>2.0463552762974122E-4</v>
      </c>
      <c r="BJ54" s="63">
        <f t="shared" si="43"/>
        <v>24.961108278160914</v>
      </c>
      <c r="BK54" s="63">
        <f t="shared" si="44"/>
        <v>47.265228780876328</v>
      </c>
      <c r="BL54" s="63">
        <f t="shared" si="45"/>
        <v>5.0876102087485799</v>
      </c>
      <c r="BM54" s="63">
        <f t="shared" si="46"/>
        <v>18.567958838147028</v>
      </c>
      <c r="BN54" s="63">
        <f t="shared" si="47"/>
        <v>3.1806737684641462</v>
      </c>
      <c r="BO54" s="63">
        <f t="shared" si="48"/>
        <v>0.59597966781768053</v>
      </c>
      <c r="BP54" s="63">
        <f t="shared" si="49"/>
        <v>2.7973072313537068</v>
      </c>
      <c r="BQ54" s="63">
        <f t="shared" si="50"/>
        <v>0.36086799257985158</v>
      </c>
      <c r="BR54" s="63">
        <f t="shared" si="51"/>
        <v>2.5634582981594911</v>
      </c>
      <c r="BS54" s="63">
        <f t="shared" si="52"/>
        <v>0.44816495350106844</v>
      </c>
      <c r="BT54" s="63">
        <f t="shared" si="53"/>
        <v>1.5181518467590265</v>
      </c>
      <c r="BU54" s="63">
        <f t="shared" si="54"/>
        <v>0.15942310476650309</v>
      </c>
      <c r="BV54" s="63">
        <f t="shared" si="55"/>
        <v>1.6067646417337804</v>
      </c>
      <c r="BW54" s="63">
        <f t="shared" si="56"/>
        <v>0.17085667407591676</v>
      </c>
      <c r="BX54" s="63">
        <f t="shared" si="57"/>
        <v>2.9529289557807514</v>
      </c>
      <c r="BY54" s="63">
        <f t="shared" si="58"/>
        <v>0.9637841536055427</v>
      </c>
      <c r="BZ54" s="63">
        <f t="shared" si="59"/>
        <v>1.7935080639447294</v>
      </c>
      <c r="CA54" s="63">
        <f t="shared" si="60"/>
        <v>3.3534841697375675</v>
      </c>
      <c r="CB54" s="137" t="s">
        <v>60</v>
      </c>
      <c r="CD54" s="63">
        <f t="shared" si="82"/>
        <v>120.95430943820921</v>
      </c>
      <c r="CE54" s="63">
        <f t="shared" si="83"/>
        <v>109.28355428514402</v>
      </c>
      <c r="CF54" s="63">
        <f t="shared" si="84"/>
        <v>99.658559542214675</v>
      </c>
      <c r="CG54" s="137">
        <f t="shared" si="85"/>
        <v>9.6249947429293456</v>
      </c>
    </row>
    <row r="55" spans="1:85">
      <c r="A55" s="127" t="s">
        <v>112</v>
      </c>
      <c r="B55" s="17" t="s">
        <v>58</v>
      </c>
      <c r="C55" s="17" t="s">
        <v>104</v>
      </c>
      <c r="D55" s="113">
        <v>195</v>
      </c>
      <c r="E55" s="17">
        <v>0.10150000000000001</v>
      </c>
      <c r="F55" s="6">
        <v>0.69699999999999995</v>
      </c>
      <c r="G55" s="6">
        <v>100.657</v>
      </c>
      <c r="H55" s="6">
        <f t="shared" si="81"/>
        <v>991.69458128078804</v>
      </c>
      <c r="I55" s="6">
        <v>9.9690177982860906</v>
      </c>
      <c r="J55" s="111">
        <f t="shared" si="67"/>
        <v>9886.2209312520481</v>
      </c>
      <c r="K55" s="104">
        <v>0.89191642368507473</v>
      </c>
      <c r="L55" s="104">
        <v>5.3322481559164965</v>
      </c>
      <c r="M55" s="104">
        <v>1.6951606435721678</v>
      </c>
      <c r="N55" s="104">
        <v>0.34367367951020872</v>
      </c>
      <c r="O55" s="104">
        <v>1.560755106822258</v>
      </c>
      <c r="P55" s="104">
        <v>-0.8695324986140569</v>
      </c>
      <c r="Q55" s="104">
        <v>1.4942090959333376</v>
      </c>
      <c r="R55" s="104">
        <v>1.3059759733461533</v>
      </c>
      <c r="S55" s="104">
        <v>0.30915928881953963</v>
      </c>
      <c r="T55" s="104">
        <v>4.9904050909259663</v>
      </c>
      <c r="U55" s="104">
        <v>0.98886269696843987</v>
      </c>
      <c r="V55" s="104">
        <v>15.25750043419087</v>
      </c>
      <c r="W55" s="104">
        <v>0.82550161174103742</v>
      </c>
      <c r="X55" s="104">
        <v>-6.6888913878272005E-2</v>
      </c>
      <c r="Y55" s="104">
        <v>6.0410632859743775E-2</v>
      </c>
      <c r="Z55" s="104">
        <v>-4.7399003251208659E-4</v>
      </c>
      <c r="AA55" s="104">
        <v>1.8126397294548118</v>
      </c>
      <c r="AB55" s="104">
        <v>3.2546831159403786</v>
      </c>
      <c r="AC55" s="104">
        <v>0.35112657444251605</v>
      </c>
      <c r="AD55" s="104">
        <v>1.2703100506896088</v>
      </c>
      <c r="AE55" s="104">
        <v>0.20488080109318749</v>
      </c>
      <c r="AF55" s="104">
        <v>3.2647948860128263E-2</v>
      </c>
      <c r="AG55" s="104">
        <v>0.18327662779338399</v>
      </c>
      <c r="AH55" s="104">
        <v>2.5133950068116119E-2</v>
      </c>
      <c r="AI55" s="104">
        <v>0.1822049015210907</v>
      </c>
      <c r="AJ55" s="104">
        <v>3.2667559433588074E-2</v>
      </c>
      <c r="AK55" s="104">
        <v>0.12476066501620431</v>
      </c>
      <c r="AL55" s="104">
        <v>1.1843337590905422E-2</v>
      </c>
      <c r="AM55" s="104">
        <v>0.14389291966260773</v>
      </c>
      <c r="AN55" s="104">
        <v>1.5573403961916839E-2</v>
      </c>
      <c r="AO55" s="104">
        <v>0.5083749436169781</v>
      </c>
      <c r="AP55" s="104">
        <v>9.0767941125241752E-2</v>
      </c>
      <c r="AQ55" s="104">
        <v>0.13522026501721901</v>
      </c>
      <c r="AR55" s="104">
        <v>0.22267774509724977</v>
      </c>
      <c r="AS55" s="133" t="s">
        <v>60</v>
      </c>
      <c r="AT55" s="63">
        <f t="shared" si="65"/>
        <v>8.817682816762856</v>
      </c>
      <c r="AU55" s="63">
        <f t="shared" si="68"/>
        <v>52.715783329651799</v>
      </c>
      <c r="AV55" s="63">
        <f t="shared" si="69"/>
        <v>16.758732636317859</v>
      </c>
      <c r="AW55" s="63">
        <f t="shared" si="70"/>
        <v>3.3976339238942339</v>
      </c>
      <c r="AX55" s="63">
        <f t="shared" si="71"/>
        <v>15.429969805624735</v>
      </c>
      <c r="AY55" s="63" t="str">
        <f t="shared" si="72"/>
        <v>DL</v>
      </c>
      <c r="AZ55" s="63">
        <f t="shared" si="73"/>
        <v>14.772081239883363</v>
      </c>
      <c r="BA55" s="63">
        <f t="shared" si="74"/>
        <v>12.911167003407009</v>
      </c>
      <c r="BB55" s="63">
        <f t="shared" si="75"/>
        <v>3.0564170322187301</v>
      </c>
      <c r="BC55" s="63">
        <f t="shared" si="76"/>
        <v>49.336247265339068</v>
      </c>
      <c r="BD55" s="63">
        <f t="shared" si="77"/>
        <v>9.7761150929037406</v>
      </c>
      <c r="BE55" s="63">
        <f t="shared" si="78"/>
        <v>150.83902015108498</v>
      </c>
      <c r="BF55" s="63">
        <f t="shared" si="79"/>
        <v>8.161091312776545</v>
      </c>
      <c r="BG55" s="63" t="str">
        <f t="shared" si="80"/>
        <v>DL</v>
      </c>
      <c r="BH55" s="63">
        <f t="shared" si="41"/>
        <v>0.59723286304818168</v>
      </c>
      <c r="BI55" s="63" t="str">
        <f t="shared" si="42"/>
        <v>DL</v>
      </c>
      <c r="BJ55" s="63">
        <f t="shared" si="43"/>
        <v>17.920156834155208</v>
      </c>
      <c r="BK55" s="63">
        <f t="shared" si="44"/>
        <v>32.176516345402405</v>
      </c>
      <c r="BL55" s="63">
        <f t="shared" si="45"/>
        <v>3.4713148897724326</v>
      </c>
      <c r="BM55" s="63">
        <f t="shared" si="46"/>
        <v>12.55856581230746</v>
      </c>
      <c r="BN55" s="63">
        <f t="shared" si="47"/>
        <v>2.0254968641791575</v>
      </c>
      <c r="BO55" s="63">
        <f t="shared" si="48"/>
        <v>0.32276483538344647</v>
      </c>
      <c r="BP55" s="63">
        <f t="shared" si="49"/>
        <v>1.8119132339002437</v>
      </c>
      <c r="BQ55" s="63">
        <f t="shared" si="50"/>
        <v>0.24847978324845343</v>
      </c>
      <c r="BR55" s="63">
        <f t="shared" si="51"/>
        <v>1.801317911194525</v>
      </c>
      <c r="BS55" s="63">
        <f t="shared" si="52"/>
        <v>0.32295870984525876</v>
      </c>
      <c r="BT55" s="63">
        <f t="shared" si="53"/>
        <v>1.2334114978801243</v>
      </c>
      <c r="BU55" s="63">
        <f t="shared" si="54"/>
        <v>0.1170858519870934</v>
      </c>
      <c r="BV55" s="63">
        <f t="shared" si="55"/>
        <v>1.422557194227442</v>
      </c>
      <c r="BW55" s="63">
        <f t="shared" si="56"/>
        <v>0.15396211221914582</v>
      </c>
      <c r="BX55" s="63">
        <f t="shared" si="57"/>
        <v>5.0259070085102486</v>
      </c>
      <c r="BY55" s="63">
        <f t="shared" si="58"/>
        <v>0.8973519194390186</v>
      </c>
      <c r="BZ55" s="63">
        <f t="shared" si="59"/>
        <v>1.3368174143426796</v>
      </c>
      <c r="CA55" s="63">
        <f t="shared" si="60"/>
        <v>2.2014413845044385</v>
      </c>
      <c r="CB55" s="137" t="s">
        <v>60</v>
      </c>
      <c r="CD55" s="63">
        <f t="shared" si="82"/>
        <v>85.362616968606147</v>
      </c>
      <c r="CE55" s="63">
        <f t="shared" si="83"/>
        <v>75.58650187570241</v>
      </c>
      <c r="CF55" s="63">
        <f t="shared" si="84"/>
        <v>68.474815581200119</v>
      </c>
      <c r="CG55" s="137">
        <f t="shared" si="85"/>
        <v>7.1116862945022863</v>
      </c>
    </row>
    <row r="56" spans="1:85">
      <c r="A56" s="127" t="s">
        <v>113</v>
      </c>
      <c r="B56" s="17" t="s">
        <v>58</v>
      </c>
      <c r="C56" s="17" t="s">
        <v>104</v>
      </c>
      <c r="D56" s="113">
        <v>192.8</v>
      </c>
      <c r="E56" s="17">
        <v>0.10290000000000001</v>
      </c>
      <c r="F56" s="6">
        <v>0.70599999999999996</v>
      </c>
      <c r="G56" s="6">
        <v>100.105</v>
      </c>
      <c r="H56" s="6">
        <f t="shared" si="81"/>
        <v>972.83770651117584</v>
      </c>
      <c r="I56" s="6">
        <v>10.042455911169171</v>
      </c>
      <c r="J56" s="111">
        <f t="shared" si="67"/>
        <v>9769.6797763614159</v>
      </c>
      <c r="K56" s="105">
        <v>1.7113006928069698</v>
      </c>
      <c r="L56" s="105">
        <v>9.3054670492857188</v>
      </c>
      <c r="M56" s="105">
        <v>3.2386293149083754</v>
      </c>
      <c r="N56" s="105">
        <v>0.84938919825514647</v>
      </c>
      <c r="O56" s="105">
        <v>4.2553755003487401</v>
      </c>
      <c r="P56" s="105">
        <v>1.6467288672487961</v>
      </c>
      <c r="Q56" s="105">
        <v>3.5306475338207668</v>
      </c>
      <c r="R56" s="105">
        <v>2.8653310227644013</v>
      </c>
      <c r="S56" s="105">
        <v>0.94860910831894629</v>
      </c>
      <c r="T56" s="105">
        <v>10.119239696020221</v>
      </c>
      <c r="U56" s="105">
        <v>1.9943066914920748</v>
      </c>
      <c r="V56" s="105">
        <v>9.7112751340998251</v>
      </c>
      <c r="W56" s="105">
        <v>1.323746448904213</v>
      </c>
      <c r="X56" s="105">
        <v>3.3795201695367968E-2</v>
      </c>
      <c r="Y56" s="105">
        <v>6.5377414230483891E-2</v>
      </c>
      <c r="Z56" s="105">
        <v>2.4809921316959354E-3</v>
      </c>
      <c r="AA56" s="105">
        <v>5.3180324774671863</v>
      </c>
      <c r="AB56" s="105">
        <v>11.675559724514297</v>
      </c>
      <c r="AC56" s="105">
        <v>1.3227264615251892</v>
      </c>
      <c r="AD56" s="105">
        <v>4.8125265107843243</v>
      </c>
      <c r="AE56" s="105">
        <v>0.90262883798988491</v>
      </c>
      <c r="AF56" s="105">
        <v>0.18230932493853744</v>
      </c>
      <c r="AG56" s="105">
        <v>0.72952752553175215</v>
      </c>
      <c r="AH56" s="105">
        <v>8.8173217783784841E-2</v>
      </c>
      <c r="AI56" s="105">
        <v>0.55698762791563072</v>
      </c>
      <c r="AJ56" s="105">
        <v>9.0869092352699077E-2</v>
      </c>
      <c r="AK56" s="105">
        <v>0.26045412908658472</v>
      </c>
      <c r="AL56" s="105">
        <v>2.8408809655267032E-2</v>
      </c>
      <c r="AM56" s="105">
        <v>0.24303377734468515</v>
      </c>
      <c r="AN56" s="105">
        <v>2.5093019926312913E-2</v>
      </c>
      <c r="AO56" s="105">
        <v>0.32521181698626955</v>
      </c>
      <c r="AP56" s="105">
        <v>9.4460380287416407E-2</v>
      </c>
      <c r="AQ56" s="105">
        <v>0.18528698991638456</v>
      </c>
      <c r="AR56" s="105">
        <v>0.55527482832713371</v>
      </c>
      <c r="AS56" s="133" t="s">
        <v>60</v>
      </c>
      <c r="AT56" s="63">
        <f t="shared" si="65"/>
        <v>16.718859769789535</v>
      </c>
      <c r="AU56" s="63">
        <f t="shared" si="68"/>
        <v>90.911433241004232</v>
      </c>
      <c r="AV56" s="63">
        <f t="shared" si="69"/>
        <v>31.64037132099158</v>
      </c>
      <c r="AW56" s="63">
        <f t="shared" si="70"/>
        <v>8.2982604724531406</v>
      </c>
      <c r="AX56" s="63">
        <f t="shared" si="71"/>
        <v>41.573655966580922</v>
      </c>
      <c r="AY56" s="63">
        <f t="shared" si="72"/>
        <v>16.088013711511106</v>
      </c>
      <c r="AZ56" s="63">
        <f t="shared" si="73"/>
        <v>34.49329580862905</v>
      </c>
      <c r="BA56" s="63">
        <f t="shared" si="74"/>
        <v>27.993366545682342</v>
      </c>
      <c r="BB56" s="63">
        <f t="shared" si="75"/>
        <v>9.2676072212158456</v>
      </c>
      <c r="BC56" s="63">
        <f t="shared" si="76"/>
        <v>98.861731410362395</v>
      </c>
      <c r="BD56" s="63">
        <f t="shared" si="77"/>
        <v>19.48373775173237</v>
      </c>
      <c r="BE56" s="63">
        <f t="shared" si="78"/>
        <v>94.876048280296558</v>
      </c>
      <c r="BF56" s="63">
        <f t="shared" si="79"/>
        <v>12.932578910889729</v>
      </c>
      <c r="BG56" s="63">
        <f t="shared" si="80"/>
        <v>0.33016829854129143</v>
      </c>
      <c r="BH56" s="63">
        <f t="shared" si="41"/>
        <v>0.63871640163836152</v>
      </c>
      <c r="BI56" s="63">
        <f t="shared" si="42"/>
        <v>2.4238498654341582E-2</v>
      </c>
      <c r="BJ56" s="63">
        <f t="shared" si="43"/>
        <v>51.955474345144367</v>
      </c>
      <c r="BK56" s="63">
        <f t="shared" si="44"/>
        <v>114.0664797182872</v>
      </c>
      <c r="BL56" s="63">
        <f t="shared" si="45"/>
        <v>12.922613960820737</v>
      </c>
      <c r="BM56" s="63">
        <f t="shared" si="46"/>
        <v>47.016842925612778</v>
      </c>
      <c r="BN56" s="63">
        <f t="shared" si="47"/>
        <v>8.8183947040703838</v>
      </c>
      <c r="BO56" s="63">
        <f t="shared" si="48"/>
        <v>1.781103724894131</v>
      </c>
      <c r="BP56" s="63">
        <f t="shared" si="49"/>
        <v>7.1272503124865452</v>
      </c>
      <c r="BQ56" s="63">
        <f t="shared" si="50"/>
        <v>0.86142410259895352</v>
      </c>
      <c r="BR56" s="63">
        <f t="shared" si="51"/>
        <v>5.4415907641308552</v>
      </c>
      <c r="BS56" s="63">
        <f t="shared" si="52"/>
        <v>0.88776193385448199</v>
      </c>
      <c r="BT56" s="63">
        <f t="shared" si="53"/>
        <v>2.5445534376070325</v>
      </c>
      <c r="BU56" s="63">
        <f t="shared" si="54"/>
        <v>0.27754497315956328</v>
      </c>
      <c r="BV56" s="63">
        <f t="shared" si="55"/>
        <v>2.3743621794970937</v>
      </c>
      <c r="BW56" s="63">
        <f t="shared" si="56"/>
        <v>0.24515076930193327</v>
      </c>
      <c r="BX56" s="63">
        <f t="shared" si="57"/>
        <v>3.1772153114445079</v>
      </c>
      <c r="BY56" s="63">
        <f t="shared" si="58"/>
        <v>0.92284766696138054</v>
      </c>
      <c r="BZ56" s="63">
        <f t="shared" si="59"/>
        <v>1.8101945582089838</v>
      </c>
      <c r="CA56" s="63">
        <f t="shared" si="60"/>
        <v>5.4248572606301551</v>
      </c>
      <c r="CB56" s="137" t="s">
        <v>60</v>
      </c>
      <c r="CD56" s="63">
        <f t="shared" si="82"/>
        <v>275.80428560319837</v>
      </c>
      <c r="CE56" s="63">
        <f t="shared" si="83"/>
        <v>256.32054785146602</v>
      </c>
      <c r="CF56" s="63">
        <f t="shared" si="84"/>
        <v>236.56090937882959</v>
      </c>
      <c r="CG56" s="137">
        <f t="shared" si="85"/>
        <v>19.75963847263646</v>
      </c>
    </row>
    <row r="57" spans="1:85">
      <c r="A57" s="127" t="s">
        <v>114</v>
      </c>
      <c r="B57" s="17" t="s">
        <v>58</v>
      </c>
      <c r="C57" s="17" t="s">
        <v>104</v>
      </c>
      <c r="D57" s="113">
        <v>192.8</v>
      </c>
      <c r="E57" s="17">
        <v>0.1002</v>
      </c>
      <c r="F57" s="6">
        <v>0.70199999999999996</v>
      </c>
      <c r="G57" s="6">
        <v>100.83</v>
      </c>
      <c r="H57" s="6">
        <f t="shared" si="81"/>
        <v>1006.2874251497007</v>
      </c>
      <c r="I57" s="6">
        <v>10.196013289036546</v>
      </c>
      <c r="J57" s="111">
        <f t="shared" si="67"/>
        <v>10260.119959416717</v>
      </c>
      <c r="K57" s="105">
        <v>1.5693686660466879</v>
      </c>
      <c r="L57" s="105">
        <v>8.0728485912474586</v>
      </c>
      <c r="M57" s="105">
        <v>2.7733689231551848</v>
      </c>
      <c r="N57" s="105">
        <v>0.77326971881253415</v>
      </c>
      <c r="O57" s="105">
        <v>3.3341243497790676</v>
      </c>
      <c r="P57" s="105">
        <v>0.25186853752853672</v>
      </c>
      <c r="Q57" s="105">
        <v>3.3010007228731757</v>
      </c>
      <c r="R57" s="105">
        <v>2.6413456100865136</v>
      </c>
      <c r="S57" s="105">
        <v>0.86121789814594496</v>
      </c>
      <c r="T57" s="105">
        <v>9.3228729743647332</v>
      </c>
      <c r="U57" s="105">
        <v>1.8258752013060919</v>
      </c>
      <c r="V57" s="105">
        <v>9.6128296646505884</v>
      </c>
      <c r="W57" s="105">
        <v>1.3163413691144124</v>
      </c>
      <c r="X57" s="105">
        <v>-3.6735746494242767E-4</v>
      </c>
      <c r="Y57" s="105">
        <v>6.0183161242106563E-2</v>
      </c>
      <c r="Z57" s="105">
        <v>3.1028145771682253E-3</v>
      </c>
      <c r="AA57" s="105">
        <v>4.7905189653763243</v>
      </c>
      <c r="AB57" s="105">
        <v>10.509973878047461</v>
      </c>
      <c r="AC57" s="105">
        <v>1.1890349991110083</v>
      </c>
      <c r="AD57" s="105">
        <v>4.3440232368880558</v>
      </c>
      <c r="AE57" s="105">
        <v>0.82588062509636595</v>
      </c>
      <c r="AF57" s="105">
        <v>0.16024317074736427</v>
      </c>
      <c r="AG57" s="105">
        <v>0.66618895986753801</v>
      </c>
      <c r="AH57" s="105">
        <v>7.9421296324000953E-2</v>
      </c>
      <c r="AI57" s="105">
        <v>0.50183005873049447</v>
      </c>
      <c r="AJ57" s="105">
        <v>8.1993878778922349E-2</v>
      </c>
      <c r="AK57" s="105">
        <v>0.23761427431704912</v>
      </c>
      <c r="AL57" s="105">
        <v>2.5488602944839168E-2</v>
      </c>
      <c r="AM57" s="105">
        <v>0.21815950837682091</v>
      </c>
      <c r="AN57" s="105">
        <v>2.1684330162682657E-2</v>
      </c>
      <c r="AO57" s="105">
        <v>0.3285711907524157</v>
      </c>
      <c r="AP57" s="105">
        <v>8.4898291585415397E-2</v>
      </c>
      <c r="AQ57" s="105">
        <v>0.16751925634411693</v>
      </c>
      <c r="AR57" s="105">
        <v>0.50385913724593068</v>
      </c>
      <c r="AS57" s="133" t="s">
        <v>60</v>
      </c>
      <c r="AT57" s="63">
        <f t="shared" si="65"/>
        <v>16.101910774188813</v>
      </c>
      <c r="AU57" s="63">
        <f t="shared" si="68"/>
        <v>82.828394960407181</v>
      </c>
      <c r="AV57" s="63">
        <f t="shared" si="69"/>
        <v>28.455097843290563</v>
      </c>
      <c r="AW57" s="63">
        <f t="shared" si="70"/>
        <v>7.9338400760010348</v>
      </c>
      <c r="AX57" s="63">
        <f t="shared" si="71"/>
        <v>34.208515788345494</v>
      </c>
      <c r="AY57" s="63">
        <f t="shared" si="72"/>
        <v>2.5842014090456384</v>
      </c>
      <c r="AZ57" s="63">
        <f t="shared" si="73"/>
        <v>33.868663402800081</v>
      </c>
      <c r="BA57" s="63">
        <f t="shared" si="74"/>
        <v>27.100522813766364</v>
      </c>
      <c r="BB57" s="63">
        <f t="shared" si="75"/>
        <v>8.8361989461741235</v>
      </c>
      <c r="BC57" s="63">
        <f t="shared" si="76"/>
        <v>95.653795083386299</v>
      </c>
      <c r="BD57" s="63">
        <f t="shared" si="77"/>
        <v>18.733698596324651</v>
      </c>
      <c r="BE57" s="63">
        <f t="shared" si="78"/>
        <v>98.628785508754618</v>
      </c>
      <c r="BF57" s="63">
        <f t="shared" si="79"/>
        <v>13.505820354656711</v>
      </c>
      <c r="BG57" s="63" t="str">
        <f t="shared" si="80"/>
        <v>DL</v>
      </c>
      <c r="BH57" s="63">
        <f t="shared" si="41"/>
        <v>0.61748645388093215</v>
      </c>
      <c r="BI57" s="63">
        <f t="shared" si="42"/>
        <v>3.1835249773572855E-2</v>
      </c>
      <c r="BJ57" s="63">
        <f t="shared" si="43"/>
        <v>49.151299252621946</v>
      </c>
      <c r="BK57" s="63">
        <f t="shared" si="44"/>
        <v>107.83359275910308</v>
      </c>
      <c r="BL57" s="63">
        <f t="shared" si="45"/>
        <v>12.199641726823895</v>
      </c>
      <c r="BM57" s="63">
        <f t="shared" si="46"/>
        <v>44.570199516965154</v>
      </c>
      <c r="BN57" s="63">
        <f t="shared" si="47"/>
        <v>8.4736342856467797</v>
      </c>
      <c r="BO57" s="63">
        <f t="shared" si="48"/>
        <v>1.6441141545452533</v>
      </c>
      <c r="BP57" s="63">
        <f t="shared" si="49"/>
        <v>6.8351786438799893</v>
      </c>
      <c r="BQ57" s="63">
        <f t="shared" si="50"/>
        <v>0.81487202761663169</v>
      </c>
      <c r="BR57" s="63">
        <f t="shared" si="51"/>
        <v>5.1488366018160097</v>
      </c>
      <c r="BS57" s="63">
        <f t="shared" si="52"/>
        <v>0.84126703220961596</v>
      </c>
      <c r="BT57" s="63">
        <f t="shared" si="53"/>
        <v>2.4379509585626749</v>
      </c>
      <c r="BU57" s="63">
        <f t="shared" si="54"/>
        <v>0.26151612381199207</v>
      </c>
      <c r="BV57" s="63">
        <f t="shared" si="55"/>
        <v>2.2383427262335585</v>
      </c>
      <c r="BW57" s="63">
        <f t="shared" si="56"/>
        <v>0.2224838287087223</v>
      </c>
      <c r="BX57" s="63">
        <f t="shared" si="57"/>
        <v>3.3711798323281776</v>
      </c>
      <c r="BY57" s="63">
        <f t="shared" si="58"/>
        <v>0.87106665601590094</v>
      </c>
      <c r="BZ57" s="63">
        <f t="shared" si="59"/>
        <v>1.7187676656029198</v>
      </c>
      <c r="CA57" s="63">
        <f t="shared" si="60"/>
        <v>5.1696551907914605</v>
      </c>
      <c r="CB57" s="137" t="s">
        <v>60</v>
      </c>
      <c r="CD57" s="63">
        <f t="shared" si="82"/>
        <v>261.40662823487003</v>
      </c>
      <c r="CE57" s="63">
        <f t="shared" si="83"/>
        <v>242.67292963854536</v>
      </c>
      <c r="CF57" s="63">
        <f t="shared" si="84"/>
        <v>223.87248169570611</v>
      </c>
      <c r="CG57" s="137">
        <f t="shared" si="85"/>
        <v>18.800447942839192</v>
      </c>
    </row>
    <row r="58" spans="1:85" s="5" customFormat="1">
      <c r="A58" s="128" t="s">
        <v>115</v>
      </c>
      <c r="B58" s="56" t="s">
        <v>58</v>
      </c>
      <c r="C58" s="56" t="s">
        <v>104</v>
      </c>
      <c r="D58" s="114">
        <v>192.8</v>
      </c>
      <c r="E58" s="56">
        <v>0.1018</v>
      </c>
      <c r="F58" s="55">
        <v>0.70799999999999996</v>
      </c>
      <c r="G58" s="55">
        <v>102.01900000000001</v>
      </c>
      <c r="H58" s="55">
        <f t="shared" si="81"/>
        <v>1002.1512770137525</v>
      </c>
      <c r="I58" s="55">
        <v>10.003263707571801</v>
      </c>
      <c r="J58" s="112">
        <f t="shared" si="67"/>
        <v>10024.783498848405</v>
      </c>
      <c r="K58" s="108">
        <v>1.5939834988900881</v>
      </c>
      <c r="L58" s="108">
        <v>9.1403503670603339</v>
      </c>
      <c r="M58" s="108">
        <v>2.7609608828683476</v>
      </c>
      <c r="N58" s="108">
        <v>0.81284666235091885</v>
      </c>
      <c r="O58" s="108">
        <v>4.4046735193763915</v>
      </c>
      <c r="P58" s="108">
        <v>0.42229952744841082</v>
      </c>
      <c r="Q58" s="108">
        <v>3.2582587931667755</v>
      </c>
      <c r="R58" s="108">
        <v>2.7805687623325901</v>
      </c>
      <c r="S58" s="108">
        <v>0.95582996276667287</v>
      </c>
      <c r="T58" s="108">
        <v>9.7957923535581877</v>
      </c>
      <c r="U58" s="108">
        <v>1.9020608608202145</v>
      </c>
      <c r="V58" s="108">
        <v>9.5974218275841956</v>
      </c>
      <c r="W58" s="108">
        <v>1.3452245741446647</v>
      </c>
      <c r="X58" s="108">
        <v>1.193258021673288E-2</v>
      </c>
      <c r="Y58" s="108">
        <v>6.8231888873873048E-2</v>
      </c>
      <c r="Z58" s="108">
        <v>9.4748065629844897E-4</v>
      </c>
      <c r="AA58" s="108">
        <v>5.1255348314228506</v>
      </c>
      <c r="AB58" s="108">
        <v>11.169414633823102</v>
      </c>
      <c r="AC58" s="108">
        <v>1.2625470885775048</v>
      </c>
      <c r="AD58" s="108">
        <v>4.6355008136379814</v>
      </c>
      <c r="AE58" s="108">
        <v>0.86985751840061298</v>
      </c>
      <c r="AF58" s="108">
        <v>0.17377872045880843</v>
      </c>
      <c r="AG58" s="108">
        <v>0.70997758723571358</v>
      </c>
      <c r="AH58" s="108">
        <v>8.4485565275060875E-2</v>
      </c>
      <c r="AI58" s="108">
        <v>0.53395274665408232</v>
      </c>
      <c r="AJ58" s="108">
        <v>8.6716291879283883E-2</v>
      </c>
      <c r="AK58" s="108">
        <v>0.25301373472793171</v>
      </c>
      <c r="AL58" s="108">
        <v>2.7351023653605724E-2</v>
      </c>
      <c r="AM58" s="108">
        <v>0.22732236536570616</v>
      </c>
      <c r="AN58" s="108">
        <v>2.440642720413562E-2</v>
      </c>
      <c r="AO58" s="108">
        <v>0.32853922023251919</v>
      </c>
      <c r="AP58" s="108">
        <v>8.3870197368647495E-2</v>
      </c>
      <c r="AQ58" s="108">
        <v>0.17707107529997532</v>
      </c>
      <c r="AR58" s="108">
        <v>0.53528853661828812</v>
      </c>
      <c r="AS58" s="134" t="s">
        <v>60</v>
      </c>
      <c r="AT58" s="86">
        <f t="shared" si="65"/>
        <v>15.979339477109999</v>
      </c>
      <c r="AU58" s="86">
        <f t="shared" si="68"/>
        <v>91.630033533399384</v>
      </c>
      <c r="AV58" s="86">
        <f t="shared" si="69"/>
        <v>27.678035099544534</v>
      </c>
      <c r="AW58" s="86">
        <f t="shared" si="70"/>
        <v>8.1486118078294929</v>
      </c>
      <c r="AX58" s="86">
        <f t="shared" si="71"/>
        <v>44.155898414858981</v>
      </c>
      <c r="AY58" s="86">
        <f t="shared" si="72"/>
        <v>4.2334613343363081</v>
      </c>
      <c r="AZ58" s="86">
        <f t="shared" si="73"/>
        <v>32.663338984716006</v>
      </c>
      <c r="BA58" s="86">
        <f t="shared" si="74"/>
        <v>27.874599846045079</v>
      </c>
      <c r="BB58" s="86">
        <f t="shared" si="75"/>
        <v>9.5819884384482261</v>
      </c>
      <c r="BC58" s="86">
        <f t="shared" si="76"/>
        <v>98.200697544095505</v>
      </c>
      <c r="BD58" s="86">
        <f t="shared" si="77"/>
        <v>19.067748331355876</v>
      </c>
      <c r="BE58" s="86">
        <f t="shared" si="78"/>
        <v>96.212075968653551</v>
      </c>
      <c r="BF58" s="86">
        <f t="shared" si="79"/>
        <v>13.485585113130806</v>
      </c>
      <c r="BG58" s="86">
        <f t="shared" si="80"/>
        <v>0.1196215332553887</v>
      </c>
      <c r="BH58" s="86">
        <f t="shared" si="41"/>
        <v>0.68400991367806052</v>
      </c>
      <c r="BI58" s="86">
        <f t="shared" si="42"/>
        <v>9.4982884487387481E-3</v>
      </c>
      <c r="BJ58" s="86">
        <f t="shared" si="43"/>
        <v>51.382377000820533</v>
      </c>
      <c r="BK58" s="86">
        <f t="shared" si="44"/>
        <v>111.97096351294573</v>
      </c>
      <c r="BL58" s="86">
        <f t="shared" si="45"/>
        <v>12.656761220090864</v>
      </c>
      <c r="BM58" s="86">
        <f t="shared" si="46"/>
        <v>46.469892065456392</v>
      </c>
      <c r="BN58" s="86">
        <f t="shared" si="47"/>
        <v>8.7201332968116869</v>
      </c>
      <c r="BO58" s="86">
        <f t="shared" si="48"/>
        <v>1.7420940493064525</v>
      </c>
      <c r="BP58" s="86">
        <f t="shared" si="49"/>
        <v>7.1173716010727848</v>
      </c>
      <c r="BQ58" s="86">
        <f t="shared" si="50"/>
        <v>0.84694950066031005</v>
      </c>
      <c r="BR58" s="86">
        <f t="shared" si="51"/>
        <v>5.3527606838226278</v>
      </c>
      <c r="BS58" s="86">
        <f t="shared" si="52"/>
        <v>0.86931205191276695</v>
      </c>
      <c r="BT58" s="86">
        <f t="shared" si="53"/>
        <v>2.5364079128825776</v>
      </c>
      <c r="BU58" s="86">
        <f t="shared" si="54"/>
        <v>0.27418809059927907</v>
      </c>
      <c r="BV58" s="86">
        <f t="shared" si="55"/>
        <v>2.2788574972373188</v>
      </c>
      <c r="BW58" s="86">
        <f t="shared" si="56"/>
        <v>0.24466914870186354</v>
      </c>
      <c r="BX58" s="86">
        <f t="shared" si="57"/>
        <v>3.2935345537114804</v>
      </c>
      <c r="BY58" s="86">
        <f t="shared" si="58"/>
        <v>0.84078057062637623</v>
      </c>
      <c r="BZ58" s="86">
        <f t="shared" si="59"/>
        <v>1.7750991937905358</v>
      </c>
      <c r="CA58" s="86">
        <f t="shared" si="60"/>
        <v>5.3661516890137246</v>
      </c>
      <c r="CB58" s="138" t="s">
        <v>60</v>
      </c>
      <c r="CC58" s="143"/>
      <c r="CD58" s="86">
        <f t="shared" si="82"/>
        <v>271.53048596367699</v>
      </c>
      <c r="CE58" s="86">
        <f t="shared" si="83"/>
        <v>252.46273763232114</v>
      </c>
      <c r="CF58" s="86">
        <f t="shared" si="84"/>
        <v>232.94222114543163</v>
      </c>
      <c r="CG58" s="138">
        <f t="shared" si="85"/>
        <v>19.520516486889527</v>
      </c>
    </row>
    <row r="59" spans="1:85" ht="15.95">
      <c r="A59" s="127" t="s">
        <v>116</v>
      </c>
      <c r="B59" s="17" t="s">
        <v>117</v>
      </c>
      <c r="C59" s="17" t="s">
        <v>118</v>
      </c>
      <c r="D59" s="113" t="s">
        <v>119</v>
      </c>
      <c r="E59" s="17">
        <v>0.1003</v>
      </c>
      <c r="F59" s="6">
        <v>0.67400000000000004</v>
      </c>
      <c r="G59" s="6">
        <v>100.94199999999999</v>
      </c>
      <c r="H59" s="6">
        <f t="shared" ref="H59:H65" si="86">G59/E59</f>
        <v>1006.4007976071784</v>
      </c>
      <c r="I59" s="6">
        <v>9.9844660194174768</v>
      </c>
      <c r="J59" s="111">
        <f t="shared" si="67"/>
        <v>10048.374565623519</v>
      </c>
      <c r="K59" s="104">
        <v>1.2113042554887932</v>
      </c>
      <c r="L59" s="104">
        <v>5.6074919394489298</v>
      </c>
      <c r="M59" s="104">
        <v>2.7746447003377908</v>
      </c>
      <c r="N59" s="104">
        <v>0.30268103919585565</v>
      </c>
      <c r="O59" s="104">
        <v>0.35196484473180728</v>
      </c>
      <c r="P59" s="104">
        <v>3.3028527780524053</v>
      </c>
      <c r="Q59" s="104">
        <v>3.8864538574584553</v>
      </c>
      <c r="R59" s="104">
        <v>3.1939919151833824</v>
      </c>
      <c r="S59" s="104">
        <v>2.3102074849092848</v>
      </c>
      <c r="T59" s="104">
        <v>10.049249901200762</v>
      </c>
      <c r="U59" s="104">
        <v>3.5834615036118076</v>
      </c>
      <c r="V59" s="104">
        <v>9.3172540254261325</v>
      </c>
      <c r="W59" s="104">
        <v>0.99807608168569018</v>
      </c>
      <c r="X59" s="104">
        <v>0.1857524004100562</v>
      </c>
      <c r="Y59" s="104">
        <v>0.11266409445054681</v>
      </c>
      <c r="Z59" s="104">
        <v>5.2058898396421015E-3</v>
      </c>
      <c r="AA59" s="104">
        <v>10.530208506466668</v>
      </c>
      <c r="AB59" s="104">
        <v>25.09080291527215</v>
      </c>
      <c r="AC59" s="104">
        <v>3.0643280503360999</v>
      </c>
      <c r="AD59" s="104">
        <v>11.353105136027496</v>
      </c>
      <c r="AE59" s="104">
        <v>2.1252115674136891</v>
      </c>
      <c r="AF59" s="104">
        <v>0.4331568741572594</v>
      </c>
      <c r="AG59" s="104">
        <v>1.7143997510977842</v>
      </c>
      <c r="AH59" s="104">
        <v>0.19001140226827742</v>
      </c>
      <c r="AI59" s="104">
        <v>1.1264863901929185</v>
      </c>
      <c r="AJ59" s="104">
        <v>0.18581407131073799</v>
      </c>
      <c r="AK59" s="104">
        <v>0.47284976095928372</v>
      </c>
      <c r="AL59" s="104">
        <v>5.2827668040504094E-2</v>
      </c>
      <c r="AM59" s="104">
        <v>0.36778177715411353</v>
      </c>
      <c r="AN59" s="104">
        <v>4.2093088002221245E-2</v>
      </c>
      <c r="AO59" s="104">
        <v>0.20322606477882618</v>
      </c>
      <c r="AP59" s="104">
        <v>0.11684198236435496</v>
      </c>
      <c r="AQ59" s="104">
        <v>0.21067901563867253</v>
      </c>
      <c r="AR59" s="104">
        <v>0.86141022425521796</v>
      </c>
      <c r="AS59" s="133" t="s">
        <v>60</v>
      </c>
      <c r="AT59" s="63">
        <f t="shared" si="65"/>
        <v>12.17163887208512</v>
      </c>
      <c r="AU59" s="63">
        <f t="shared" si="68"/>
        <v>56.346179381297524</v>
      </c>
      <c r="AV59" s="63">
        <f t="shared" si="69"/>
        <v>27.880669235516347</v>
      </c>
      <c r="AW59" s="63">
        <f t="shared" si="70"/>
        <v>3.0414524557521312</v>
      </c>
      <c r="AX59" s="63">
        <f t="shared" si="71"/>
        <v>3.536674593796723</v>
      </c>
      <c r="AY59" s="63">
        <f t="shared" si="72"/>
        <v>33.188301848980771</v>
      </c>
      <c r="AZ59" s="63">
        <f t="shared" si="73"/>
        <v>39.05254409175496</v>
      </c>
      <c r="BA59" s="63">
        <f t="shared" si="74"/>
        <v>32.094427123335855</v>
      </c>
      <c r="BB59" s="63">
        <f t="shared" si="75"/>
        <v>23.213830132675536</v>
      </c>
      <c r="BC59" s="63">
        <f t="shared" si="76"/>
        <v>100.9786271108204</v>
      </c>
      <c r="BD59" s="63">
        <f t="shared" si="77"/>
        <v>36.007963429783899</v>
      </c>
      <c r="BE59" s="63">
        <f t="shared" si="78"/>
        <v>93.623258370545301</v>
      </c>
      <c r="BF59" s="63">
        <f t="shared" si="79"/>
        <v>10.02904231376767</v>
      </c>
      <c r="BG59" s="63">
        <f t="shared" si="80"/>
        <v>1.8665096957839244</v>
      </c>
      <c r="BH59" s="63">
        <f t="shared" si="41"/>
        <v>1.1320910211358806</v>
      </c>
      <c r="BI59" s="63">
        <f t="shared" si="42"/>
        <v>5.2310731056097598E-2</v>
      </c>
      <c r="BJ59" s="63">
        <f t="shared" si="43"/>
        <v>105.81147932709207</v>
      </c>
      <c r="BK59" s="63">
        <f t="shared" si="44"/>
        <v>252.12178584489311</v>
      </c>
      <c r="BL59" s="63">
        <f t="shared" si="45"/>
        <v>30.79151604172397</v>
      </c>
      <c r="BM59" s="63">
        <f t="shared" si="46"/>
        <v>114.08025288970843</v>
      </c>
      <c r="BN59" s="63">
        <f t="shared" si="47"/>
        <v>21.354921860568606</v>
      </c>
      <c r="BO59" s="63">
        <f t="shared" si="48"/>
        <v>4.3525225172067925</v>
      </c>
      <c r="BP59" s="63">
        <f t="shared" si="49"/>
        <v>17.226930854242266</v>
      </c>
      <c r="BQ59" s="63">
        <f t="shared" si="50"/>
        <v>1.909305741731018</v>
      </c>
      <c r="BR59" s="63">
        <f t="shared" si="51"/>
        <v>11.319357191735573</v>
      </c>
      <c r="BS59" s="63">
        <f t="shared" si="52"/>
        <v>1.8671293880937745</v>
      </c>
      <c r="BT59" s="63">
        <f t="shared" si="53"/>
        <v>4.751371511384427</v>
      </c>
      <c r="BU59" s="63">
        <f t="shared" si="54"/>
        <v>0.53083219589940378</v>
      </c>
      <c r="BV59" s="63">
        <f t="shared" si="55"/>
        <v>3.6956090552552112</v>
      </c>
      <c r="BW59" s="63">
        <f t="shared" si="56"/>
        <v>0.42296711487007249</v>
      </c>
      <c r="BX59" s="63">
        <f t="shared" si="57"/>
        <v>2.0420916203953143</v>
      </c>
      <c r="BY59" s="63">
        <f t="shared" si="58"/>
        <v>1.174072003787016</v>
      </c>
      <c r="BZ59" s="63">
        <f t="shared" si="59"/>
        <v>2.1169816622542368</v>
      </c>
      <c r="CA59" s="63">
        <f t="shared" si="60"/>
        <v>8.655772587974182</v>
      </c>
      <c r="CB59" s="137" t="s">
        <v>60</v>
      </c>
      <c r="CD59" s="146">
        <f t="shared" ref="CD59:CD65" si="87">SUM(BJ59:BW59)+BD59</f>
        <v>606.24394496418859</v>
      </c>
      <c r="CE59" s="146">
        <f t="shared" ref="CE59:CE65" si="88">SUM(BJ59:BW59)</f>
        <v>570.23598153440469</v>
      </c>
      <c r="CF59" s="63">
        <f t="shared" ref="CF59:CF65" si="89">SUM(BJ59:BO59)</f>
        <v>528.51247848119306</v>
      </c>
      <c r="CG59" s="137">
        <f t="shared" ref="CG59:CG65" si="90">SUM(BP59:BW59)</f>
        <v>41.723503053211751</v>
      </c>
    </row>
    <row r="60" spans="1:85">
      <c r="A60" s="127" t="s">
        <v>120</v>
      </c>
      <c r="B60" s="17" t="s">
        <v>117</v>
      </c>
      <c r="C60" s="17" t="s">
        <v>118</v>
      </c>
      <c r="D60" s="113" t="s">
        <v>119</v>
      </c>
      <c r="E60" s="17">
        <v>0.1246</v>
      </c>
      <c r="F60" s="6">
        <v>0.70499999999999996</v>
      </c>
      <c r="G60" s="6">
        <v>102.03700000000001</v>
      </c>
      <c r="H60" s="6">
        <f t="shared" si="86"/>
        <v>818.916532905297</v>
      </c>
      <c r="I60" s="6">
        <v>9.9896103896103892</v>
      </c>
      <c r="J60" s="111">
        <f t="shared" si="67"/>
        <v>8180.6571053344733</v>
      </c>
      <c r="K60" s="104">
        <v>1.8022965783710072</v>
      </c>
      <c r="L60" s="104">
        <v>5.5392957989017084</v>
      </c>
      <c r="M60" s="104">
        <v>2.4289424916618372</v>
      </c>
      <c r="N60" s="104">
        <v>2.1737527093866236</v>
      </c>
      <c r="O60" s="104">
        <v>4.5703491158814469</v>
      </c>
      <c r="P60" s="104">
        <v>2.8670138279343984</v>
      </c>
      <c r="Q60" s="104">
        <v>24.601666845065832</v>
      </c>
      <c r="R60" s="104">
        <v>2.6564676669860847</v>
      </c>
      <c r="S60" s="104">
        <v>0.85003690416709676</v>
      </c>
      <c r="T60" s="104">
        <v>14.1274582795978</v>
      </c>
      <c r="U60" s="104">
        <v>5.7430393923522143</v>
      </c>
      <c r="V60" s="104">
        <v>51.442525993024432</v>
      </c>
      <c r="W60" s="104">
        <v>0.79092643315034661</v>
      </c>
      <c r="X60" s="104">
        <v>0.4780641556556004</v>
      </c>
      <c r="Y60" s="104">
        <v>0.23407279661002656</v>
      </c>
      <c r="Z60" s="104">
        <v>9.1108367820657047E-4</v>
      </c>
      <c r="AA60" s="104">
        <v>4.6540184901765231</v>
      </c>
      <c r="AB60" s="104">
        <v>8.9758807122006221</v>
      </c>
      <c r="AC60" s="104">
        <v>1.0103483871847811</v>
      </c>
      <c r="AD60" s="104">
        <v>3.7797962475826652</v>
      </c>
      <c r="AE60" s="104">
        <v>0.68993532334072427</v>
      </c>
      <c r="AF60" s="104">
        <v>0.13768085323629028</v>
      </c>
      <c r="AG60" s="104">
        <v>0.60859384979268694</v>
      </c>
      <c r="AH60" s="104">
        <v>7.385012116186486E-2</v>
      </c>
      <c r="AI60" s="104">
        <v>0.5005535821660978</v>
      </c>
      <c r="AJ60" s="104">
        <v>9.4324147187850454E-2</v>
      </c>
      <c r="AK60" s="104">
        <v>0.280601727129554</v>
      </c>
      <c r="AL60" s="104">
        <v>3.3263697417709494E-2</v>
      </c>
      <c r="AM60" s="104">
        <v>0.27513550425270117</v>
      </c>
      <c r="AN60" s="104">
        <v>3.4288520829737303E-2</v>
      </c>
      <c r="AO60" s="104">
        <v>1.1792250961974158</v>
      </c>
      <c r="AP60" s="104">
        <v>0.1223996896479369</v>
      </c>
      <c r="AQ60" s="104">
        <v>0.29193951077163777</v>
      </c>
      <c r="AR60" s="104">
        <v>1.3080804430568225</v>
      </c>
      <c r="AS60" s="133" t="s">
        <v>60</v>
      </c>
      <c r="AT60" s="63">
        <f t="shared" si="65"/>
        <v>14.743970309770789</v>
      </c>
      <c r="AU60" s="63">
        <f t="shared" si="68"/>
        <v>45.315079535834656</v>
      </c>
      <c r="AV60" s="63">
        <f t="shared" si="69"/>
        <v>19.870345652862227</v>
      </c>
      <c r="AW60" s="63">
        <f t="shared" si="70"/>
        <v>17.782725547283746</v>
      </c>
      <c r="AX60" s="63">
        <f t="shared" si="71"/>
        <v>37.388458968694685</v>
      </c>
      <c r="AY60" s="63">
        <f t="shared" si="72"/>
        <v>23.454057042583724</v>
      </c>
      <c r="AZ60" s="63">
        <f t="shared" si="73"/>
        <v>201.25780067915932</v>
      </c>
      <c r="BA60" s="63">
        <f t="shared" si="74"/>
        <v>21.731651095021007</v>
      </c>
      <c r="BB60" s="63">
        <f t="shared" si="75"/>
        <v>6.9538604398710788</v>
      </c>
      <c r="BC60" s="63">
        <f t="shared" si="76"/>
        <v>115.57189195530808</v>
      </c>
      <c r="BD60" s="63">
        <f t="shared" si="77"/>
        <v>46.981836011261919</v>
      </c>
      <c r="BE60" s="63">
        <f t="shared" si="78"/>
        <v>420.83366578118864</v>
      </c>
      <c r="BF60" s="63">
        <f t="shared" si="79"/>
        <v>6.4702979451482339</v>
      </c>
      <c r="BG60" s="63">
        <f t="shared" si="80"/>
        <v>3.9108789317697128</v>
      </c>
      <c r="BH60" s="63">
        <f t="shared" si="41"/>
        <v>1.9148692867533248</v>
      </c>
      <c r="BI60" s="63">
        <f t="shared" si="42"/>
        <v>7.4532631656748479E-3</v>
      </c>
      <c r="BJ60" s="63">
        <f t="shared" si="43"/>
        <v>38.072929430020594</v>
      </c>
      <c r="BK60" s="63">
        <f t="shared" si="44"/>
        <v>73.428602324898677</v>
      </c>
      <c r="BL60" s="63">
        <f t="shared" si="45"/>
        <v>8.2653137124864067</v>
      </c>
      <c r="BM60" s="63">
        <f t="shared" si="46"/>
        <v>30.921217029503712</v>
      </c>
      <c r="BN60" s="63">
        <f t="shared" si="47"/>
        <v>5.6441243051085328</v>
      </c>
      <c r="BO60" s="63">
        <f t="shared" si="48"/>
        <v>1.126319850295971</v>
      </c>
      <c r="BP60" s="63">
        <f t="shared" si="49"/>
        <v>4.9786976015694053</v>
      </c>
      <c r="BQ60" s="63">
        <f t="shared" si="50"/>
        <v>0.60414251841262145</v>
      </c>
      <c r="BR60" s="63">
        <f t="shared" si="51"/>
        <v>4.0948572185477108</v>
      </c>
      <c r="BS60" s="63">
        <f t="shared" si="52"/>
        <v>0.77163350489690341</v>
      </c>
      <c r="BT60" s="63">
        <f t="shared" si="53"/>
        <v>2.2955065128115111</v>
      </c>
      <c r="BU60" s="63">
        <f t="shared" si="54"/>
        <v>0.27211890262988114</v>
      </c>
      <c r="BV60" s="63">
        <f t="shared" si="55"/>
        <v>2.2507892177946429</v>
      </c>
      <c r="BW60" s="63">
        <f t="shared" si="56"/>
        <v>0.28050263155719957</v>
      </c>
      <c r="BX60" s="63">
        <f t="shared" si="57"/>
        <v>9.6468361619961183</v>
      </c>
      <c r="BY60" s="63">
        <f t="shared" si="58"/>
        <v>1.0013098908091294</v>
      </c>
      <c r="BZ60" s="63">
        <f t="shared" si="59"/>
        <v>2.3882570331218687</v>
      </c>
      <c r="CA60" s="63">
        <f t="shared" si="60"/>
        <v>10.700957570841862</v>
      </c>
      <c r="CB60" s="137" t="s">
        <v>60</v>
      </c>
      <c r="CD60" s="63">
        <f t="shared" si="87"/>
        <v>219.98859077179566</v>
      </c>
      <c r="CE60" s="63">
        <f t="shared" si="88"/>
        <v>173.00675476053374</v>
      </c>
      <c r="CF60" s="63">
        <f t="shared" si="89"/>
        <v>157.4585066523139</v>
      </c>
      <c r="CG60" s="137">
        <f t="shared" si="90"/>
        <v>15.548248108219875</v>
      </c>
    </row>
    <row r="61" spans="1:85">
      <c r="A61" s="127" t="s">
        <v>121</v>
      </c>
      <c r="B61" s="17" t="s">
        <v>117</v>
      </c>
      <c r="C61" s="17" t="s">
        <v>118</v>
      </c>
      <c r="D61" s="113" t="s">
        <v>119</v>
      </c>
      <c r="E61" s="17">
        <v>0.1123</v>
      </c>
      <c r="F61" s="6">
        <v>0.69499999999999995</v>
      </c>
      <c r="G61" s="6">
        <v>100.91200000000001</v>
      </c>
      <c r="H61" s="6">
        <f t="shared" si="86"/>
        <v>898.59305431878909</v>
      </c>
      <c r="I61" s="6">
        <v>10.001297016861219</v>
      </c>
      <c r="J61" s="111">
        <f t="shared" si="67"/>
        <v>8987.0960335307172</v>
      </c>
      <c r="K61" s="104">
        <v>1.6180366858008228</v>
      </c>
      <c r="L61" s="104">
        <v>5.1190899234731946</v>
      </c>
      <c r="M61" s="104">
        <v>2.2409099692986025</v>
      </c>
      <c r="N61" s="104">
        <v>1.9920275648309522</v>
      </c>
      <c r="O61" s="104">
        <v>4.1935666790746318</v>
      </c>
      <c r="P61" s="104">
        <v>2.3903043133810562</v>
      </c>
      <c r="Q61" s="104">
        <v>22.667893005915612</v>
      </c>
      <c r="R61" s="104">
        <v>2.3798533801725439</v>
      </c>
      <c r="S61" s="104">
        <v>0.80554252680532834</v>
      </c>
      <c r="T61" s="104">
        <v>12.763695123612999</v>
      </c>
      <c r="U61" s="104">
        <v>5.159942374548514</v>
      </c>
      <c r="V61" s="104">
        <v>46.911564420458745</v>
      </c>
      <c r="W61" s="104">
        <v>0.69116020699174552</v>
      </c>
      <c r="X61" s="104">
        <v>0.42297197370989692</v>
      </c>
      <c r="Y61" s="104">
        <v>0.19624746861756626</v>
      </c>
      <c r="Z61" s="104">
        <v>2.545598794363398E-3</v>
      </c>
      <c r="AA61" s="104">
        <v>4.3035203752231297</v>
      </c>
      <c r="AB61" s="104">
        <v>8.2438819350675061</v>
      </c>
      <c r="AC61" s="104">
        <v>0.9279390847726634</v>
      </c>
      <c r="AD61" s="104">
        <v>3.4919676167790392</v>
      </c>
      <c r="AE61" s="104">
        <v>0.63248291423290359</v>
      </c>
      <c r="AF61" s="104">
        <v>0.12549039686706692</v>
      </c>
      <c r="AG61" s="104">
        <v>0.56436052317953211</v>
      </c>
      <c r="AH61" s="104">
        <v>6.7680302223496636E-2</v>
      </c>
      <c r="AI61" s="104">
        <v>0.46190357563733053</v>
      </c>
      <c r="AJ61" s="104">
        <v>8.4702427822346757E-2</v>
      </c>
      <c r="AK61" s="104">
        <v>0.25849439752977005</v>
      </c>
      <c r="AL61" s="104">
        <v>3.0171399554466526E-2</v>
      </c>
      <c r="AM61" s="104">
        <v>0.25101856062639272</v>
      </c>
      <c r="AN61" s="104">
        <v>2.9906582472958111E-2</v>
      </c>
      <c r="AO61" s="104">
        <v>0.96233147020560894</v>
      </c>
      <c r="AP61" s="104">
        <v>0.1132584032806624</v>
      </c>
      <c r="AQ61" s="104">
        <v>0.18445828695585509</v>
      </c>
      <c r="AR61" s="104">
        <v>1.2043215079422787</v>
      </c>
      <c r="AS61" s="133" t="s">
        <v>60</v>
      </c>
      <c r="AT61" s="63">
        <f t="shared" si="65"/>
        <v>14.541451081067763</v>
      </c>
      <c r="AU61" s="63">
        <f t="shared" si="68"/>
        <v>46.005752746533012</v>
      </c>
      <c r="AV61" s="63">
        <f t="shared" si="69"/>
        <v>20.139273096582912</v>
      </c>
      <c r="AW61" s="63">
        <f t="shared" si="70"/>
        <v>17.902543026576105</v>
      </c>
      <c r="AX61" s="63">
        <f t="shared" si="71"/>
        <v>37.687986467858209</v>
      </c>
      <c r="AY61" s="63">
        <f t="shared" si="72"/>
        <v>21.481894413718255</v>
      </c>
      <c r="AZ61" s="63">
        <f t="shared" si="73"/>
        <v>203.7185313219629</v>
      </c>
      <c r="BA61" s="63">
        <f t="shared" si="74"/>
        <v>21.387970873333337</v>
      </c>
      <c r="BB61" s="63">
        <f t="shared" si="75"/>
        <v>7.2394880474924772</v>
      </c>
      <c r="BC61" s="63">
        <f t="shared" si="76"/>
        <v>114.70855381861774</v>
      </c>
      <c r="BD61" s="63">
        <f t="shared" si="77"/>
        <v>46.372897647552016</v>
      </c>
      <c r="BE61" s="63">
        <f t="shared" si="78"/>
        <v>421.59873452982549</v>
      </c>
      <c r="BF61" s="63">
        <f t="shared" si="79"/>
        <v>6.211523154789786</v>
      </c>
      <c r="BG61" s="63">
        <f t="shared" si="80"/>
        <v>3.8012897472228735</v>
      </c>
      <c r="BH61" s="63">
        <f t="shared" si="41"/>
        <v>1.7636948468033735</v>
      </c>
      <c r="BI61" s="63">
        <f t="shared" si="42"/>
        <v>2.2877540827783871E-2</v>
      </c>
      <c r="BJ61" s="63">
        <f t="shared" si="43"/>
        <v>38.67615089438641</v>
      </c>
      <c r="BK61" s="63">
        <f t="shared" si="44"/>
        <v>74.088558639540722</v>
      </c>
      <c r="BL61" s="63">
        <f t="shared" si="45"/>
        <v>8.3394776681185263</v>
      </c>
      <c r="BM61" s="63">
        <f t="shared" si="46"/>
        <v>31.382648317972617</v>
      </c>
      <c r="BN61" s="63">
        <f t="shared" si="47"/>
        <v>5.6841846897784771</v>
      </c>
      <c r="BO61" s="63">
        <f t="shared" si="48"/>
        <v>1.1277942479302125</v>
      </c>
      <c r="BP61" s="63">
        <f t="shared" si="49"/>
        <v>5.0719622193480935</v>
      </c>
      <c r="BQ61" s="63">
        <f t="shared" si="50"/>
        <v>0.60824937566094683</v>
      </c>
      <c r="BR61" s="63">
        <f t="shared" si="51"/>
        <v>4.1511717924839084</v>
      </c>
      <c r="BS61" s="63">
        <f t="shared" si="52"/>
        <v>0.76122885311263444</v>
      </c>
      <c r="BT61" s="63">
        <f t="shared" si="53"/>
        <v>2.3231139747297087</v>
      </c>
      <c r="BU61" s="63">
        <f t="shared" si="54"/>
        <v>0.27115326526201661</v>
      </c>
      <c r="BV61" s="63">
        <f t="shared" si="55"/>
        <v>2.2559279105480439</v>
      </c>
      <c r="BW61" s="63">
        <f t="shared" si="56"/>
        <v>0.26877332871918108</v>
      </c>
      <c r="BX61" s="63">
        <f t="shared" si="57"/>
        <v>8.6485653388266108</v>
      </c>
      <c r="BY61" s="63">
        <f t="shared" si="58"/>
        <v>1.0178641468876635</v>
      </c>
      <c r="BZ61" s="63">
        <f t="shared" si="59"/>
        <v>1.6577443390528361</v>
      </c>
      <c r="CA61" s="63">
        <f t="shared" si="60"/>
        <v>10.823353047123785</v>
      </c>
      <c r="CB61" s="137" t="s">
        <v>60</v>
      </c>
      <c r="CD61" s="63">
        <f t="shared" si="87"/>
        <v>221.38329282514357</v>
      </c>
      <c r="CE61" s="63">
        <f t="shared" si="88"/>
        <v>175.01039517759156</v>
      </c>
      <c r="CF61" s="63">
        <f t="shared" si="89"/>
        <v>159.29881445772696</v>
      </c>
      <c r="CG61" s="137">
        <f t="shared" si="90"/>
        <v>15.711580719864532</v>
      </c>
    </row>
    <row r="62" spans="1:85">
      <c r="A62" s="127" t="s">
        <v>122</v>
      </c>
      <c r="B62" s="17" t="s">
        <v>117</v>
      </c>
      <c r="C62" s="17" t="s">
        <v>118</v>
      </c>
      <c r="D62" s="113" t="s">
        <v>119</v>
      </c>
      <c r="E62" s="17">
        <v>0.1047</v>
      </c>
      <c r="F62" s="6">
        <v>0.70399999999999996</v>
      </c>
      <c r="G62" s="6">
        <v>101.053</v>
      </c>
      <c r="H62" s="6">
        <f t="shared" si="86"/>
        <v>965.16714422158543</v>
      </c>
      <c r="I62" s="6">
        <v>9.9627207325049056</v>
      </c>
      <c r="J62" s="111">
        <f t="shared" si="67"/>
        <v>9615.6907180689414</v>
      </c>
      <c r="K62" s="104">
        <v>1.5818703488394692</v>
      </c>
      <c r="L62" s="104">
        <v>4.5033075836847747</v>
      </c>
      <c r="M62" s="104">
        <v>2.0453445508735393</v>
      </c>
      <c r="N62" s="104">
        <v>1.8389962374426718</v>
      </c>
      <c r="O62" s="104">
        <v>3.6424432952275092</v>
      </c>
      <c r="P62" s="104">
        <v>2.0926795365946065</v>
      </c>
      <c r="Q62" s="104">
        <v>20.435031738404021</v>
      </c>
      <c r="R62" s="104">
        <v>2.2065435824694077</v>
      </c>
      <c r="S62" s="104">
        <v>0.72332607989522479</v>
      </c>
      <c r="T62" s="104">
        <v>11.904096744083484</v>
      </c>
      <c r="U62" s="104">
        <v>5.2037288228468235</v>
      </c>
      <c r="V62" s="104">
        <v>59.043194837685739</v>
      </c>
      <c r="W62" s="104">
        <v>0.88417725896812149</v>
      </c>
      <c r="X62" s="104">
        <v>0.3568945448580419</v>
      </c>
      <c r="Y62" s="104">
        <v>0.20832014111801625</v>
      </c>
      <c r="Z62" s="104">
        <v>4.6594720856472432E-3</v>
      </c>
      <c r="AA62" s="104">
        <v>3.9960589897874677</v>
      </c>
      <c r="AB62" s="104">
        <v>7.6670438911233054</v>
      </c>
      <c r="AC62" s="104">
        <v>0.86681390871032016</v>
      </c>
      <c r="AD62" s="104">
        <v>3.2621938735867522</v>
      </c>
      <c r="AE62" s="104">
        <v>0.57818333975924807</v>
      </c>
      <c r="AF62" s="104">
        <v>0.11425078543713292</v>
      </c>
      <c r="AG62" s="104">
        <v>0.52709777145756265</v>
      </c>
      <c r="AH62" s="104">
        <v>6.4069014524829451E-2</v>
      </c>
      <c r="AI62" s="104">
        <v>0.4336845527237892</v>
      </c>
      <c r="AJ62" s="104">
        <v>7.9671600252002886E-2</v>
      </c>
      <c r="AK62" s="104">
        <v>0.24120876651246018</v>
      </c>
      <c r="AL62" s="104">
        <v>2.7684359783292735E-2</v>
      </c>
      <c r="AM62" s="104">
        <v>0.23536255864611333</v>
      </c>
      <c r="AN62" s="104">
        <v>2.7910311176609182E-2</v>
      </c>
      <c r="AO62" s="104">
        <v>1.2676463266263873</v>
      </c>
      <c r="AP62" s="104">
        <v>0.10410769383877809</v>
      </c>
      <c r="AQ62" s="104">
        <v>0.22821896298052136</v>
      </c>
      <c r="AR62" s="104">
        <v>1.1257455538496386</v>
      </c>
      <c r="AS62" s="133" t="s">
        <v>60</v>
      </c>
      <c r="AT62" s="63">
        <f t="shared" si="65"/>
        <v>15.210776030524162</v>
      </c>
      <c r="AU62" s="63">
        <f t="shared" si="68"/>
        <v>43.302412933047165</v>
      </c>
      <c r="AV62" s="63">
        <f t="shared" si="69"/>
        <v>19.66740061308758</v>
      </c>
      <c r="AW62" s="63">
        <f t="shared" si="70"/>
        <v>17.683219050941208</v>
      </c>
      <c r="AX62" s="63">
        <f t="shared" si="71"/>
        <v>35.024608185011608</v>
      </c>
      <c r="AY62" s="63">
        <f t="shared" si="72"/>
        <v>20.122559195925572</v>
      </c>
      <c r="AZ62" s="63">
        <f t="shared" si="73"/>
        <v>196.49694501041577</v>
      </c>
      <c r="BA62" s="63">
        <f t="shared" si="74"/>
        <v>21.217440644965674</v>
      </c>
      <c r="BB62" s="63">
        <f t="shared" si="75"/>
        <v>6.9552798725857068</v>
      </c>
      <c r="BC62" s="63">
        <f t="shared" si="76"/>
        <v>114.46611256907826</v>
      </c>
      <c r="BD62" s="63">
        <f t="shared" si="77"/>
        <v>50.037446941196016</v>
      </c>
      <c r="BE62" s="63">
        <f t="shared" si="78"/>
        <v>567.74110056587074</v>
      </c>
      <c r="BF62" s="63">
        <f t="shared" si="79"/>
        <v>8.5019750621874053</v>
      </c>
      <c r="BG62" s="63">
        <f t="shared" si="80"/>
        <v>3.4317875623209129</v>
      </c>
      <c r="BH62" s="63">
        <f t="shared" si="41"/>
        <v>2.003142047335321</v>
      </c>
      <c r="BI62" s="63">
        <f t="shared" si="42"/>
        <v>4.4804042485059523E-2</v>
      </c>
      <c r="BJ62" s="63">
        <f t="shared" si="43"/>
        <v>38.424867336955302</v>
      </c>
      <c r="BK62" s="63">
        <f t="shared" si="44"/>
        <v>73.723922778901539</v>
      </c>
      <c r="BL62" s="63">
        <f t="shared" si="45"/>
        <v>8.3350144562788842</v>
      </c>
      <c r="BM62" s="63">
        <f t="shared" si="46"/>
        <v>31.368247350789499</v>
      </c>
      <c r="BN62" s="63">
        <f t="shared" si="47"/>
        <v>5.5596321734651024</v>
      </c>
      <c r="BO62" s="63">
        <f t="shared" si="48"/>
        <v>1.0986002170599252</v>
      </c>
      <c r="BP62" s="63">
        <f t="shared" si="49"/>
        <v>5.0684091485193097</v>
      </c>
      <c r="BQ62" s="63">
        <f t="shared" si="50"/>
        <v>0.61606782828222673</v>
      </c>
      <c r="BR62" s="63">
        <f t="shared" si="51"/>
        <v>4.1701765281960208</v>
      </c>
      <c r="BS62" s="63">
        <f t="shared" si="52"/>
        <v>0.7660974670368832</v>
      </c>
      <c r="BT62" s="63">
        <f t="shared" si="53"/>
        <v>2.3193888972707217</v>
      </c>
      <c r="BU62" s="63">
        <f t="shared" si="54"/>
        <v>0.26620424140388904</v>
      </c>
      <c r="BV62" s="63">
        <f t="shared" si="55"/>
        <v>2.2631735705543887</v>
      </c>
      <c r="BW62" s="63">
        <f t="shared" si="56"/>
        <v>0.26837692011933678</v>
      </c>
      <c r="BX62" s="63">
        <f t="shared" si="57"/>
        <v>12.189295016735542</v>
      </c>
      <c r="BY62" s="63">
        <f t="shared" si="58"/>
        <v>1.0010673853251015</v>
      </c>
      <c r="BZ62" s="63">
        <f t="shared" si="59"/>
        <v>2.1944829640191186</v>
      </c>
      <c r="CA62" s="63">
        <f t="shared" si="60"/>
        <v>10.824821073059349</v>
      </c>
      <c r="CB62" s="137" t="s">
        <v>60</v>
      </c>
      <c r="CD62" s="63">
        <f t="shared" si="87"/>
        <v>224.28562585602904</v>
      </c>
      <c r="CE62" s="63">
        <f t="shared" si="88"/>
        <v>174.24817891483303</v>
      </c>
      <c r="CF62" s="63">
        <f t="shared" si="89"/>
        <v>158.51028431345026</v>
      </c>
      <c r="CG62" s="137">
        <f t="shared" si="90"/>
        <v>15.737894601382777</v>
      </c>
    </row>
    <row r="63" spans="1:85">
      <c r="A63" s="127" t="s">
        <v>123</v>
      </c>
      <c r="B63" s="17" t="s">
        <v>117</v>
      </c>
      <c r="C63" s="17" t="s">
        <v>118</v>
      </c>
      <c r="D63" s="113" t="s">
        <v>119</v>
      </c>
      <c r="E63" s="17">
        <v>0.10589999999999999</v>
      </c>
      <c r="F63" s="6">
        <v>0.69599999999999995</v>
      </c>
      <c r="G63" s="6">
        <v>100.691</v>
      </c>
      <c r="H63" s="6">
        <f t="shared" si="86"/>
        <v>950.81208687440994</v>
      </c>
      <c r="I63" s="6">
        <v>10.077972709551657</v>
      </c>
      <c r="J63" s="111">
        <f t="shared" si="67"/>
        <v>9582.2582634321625</v>
      </c>
      <c r="K63" s="105">
        <v>1.5812750666865614</v>
      </c>
      <c r="L63" s="105">
        <v>3.8377552507046624</v>
      </c>
      <c r="M63" s="105">
        <v>2.0915665044731528</v>
      </c>
      <c r="N63" s="105">
        <v>0.1487413311732276</v>
      </c>
      <c r="O63" s="105">
        <v>-0.77408401457753229</v>
      </c>
      <c r="P63" s="105">
        <v>7.6746550889175424E-2</v>
      </c>
      <c r="Q63" s="105">
        <v>1.9652844031326417</v>
      </c>
      <c r="R63" s="105">
        <v>1.961262821815384</v>
      </c>
      <c r="S63" s="105">
        <v>0.4396300329600738</v>
      </c>
      <c r="T63" s="105">
        <v>12.809644532434715</v>
      </c>
      <c r="U63" s="105">
        <v>5.9227839066980819</v>
      </c>
      <c r="V63" s="105">
        <v>72.95459727079286</v>
      </c>
      <c r="W63" s="105">
        <v>1.0130303273214398</v>
      </c>
      <c r="X63" s="105">
        <v>5.1755334792486602E-4</v>
      </c>
      <c r="Y63" s="105">
        <v>7.9293027354008283E-2</v>
      </c>
      <c r="Z63" s="105">
        <v>2.4556543648451565E-3</v>
      </c>
      <c r="AA63" s="105">
        <v>2.8040813276019572</v>
      </c>
      <c r="AB63" s="105">
        <v>5.0416989607721359</v>
      </c>
      <c r="AC63" s="105">
        <v>0.57832369290621033</v>
      </c>
      <c r="AD63" s="105">
        <v>2.121330205241724</v>
      </c>
      <c r="AE63" s="105">
        <v>0.3721173953030868</v>
      </c>
      <c r="AF63" s="105">
        <v>7.3209219764922687E-2</v>
      </c>
      <c r="AG63" s="105">
        <v>0.35231060259316738</v>
      </c>
      <c r="AH63" s="105">
        <v>4.7753065340034567E-2</v>
      </c>
      <c r="AI63" s="105">
        <v>0.36842982502605659</v>
      </c>
      <c r="AJ63" s="105">
        <v>7.0237993657986705E-2</v>
      </c>
      <c r="AK63" s="105">
        <v>0.23498405981589665</v>
      </c>
      <c r="AL63" s="105">
        <v>2.6589648029624022E-2</v>
      </c>
      <c r="AM63" s="105">
        <v>0.25059699761993381</v>
      </c>
      <c r="AN63" s="105">
        <v>2.9121254849627208E-2</v>
      </c>
      <c r="AO63" s="105">
        <v>1.88114047618826</v>
      </c>
      <c r="AP63" s="105">
        <v>8.5040489506674116E-2</v>
      </c>
      <c r="AQ63" s="105">
        <v>0.20846579187970277</v>
      </c>
      <c r="AR63" s="105">
        <v>0.25498613525816072</v>
      </c>
      <c r="AS63" s="133" t="s">
        <v>60</v>
      </c>
      <c r="AT63" s="63">
        <f t="shared" si="65"/>
        <v>15.152186074516546</v>
      </c>
      <c r="AU63" s="63">
        <f t="shared" si="68"/>
        <v>36.774361964094915</v>
      </c>
      <c r="AV63" s="63">
        <f t="shared" si="69"/>
        <v>20.041930421005791</v>
      </c>
      <c r="AW63" s="63">
        <f t="shared" si="70"/>
        <v>1.4252778497485601</v>
      </c>
      <c r="AX63" s="63" t="str">
        <f t="shared" si="71"/>
        <v>DL</v>
      </c>
      <c r="AY63" s="63">
        <f t="shared" si="72"/>
        <v>0.73540527144771817</v>
      </c>
      <c r="AZ63" s="63">
        <f t="shared" si="73"/>
        <v>18.831862711912102</v>
      </c>
      <c r="BA63" s="63">
        <f t="shared" si="74"/>
        <v>18.793326881102743</v>
      </c>
      <c r="BB63" s="63">
        <f t="shared" si="75"/>
        <v>4.212648516184621</v>
      </c>
      <c r="BC63" s="63">
        <f t="shared" si="76"/>
        <v>122.74532217255117</v>
      </c>
      <c r="BD63" s="63">
        <f t="shared" si="77"/>
        <v>56.753645032480726</v>
      </c>
      <c r="BE63" s="63">
        <f t="shared" si="78"/>
        <v>699.06979255342037</v>
      </c>
      <c r="BF63" s="63">
        <f t="shared" si="79"/>
        <v>9.7071182250832546</v>
      </c>
      <c r="BG63" s="63">
        <f t="shared" si="80"/>
        <v>4.9593298449200282E-3</v>
      </c>
      <c r="BH63" s="63">
        <f t="shared" si="41"/>
        <v>0.75980626659549844</v>
      </c>
      <c r="BI63" s="63">
        <f t="shared" si="42"/>
        <v>2.3530714329670757E-2</v>
      </c>
      <c r="BJ63" s="63">
        <f t="shared" si="43"/>
        <v>26.869431472749682</v>
      </c>
      <c r="BK63" s="63">
        <f t="shared" si="44"/>
        <v>48.310861528596142</v>
      </c>
      <c r="BL63" s="63">
        <f t="shared" si="45"/>
        <v>5.5416469852891375</v>
      </c>
      <c r="BM63" s="63">
        <f t="shared" si="46"/>
        <v>20.327133888645758</v>
      </c>
      <c r="BN63" s="63">
        <f t="shared" si="47"/>
        <v>3.5657249861098563</v>
      </c>
      <c r="BO63" s="63">
        <f t="shared" si="48"/>
        <v>0.70150965105185159</v>
      </c>
      <c r="BP63" s="63">
        <f t="shared" si="49"/>
        <v>3.3759311829931424</v>
      </c>
      <c r="BQ63" s="63">
        <f t="shared" si="50"/>
        <v>0.45758220495876223</v>
      </c>
      <c r="BR63" s="63">
        <f t="shared" si="51"/>
        <v>3.5303897353507963</v>
      </c>
      <c r="BS63" s="63">
        <f t="shared" si="52"/>
        <v>0.67303859513613895</v>
      </c>
      <c r="BT63" s="63">
        <f t="shared" si="53"/>
        <v>2.251677948945713</v>
      </c>
      <c r="BU63" s="63">
        <f t="shared" si="54"/>
        <v>0.25478887455361754</v>
      </c>
      <c r="BV63" s="63">
        <f t="shared" si="55"/>
        <v>2.4012851512349007</v>
      </c>
      <c r="BW63" s="63">
        <f t="shared" si="56"/>
        <v>0.27904738492435427</v>
      </c>
      <c r="BX63" s="63">
        <f t="shared" si="57"/>
        <v>18.025573872631668</v>
      </c>
      <c r="BY63" s="63">
        <f t="shared" si="58"/>
        <v>0.81487993330164421</v>
      </c>
      <c r="BZ63" s="63">
        <f t="shared" si="59"/>
        <v>1.9975730568822112</v>
      </c>
      <c r="CA63" s="63">
        <f t="shared" si="60"/>
        <v>2.4433430016381417</v>
      </c>
      <c r="CB63" s="137" t="s">
        <v>60</v>
      </c>
      <c r="CD63" s="63">
        <f t="shared" si="87"/>
        <v>175.29369462302057</v>
      </c>
      <c r="CE63" s="63">
        <f t="shared" si="88"/>
        <v>118.54004959053985</v>
      </c>
      <c r="CF63" s="63">
        <f t="shared" si="89"/>
        <v>105.31630851244243</v>
      </c>
      <c r="CG63" s="137">
        <f t="shared" si="90"/>
        <v>13.223741078097426</v>
      </c>
    </row>
    <row r="64" spans="1:85">
      <c r="A64" s="127" t="s">
        <v>124</v>
      </c>
      <c r="B64" s="17" t="s">
        <v>117</v>
      </c>
      <c r="C64" s="17" t="s">
        <v>118</v>
      </c>
      <c r="D64" s="113" t="s">
        <v>119</v>
      </c>
      <c r="E64" s="17">
        <v>0.1026</v>
      </c>
      <c r="F64" s="6">
        <v>0.70899999999999996</v>
      </c>
      <c r="G64" s="6">
        <v>100.72799999999999</v>
      </c>
      <c r="H64" s="6">
        <f t="shared" si="86"/>
        <v>981.75438596491222</v>
      </c>
      <c r="I64" s="6">
        <v>10.099604221635884</v>
      </c>
      <c r="J64" s="111">
        <f t="shared" si="67"/>
        <v>9915.3307411007718</v>
      </c>
      <c r="K64" s="104">
        <v>0.86814906066788222</v>
      </c>
      <c r="L64" s="104">
        <v>0.93881806839364712</v>
      </c>
      <c r="M64" s="104">
        <v>0.75548046887561215</v>
      </c>
      <c r="N64" s="104">
        <v>8.0088265975668274E-2</v>
      </c>
      <c r="O64" s="104">
        <v>-0.76488169609791745</v>
      </c>
      <c r="P64" s="104">
        <v>3.2976863916138415</v>
      </c>
      <c r="Q64" s="104">
        <v>0.98458012723019195</v>
      </c>
      <c r="R64" s="104">
        <v>2.024692693892002</v>
      </c>
      <c r="S64" s="104">
        <v>0.193933228011615</v>
      </c>
      <c r="T64" s="104">
        <v>5.6045549625534834</v>
      </c>
      <c r="U64" s="104">
        <v>1.3715762713187132</v>
      </c>
      <c r="V64" s="104">
        <v>32.934393569077471</v>
      </c>
      <c r="W64" s="104">
        <v>1.0437979715656409</v>
      </c>
      <c r="X64" s="104">
        <v>0.23346820054467998</v>
      </c>
      <c r="Y64" s="104">
        <v>0.10478914912813457</v>
      </c>
      <c r="Z64" s="104">
        <v>1.6839519685846176E-3</v>
      </c>
      <c r="AA64" s="104">
        <v>1.1256668857130994</v>
      </c>
      <c r="AB64" s="104">
        <v>1.7344122856852988</v>
      </c>
      <c r="AC64" s="104">
        <v>0.17847404062881589</v>
      </c>
      <c r="AD64" s="104">
        <v>0.62503527661039082</v>
      </c>
      <c r="AE64" s="104">
        <v>0.10050506719345727</v>
      </c>
      <c r="AF64" s="104">
        <v>1.3245041642275123E-2</v>
      </c>
      <c r="AG64" s="104">
        <v>8.7388643951750236E-2</v>
      </c>
      <c r="AH64" s="104">
        <v>1.3330838307054699E-2</v>
      </c>
      <c r="AI64" s="104">
        <v>9.4027197930236589E-2</v>
      </c>
      <c r="AJ64" s="104">
        <v>1.3375819529500206E-2</v>
      </c>
      <c r="AK64" s="104">
        <v>6.3515321926771784E-2</v>
      </c>
      <c r="AL64" s="104">
        <v>2.8069763654788586E-3</v>
      </c>
      <c r="AM64" s="104">
        <v>7.6813298468926844E-2</v>
      </c>
      <c r="AN64" s="104">
        <v>5.0079072130227147E-3</v>
      </c>
      <c r="AO64" s="104">
        <v>0.79338787484770168</v>
      </c>
      <c r="AP64" s="104">
        <v>0.1208927135944932</v>
      </c>
      <c r="AQ64" s="104">
        <v>0.37848416161706683</v>
      </c>
      <c r="AR64" s="104">
        <v>0.2018549980224959</v>
      </c>
      <c r="AS64" s="133" t="s">
        <v>60</v>
      </c>
      <c r="AT64" s="63">
        <f t="shared" si="65"/>
        <v>8.6079850690980102</v>
      </c>
      <c r="AU64" s="63">
        <f t="shared" si="68"/>
        <v>9.3086916538443774</v>
      </c>
      <c r="AV64" s="63">
        <f t="shared" si="69"/>
        <v>7.490838717343582</v>
      </c>
      <c r="AW64" s="63">
        <f t="shared" si="70"/>
        <v>0.79410164562999863</v>
      </c>
      <c r="AX64" s="63" t="str">
        <f t="shared" si="71"/>
        <v>DL</v>
      </c>
      <c r="AY64" s="63">
        <f t="shared" si="72"/>
        <v>32.697651253278401</v>
      </c>
      <c r="AZ64" s="63">
        <f t="shared" si="73"/>
        <v>9.7624376026024304</v>
      </c>
      <c r="BA64" s="63">
        <f t="shared" si="74"/>
        <v>20.075497709029502</v>
      </c>
      <c r="BB64" s="63">
        <f t="shared" si="75"/>
        <v>1.9229120974244716</v>
      </c>
      <c r="BC64" s="63">
        <f t="shared" si="76"/>
        <v>55.571016110395441</v>
      </c>
      <c r="BD64" s="63">
        <f t="shared" si="77"/>
        <v>13.599632366770809</v>
      </c>
      <c r="BE64" s="63">
        <f t="shared" si="78"/>
        <v>326.55540499498545</v>
      </c>
      <c r="BF64" s="63">
        <f t="shared" si="79"/>
        <v>10.349602114963428</v>
      </c>
      <c r="BG64" s="63">
        <f t="shared" si="80"/>
        <v>2.3149144259301453</v>
      </c>
      <c r="BH64" s="63">
        <f t="shared" si="41"/>
        <v>1.039019071683986</v>
      </c>
      <c r="BI64" s="63">
        <f t="shared" si="42"/>
        <v>1.6696940720644222E-2</v>
      </c>
      <c r="BJ64" s="63">
        <f t="shared" si="43"/>
        <v>11.161359476150263</v>
      </c>
      <c r="BK64" s="63">
        <f t="shared" si="44"/>
        <v>17.197271453998297</v>
      </c>
      <c r="BL64" s="63">
        <f t="shared" si="45"/>
        <v>1.7696291415353662</v>
      </c>
      <c r="BM64" s="63">
        <f t="shared" si="46"/>
        <v>6.1974314924474321</v>
      </c>
      <c r="BN64" s="63">
        <f t="shared" si="47"/>
        <v>0.99654098237968547</v>
      </c>
      <c r="BO64" s="63">
        <f t="shared" si="48"/>
        <v>0.1313289685628104</v>
      </c>
      <c r="BP64" s="63">
        <f t="shared" si="49"/>
        <v>0.86648730779789918</v>
      </c>
      <c r="BQ64" s="63">
        <f t="shared" si="50"/>
        <v>0.13217967087058324</v>
      </c>
      <c r="BR64" s="63">
        <f t="shared" si="51"/>
        <v>0.93231076613724162</v>
      </c>
      <c r="BS64" s="63">
        <f t="shared" si="52"/>
        <v>0.13262567456826946</v>
      </c>
      <c r="BT64" s="63">
        <f t="shared" si="53"/>
        <v>0.62977542403143216</v>
      </c>
      <c r="BU64" s="63">
        <f t="shared" si="54"/>
        <v>2.783209904617584E-2</v>
      </c>
      <c r="BV64" s="63">
        <f t="shared" si="55"/>
        <v>0.76162925963429917</v>
      </c>
      <c r="BW64" s="63">
        <f t="shared" si="56"/>
        <v>4.9655056337864413E-2</v>
      </c>
      <c r="BX64" s="63">
        <f t="shared" si="57"/>
        <v>7.8667031850940283</v>
      </c>
      <c r="BY64" s="63">
        <f t="shared" si="58"/>
        <v>1.1986912394785698</v>
      </c>
      <c r="BZ64" s="63">
        <f t="shared" si="59"/>
        <v>3.7527956427014555</v>
      </c>
      <c r="CA64" s="63">
        <f t="shared" si="60"/>
        <v>2.0014590671372892</v>
      </c>
      <c r="CB64" s="137" t="s">
        <v>60</v>
      </c>
      <c r="CD64" s="63">
        <f t="shared" si="87"/>
        <v>54.585689140268428</v>
      </c>
      <c r="CE64" s="63">
        <f t="shared" si="88"/>
        <v>40.986056773497616</v>
      </c>
      <c r="CF64" s="63">
        <f t="shared" si="89"/>
        <v>37.453561515073858</v>
      </c>
      <c r="CG64" s="137">
        <f t="shared" si="90"/>
        <v>3.5324952584237654</v>
      </c>
    </row>
    <row r="65" spans="1:85" s="5" customFormat="1">
      <c r="A65" s="128" t="s">
        <v>125</v>
      </c>
      <c r="B65" s="56" t="s">
        <v>117</v>
      </c>
      <c r="C65" s="56" t="s">
        <v>118</v>
      </c>
      <c r="D65" s="114" t="s">
        <v>119</v>
      </c>
      <c r="E65" s="56">
        <v>0.1055</v>
      </c>
      <c r="F65" s="55">
        <v>0.65200000000000002</v>
      </c>
      <c r="G65" s="55">
        <v>101.56</v>
      </c>
      <c r="H65" s="55">
        <f t="shared" si="86"/>
        <v>962.65402843601896</v>
      </c>
      <c r="I65" s="55">
        <v>10.116065573770491</v>
      </c>
      <c r="J65" s="112">
        <f t="shared" si="67"/>
        <v>9738.2712765130909</v>
      </c>
      <c r="K65" s="108">
        <v>0.81196460659142045</v>
      </c>
      <c r="L65" s="108">
        <v>1.2004757053305908</v>
      </c>
      <c r="M65" s="108">
        <v>0.51983452153085086</v>
      </c>
      <c r="N65" s="108">
        <v>0.1561830786509707</v>
      </c>
      <c r="O65" s="108">
        <v>-0.99115371934534391</v>
      </c>
      <c r="P65" s="108">
        <v>6.082980338454048</v>
      </c>
      <c r="Q65" s="108">
        <v>0.58326677158175022</v>
      </c>
      <c r="R65" s="108">
        <v>1.3267767517394058</v>
      </c>
      <c r="S65" s="108">
        <v>0.21395734244892073</v>
      </c>
      <c r="T65" s="108">
        <v>13.613349221644972</v>
      </c>
      <c r="U65" s="108">
        <v>0.73417052378199532</v>
      </c>
      <c r="V65" s="108">
        <v>11.122048753095369</v>
      </c>
      <c r="W65" s="108">
        <v>1.1683388495412217</v>
      </c>
      <c r="X65" s="108">
        <v>0.33573274150971583</v>
      </c>
      <c r="Y65" s="108">
        <v>0.15310773945985565</v>
      </c>
      <c r="Z65" s="108">
        <v>2.8338309903266985E-3</v>
      </c>
      <c r="AA65" s="108">
        <v>1.0802451282362711</v>
      </c>
      <c r="AB65" s="108">
        <v>1.8524924221672248</v>
      </c>
      <c r="AC65" s="108">
        <v>0.21502825729957356</v>
      </c>
      <c r="AD65" s="108">
        <v>0.84288935713788971</v>
      </c>
      <c r="AE65" s="108">
        <v>0.16720638851312036</v>
      </c>
      <c r="AF65" s="108">
        <v>2.8412181626341838E-2</v>
      </c>
      <c r="AG65" s="108">
        <v>0.15036759115017775</v>
      </c>
      <c r="AH65" s="108">
        <v>2.2164863310307373E-2</v>
      </c>
      <c r="AI65" s="108">
        <v>0.15754402423545222</v>
      </c>
      <c r="AJ65" s="108">
        <v>2.4861114216959791E-2</v>
      </c>
      <c r="AK65" s="108">
        <v>9.493084247470418E-2</v>
      </c>
      <c r="AL65" s="108">
        <v>5.8899150182068136E-3</v>
      </c>
      <c r="AM65" s="108">
        <v>0.10423245976764507</v>
      </c>
      <c r="AN65" s="108">
        <v>6.9750056151849154E-3</v>
      </c>
      <c r="AO65" s="108">
        <v>0.32043638409343389</v>
      </c>
      <c r="AP65" s="108">
        <v>7.9572478023245033E-2</v>
      </c>
      <c r="AQ65" s="108">
        <v>0.1386339671303134</v>
      </c>
      <c r="AR65" s="108">
        <v>0.34372301653587234</v>
      </c>
      <c r="AS65" s="134" t="s">
        <v>60</v>
      </c>
      <c r="AT65" s="86">
        <f t="shared" si="65"/>
        <v>7.9071316059144818</v>
      </c>
      <c r="AU65" s="86">
        <f t="shared" si="68"/>
        <v>11.690558079372686</v>
      </c>
      <c r="AV65" s="86">
        <f t="shared" si="69"/>
        <v>5.0622895895638109</v>
      </c>
      <c r="AW65" s="86">
        <f t="shared" si="70"/>
        <v>1.5209531887041328</v>
      </c>
      <c r="AX65" s="86" t="str">
        <f t="shared" si="71"/>
        <v>DL</v>
      </c>
      <c r="AY65" s="86">
        <f t="shared" si="72"/>
        <v>59.237712705560938</v>
      </c>
      <c r="AZ65" s="86">
        <f t="shared" si="73"/>
        <v>5.6800100482390796</v>
      </c>
      <c r="BA65" s="86">
        <f t="shared" si="74"/>
        <v>12.920511931809195</v>
      </c>
      <c r="BB65" s="86">
        <f t="shared" si="75"/>
        <v>2.0835746423693999</v>
      </c>
      <c r="BC65" s="86">
        <f t="shared" si="76"/>
        <v>132.57048770228707</v>
      </c>
      <c r="BD65" s="86">
        <f t="shared" si="77"/>
        <v>7.1495517238087762</v>
      </c>
      <c r="BE65" s="86">
        <f t="shared" si="78"/>
        <v>108.30952790824686</v>
      </c>
      <c r="BF65" s="86">
        <f t="shared" si="79"/>
        <v>11.377600659721629</v>
      </c>
      <c r="BG65" s="86">
        <f t="shared" si="80"/>
        <v>3.2694565132290601</v>
      </c>
      <c r="BH65" s="86">
        <f t="shared" si="41"/>
        <v>1.4910047013937622</v>
      </c>
      <c r="BI65" s="86">
        <f t="shared" si="42"/>
        <v>2.7596614935591134E-2</v>
      </c>
      <c r="BJ65" s="86">
        <f t="shared" si="43"/>
        <v>10.51972010389648</v>
      </c>
      <c r="BK65" s="86">
        <f t="shared" si="44"/>
        <v>18.040073744749247</v>
      </c>
      <c r="BL65" s="86">
        <f t="shared" si="45"/>
        <v>2.0940035016991039</v>
      </c>
      <c r="BM65" s="86">
        <f t="shared" si="46"/>
        <v>8.2082852158944952</v>
      </c>
      <c r="BN65" s="86">
        <f t="shared" si="47"/>
        <v>1.6283011705068084</v>
      </c>
      <c r="BO65" s="86">
        <f t="shared" si="48"/>
        <v>0.27668553223487768</v>
      </c>
      <c r="BP65" s="86">
        <f t="shared" si="49"/>
        <v>1.4643203938162401</v>
      </c>
      <c r="BQ65" s="86">
        <f t="shared" si="50"/>
        <v>0.21584745172260517</v>
      </c>
      <c r="BR65" s="86">
        <f t="shared" si="51"/>
        <v>1.5342064459983866</v>
      </c>
      <c r="BS65" s="86">
        <f t="shared" si="52"/>
        <v>0.24210427448113078</v>
      </c>
      <c r="BT65" s="86">
        <f t="shared" si="53"/>
        <v>0.92446229652660061</v>
      </c>
      <c r="BU65" s="86">
        <f t="shared" si="54"/>
        <v>5.7357590242906487E-2</v>
      </c>
      <c r="BV65" s="86">
        <f t="shared" si="55"/>
        <v>1.0150439690355644</v>
      </c>
      <c r="BW65" s="86">
        <f t="shared" si="56"/>
        <v>6.7924496835872789E-2</v>
      </c>
      <c r="BX65" s="86">
        <f t="shared" si="57"/>
        <v>3.1204964351668036</v>
      </c>
      <c r="BY65" s="86">
        <f t="shared" si="58"/>
        <v>0.7748983771347363</v>
      </c>
      <c r="BZ65" s="86">
        <f t="shared" si="59"/>
        <v>1.3500551800541909</v>
      </c>
      <c r="CA65" s="86">
        <f t="shared" si="60"/>
        <v>3.3472679790077198</v>
      </c>
      <c r="CB65" s="138" t="s">
        <v>60</v>
      </c>
      <c r="CC65" s="143"/>
      <c r="CD65" s="86">
        <f t="shared" si="87"/>
        <v>53.437887911449089</v>
      </c>
      <c r="CE65" s="86">
        <f t="shared" si="88"/>
        <v>46.288336187640311</v>
      </c>
      <c r="CF65" s="86">
        <f t="shared" si="89"/>
        <v>40.767069268981011</v>
      </c>
      <c r="CG65" s="138">
        <f t="shared" si="90"/>
        <v>5.5212669186593066</v>
      </c>
    </row>
    <row r="66" spans="1:85">
      <c r="A66" s="127" t="s">
        <v>126</v>
      </c>
      <c r="B66" s="17">
        <v>3</v>
      </c>
      <c r="C66" s="17" t="s">
        <v>127</v>
      </c>
      <c r="D66" s="113">
        <v>287.89999999999998</v>
      </c>
      <c r="E66" s="17">
        <v>0.1002</v>
      </c>
      <c r="F66" s="6">
        <v>0.69099999999999995</v>
      </c>
      <c r="G66" s="6">
        <v>103.194</v>
      </c>
      <c r="H66" s="6">
        <f t="shared" ref="H66:H74" si="91">G66/E66</f>
        <v>1029.8802395209582</v>
      </c>
      <c r="I66" s="6">
        <v>10.01377049180328</v>
      </c>
      <c r="J66" s="111">
        <f t="shared" si="67"/>
        <v>10312.984352606265</v>
      </c>
      <c r="K66" s="104">
        <v>1.8428610603436755</v>
      </c>
      <c r="L66" s="104">
        <v>8.1931455945860812</v>
      </c>
      <c r="M66" s="104">
        <v>3.4813258316130544</v>
      </c>
      <c r="N66" s="104">
        <v>0.57973310961834601</v>
      </c>
      <c r="O66" s="104">
        <v>2.9021545341823551</v>
      </c>
      <c r="P66" s="104">
        <v>0.11479642320701162</v>
      </c>
      <c r="Q66" s="104">
        <v>7.5616278180424032</v>
      </c>
      <c r="R66" s="104">
        <v>2.2669996241786126</v>
      </c>
      <c r="S66" s="104">
        <v>0.70819703022028235</v>
      </c>
      <c r="T66" s="104">
        <v>12.445871460846735</v>
      </c>
      <c r="U66" s="104">
        <v>7.5166800093578168</v>
      </c>
      <c r="V66" s="104">
        <v>72.228079241262748</v>
      </c>
      <c r="W66" s="104">
        <v>1.3073405147467205</v>
      </c>
      <c r="X66" s="104">
        <v>-3.1277010666816006E-2</v>
      </c>
      <c r="Y66" s="104">
        <v>0.27528608935178384</v>
      </c>
      <c r="Z66" s="104">
        <v>3.8429415339469752E-2</v>
      </c>
      <c r="AA66" s="104">
        <v>3.3085851429711486</v>
      </c>
      <c r="AB66" s="104">
        <v>6.7601526536827459</v>
      </c>
      <c r="AC66" s="104">
        <v>0.72886515859895595</v>
      </c>
      <c r="AD66" s="104">
        <v>2.7122902875892518</v>
      </c>
      <c r="AE66" s="104">
        <v>0.48977626161341192</v>
      </c>
      <c r="AF66" s="104">
        <v>9.7228811753350214E-2</v>
      </c>
      <c r="AG66" s="104">
        <v>0.43553453005533083</v>
      </c>
      <c r="AH66" s="104">
        <v>5.3891607562267137E-2</v>
      </c>
      <c r="AI66" s="104">
        <v>0.36223647672332765</v>
      </c>
      <c r="AJ66" s="104">
        <v>6.6315897316633912E-2</v>
      </c>
      <c r="AK66" s="104">
        <v>0.20936819279803973</v>
      </c>
      <c r="AL66" s="104">
        <v>2.3761649261687005E-2</v>
      </c>
      <c r="AM66" s="104">
        <v>0.21125415035135592</v>
      </c>
      <c r="AN66" s="104">
        <v>2.4864792652018453E-2</v>
      </c>
      <c r="AO66" s="104">
        <v>1.8253469986764606</v>
      </c>
      <c r="AP66" s="104">
        <v>0.27540255044251949</v>
      </c>
      <c r="AQ66" s="104">
        <v>0.2583421835129418</v>
      </c>
      <c r="AR66" s="104">
        <v>0.37465894669859834</v>
      </c>
      <c r="AS66" s="133" t="s">
        <v>60</v>
      </c>
      <c r="AT66" s="63">
        <f t="shared" si="65"/>
        <v>19.005397279351715</v>
      </c>
      <c r="AU66" s="63">
        <f t="shared" si="68"/>
        <v>84.4957823155912</v>
      </c>
      <c r="AV66" s="63">
        <f t="shared" si="69"/>
        <v>35.902858827749419</v>
      </c>
      <c r="AW66" s="63">
        <f t="shared" si="70"/>
        <v>5.9787784881817752</v>
      </c>
      <c r="AX66" s="63">
        <f t="shared" si="71"/>
        <v>29.929874299867951</v>
      </c>
      <c r="AY66" s="63">
        <f t="shared" si="72"/>
        <v>1.1838937162690777</v>
      </c>
      <c r="AZ66" s="63">
        <f t="shared" si="73"/>
        <v>77.982949367703569</v>
      </c>
      <c r="BA66" s="63">
        <f t="shared" si="74"/>
        <v>23.379531651518313</v>
      </c>
      <c r="BB66" s="63">
        <f t="shared" si="75"/>
        <v>7.3036248912239978</v>
      </c>
      <c r="BC66" s="63">
        <f t="shared" si="76"/>
        <v>128.35407763026126</v>
      </c>
      <c r="BD66" s="63">
        <f t="shared" si="77"/>
        <v>77.519403320055488</v>
      </c>
      <c r="BE66" s="63">
        <f t="shared" si="78"/>
        <v>744.88705103394807</v>
      </c>
      <c r="BF66" s="63">
        <f t="shared" si="79"/>
        <v>13.482582272111149</v>
      </c>
      <c r="BG66" s="63" t="str">
        <f t="shared" si="80"/>
        <v>DL</v>
      </c>
      <c r="BH66" s="63">
        <f t="shared" si="41"/>
        <v>2.8390211319751169</v>
      </c>
      <c r="BI66" s="63">
        <f t="shared" si="42"/>
        <v>0.39632195907575873</v>
      </c>
      <c r="BJ66" s="63">
        <f t="shared" si="43"/>
        <v>34.121386808727017</v>
      </c>
      <c r="BK66" s="63">
        <f t="shared" si="44"/>
        <v>69.717348538659877</v>
      </c>
      <c r="BL66" s="63">
        <f t="shared" si="45"/>
        <v>7.5167749757909172</v>
      </c>
      <c r="BM66" s="63">
        <f t="shared" si="46"/>
        <v>27.971807295633901</v>
      </c>
      <c r="BN66" s="63">
        <f t="shared" si="47"/>
        <v>5.0510549222971095</v>
      </c>
      <c r="BO66" s="63">
        <f t="shared" si="48"/>
        <v>1.0027192142348009</v>
      </c>
      <c r="BP66" s="63">
        <f t="shared" si="49"/>
        <v>4.4916607934803494</v>
      </c>
      <c r="BQ66" s="63">
        <f t="shared" si="50"/>
        <v>0.55578330552645838</v>
      </c>
      <c r="BR66" s="63">
        <f t="shared" si="51"/>
        <v>3.7357391163909015</v>
      </c>
      <c r="BS66" s="63">
        <f t="shared" si="52"/>
        <v>0.68391481135548926</v>
      </c>
      <c r="BT66" s="63">
        <f t="shared" si="53"/>
        <v>2.1592108962596352</v>
      </c>
      <c r="BU66" s="63">
        <f t="shared" si="54"/>
        <v>0.24505351702789627</v>
      </c>
      <c r="BV66" s="63">
        <f t="shared" si="55"/>
        <v>2.1786607469966648</v>
      </c>
      <c r="BW66" s="63">
        <f t="shared" si="56"/>
        <v>0.25643021755106554</v>
      </c>
      <c r="BX66" s="63">
        <f t="shared" si="57"/>
        <v>18.824775035427145</v>
      </c>
      <c r="BY66" s="63">
        <f t="shared" si="58"/>
        <v>2.8402221933815612</v>
      </c>
      <c r="BZ66" s="63">
        <f t="shared" si="59"/>
        <v>2.6642788961871053</v>
      </c>
      <c r="CA66" s="63">
        <f t="shared" si="60"/>
        <v>3.8638518548665894</v>
      </c>
      <c r="CB66" s="137" t="s">
        <v>60</v>
      </c>
      <c r="CD66" s="63">
        <f t="shared" ref="CD66:CD74" si="92">SUM(BJ66:BW66)+BD66</f>
        <v>237.20694847998755</v>
      </c>
      <c r="CE66" s="63">
        <f t="shared" ref="CE66:CE74" si="93">SUM(BJ66:BW66)</f>
        <v>159.68754515993206</v>
      </c>
      <c r="CF66" s="63">
        <f t="shared" ref="CF66:CF74" si="94">SUM(BJ66:BO66)</f>
        <v>145.38109175534362</v>
      </c>
      <c r="CG66" s="137">
        <f t="shared" ref="CG66:CG74" si="95">SUM(BP66:BW66)</f>
        <v>14.30645340458846</v>
      </c>
    </row>
    <row r="67" spans="1:85">
      <c r="A67" s="127" t="s">
        <v>128</v>
      </c>
      <c r="B67" s="17">
        <v>3</v>
      </c>
      <c r="C67" s="17" t="s">
        <v>127</v>
      </c>
      <c r="D67" s="113">
        <v>293.2</v>
      </c>
      <c r="E67" s="17">
        <v>0.1004</v>
      </c>
      <c r="F67" s="6">
        <v>0.69699999999999995</v>
      </c>
      <c r="G67" s="6">
        <v>100.88</v>
      </c>
      <c r="H67" s="6">
        <f t="shared" si="91"/>
        <v>1004.7808764940238</v>
      </c>
      <c r="I67" s="6">
        <v>10.019269102990034</v>
      </c>
      <c r="J67" s="111">
        <f t="shared" si="67"/>
        <v>10067.169991131817</v>
      </c>
      <c r="K67" s="105">
        <v>1.5972778264659766</v>
      </c>
      <c r="L67" s="105">
        <v>8.0688614863606549</v>
      </c>
      <c r="M67" s="105">
        <v>3.2952268846796406</v>
      </c>
      <c r="N67" s="105">
        <v>0.51125721167869054</v>
      </c>
      <c r="O67" s="105">
        <v>1.4973468147101283</v>
      </c>
      <c r="P67" s="105">
        <v>0.33984928752072135</v>
      </c>
      <c r="Q67" s="105">
        <v>1.7032280420154366</v>
      </c>
      <c r="R67" s="105">
        <v>2.5039973227867809</v>
      </c>
      <c r="S67" s="105">
        <v>0.64758637913030603</v>
      </c>
      <c r="T67" s="105">
        <v>16.026649348401662</v>
      </c>
      <c r="U67" s="105">
        <v>2.7767678407279082</v>
      </c>
      <c r="V67" s="105">
        <v>20.4184611249825</v>
      </c>
      <c r="W67" s="105">
        <v>0.99580600365673755</v>
      </c>
      <c r="X67" s="105">
        <v>-6.3038261232253576E-2</v>
      </c>
      <c r="Y67" s="105">
        <v>5.527799836835786E-2</v>
      </c>
      <c r="Z67" s="105">
        <v>2.1027520545347676E-3</v>
      </c>
      <c r="AA67" s="105">
        <v>3.4841397601450428</v>
      </c>
      <c r="AB67" s="105">
        <v>6.7910965848196714</v>
      </c>
      <c r="AC67" s="105">
        <v>0.74320451912817298</v>
      </c>
      <c r="AD67" s="105">
        <v>2.8246632562260556</v>
      </c>
      <c r="AE67" s="105">
        <v>0.49041936487991755</v>
      </c>
      <c r="AF67" s="105">
        <v>9.4738540826266385E-2</v>
      </c>
      <c r="AG67" s="105">
        <v>0.41293196359084522</v>
      </c>
      <c r="AH67" s="105">
        <v>4.8077626283156004E-2</v>
      </c>
      <c r="AI67" s="105">
        <v>0.32842589193477384</v>
      </c>
      <c r="AJ67" s="105">
        <v>5.6332851371055911E-2</v>
      </c>
      <c r="AK67" s="105">
        <v>0.18452342146536818</v>
      </c>
      <c r="AL67" s="105">
        <v>1.870869903734234E-2</v>
      </c>
      <c r="AM67" s="105">
        <v>0.1885090526739184</v>
      </c>
      <c r="AN67" s="105">
        <v>2.06269955003884E-2</v>
      </c>
      <c r="AO67" s="105">
        <v>0.53625003060541099</v>
      </c>
      <c r="AP67" s="105">
        <v>9.3450508661398243E-2</v>
      </c>
      <c r="AQ67" s="105">
        <v>0.17635964261786688</v>
      </c>
      <c r="AR67" s="105">
        <v>0.34696922474921021</v>
      </c>
      <c r="AS67" s="133" t="s">
        <v>60</v>
      </c>
      <c r="AT67" s="63">
        <f t="shared" si="65"/>
        <v>16.080067402098532</v>
      </c>
      <c r="AU67" s="63">
        <f t="shared" si="68"/>
        <v>81.230600218089251</v>
      </c>
      <c r="AV67" s="63">
        <f t="shared" si="69"/>
        <v>33.173609207417663</v>
      </c>
      <c r="AW67" s="63">
        <f t="shared" si="70"/>
        <v>5.1469132591614404</v>
      </c>
      <c r="AX67" s="63">
        <f t="shared" si="71"/>
        <v>15.074044919366617</v>
      </c>
      <c r="AY67" s="63">
        <f t="shared" si="72"/>
        <v>3.4213205488361349</v>
      </c>
      <c r="AZ67" s="63">
        <f t="shared" si="73"/>
        <v>17.146686232632003</v>
      </c>
      <c r="BA67" s="63">
        <f t="shared" si="74"/>
        <v>25.208166705833488</v>
      </c>
      <c r="BB67" s="63">
        <f t="shared" si="75"/>
        <v>6.5193621626463294</v>
      </c>
      <c r="BC67" s="63">
        <f t="shared" si="76"/>
        <v>161.34300337862152</v>
      </c>
      <c r="BD67" s="63">
        <f t="shared" si="77"/>
        <v>27.954193878515891</v>
      </c>
      <c r="BE67" s="63">
        <f t="shared" si="78"/>
        <v>205.55611910251542</v>
      </c>
      <c r="BF67" s="63">
        <f t="shared" si="79"/>
        <v>10.024948317002009</v>
      </c>
      <c r="BG67" s="63" t="str">
        <f t="shared" si="80"/>
        <v>DL</v>
      </c>
      <c r="BH67" s="63">
        <f t="shared" si="41"/>
        <v>0.55649300634376586</v>
      </c>
      <c r="BI67" s="63">
        <f t="shared" si="42"/>
        <v>2.1168762382203186E-2</v>
      </c>
      <c r="BJ67" s="63">
        <f t="shared" si="43"/>
        <v>35.075427238241382</v>
      </c>
      <c r="BK67" s="63">
        <f t="shared" si="44"/>
        <v>68.367123745574375</v>
      </c>
      <c r="BL67" s="63">
        <f t="shared" si="45"/>
        <v>7.4819662322406959</v>
      </c>
      <c r="BM67" s="63">
        <f t="shared" si="46"/>
        <v>28.43636516813163</v>
      </c>
      <c r="BN67" s="63">
        <f t="shared" si="47"/>
        <v>4.9371351131890311</v>
      </c>
      <c r="BO67" s="63">
        <f t="shared" si="48"/>
        <v>0.95374899520980549</v>
      </c>
      <c r="BP67" s="63">
        <f t="shared" si="49"/>
        <v>4.1570562722408928</v>
      </c>
      <c r="BQ67" s="63">
        <f t="shared" si="50"/>
        <v>0.48400563656263845</v>
      </c>
      <c r="BR67" s="63">
        <f t="shared" si="51"/>
        <v>3.3063192835964563</v>
      </c>
      <c r="BS67" s="63">
        <f t="shared" si="52"/>
        <v>0.56711239083758291</v>
      </c>
      <c r="BT67" s="63">
        <f t="shared" si="53"/>
        <v>1.8576286512371232</v>
      </c>
      <c r="BU67" s="63">
        <f t="shared" si="54"/>
        <v>0.18834365352184951</v>
      </c>
      <c r="BV67" s="63">
        <f t="shared" si="55"/>
        <v>1.8977526781355585</v>
      </c>
      <c r="BW67" s="63">
        <f t="shared" si="56"/>
        <v>0.20765547010872112</v>
      </c>
      <c r="BX67" s="63">
        <f t="shared" si="57"/>
        <v>5.3985202158543126</v>
      </c>
      <c r="BY67" s="63">
        <f t="shared" si="58"/>
        <v>0.94078215645203234</v>
      </c>
      <c r="BZ67" s="63">
        <f t="shared" si="59"/>
        <v>1.7754425018093214</v>
      </c>
      <c r="CA67" s="63">
        <f t="shared" si="60"/>
        <v>3.4929981672415202</v>
      </c>
      <c r="CB67" s="137" t="s">
        <v>60</v>
      </c>
      <c r="CD67" s="63">
        <f t="shared" si="92"/>
        <v>185.87183440734364</v>
      </c>
      <c r="CE67" s="63">
        <f t="shared" si="93"/>
        <v>157.91764052882775</v>
      </c>
      <c r="CF67" s="63">
        <f t="shared" si="94"/>
        <v>145.25176649258691</v>
      </c>
      <c r="CG67" s="137">
        <f t="shared" si="95"/>
        <v>12.665874036240822</v>
      </c>
    </row>
    <row r="68" spans="1:85">
      <c r="A68" s="127" t="s">
        <v>129</v>
      </c>
      <c r="B68" s="17">
        <v>3</v>
      </c>
      <c r="C68" s="17" t="s">
        <v>127</v>
      </c>
      <c r="D68" s="113">
        <v>294.10000000000002</v>
      </c>
      <c r="E68" s="17">
        <v>0.1</v>
      </c>
      <c r="F68" s="6">
        <v>0.69</v>
      </c>
      <c r="G68" s="6">
        <v>102.589</v>
      </c>
      <c r="H68" s="6">
        <f t="shared" si="91"/>
        <v>1025.8899999999999</v>
      </c>
      <c r="I68" s="6">
        <v>10</v>
      </c>
      <c r="J68" s="111">
        <f t="shared" si="67"/>
        <v>10258.899999999998</v>
      </c>
      <c r="K68" s="105">
        <v>1.3492279578889643</v>
      </c>
      <c r="L68" s="105">
        <v>8.7183833185858362</v>
      </c>
      <c r="M68" s="105">
        <v>2.1069535736673495</v>
      </c>
      <c r="N68" s="105">
        <v>0.20454164984289555</v>
      </c>
      <c r="O68" s="105">
        <v>1.6508273537758757</v>
      </c>
      <c r="P68" s="105">
        <v>1.3266374888473087</v>
      </c>
      <c r="Q68" s="105">
        <v>4.5791219685131255</v>
      </c>
      <c r="R68" s="105">
        <v>2.5605702258068193</v>
      </c>
      <c r="S68" s="105">
        <v>0.38327094943699691</v>
      </c>
      <c r="T68" s="105">
        <v>10.559318386658235</v>
      </c>
      <c r="U68" s="105">
        <v>1.235197802716947</v>
      </c>
      <c r="V68" s="105">
        <v>8.6988773289470576</v>
      </c>
      <c r="W68" s="105">
        <v>0.99685108639250963</v>
      </c>
      <c r="X68" s="105">
        <v>-1.9781816628977916E-3</v>
      </c>
      <c r="Y68" s="105">
        <v>5.8387517078687778E-2</v>
      </c>
      <c r="Z68" s="105">
        <v>2.1592209028572121E-3</v>
      </c>
      <c r="AA68" s="105">
        <v>2.5922091725416174</v>
      </c>
      <c r="AB68" s="105">
        <v>4.2283621797789834</v>
      </c>
      <c r="AC68" s="105">
        <v>0.45289566723503288</v>
      </c>
      <c r="AD68" s="105">
        <v>1.5834482861516299</v>
      </c>
      <c r="AE68" s="105">
        <v>0.24678330343012156</v>
      </c>
      <c r="AF68" s="105">
        <v>4.2481791629539752E-2</v>
      </c>
      <c r="AG68" s="105">
        <v>0.21242956913333916</v>
      </c>
      <c r="AH68" s="105">
        <v>2.7329864293241177E-2</v>
      </c>
      <c r="AI68" s="105">
        <v>0.19833172303057364</v>
      </c>
      <c r="AJ68" s="105">
        <v>3.4478347077228376E-2</v>
      </c>
      <c r="AK68" s="105">
        <v>0.13391026309322834</v>
      </c>
      <c r="AL68" s="105">
        <v>1.2648917992756767E-2</v>
      </c>
      <c r="AM68" s="105">
        <v>0.14828634427476298</v>
      </c>
      <c r="AN68" s="105">
        <v>1.4545813931567094E-2</v>
      </c>
      <c r="AO68" s="105">
        <v>0.21086780547607709</v>
      </c>
      <c r="AP68" s="105">
        <v>9.3261959688017398E-2</v>
      </c>
      <c r="AQ68" s="105">
        <v>0.21032276739718528</v>
      </c>
      <c r="AR68" s="105">
        <v>0.27936016539085839</v>
      </c>
      <c r="AS68" s="133" t="s">
        <v>60</v>
      </c>
      <c r="AT68" s="63">
        <f t="shared" si="65"/>
        <v>13.841594697187093</v>
      </c>
      <c r="AU68" s="63">
        <f t="shared" si="68"/>
        <v>89.441022627040226</v>
      </c>
      <c r="AV68" s="63">
        <f t="shared" si="69"/>
        <v>21.615026016895968</v>
      </c>
      <c r="AW68" s="63">
        <f t="shared" si="70"/>
        <v>2.0983723315732807</v>
      </c>
      <c r="AX68" s="63">
        <f t="shared" si="71"/>
        <v>16.935672739651327</v>
      </c>
      <c r="AY68" s="63">
        <f t="shared" si="72"/>
        <v>13.609841334335652</v>
      </c>
      <c r="AZ68" s="63">
        <f t="shared" si="73"/>
        <v>46.976754362779289</v>
      </c>
      <c r="BA68" s="63">
        <f t="shared" si="74"/>
        <v>26.268633889529575</v>
      </c>
      <c r="BB68" s="63">
        <f t="shared" si="75"/>
        <v>3.9319383431792065</v>
      </c>
      <c r="BC68" s="63">
        <f t="shared" si="76"/>
        <v>108.32699139688815</v>
      </c>
      <c r="BD68" s="63">
        <f t="shared" si="77"/>
        <v>12.671770738292885</v>
      </c>
      <c r="BE68" s="63">
        <f t="shared" si="78"/>
        <v>89.24091262993494</v>
      </c>
      <c r="BF68" s="63">
        <f t="shared" si="79"/>
        <v>10.226595610192115</v>
      </c>
      <c r="BG68" s="63" t="str">
        <f t="shared" si="80"/>
        <v>DL</v>
      </c>
      <c r="BH68" s="63">
        <f t="shared" si="41"/>
        <v>0.59899169895854998</v>
      </c>
      <c r="BI68" s="63">
        <f t="shared" si="42"/>
        <v>2.2151231320321849E-2</v>
      </c>
      <c r="BJ68" s="63">
        <f t="shared" si="43"/>
        <v>26.593214680187192</v>
      </c>
      <c r="BK68" s="63">
        <f t="shared" si="44"/>
        <v>43.37834476613461</v>
      </c>
      <c r="BL68" s="63">
        <f t="shared" si="45"/>
        <v>4.6462113605974782</v>
      </c>
      <c r="BM68" s="63">
        <f t="shared" si="46"/>
        <v>16.244437622800952</v>
      </c>
      <c r="BN68" s="63">
        <f t="shared" si="47"/>
        <v>2.5317252315592738</v>
      </c>
      <c r="BO68" s="63">
        <f t="shared" si="48"/>
        <v>0.43581645214828524</v>
      </c>
      <c r="BP68" s="63">
        <f t="shared" si="49"/>
        <v>2.1792937067820124</v>
      </c>
      <c r="BQ68" s="63">
        <f t="shared" si="50"/>
        <v>0.28037434479793183</v>
      </c>
      <c r="BR68" s="63">
        <f t="shared" si="51"/>
        <v>2.0346653133983517</v>
      </c>
      <c r="BS68" s="63">
        <f t="shared" si="52"/>
        <v>0.35370991483057812</v>
      </c>
      <c r="BT68" s="63">
        <f t="shared" si="53"/>
        <v>1.3737719980471199</v>
      </c>
      <c r="BU68" s="63">
        <f t="shared" si="54"/>
        <v>0.12976398479589235</v>
      </c>
      <c r="BV68" s="63">
        <f t="shared" si="55"/>
        <v>1.5212547772803655</v>
      </c>
      <c r="BW68" s="63">
        <f t="shared" si="56"/>
        <v>0.14922405054255361</v>
      </c>
      <c r="BX68" s="63">
        <f t="shared" si="57"/>
        <v>2.1632717295985269</v>
      </c>
      <c r="BY68" s="63">
        <f t="shared" si="58"/>
        <v>0.95676511824340149</v>
      </c>
      <c r="BZ68" s="63">
        <f t="shared" si="59"/>
        <v>2.1576802384509839</v>
      </c>
      <c r="CA68" s="63">
        <f t="shared" si="60"/>
        <v>2.8659280007282764</v>
      </c>
      <c r="CB68" s="137" t="s">
        <v>60</v>
      </c>
      <c r="CD68" s="63">
        <f t="shared" si="92"/>
        <v>114.52357894219548</v>
      </c>
      <c r="CE68" s="63">
        <f t="shared" si="93"/>
        <v>101.85180820390259</v>
      </c>
      <c r="CF68" s="63">
        <f t="shared" si="94"/>
        <v>93.829750113427792</v>
      </c>
      <c r="CG68" s="137">
        <f t="shared" si="95"/>
        <v>8.0220580904748058</v>
      </c>
    </row>
    <row r="69" spans="1:85">
      <c r="A69" s="127" t="s">
        <v>130</v>
      </c>
      <c r="B69" s="17">
        <v>3</v>
      </c>
      <c r="C69" s="17" t="s">
        <v>127</v>
      </c>
      <c r="D69" s="113">
        <v>297.60000000000002</v>
      </c>
      <c r="E69" s="17">
        <v>0.1026</v>
      </c>
      <c r="F69" s="6">
        <v>0.65800000000000003</v>
      </c>
      <c r="G69" s="6">
        <v>102.11499999999999</v>
      </c>
      <c r="H69" s="6">
        <f t="shared" si="91"/>
        <v>995.27290448343081</v>
      </c>
      <c r="I69" s="6">
        <v>10.003944773175542</v>
      </c>
      <c r="J69" s="111">
        <f t="shared" ref="J69:J100" si="96">H69*I69</f>
        <v>9956.6551706902574</v>
      </c>
      <c r="K69" s="105">
        <v>1.7591224005692661</v>
      </c>
      <c r="L69" s="105">
        <v>7.9631236316827172</v>
      </c>
      <c r="M69" s="105">
        <v>4.5043932398510709</v>
      </c>
      <c r="N69" s="105">
        <v>0.8336973751955894</v>
      </c>
      <c r="O69" s="105">
        <v>1.6737161864424186</v>
      </c>
      <c r="P69" s="105">
        <v>0.73255782563938676</v>
      </c>
      <c r="Q69" s="105">
        <v>10.649703132567559</v>
      </c>
      <c r="R69" s="105">
        <v>2.1732930744067285</v>
      </c>
      <c r="S69" s="105">
        <v>0.57758245981655565</v>
      </c>
      <c r="T69" s="105">
        <v>14.66855656715718</v>
      </c>
      <c r="U69" s="105">
        <v>5.0988467276726368</v>
      </c>
      <c r="V69" s="105">
        <v>46.239101053967531</v>
      </c>
      <c r="W69" s="105">
        <v>0.75972920820560974</v>
      </c>
      <c r="X69" s="105">
        <v>-7.9531990552997131E-2</v>
      </c>
      <c r="Y69" s="105">
        <v>9.4895753203736347E-2</v>
      </c>
      <c r="Z69" s="105">
        <v>1.7469692425252888E-3</v>
      </c>
      <c r="AA69" s="105">
        <v>3.1380943236025436</v>
      </c>
      <c r="AB69" s="105">
        <v>5.3070139726527588</v>
      </c>
      <c r="AC69" s="105">
        <v>0.57466815116398617</v>
      </c>
      <c r="AD69" s="105">
        <v>2.1489295238124919</v>
      </c>
      <c r="AE69" s="105">
        <v>0.35175485508154952</v>
      </c>
      <c r="AF69" s="105">
        <v>6.6097310173813775E-2</v>
      </c>
      <c r="AG69" s="105">
        <v>0.31725317326831409</v>
      </c>
      <c r="AH69" s="105">
        <v>3.9045107998238682E-2</v>
      </c>
      <c r="AI69" s="105">
        <v>0.27515709925561332</v>
      </c>
      <c r="AJ69" s="105">
        <v>4.7459415414628552E-2</v>
      </c>
      <c r="AK69" s="105">
        <v>0.15906674642105781</v>
      </c>
      <c r="AL69" s="105">
        <v>1.4595315446271274E-2</v>
      </c>
      <c r="AM69" s="105">
        <v>0.16002142659279547</v>
      </c>
      <c r="AN69" s="105">
        <v>1.5734821443194755E-2</v>
      </c>
      <c r="AO69" s="105">
        <v>0.99885558270806696</v>
      </c>
      <c r="AP69" s="105">
        <v>7.3939783309966603E-2</v>
      </c>
      <c r="AQ69" s="105">
        <v>0.15973596080578958</v>
      </c>
      <c r="AR69" s="105">
        <v>0.36675079385951453</v>
      </c>
      <c r="AS69" s="133" t="s">
        <v>60</v>
      </c>
      <c r="AT69" s="63">
        <f t="shared" si="65"/>
        <v>17.514975145505044</v>
      </c>
      <c r="AU69" s="63">
        <f t="shared" si="68"/>
        <v>79.286076082239504</v>
      </c>
      <c r="AV69" s="63">
        <f t="shared" si="69"/>
        <v>44.848690242385402</v>
      </c>
      <c r="AW69" s="63">
        <f t="shared" si="70"/>
        <v>8.3008372815320595</v>
      </c>
      <c r="AX69" s="63">
        <f t="shared" si="71"/>
        <v>16.664614922009886</v>
      </c>
      <c r="AY69" s="63">
        <f t="shared" si="72"/>
        <v>7.2938256624820124</v>
      </c>
      <c r="AZ69" s="63">
        <f t="shared" si="73"/>
        <v>106.03542176119501</v>
      </c>
      <c r="BA69" s="63">
        <f t="shared" si="74"/>
        <v>21.638729726717081</v>
      </c>
      <c r="BB69" s="63">
        <f t="shared" si="75"/>
        <v>5.7507893850325065</v>
      </c>
      <c r="BC69" s="63">
        <f t="shared" si="76"/>
        <v>146.04975959094807</v>
      </c>
      <c r="BD69" s="63">
        <f t="shared" si="77"/>
        <v>50.76745863563886</v>
      </c>
      <c r="BE69" s="63">
        <f t="shared" si="78"/>
        <v>460.38678459705517</v>
      </c>
      <c r="BF69" s="63">
        <f t="shared" si="79"/>
        <v>7.5643617492047994</v>
      </c>
      <c r="BG69" s="63" t="str">
        <f t="shared" si="80"/>
        <v>DL</v>
      </c>
      <c r="BH69" s="63">
        <f t="shared" si="41"/>
        <v>0.94484429181252805</v>
      </c>
      <c r="BI69" s="63">
        <f t="shared" si="42"/>
        <v>1.7393970341626257E-2</v>
      </c>
      <c r="BJ69" s="63">
        <f t="shared" si="43"/>
        <v>31.244923073211012</v>
      </c>
      <c r="BK69" s="63">
        <f t="shared" si="44"/>
        <v>52.84010811173853</v>
      </c>
      <c r="BL69" s="63">
        <f t="shared" si="45"/>
        <v>5.721772618717913</v>
      </c>
      <c r="BM69" s="63">
        <f t="shared" si="46"/>
        <v>21.396150254716602</v>
      </c>
      <c r="BN69" s="63">
        <f t="shared" si="47"/>
        <v>3.5023017966631125</v>
      </c>
      <c r="BO69" s="63">
        <f t="shared" si="48"/>
        <v>0.65810812511082062</v>
      </c>
      <c r="BP69" s="63">
        <f t="shared" si="49"/>
        <v>3.1587804480398516</v>
      </c>
      <c r="BQ69" s="63">
        <f t="shared" si="50"/>
        <v>0.38875867644082268</v>
      </c>
      <c r="BR69" s="63">
        <f t="shared" si="51"/>
        <v>2.7396443550555345</v>
      </c>
      <c r="BS69" s="63">
        <f t="shared" si="52"/>
        <v>0.47253703388599827</v>
      </c>
      <c r="BT69" s="63">
        <f t="shared" si="53"/>
        <v>1.5837727432381012</v>
      </c>
      <c r="BU69" s="63">
        <f t="shared" si="54"/>
        <v>0.14532052300597226</v>
      </c>
      <c r="BV69" s="63">
        <f t="shared" si="55"/>
        <v>1.5932781645063885</v>
      </c>
      <c r="BW69" s="63">
        <f t="shared" si="56"/>
        <v>0.15666619128227299</v>
      </c>
      <c r="BX69" s="63">
        <f t="shared" si="57"/>
        <v>9.9452606023431045</v>
      </c>
      <c r="BY69" s="63">
        <f t="shared" si="58"/>
        <v>0.73619292581289619</v>
      </c>
      <c r="BZ69" s="63">
        <f t="shared" si="59"/>
        <v>1.5904358801021412</v>
      </c>
      <c r="CA69" s="63">
        <f t="shared" si="60"/>
        <v>3.6516111880360924</v>
      </c>
      <c r="CB69" s="137" t="s">
        <v>60</v>
      </c>
      <c r="CD69" s="63">
        <f t="shared" si="92"/>
        <v>176.36958075125179</v>
      </c>
      <c r="CE69" s="63">
        <f t="shared" si="93"/>
        <v>125.60212211561293</v>
      </c>
      <c r="CF69" s="63">
        <f t="shared" si="94"/>
        <v>115.36336398015798</v>
      </c>
      <c r="CG69" s="137">
        <f t="shared" si="95"/>
        <v>10.238758135454942</v>
      </c>
    </row>
    <row r="70" spans="1:85">
      <c r="A70" s="127" t="s">
        <v>131</v>
      </c>
      <c r="B70" s="17">
        <v>3</v>
      </c>
      <c r="C70" s="17" t="s">
        <v>127</v>
      </c>
      <c r="D70" s="113">
        <v>299.8</v>
      </c>
      <c r="E70" s="17">
        <v>0.1123</v>
      </c>
      <c r="F70" s="6">
        <v>0.71</v>
      </c>
      <c r="G70" s="6">
        <v>101.898</v>
      </c>
      <c r="H70" s="6">
        <f t="shared" si="91"/>
        <v>907.37310774710591</v>
      </c>
      <c r="I70" s="6">
        <v>10.173026315789473</v>
      </c>
      <c r="J70" s="111">
        <f t="shared" si="96"/>
        <v>9230.7305033509856</v>
      </c>
      <c r="K70" s="104">
        <v>1.8706524662876971</v>
      </c>
      <c r="L70" s="104">
        <v>6.7936599351596829</v>
      </c>
      <c r="M70" s="104">
        <v>2.1832271996640662</v>
      </c>
      <c r="N70" s="104">
        <v>0.53468032616268035</v>
      </c>
      <c r="O70" s="104">
        <v>0.22897269136357892</v>
      </c>
      <c r="P70" s="104">
        <v>1.7053644899280123</v>
      </c>
      <c r="Q70" s="104">
        <v>3.0280367042039136</v>
      </c>
      <c r="R70" s="104">
        <v>3.0286749398204393</v>
      </c>
      <c r="S70" s="104">
        <v>1.0889110962929172</v>
      </c>
      <c r="T70" s="104">
        <v>18.556845817326447</v>
      </c>
      <c r="U70" s="104">
        <v>1.8898469460629108</v>
      </c>
      <c r="V70" s="104">
        <v>11.778298125801866</v>
      </c>
      <c r="W70" s="104">
        <v>1.7575376509126581</v>
      </c>
      <c r="X70" s="104">
        <v>0.33540019168942348</v>
      </c>
      <c r="Y70" s="104">
        <v>0.17703363125381763</v>
      </c>
      <c r="Z70" s="104">
        <v>1.3063511411452757E-2</v>
      </c>
      <c r="AA70" s="104">
        <v>4.9662512376561585</v>
      </c>
      <c r="AB70" s="104">
        <v>11.228569937287856</v>
      </c>
      <c r="AC70" s="104">
        <v>1.2343594754802447</v>
      </c>
      <c r="AD70" s="104">
        <v>4.6157695206575182</v>
      </c>
      <c r="AE70" s="104">
        <v>0.87873910555787149</v>
      </c>
      <c r="AF70" s="104">
        <v>0.18168859277884297</v>
      </c>
      <c r="AG70" s="104">
        <v>0.73670228254864289</v>
      </c>
      <c r="AH70" s="104">
        <v>8.5942949300955918E-2</v>
      </c>
      <c r="AI70" s="104">
        <v>0.53087450613740872</v>
      </c>
      <c r="AJ70" s="104">
        <v>8.8501565848379704E-2</v>
      </c>
      <c r="AK70" s="104">
        <v>0.24295288203318352</v>
      </c>
      <c r="AL70" s="104">
        <v>2.7079345840239136E-2</v>
      </c>
      <c r="AM70" s="104">
        <v>0.22887297822945718</v>
      </c>
      <c r="AN70" s="104">
        <v>2.4486883346275995E-2</v>
      </c>
      <c r="AO70" s="104">
        <v>0.35710914867132243</v>
      </c>
      <c r="AP70" s="104">
        <v>0.2077919120705688</v>
      </c>
      <c r="AQ70" s="104">
        <v>0.3228053259307968</v>
      </c>
      <c r="AR70" s="104">
        <v>0.52531973963228407</v>
      </c>
      <c r="AS70" s="133" t="s">
        <v>60</v>
      </c>
      <c r="AT70" s="63">
        <f t="shared" si="65"/>
        <v>17.267488781730599</v>
      </c>
      <c r="AU70" s="63">
        <f t="shared" si="68"/>
        <v>62.710443992871966</v>
      </c>
      <c r="AV70" s="63">
        <f t="shared" si="69"/>
        <v>20.152781907684648</v>
      </c>
      <c r="AW70" s="63">
        <f t="shared" si="70"/>
        <v>4.9354899962515075</v>
      </c>
      <c r="AX70" s="63">
        <f t="shared" si="71"/>
        <v>2.1135852066041587</v>
      </c>
      <c r="AY70" s="63">
        <f t="shared" si="72"/>
        <v>15.741760016510097</v>
      </c>
      <c r="AZ70" s="63">
        <f t="shared" si="73"/>
        <v>27.95099077076145</v>
      </c>
      <c r="BA70" s="63">
        <f t="shared" si="74"/>
        <v>27.95688215173524</v>
      </c>
      <c r="BB70" s="63">
        <f t="shared" si="75"/>
        <v>10.051444871988393</v>
      </c>
      <c r="BC70" s="63">
        <f t="shared" si="76"/>
        <v>171.29324273197639</v>
      </c>
      <c r="BD70" s="63">
        <f t="shared" si="77"/>
        <v>17.444667851687615</v>
      </c>
      <c r="BE70" s="63">
        <f t="shared" si="78"/>
        <v>108.72229578740104</v>
      </c>
      <c r="BF70" s="63">
        <f t="shared" si="79"/>
        <v>16.22335640506731</v>
      </c>
      <c r="BG70" s="63">
        <f t="shared" si="80"/>
        <v>3.0959887802573287</v>
      </c>
      <c r="BH70" s="63">
        <f t="shared" si="41"/>
        <v>1.6341497401336049</v>
      </c>
      <c r="BI70" s="63">
        <f t="shared" si="42"/>
        <v>0.12058575326657064</v>
      </c>
      <c r="BJ70" s="63">
        <f t="shared" si="43"/>
        <v>45.842126786737289</v>
      </c>
      <c r="BK70" s="63">
        <f t="shared" si="44"/>
        <v>103.64790302913288</v>
      </c>
      <c r="BL70" s="63">
        <f t="shared" si="45"/>
        <v>11.394039662415818</v>
      </c>
      <c r="BM70" s="63">
        <f t="shared" si="46"/>
        <v>42.606924510771108</v>
      </c>
      <c r="BN70" s="63">
        <f t="shared" si="47"/>
        <v>8.1114038661604067</v>
      </c>
      <c r="BO70" s="63">
        <f t="shared" si="48"/>
        <v>1.6771184354745814</v>
      </c>
      <c r="BP70" s="63">
        <f t="shared" si="49"/>
        <v>6.8003002314100538</v>
      </c>
      <c r="BQ70" s="63">
        <f t="shared" si="50"/>
        <v>0.79331620366028111</v>
      </c>
      <c r="BR70" s="63">
        <f t="shared" si="51"/>
        <v>4.9003594972539686</v>
      </c>
      <c r="BS70" s="63">
        <f t="shared" si="52"/>
        <v>0.8169341034709644</v>
      </c>
      <c r="BT70" s="63">
        <f t="shared" si="53"/>
        <v>2.2426325790607406</v>
      </c>
      <c r="BU70" s="63">
        <f t="shared" si="54"/>
        <v>0.24996214365828601</v>
      </c>
      <c r="BV70" s="63">
        <f t="shared" si="55"/>
        <v>2.1126647815354365</v>
      </c>
      <c r="BW70" s="63">
        <f t="shared" si="56"/>
        <v>0.22603182103646707</v>
      </c>
      <c r="BX70" s="63">
        <f t="shared" si="57"/>
        <v>3.2963783116660781</v>
      </c>
      <c r="BY70" s="63">
        <f t="shared" si="58"/>
        <v>1.9180711410994251</v>
      </c>
      <c r="BZ70" s="63">
        <f t="shared" si="59"/>
        <v>2.9797289687135629</v>
      </c>
      <c r="CA70" s="63">
        <f t="shared" si="60"/>
        <v>4.8490849446361226</v>
      </c>
      <c r="CB70" s="137" t="s">
        <v>60</v>
      </c>
      <c r="CD70" s="63">
        <f t="shared" si="92"/>
        <v>248.86638550346589</v>
      </c>
      <c r="CE70" s="63">
        <f t="shared" si="93"/>
        <v>231.42171765177827</v>
      </c>
      <c r="CF70" s="63">
        <f t="shared" si="94"/>
        <v>213.27951629069207</v>
      </c>
      <c r="CG70" s="137">
        <f t="shared" si="95"/>
        <v>18.142201361086201</v>
      </c>
    </row>
    <row r="71" spans="1:85">
      <c r="A71" s="127" t="s">
        <v>132</v>
      </c>
      <c r="B71" s="17">
        <v>3</v>
      </c>
      <c r="C71" s="17" t="s">
        <v>127</v>
      </c>
      <c r="D71" s="113">
        <v>300.2</v>
      </c>
      <c r="E71" s="17">
        <v>0.10050000000000001</v>
      </c>
      <c r="F71" s="6">
        <v>0.67700000000000005</v>
      </c>
      <c r="G71" s="6">
        <v>100.66</v>
      </c>
      <c r="H71" s="6">
        <f t="shared" si="91"/>
        <v>1001.5920398009949</v>
      </c>
      <c r="I71" s="6">
        <v>10.166112956810633</v>
      </c>
      <c r="J71" s="111">
        <f t="shared" si="96"/>
        <v>10182.297813259285</v>
      </c>
      <c r="K71" s="105">
        <v>1.3303270325293246</v>
      </c>
      <c r="L71" s="105">
        <v>6.3838820935655436</v>
      </c>
      <c r="M71" s="105">
        <v>1.826627524110386</v>
      </c>
      <c r="N71" s="105">
        <v>0.20409438807267136</v>
      </c>
      <c r="O71" s="105">
        <v>2.542716876422034</v>
      </c>
      <c r="P71" s="105">
        <v>1.273714143075646E-2</v>
      </c>
      <c r="Q71" s="105">
        <v>1.1568497711763543</v>
      </c>
      <c r="R71" s="105">
        <v>2.4464387126811578</v>
      </c>
      <c r="S71" s="105">
        <v>0.57648132760617332</v>
      </c>
      <c r="T71" s="105">
        <v>12.560350559946384</v>
      </c>
      <c r="U71" s="105">
        <v>1.5965052151627448</v>
      </c>
      <c r="V71" s="105">
        <v>10.171525892544791</v>
      </c>
      <c r="W71" s="105">
        <v>1.0330019076115358</v>
      </c>
      <c r="X71" s="105">
        <v>-0.10871020045236432</v>
      </c>
      <c r="Y71" s="105">
        <v>4.8715006638754027E-2</v>
      </c>
      <c r="Z71" s="105">
        <v>3.0728769504157951E-3</v>
      </c>
      <c r="AA71" s="105">
        <v>3.4483971029559024</v>
      </c>
      <c r="AB71" s="105">
        <v>6.4748155837817647</v>
      </c>
      <c r="AC71" s="105">
        <v>0.68570069287545765</v>
      </c>
      <c r="AD71" s="105">
        <v>2.4359544820186811</v>
      </c>
      <c r="AE71" s="105">
        <v>0.45249665083795892</v>
      </c>
      <c r="AF71" s="105">
        <v>8.5296927232459255E-2</v>
      </c>
      <c r="AG71" s="105">
        <v>0.36569397310772167</v>
      </c>
      <c r="AH71" s="105">
        <v>4.4483197327150767E-2</v>
      </c>
      <c r="AI71" s="105">
        <v>0.29567287244525609</v>
      </c>
      <c r="AJ71" s="105">
        <v>4.9919877112629317E-2</v>
      </c>
      <c r="AK71" s="105">
        <v>0.16902633483688695</v>
      </c>
      <c r="AL71" s="105">
        <v>1.6570939137474264E-2</v>
      </c>
      <c r="AM71" s="105">
        <v>0.1749066920786678</v>
      </c>
      <c r="AN71" s="105">
        <v>1.847303972370155E-2</v>
      </c>
      <c r="AO71" s="105">
        <v>0.26670979302929887</v>
      </c>
      <c r="AP71" s="105">
        <v>9.0442716635869974E-2</v>
      </c>
      <c r="AQ71" s="105">
        <v>0.18456307241101114</v>
      </c>
      <c r="AR71" s="105">
        <v>0.35479401689201612</v>
      </c>
      <c r="AS71" s="133" t="s">
        <v>60</v>
      </c>
      <c r="AT71" s="63">
        <f t="shared" si="65"/>
        <v>13.545786034243056</v>
      </c>
      <c r="AU71" s="63">
        <f t="shared" si="68"/>
        <v>65.002588681417535</v>
      </c>
      <c r="AV71" s="63">
        <f t="shared" si="69"/>
        <v>18.599265444388404</v>
      </c>
      <c r="AW71" s="63">
        <f t="shared" si="70"/>
        <v>2.0781498413708537</v>
      </c>
      <c r="AX71" s="63">
        <f t="shared" si="71"/>
        <v>25.890700490529557</v>
      </c>
      <c r="AY71" s="63">
        <f t="shared" si="72"/>
        <v>0.12969336733756576</v>
      </c>
      <c r="AZ71" s="63">
        <f t="shared" si="73"/>
        <v>11.779388895318498</v>
      </c>
      <c r="BA71" s="63">
        <f t="shared" si="74"/>
        <v>24.910367554406214</v>
      </c>
      <c r="BB71" s="63">
        <f t="shared" si="75"/>
        <v>5.8699045614691485</v>
      </c>
      <c r="BC71" s="63">
        <f t="shared" si="76"/>
        <v>127.8932300403121</v>
      </c>
      <c r="BD71" s="63">
        <f t="shared" si="77"/>
        <v>16.25609156120866</v>
      </c>
      <c r="BE71" s="63">
        <f t="shared" si="78"/>
        <v>103.56950585316903</v>
      </c>
      <c r="BF71" s="63">
        <f t="shared" si="79"/>
        <v>10.518333064965612</v>
      </c>
      <c r="BG71" s="63" t="str">
        <f t="shared" si="80"/>
        <v>DL</v>
      </c>
      <c r="BH71" s="63">
        <f t="shared" si="41"/>
        <v>0.49603070557069667</v>
      </c>
      <c r="BI71" s="63">
        <f t="shared" si="42"/>
        <v>3.1288948252633612E-2</v>
      </c>
      <c r="BJ71" s="63">
        <f t="shared" si="43"/>
        <v>35.112606280677539</v>
      </c>
      <c r="BK71" s="63">
        <f t="shared" si="44"/>
        <v>65.928500559998213</v>
      </c>
      <c r="BL71" s="63">
        <f t="shared" si="45"/>
        <v>6.9820086656161493</v>
      </c>
      <c r="BM71" s="63">
        <f t="shared" si="46"/>
        <v>24.803613995457969</v>
      </c>
      <c r="BN71" s="63">
        <f t="shared" si="47"/>
        <v>4.6074556583344997</v>
      </c>
      <c r="BO71" s="63">
        <f t="shared" si="48"/>
        <v>0.86851871563680627</v>
      </c>
      <c r="BP71" s="63">
        <f t="shared" si="49"/>
        <v>3.7236049426968543</v>
      </c>
      <c r="BQ71" s="63">
        <f t="shared" si="50"/>
        <v>0.45294116287102854</v>
      </c>
      <c r="BR71" s="63">
        <f t="shared" si="51"/>
        <v>3.0106292425394225</v>
      </c>
      <c r="BS71" s="63">
        <f t="shared" si="52"/>
        <v>0.50829905556209776</v>
      </c>
      <c r="BT71" s="63">
        <f t="shared" si="53"/>
        <v>1.7210764795928657</v>
      </c>
      <c r="BU71" s="63">
        <f t="shared" si="54"/>
        <v>0.16873023734315692</v>
      </c>
      <c r="BV71" s="63">
        <f t="shared" si="55"/>
        <v>1.7809520282770344</v>
      </c>
      <c r="BW71" s="63">
        <f t="shared" si="56"/>
        <v>0.1880979919828982</v>
      </c>
      <c r="BX71" s="63">
        <f t="shared" si="57"/>
        <v>2.7157185423370667</v>
      </c>
      <c r="BY71" s="63">
        <f t="shared" si="58"/>
        <v>0.92091467582664799</v>
      </c>
      <c r="BZ71" s="63">
        <f t="shared" si="59"/>
        <v>1.8792761686190538</v>
      </c>
      <c r="CA71" s="63">
        <f t="shared" si="60"/>
        <v>3.6126183423570537</v>
      </c>
      <c r="CB71" s="137" t="s">
        <v>60</v>
      </c>
      <c r="CD71" s="63">
        <f t="shared" si="92"/>
        <v>166.11312657779516</v>
      </c>
      <c r="CE71" s="63">
        <f t="shared" si="93"/>
        <v>149.85703501658651</v>
      </c>
      <c r="CF71" s="63">
        <f t="shared" si="94"/>
        <v>138.30270387572116</v>
      </c>
      <c r="CG71" s="137">
        <f t="shared" si="95"/>
        <v>11.554331140865358</v>
      </c>
    </row>
    <row r="72" spans="1:85">
      <c r="A72" s="127" t="s">
        <v>133</v>
      </c>
      <c r="B72" s="17">
        <v>3</v>
      </c>
      <c r="C72" s="17" t="s">
        <v>127</v>
      </c>
      <c r="D72" s="113">
        <v>387</v>
      </c>
      <c r="E72" s="17">
        <v>0.1033</v>
      </c>
      <c r="F72" s="6">
        <v>0.72799999999999998</v>
      </c>
      <c r="G72" s="6">
        <v>101.485</v>
      </c>
      <c r="H72" s="6">
        <f t="shared" si="91"/>
        <v>982.42981606969988</v>
      </c>
      <c r="I72" s="6">
        <v>10.003274394237067</v>
      </c>
      <c r="J72" s="111">
        <f t="shared" si="96"/>
        <v>9827.5150232250598</v>
      </c>
      <c r="K72" s="104">
        <v>1.2497783913436937</v>
      </c>
      <c r="L72" s="104">
        <v>6.6066127775011889</v>
      </c>
      <c r="M72" s="104">
        <v>1.9983874688923948</v>
      </c>
      <c r="N72" s="104">
        <v>0.24095712191964833</v>
      </c>
      <c r="O72" s="104">
        <v>2.5785621985820475</v>
      </c>
      <c r="P72" s="104">
        <v>-0.13313262645259097</v>
      </c>
      <c r="Q72" s="104">
        <v>1.5586705376136607</v>
      </c>
      <c r="R72" s="104">
        <v>2.1835569003005038</v>
      </c>
      <c r="S72" s="104">
        <v>0.81097389326604918</v>
      </c>
      <c r="T72" s="104">
        <v>4.645557538305888</v>
      </c>
      <c r="U72" s="104">
        <v>2.3932479319983821</v>
      </c>
      <c r="V72" s="104">
        <v>14.742584341150408</v>
      </c>
      <c r="W72" s="104">
        <v>0.72575003215220768</v>
      </c>
      <c r="X72" s="104">
        <v>-1.4503894483011828E-2</v>
      </c>
      <c r="Y72" s="104">
        <v>8.1447485476289716E-2</v>
      </c>
      <c r="Z72" s="104">
        <v>1.0182137718645096E-2</v>
      </c>
      <c r="AA72" s="104">
        <v>4.4761678021713491</v>
      </c>
      <c r="AB72" s="104">
        <v>8.6562130094367031</v>
      </c>
      <c r="AC72" s="104">
        <v>0.95146330223640085</v>
      </c>
      <c r="AD72" s="104">
        <v>3.5186225702621003</v>
      </c>
      <c r="AE72" s="104">
        <v>0.62121934005414359</v>
      </c>
      <c r="AF72" s="104">
        <v>0.1221246942808768</v>
      </c>
      <c r="AG72" s="104">
        <v>0.54078137737889997</v>
      </c>
      <c r="AH72" s="104">
        <v>6.4598284578547882E-2</v>
      </c>
      <c r="AI72" s="104">
        <v>0.42102141805028481</v>
      </c>
      <c r="AJ72" s="104">
        <v>7.1566310180225259E-2</v>
      </c>
      <c r="AK72" s="104">
        <v>0.21360450019828725</v>
      </c>
      <c r="AL72" s="104">
        <v>2.3079301291466518E-2</v>
      </c>
      <c r="AM72" s="104">
        <v>0.20089044855348523</v>
      </c>
      <c r="AN72" s="104">
        <v>2.2393899880030963E-2</v>
      </c>
      <c r="AO72" s="104">
        <v>0.37669726456051789</v>
      </c>
      <c r="AP72" s="104">
        <v>0.16796642783387711</v>
      </c>
      <c r="AQ72" s="104">
        <v>0.22139197735284979</v>
      </c>
      <c r="AR72" s="104">
        <v>0.33022789131198255</v>
      </c>
      <c r="AS72" s="133" t="s">
        <v>60</v>
      </c>
      <c r="AT72" s="63">
        <f t="shared" si="65"/>
        <v>12.282215916632198</v>
      </c>
      <c r="AU72" s="63">
        <f t="shared" si="68"/>
        <v>64.92658632352358</v>
      </c>
      <c r="AV72" s="63">
        <f t="shared" si="69"/>
        <v>19.63918287276471</v>
      </c>
      <c r="AW72" s="63">
        <f t="shared" si="70"/>
        <v>2.3680097356184167</v>
      </c>
      <c r="AX72" s="63">
        <f t="shared" si="71"/>
        <v>25.34085874488531</v>
      </c>
      <c r="AY72" s="63" t="str">
        <f t="shared" si="72"/>
        <v>DL</v>
      </c>
      <c r="AZ72" s="63">
        <f t="shared" si="73"/>
        <v>15.317858124656532</v>
      </c>
      <c r="BA72" s="63">
        <f t="shared" si="74"/>
        <v>21.458938241769946</v>
      </c>
      <c r="BB72" s="63">
        <f t="shared" si="75"/>
        <v>7.9698581195154148</v>
      </c>
      <c r="BC72" s="63">
        <f t="shared" si="76"/>
        <v>45.654286498957539</v>
      </c>
      <c r="BD72" s="63">
        <f t="shared" si="77"/>
        <v>23.519680006016404</v>
      </c>
      <c r="BE72" s="63">
        <f t="shared" si="78"/>
        <v>144.88296909381816</v>
      </c>
      <c r="BF72" s="63">
        <f t="shared" si="79"/>
        <v>7.1323193440818917</v>
      </c>
      <c r="BG72" s="63" t="str">
        <f t="shared" si="80"/>
        <v>DL</v>
      </c>
      <c r="BH72" s="63">
        <f t="shared" si="41"/>
        <v>0.80042638712214209</v>
      </c>
      <c r="BI72" s="63">
        <f t="shared" si="42"/>
        <v>0.10006511139853122</v>
      </c>
      <c r="BJ72" s="63">
        <f t="shared" si="43"/>
        <v>43.989606322315232</v>
      </c>
      <c r="BK72" s="63">
        <f t="shared" si="44"/>
        <v>85.069063394475407</v>
      </c>
      <c r="BL72" s="63">
        <f t="shared" si="45"/>
        <v>9.3505198967755554</v>
      </c>
      <c r="BM72" s="63">
        <f t="shared" si="46"/>
        <v>34.579316170309568</v>
      </c>
      <c r="BN72" s="63">
        <f t="shared" si="47"/>
        <v>6.1050423971000534</v>
      </c>
      <c r="BO72" s="63">
        <f t="shared" si="48"/>
        <v>1.2001822677520844</v>
      </c>
      <c r="BP72" s="63">
        <f t="shared" si="49"/>
        <v>5.3145371104714805</v>
      </c>
      <c r="BQ72" s="63">
        <f t="shared" si="50"/>
        <v>0.63484061217024701</v>
      </c>
      <c r="BR72" s="63">
        <f t="shared" si="51"/>
        <v>4.1375943109886917</v>
      </c>
      <c r="BS72" s="63">
        <f t="shared" si="52"/>
        <v>0.70331898845294827</v>
      </c>
      <c r="BT72" s="63">
        <f t="shared" si="53"/>
        <v>2.0992014347271484</v>
      </c>
      <c r="BU72" s="63">
        <f t="shared" si="54"/>
        <v>0.22681218016742472</v>
      </c>
      <c r="BV72" s="63">
        <f t="shared" si="55"/>
        <v>1.9742539011817972</v>
      </c>
      <c r="BW72" s="63">
        <f t="shared" si="56"/>
        <v>0.22007638749960215</v>
      </c>
      <c r="BX72" s="63">
        <f t="shared" si="57"/>
        <v>3.7019980266762746</v>
      </c>
      <c r="BY72" s="63">
        <f t="shared" si="58"/>
        <v>1.6506925929348752</v>
      </c>
      <c r="BZ72" s="63">
        <f t="shared" si="59"/>
        <v>2.1757329834566335</v>
      </c>
      <c r="CA72" s="63">
        <f t="shared" si="60"/>
        <v>3.2453195629564409</v>
      </c>
      <c r="CB72" s="137" t="s">
        <v>60</v>
      </c>
      <c r="CD72" s="63">
        <f t="shared" si="92"/>
        <v>219.12404538040369</v>
      </c>
      <c r="CE72" s="63">
        <f t="shared" si="93"/>
        <v>195.60436537438727</v>
      </c>
      <c r="CF72" s="63">
        <f t="shared" si="94"/>
        <v>180.2937304487279</v>
      </c>
      <c r="CG72" s="137">
        <f t="shared" si="95"/>
        <v>15.310634925659343</v>
      </c>
    </row>
    <row r="73" spans="1:85">
      <c r="A73" s="127" t="s">
        <v>134</v>
      </c>
      <c r="B73" s="17">
        <v>3</v>
      </c>
      <c r="C73" s="17" t="s">
        <v>127</v>
      </c>
      <c r="D73" s="113">
        <v>391</v>
      </c>
      <c r="E73" s="17">
        <v>0.1004</v>
      </c>
      <c r="F73" s="6">
        <v>0.69</v>
      </c>
      <c r="G73" s="6">
        <v>101.679</v>
      </c>
      <c r="H73" s="6">
        <f t="shared" si="91"/>
        <v>1012.7390438247012</v>
      </c>
      <c r="I73" s="6">
        <v>10.035386631716907</v>
      </c>
      <c r="J73" s="111">
        <f t="shared" si="96"/>
        <v>10163.227861816169</v>
      </c>
      <c r="K73" s="104">
        <v>1.0060653380532847</v>
      </c>
      <c r="L73" s="104">
        <v>3.8586381368123535</v>
      </c>
      <c r="M73" s="104">
        <v>1.8770590688756943</v>
      </c>
      <c r="N73" s="104">
        <v>0.2471399509225839</v>
      </c>
      <c r="O73" s="104">
        <v>9.9990114016515128E-2</v>
      </c>
      <c r="P73" s="104">
        <v>-0.80780298778398807</v>
      </c>
      <c r="Q73" s="104">
        <v>2.7491041196912311</v>
      </c>
      <c r="R73" s="104">
        <v>1.6417844717966574</v>
      </c>
      <c r="S73" s="104">
        <v>0.42096888284716177</v>
      </c>
      <c r="T73" s="104">
        <v>3.6251255114126919</v>
      </c>
      <c r="U73" s="104">
        <v>1.0892639928437375</v>
      </c>
      <c r="V73" s="104">
        <v>10.936174695612632</v>
      </c>
      <c r="W73" s="104">
        <v>1.0304090573126135</v>
      </c>
      <c r="X73" s="104">
        <v>0.2176257748715511</v>
      </c>
      <c r="Y73" s="104">
        <v>0.11557081093925788</v>
      </c>
      <c r="Z73" s="104">
        <v>5.4543077496144914E-3</v>
      </c>
      <c r="AA73" s="104">
        <v>2.022062518306639</v>
      </c>
      <c r="AB73" s="104">
        <v>3.6960629048564817</v>
      </c>
      <c r="AC73" s="104">
        <v>0.39614492104169208</v>
      </c>
      <c r="AD73" s="104">
        <v>1.4259235017848895</v>
      </c>
      <c r="AE73" s="104">
        <v>0.24202604764813515</v>
      </c>
      <c r="AF73" s="104">
        <v>4.0761869195971807E-2</v>
      </c>
      <c r="AG73" s="104">
        <v>0.22119343264170782</v>
      </c>
      <c r="AH73" s="104">
        <v>2.9312420576238039E-2</v>
      </c>
      <c r="AI73" s="104">
        <v>0.21236106443658428</v>
      </c>
      <c r="AJ73" s="104">
        <v>3.9891839091392919E-2</v>
      </c>
      <c r="AK73" s="104">
        <v>0.14249267405220647</v>
      </c>
      <c r="AL73" s="104">
        <v>1.4923202143851521E-2</v>
      </c>
      <c r="AM73" s="104">
        <v>0.15954552344661996</v>
      </c>
      <c r="AN73" s="104">
        <v>1.6753101085238614E-2</v>
      </c>
      <c r="AO73" s="104">
        <v>0.28069864403950728</v>
      </c>
      <c r="AP73" s="104">
        <v>0.14790683621944262</v>
      </c>
      <c r="AQ73" s="104">
        <v>0.20278660833590662</v>
      </c>
      <c r="AR73" s="104">
        <v>0.22316979396022035</v>
      </c>
      <c r="AS73" s="133" t="s">
        <v>60</v>
      </c>
      <c r="AT73" s="63">
        <f t="shared" si="65"/>
        <v>10.224871274510646</v>
      </c>
      <c r="AU73" s="63">
        <f t="shared" si="68"/>
        <v>39.216218620717747</v>
      </c>
      <c r="AV73" s="63">
        <f t="shared" si="69"/>
        <v>19.07697902707217</v>
      </c>
      <c r="AW73" s="63">
        <f t="shared" si="70"/>
        <v>2.5117396349842851</v>
      </c>
      <c r="AX73" s="63">
        <f t="shared" si="71"/>
        <v>1.0162223126788219</v>
      </c>
      <c r="AY73" s="63" t="str">
        <f t="shared" si="72"/>
        <v>DL</v>
      </c>
      <c r="AZ73" s="63">
        <f t="shared" si="73"/>
        <v>27.939771584279534</v>
      </c>
      <c r="BA73" s="63">
        <f t="shared" si="74"/>
        <v>16.685829686860931</v>
      </c>
      <c r="BB73" s="63">
        <f t="shared" si="75"/>
        <v>4.2784026791099015</v>
      </c>
      <c r="BC73" s="63">
        <f t="shared" si="76"/>
        <v>36.842976600170054</v>
      </c>
      <c r="BD73" s="63">
        <f t="shared" si="77"/>
        <v>11.070438160942603</v>
      </c>
      <c r="BE73" s="63">
        <f t="shared" si="78"/>
        <v>111.14683536813926</v>
      </c>
      <c r="BF73" s="63">
        <f t="shared" si="79"/>
        <v>10.472282040347286</v>
      </c>
      <c r="BG73" s="63">
        <f t="shared" si="80"/>
        <v>2.211780338623881</v>
      </c>
      <c r="BH73" s="63">
        <f t="shared" si="41"/>
        <v>1.1745724857505544</v>
      </c>
      <c r="BI73" s="63">
        <f t="shared" si="42"/>
        <v>5.5433372487801849E-2</v>
      </c>
      <c r="BJ73" s="63">
        <f t="shared" si="43"/>
        <v>20.550682124388199</v>
      </c>
      <c r="BK73" s="63">
        <f t="shared" si="44"/>
        <v>37.563929493662599</v>
      </c>
      <c r="BL73" s="63">
        <f t="shared" si="45"/>
        <v>4.026111098847891</v>
      </c>
      <c r="BM73" s="63">
        <f t="shared" si="46"/>
        <v>14.491985462158667</v>
      </c>
      <c r="BN73" s="63">
        <f t="shared" si="47"/>
        <v>2.4597658707427748</v>
      </c>
      <c r="BO73" s="63">
        <f t="shared" si="48"/>
        <v>0.4142721647122069</v>
      </c>
      <c r="BP73" s="63">
        <f t="shared" si="49"/>
        <v>2.248039257474963</v>
      </c>
      <c r="BQ73" s="63">
        <f t="shared" si="50"/>
        <v>0.29790880949769599</v>
      </c>
      <c r="BR73" s="63">
        <f t="shared" si="51"/>
        <v>2.1582738868468323</v>
      </c>
      <c r="BS73" s="63">
        <f t="shared" si="52"/>
        <v>0.40542985051273195</v>
      </c>
      <c r="BT73" s="63">
        <f t="shared" si="53"/>
        <v>1.4481855150320748</v>
      </c>
      <c r="BU73" s="63">
        <f t="shared" si="54"/>
        <v>0.15166790381590656</v>
      </c>
      <c r="BV73" s="63">
        <f t="shared" si="55"/>
        <v>1.6214975091207326</v>
      </c>
      <c r="BW73" s="63">
        <f t="shared" si="56"/>
        <v>0.17026558372131978</v>
      </c>
      <c r="BX73" s="63">
        <f t="shared" si="57"/>
        <v>2.8528042798763393</v>
      </c>
      <c r="BY73" s="63">
        <f t="shared" si="58"/>
        <v>1.5032108788185201</v>
      </c>
      <c r="BZ73" s="63">
        <f t="shared" si="59"/>
        <v>2.0609665078426893</v>
      </c>
      <c r="CA73" s="63">
        <f t="shared" si="60"/>
        <v>2.2681254678922853</v>
      </c>
      <c r="CB73" s="137" t="s">
        <v>60</v>
      </c>
      <c r="CD73" s="63">
        <f t="shared" si="92"/>
        <v>99.078452691477182</v>
      </c>
      <c r="CE73" s="63">
        <f t="shared" si="93"/>
        <v>88.008014530534581</v>
      </c>
      <c r="CF73" s="63">
        <f t="shared" si="94"/>
        <v>79.506746214512333</v>
      </c>
      <c r="CG73" s="137">
        <f t="shared" si="95"/>
        <v>8.5012683160222551</v>
      </c>
    </row>
    <row r="74" spans="1:85" s="5" customFormat="1">
      <c r="A74" s="128" t="s">
        <v>135</v>
      </c>
      <c r="B74" s="56">
        <v>3</v>
      </c>
      <c r="C74" s="56" t="s">
        <v>127</v>
      </c>
      <c r="D74" s="114">
        <v>392.4</v>
      </c>
      <c r="E74" s="56">
        <v>0.10199999999999999</v>
      </c>
      <c r="F74" s="55">
        <v>0.66600000000000004</v>
      </c>
      <c r="G74" s="55">
        <v>101.376</v>
      </c>
      <c r="H74" s="55">
        <f t="shared" si="91"/>
        <v>993.88235294117658</v>
      </c>
      <c r="I74" s="55">
        <v>10.069888961463096</v>
      </c>
      <c r="J74" s="112">
        <f t="shared" si="96"/>
        <v>10008.284934875323</v>
      </c>
      <c r="K74" s="107">
        <v>1.2029832443867168</v>
      </c>
      <c r="L74" s="107">
        <v>3.2778260126534815</v>
      </c>
      <c r="M74" s="107">
        <v>1.6279256588905808</v>
      </c>
      <c r="N74" s="107">
        <v>0.13681168483167871</v>
      </c>
      <c r="O74" s="107">
        <v>-0.45700462505094758</v>
      </c>
      <c r="P74" s="107">
        <v>0.92053425825725355</v>
      </c>
      <c r="Q74" s="107">
        <v>23.771064226200927</v>
      </c>
      <c r="R74" s="107">
        <v>1.9408857500388899</v>
      </c>
      <c r="S74" s="107">
        <v>0.67645069659337187</v>
      </c>
      <c r="T74" s="107">
        <v>3.3395348506149323</v>
      </c>
      <c r="U74" s="107">
        <v>5.102986292368886</v>
      </c>
      <c r="V74" s="107">
        <v>52.200974641695041</v>
      </c>
      <c r="W74" s="107">
        <v>0.68069579634227406</v>
      </c>
      <c r="X74" s="107">
        <v>-9.1089291744065784E-2</v>
      </c>
      <c r="Y74" s="107">
        <v>9.6982433850434396E-2</v>
      </c>
      <c r="Z74" s="107">
        <v>2.5453188108696765E-3</v>
      </c>
      <c r="AA74" s="107">
        <v>3.5508716422418281</v>
      </c>
      <c r="AB74" s="107">
        <v>10.508612642572743</v>
      </c>
      <c r="AC74" s="107">
        <v>0.78255184133450351</v>
      </c>
      <c r="AD74" s="107">
        <v>2.9358760319962984</v>
      </c>
      <c r="AE74" s="107">
        <v>0.5123015893362165</v>
      </c>
      <c r="AF74" s="107">
        <v>0.10152889781376352</v>
      </c>
      <c r="AG74" s="107">
        <v>0.48536525374932882</v>
      </c>
      <c r="AH74" s="107">
        <v>5.7736372734308747E-2</v>
      </c>
      <c r="AI74" s="107">
        <v>0.39384219034750267</v>
      </c>
      <c r="AJ74" s="107">
        <v>7.1217493066493512E-2</v>
      </c>
      <c r="AK74" s="107">
        <v>0.21904078577200659</v>
      </c>
      <c r="AL74" s="107">
        <v>2.4370672882415369E-2</v>
      </c>
      <c r="AM74" s="107">
        <v>0.21649090689335179</v>
      </c>
      <c r="AN74" s="107">
        <v>2.4021835954735369E-2</v>
      </c>
      <c r="AO74" s="107">
        <v>1.2928672624993944</v>
      </c>
      <c r="AP74" s="107">
        <v>0.14677493604631034</v>
      </c>
      <c r="AQ74" s="107">
        <v>0.18129263453608091</v>
      </c>
      <c r="AR74" s="107">
        <v>0.29851640957401576</v>
      </c>
      <c r="AS74" s="134" t="s">
        <v>60</v>
      </c>
      <c r="AT74" s="86">
        <f t="shared" si="65"/>
        <v>12.039799081703016</v>
      </c>
      <c r="AU74" s="86">
        <f t="shared" si="68"/>
        <v>32.805416701582288</v>
      </c>
      <c r="AV74" s="86">
        <f t="shared" si="69"/>
        <v>16.292743846971582</v>
      </c>
      <c r="AW74" s="86">
        <f t="shared" si="70"/>
        <v>1.3692503242158007</v>
      </c>
      <c r="AX74" s="86" t="str">
        <f t="shared" si="71"/>
        <v>DL</v>
      </c>
      <c r="AY74" s="86">
        <f t="shared" si="72"/>
        <v>9.2129691489527001</v>
      </c>
      <c r="AZ74" s="86">
        <f t="shared" si="73"/>
        <v>237.90758398104046</v>
      </c>
      <c r="BA74" s="86">
        <f t="shared" si="74"/>
        <v>19.424937612428412</v>
      </c>
      <c r="BB74" s="86">
        <f t="shared" si="75"/>
        <v>6.7701113159013611</v>
      </c>
      <c r="BC74" s="86">
        <f t="shared" si="76"/>
        <v>33.423016334900538</v>
      </c>
      <c r="BD74" s="86">
        <f t="shared" si="77"/>
        <v>51.072140832790801</v>
      </c>
      <c r="BE74" s="86">
        <f t="shared" si="78"/>
        <v>522.44222809228518</v>
      </c>
      <c r="BF74" s="86">
        <f t="shared" si="79"/>
        <v>6.8125974837653418</v>
      </c>
      <c r="BG74" s="86" t="str">
        <f t="shared" si="80"/>
        <v>DL</v>
      </c>
      <c r="BH74" s="86">
        <f t="shared" si="41"/>
        <v>0.97062783165284505</v>
      </c>
      <c r="BI74" s="86">
        <f t="shared" si="42"/>
        <v>2.5474275909281755E-2</v>
      </c>
      <c r="BJ74" s="86">
        <f t="shared" si="43"/>
        <v>35.538135162724878</v>
      </c>
      <c r="BK74" s="86">
        <f t="shared" si="44"/>
        <v>105.17318959710114</v>
      </c>
      <c r="BL74" s="86">
        <f t="shared" si="45"/>
        <v>7.8320018043870547</v>
      </c>
      <c r="BM74" s="86">
        <f t="shared" si="46"/>
        <v>29.383083861690096</v>
      </c>
      <c r="BN74" s="86">
        <f t="shared" si="47"/>
        <v>5.1272602786663404</v>
      </c>
      <c r="BO74" s="86">
        <f t="shared" si="48"/>
        <v>1.0161301384439856</v>
      </c>
      <c r="BP74" s="86">
        <f t="shared" si="49"/>
        <v>4.8576737570113453</v>
      </c>
      <c r="BQ74" s="86">
        <f t="shared" si="50"/>
        <v>0.57784206943112859</v>
      </c>
      <c r="BR74" s="86">
        <f t="shared" si="51"/>
        <v>3.94168486037321</v>
      </c>
      <c r="BS74" s="86">
        <f t="shared" si="52"/>
        <v>0.71276496295697478</v>
      </c>
      <c r="BT74" s="86">
        <f t="shared" si="53"/>
        <v>2.1922225963652262</v>
      </c>
      <c r="BU74" s="86">
        <f t="shared" si="54"/>
        <v>0.2439086382618523</v>
      </c>
      <c r="BV74" s="86">
        <f t="shared" si="55"/>
        <v>2.1667026819982289</v>
      </c>
      <c r="BW74" s="86">
        <f t="shared" si="56"/>
        <v>0.24041737889382436</v>
      </c>
      <c r="BX74" s="86">
        <f t="shared" si="57"/>
        <v>12.939383946066188</v>
      </c>
      <c r="BY74" s="86">
        <f t="shared" si="58"/>
        <v>1.4689653812495767</v>
      </c>
      <c r="BZ74" s="86">
        <f t="shared" si="59"/>
        <v>1.8144283430313162</v>
      </c>
      <c r="CA74" s="86">
        <f t="shared" si="60"/>
        <v>2.9876372847526937</v>
      </c>
      <c r="CB74" s="138" t="s">
        <v>60</v>
      </c>
      <c r="CC74" s="143"/>
      <c r="CD74" s="86">
        <f t="shared" si="92"/>
        <v>250.07515862109614</v>
      </c>
      <c r="CE74" s="86">
        <f t="shared" si="93"/>
        <v>199.00301778830533</v>
      </c>
      <c r="CF74" s="86">
        <f t="shared" si="94"/>
        <v>184.06980084301352</v>
      </c>
      <c r="CG74" s="138">
        <f t="shared" si="95"/>
        <v>14.93321694529179</v>
      </c>
    </row>
    <row r="75" spans="1:85">
      <c r="A75" s="127" t="s">
        <v>136</v>
      </c>
      <c r="B75" s="17">
        <v>3</v>
      </c>
      <c r="C75" s="17" t="s">
        <v>137</v>
      </c>
      <c r="D75" s="113">
        <v>170.5</v>
      </c>
      <c r="E75" s="17">
        <v>0.1056</v>
      </c>
      <c r="F75" s="6">
        <v>0.73</v>
      </c>
      <c r="G75" s="6">
        <v>102.56</v>
      </c>
      <c r="H75" s="6">
        <f t="shared" ref="H75:H85" si="97">G75/E75</f>
        <v>971.21212121212125</v>
      </c>
      <c r="I75" s="6">
        <v>9.9974059662775616</v>
      </c>
      <c r="J75" s="111">
        <f t="shared" si="96"/>
        <v>9709.6018551271482</v>
      </c>
      <c r="K75" s="104">
        <v>1.0009508719494049</v>
      </c>
      <c r="L75" s="104">
        <v>2.0548234712210469</v>
      </c>
      <c r="M75" s="104">
        <v>1.9807711280244353</v>
      </c>
      <c r="N75" s="104">
        <v>0.20181143766674817</v>
      </c>
      <c r="O75" s="104">
        <v>-0.4042616363325367</v>
      </c>
      <c r="P75" s="104">
        <v>-0.52525736448548843</v>
      </c>
      <c r="Q75" s="104">
        <v>4.3431851181813919</v>
      </c>
      <c r="R75" s="104">
        <v>1.3248701073340088</v>
      </c>
      <c r="S75" s="104">
        <v>0.58947798514252636</v>
      </c>
      <c r="T75" s="104">
        <v>4.7891039890640696</v>
      </c>
      <c r="U75" s="104">
        <v>1.7321811327801133</v>
      </c>
      <c r="V75" s="104">
        <v>36.18667522873416</v>
      </c>
      <c r="W75" s="104">
        <v>0.82158626905610088</v>
      </c>
      <c r="X75" s="104">
        <v>-3.9922279852411098E-2</v>
      </c>
      <c r="Y75" s="104">
        <v>7.8051140393338755E-2</v>
      </c>
      <c r="Z75" s="104">
        <v>2.6965686992337238E-3</v>
      </c>
      <c r="AA75" s="104">
        <v>3.1120479545655293</v>
      </c>
      <c r="AB75" s="104">
        <v>6.0327600332169453</v>
      </c>
      <c r="AC75" s="104">
        <v>0.67381696910826572</v>
      </c>
      <c r="AD75" s="104">
        <v>2.5390392660599765</v>
      </c>
      <c r="AE75" s="104">
        <v>0.45678751041394955</v>
      </c>
      <c r="AF75" s="104">
        <v>9.3828863846538185E-2</v>
      </c>
      <c r="AG75" s="104">
        <v>0.42042132679224048</v>
      </c>
      <c r="AH75" s="104">
        <v>5.2287895199996881E-2</v>
      </c>
      <c r="AI75" s="104">
        <v>0.34457930574506102</v>
      </c>
      <c r="AJ75" s="104">
        <v>6.110585105816161E-2</v>
      </c>
      <c r="AK75" s="104">
        <v>0.19003198542477898</v>
      </c>
      <c r="AL75" s="104">
        <v>2.0520435314695249E-2</v>
      </c>
      <c r="AM75" s="104">
        <v>0.1925321013808434</v>
      </c>
      <c r="AN75" s="104">
        <v>2.1594490092378682E-2</v>
      </c>
      <c r="AO75" s="104">
        <v>0.94528844151008262</v>
      </c>
      <c r="AP75" s="104">
        <v>0.12449124899700263</v>
      </c>
      <c r="AQ75" s="104">
        <v>0.11820303196136589</v>
      </c>
      <c r="AR75" s="104">
        <v>0.33862713761885377</v>
      </c>
      <c r="AS75" s="133" t="s">
        <v>60</v>
      </c>
      <c r="AT75" s="63">
        <f t="shared" si="65"/>
        <v>9.7188344431710778</v>
      </c>
      <c r="AU75" s="63">
        <f t="shared" si="68"/>
        <v>19.951517788126683</v>
      </c>
      <c r="AV75" s="63">
        <f t="shared" si="69"/>
        <v>19.232499019248351</v>
      </c>
      <c r="AW75" s="63">
        <f t="shared" si="70"/>
        <v>1.9595087095549348</v>
      </c>
      <c r="AX75" s="63" t="str">
        <f t="shared" si="71"/>
        <v>DL</v>
      </c>
      <c r="AY75" s="63" t="str">
        <f t="shared" si="72"/>
        <v>DL</v>
      </c>
      <c r="AZ75" s="63">
        <f t="shared" si="73"/>
        <v>42.170598280654666</v>
      </c>
      <c r="BA75" s="63">
        <f t="shared" si="74"/>
        <v>12.863961251972796</v>
      </c>
      <c r="BB75" s="63">
        <f t="shared" si="75"/>
        <v>5.7235965380964871</v>
      </c>
      <c r="BC75" s="63">
        <f t="shared" si="76"/>
        <v>46.500292976613316</v>
      </c>
      <c r="BD75" s="63">
        <f t="shared" si="77"/>
        <v>16.818789140258033</v>
      </c>
      <c r="BE75" s="63">
        <f t="shared" si="78"/>
        <v>351.35820893180079</v>
      </c>
      <c r="BF75" s="63">
        <f t="shared" si="79"/>
        <v>7.9772755621741096</v>
      </c>
      <c r="BG75" s="63" t="str">
        <f t="shared" si="80"/>
        <v>DL</v>
      </c>
      <c r="BH75" s="63">
        <f t="shared" si="41"/>
        <v>0.7578454975579515</v>
      </c>
      <c r="BI75" s="63">
        <f t="shared" si="42"/>
        <v>2.6182608444557567E-2</v>
      </c>
      <c r="BJ75" s="63">
        <f t="shared" si="43"/>
        <v>30.216746592894108</v>
      </c>
      <c r="BK75" s="63">
        <f t="shared" si="44"/>
        <v>58.575698010060165</v>
      </c>
      <c r="BL75" s="63">
        <f t="shared" si="45"/>
        <v>6.5424944932697686</v>
      </c>
      <c r="BM75" s="63">
        <f t="shared" si="46"/>
        <v>24.653060367976622</v>
      </c>
      <c r="BN75" s="63">
        <f t="shared" si="47"/>
        <v>4.4352248585141965</v>
      </c>
      <c r="BO75" s="63">
        <f t="shared" si="48"/>
        <v>0.91104091046881974</v>
      </c>
      <c r="BP75" s="63">
        <f t="shared" si="49"/>
        <v>4.0821236945569552</v>
      </c>
      <c r="BQ75" s="63">
        <f t="shared" si="50"/>
        <v>0.50769464423458366</v>
      </c>
      <c r="BR75" s="63">
        <f t="shared" si="51"/>
        <v>3.3457278663006691</v>
      </c>
      <c r="BS75" s="63">
        <f t="shared" si="52"/>
        <v>0.59331348479344925</v>
      </c>
      <c r="BT75" s="63">
        <f t="shared" si="53"/>
        <v>1.8451349182139289</v>
      </c>
      <c r="BU75" s="63">
        <f t="shared" si="54"/>
        <v>0.19924525679958163</v>
      </c>
      <c r="BV75" s="63">
        <f t="shared" si="55"/>
        <v>1.8694100487389651</v>
      </c>
      <c r="BW75" s="63">
        <f t="shared" si="56"/>
        <v>0.2096739010614849</v>
      </c>
      <c r="BX75" s="63">
        <f t="shared" si="57"/>
        <v>9.1783744053165481</v>
      </c>
      <c r="BY75" s="63">
        <f t="shared" si="58"/>
        <v>1.2087604622083925</v>
      </c>
      <c r="BZ75" s="63">
        <f t="shared" si="59"/>
        <v>1.1477043784137317</v>
      </c>
      <c r="CA75" s="63">
        <f t="shared" si="60"/>
        <v>3.2879346836204184</v>
      </c>
      <c r="CB75" s="137" t="s">
        <v>60</v>
      </c>
      <c r="CD75" s="63">
        <f t="shared" ref="CD75:CD85" si="98">SUM(BJ75:BW75)+BD75</f>
        <v>154.80537818814128</v>
      </c>
      <c r="CE75" s="63">
        <f t="shared" ref="CE75:CE85" si="99">SUM(BJ75:BW75)</f>
        <v>137.98658904788326</v>
      </c>
      <c r="CF75" s="63">
        <f t="shared" ref="CF75:CF85" si="100">SUM(BJ75:BO75)</f>
        <v>125.33426523318369</v>
      </c>
      <c r="CG75" s="137">
        <f t="shared" ref="CG75:CG85" si="101">SUM(BP75:BW75)</f>
        <v>12.652323814699621</v>
      </c>
    </row>
    <row r="76" spans="1:85">
      <c r="A76" s="127" t="s">
        <v>138</v>
      </c>
      <c r="B76" s="17">
        <v>3</v>
      </c>
      <c r="C76" s="17" t="s">
        <v>137</v>
      </c>
      <c r="D76" s="113">
        <v>172.3</v>
      </c>
      <c r="E76" s="17">
        <v>0.1067</v>
      </c>
      <c r="F76" s="6">
        <v>0.67</v>
      </c>
      <c r="G76" s="6">
        <v>101.774</v>
      </c>
      <c r="H76" s="6">
        <f t="shared" si="97"/>
        <v>953.83317713214615</v>
      </c>
      <c r="I76" s="6">
        <v>10.080528052805281</v>
      </c>
      <c r="J76" s="111">
        <f t="shared" si="96"/>
        <v>9615.1420997769874</v>
      </c>
      <c r="K76" s="104">
        <v>1.1989634353861185</v>
      </c>
      <c r="L76" s="104">
        <v>4.0522312743253677</v>
      </c>
      <c r="M76" s="104">
        <v>1.7577547699969387</v>
      </c>
      <c r="N76" s="104">
        <v>1.5180629144813425</v>
      </c>
      <c r="O76" s="104">
        <v>0.49596950338582291</v>
      </c>
      <c r="P76" s="104">
        <v>-0.49262018407820812</v>
      </c>
      <c r="Q76" s="104">
        <v>6.7574659216143589</v>
      </c>
      <c r="R76" s="104">
        <v>1.9217968114281683</v>
      </c>
      <c r="S76" s="104">
        <v>0.62000888676822696</v>
      </c>
      <c r="T76" s="104">
        <v>5.3166504165383026</v>
      </c>
      <c r="U76" s="104">
        <v>1.8991648453630869</v>
      </c>
      <c r="V76" s="104">
        <v>24.037392109283282</v>
      </c>
      <c r="W76" s="104">
        <v>1.1756198275433363</v>
      </c>
      <c r="X76" s="104">
        <v>-6.2435236876738069E-2</v>
      </c>
      <c r="Y76" s="104">
        <v>7.720372740736263E-2</v>
      </c>
      <c r="Z76" s="104">
        <v>4.9419056904989296E-3</v>
      </c>
      <c r="AA76" s="104">
        <v>3.1497718028616064</v>
      </c>
      <c r="AB76" s="104">
        <v>5.928615110208546</v>
      </c>
      <c r="AC76" s="104">
        <v>0.62531783836294319</v>
      </c>
      <c r="AD76" s="104">
        <v>2.2518932287211513</v>
      </c>
      <c r="AE76" s="104">
        <v>0.3781103774979897</v>
      </c>
      <c r="AF76" s="104">
        <v>7.1732561200629305E-2</v>
      </c>
      <c r="AG76" s="104">
        <v>0.34234645148258125</v>
      </c>
      <c r="AH76" s="104">
        <v>4.451601835841526E-2</v>
      </c>
      <c r="AI76" s="104">
        <v>0.3123144841940394</v>
      </c>
      <c r="AJ76" s="104">
        <v>5.7261928418735064E-2</v>
      </c>
      <c r="AK76" s="104">
        <v>0.18721771867263262</v>
      </c>
      <c r="AL76" s="104">
        <v>2.0895201744934339E-2</v>
      </c>
      <c r="AM76" s="104">
        <v>0.19851430538277556</v>
      </c>
      <c r="AN76" s="104">
        <v>2.2499314624565052E-2</v>
      </c>
      <c r="AO76" s="104">
        <v>0.62551243761824438</v>
      </c>
      <c r="AP76" s="104">
        <v>0.15073132114559784</v>
      </c>
      <c r="AQ76" s="104">
        <v>0.22116594483609786</v>
      </c>
      <c r="AR76" s="104">
        <v>0.3245146408184636</v>
      </c>
      <c r="AS76" s="133" t="s">
        <v>60</v>
      </c>
      <c r="AT76" s="63">
        <f t="shared" si="65"/>
        <v>11.528203803674314</v>
      </c>
      <c r="AU76" s="63">
        <f t="shared" si="68"/>
        <v>38.962779523798794</v>
      </c>
      <c r="AV76" s="63">
        <f t="shared" si="69"/>
        <v>16.90106189008138</v>
      </c>
      <c r="AW76" s="63">
        <f t="shared" si="70"/>
        <v>14.596390639139708</v>
      </c>
      <c r="AX76" s="63">
        <f t="shared" si="71"/>
        <v>4.7688172522105106</v>
      </c>
      <c r="AY76" s="63" t="str">
        <f t="shared" si="72"/>
        <v>DL</v>
      </c>
      <c r="AZ76" s="63">
        <f t="shared" si="73"/>
        <v>64.973995070722523</v>
      </c>
      <c r="BA76" s="63">
        <f t="shared" si="74"/>
        <v>18.47834942878016</v>
      </c>
      <c r="BB76" s="63">
        <f t="shared" si="75"/>
        <v>5.9614735494010418</v>
      </c>
      <c r="BC76" s="63">
        <f t="shared" si="76"/>
        <v>51.120349249854293</v>
      </c>
      <c r="BD76" s="63">
        <f t="shared" si="77"/>
        <v>18.260739859067073</v>
      </c>
      <c r="BE76" s="63">
        <f t="shared" si="78"/>
        <v>231.12294083881685</v>
      </c>
      <c r="BF76" s="63">
        <f t="shared" si="79"/>
        <v>11.303751697144495</v>
      </c>
      <c r="BG76" s="63" t="str">
        <f t="shared" si="80"/>
        <v>DL</v>
      </c>
      <c r="BH76" s="63">
        <f t="shared" si="41"/>
        <v>0.74232480965423886</v>
      </c>
      <c r="BI76" s="63">
        <f t="shared" si="42"/>
        <v>4.7517125457843722E-2</v>
      </c>
      <c r="BJ76" s="63">
        <f t="shared" si="43"/>
        <v>30.285503466385094</v>
      </c>
      <c r="BK76" s="63">
        <f t="shared" si="44"/>
        <v>57.004476739540173</v>
      </c>
      <c r="BL76" s="63">
        <f t="shared" si="45"/>
        <v>6.0125198733850764</v>
      </c>
      <c r="BM76" s="63">
        <f t="shared" si="46"/>
        <v>21.652273387679472</v>
      </c>
      <c r="BN76" s="63">
        <f t="shared" si="47"/>
        <v>3.6355850090434902</v>
      </c>
      <c r="BO76" s="63">
        <f t="shared" si="48"/>
        <v>0.68971876912500008</v>
      </c>
      <c r="BP76" s="63">
        <f t="shared" si="49"/>
        <v>3.2917097783594267</v>
      </c>
      <c r="BQ76" s="63">
        <f t="shared" si="50"/>
        <v>0.42802784223244383</v>
      </c>
      <c r="BR76" s="63">
        <f t="shared" si="51"/>
        <v>3.0029481453442428</v>
      </c>
      <c r="BS76" s="63">
        <f t="shared" si="52"/>
        <v>0.55058157865339585</v>
      </c>
      <c r="BT76" s="63">
        <f t="shared" si="53"/>
        <v>1.800124968633434</v>
      </c>
      <c r="BU76" s="63">
        <f t="shared" si="54"/>
        <v>0.20091033398105174</v>
      </c>
      <c r="BV76" s="63">
        <f t="shared" si="55"/>
        <v>1.9087432550939107</v>
      </c>
      <c r="BW76" s="63">
        <f t="shared" si="56"/>
        <v>0.21633410726278351</v>
      </c>
      <c r="BX76" s="63">
        <f t="shared" si="57"/>
        <v>6.0143909728773082</v>
      </c>
      <c r="BY76" s="63">
        <f t="shared" si="58"/>
        <v>1.4493030717020432</v>
      </c>
      <c r="BZ76" s="63">
        <f t="shared" si="59"/>
        <v>2.1265419872305191</v>
      </c>
      <c r="CA76" s="63">
        <f t="shared" si="60"/>
        <v>3.120254384927617</v>
      </c>
      <c r="CB76" s="137" t="s">
        <v>60</v>
      </c>
      <c r="CD76" s="63">
        <f t="shared" si="98"/>
        <v>148.9401971137861</v>
      </c>
      <c r="CE76" s="63">
        <f t="shared" si="99"/>
        <v>130.67945725471901</v>
      </c>
      <c r="CF76" s="63">
        <f t="shared" si="100"/>
        <v>119.28007724515831</v>
      </c>
      <c r="CG76" s="137">
        <f t="shared" si="101"/>
        <v>11.399380009560689</v>
      </c>
    </row>
    <row r="77" spans="1:85">
      <c r="A77" s="127" t="s">
        <v>139</v>
      </c>
      <c r="B77" s="17">
        <v>3</v>
      </c>
      <c r="C77" s="17" t="s">
        <v>137</v>
      </c>
      <c r="D77" s="113">
        <v>173.6</v>
      </c>
      <c r="E77" s="17">
        <v>0.1052</v>
      </c>
      <c r="F77" s="6">
        <v>0.47199999999999998</v>
      </c>
      <c r="G77" s="6">
        <v>101.188</v>
      </c>
      <c r="H77" s="6">
        <f t="shared" si="97"/>
        <v>961.86311787072248</v>
      </c>
      <c r="I77" s="6">
        <v>10.022621423819029</v>
      </c>
      <c r="J77" s="111">
        <f t="shared" si="96"/>
        <v>9640.3898919524709</v>
      </c>
      <c r="K77" s="105">
        <v>1.5674008281254821</v>
      </c>
      <c r="L77" s="105">
        <v>6.4760052554710335</v>
      </c>
      <c r="M77" s="105">
        <v>2.2771397687716219</v>
      </c>
      <c r="N77" s="105">
        <v>0.41000316573972223</v>
      </c>
      <c r="O77" s="105">
        <v>0.16037582989065885</v>
      </c>
      <c r="P77" s="105">
        <v>2.8829414212450546</v>
      </c>
      <c r="Q77" s="105">
        <v>4.7620528293593001</v>
      </c>
      <c r="R77" s="105">
        <v>3.4793562183131588</v>
      </c>
      <c r="S77" s="105">
        <v>0.82079648182037179</v>
      </c>
      <c r="T77" s="105">
        <v>8.3160015751063838</v>
      </c>
      <c r="U77" s="105">
        <v>1.5199295851496437</v>
      </c>
      <c r="V77" s="105">
        <v>12.832944779122011</v>
      </c>
      <c r="W77" s="105">
        <v>1.6984446236728197</v>
      </c>
      <c r="X77" s="105">
        <v>3.6689283131233728E-2</v>
      </c>
      <c r="Y77" s="105">
        <v>9.2042619744475529E-2</v>
      </c>
      <c r="Z77" s="105">
        <v>4.1042552954564764E-3</v>
      </c>
      <c r="AA77" s="105">
        <v>4.0951122916837122</v>
      </c>
      <c r="AB77" s="105">
        <v>7.9141767331505211</v>
      </c>
      <c r="AC77" s="105">
        <v>0.86817241386359345</v>
      </c>
      <c r="AD77" s="105">
        <v>3.0426268732039841</v>
      </c>
      <c r="AE77" s="105">
        <v>0.53750151107804689</v>
      </c>
      <c r="AF77" s="105">
        <v>0.10400694605029617</v>
      </c>
      <c r="AG77" s="105">
        <v>0.44232683852538784</v>
      </c>
      <c r="AH77" s="105">
        <v>5.3561401213836929E-2</v>
      </c>
      <c r="AI77" s="105">
        <v>0.35257003909991691</v>
      </c>
      <c r="AJ77" s="105">
        <v>5.999157696421898E-2</v>
      </c>
      <c r="AK77" s="105">
        <v>0.19245130522680023</v>
      </c>
      <c r="AL77" s="105">
        <v>1.951737277596495E-2</v>
      </c>
      <c r="AM77" s="105">
        <v>0.1882041140827688</v>
      </c>
      <c r="AN77" s="105">
        <v>2.0204520920282697E-2</v>
      </c>
      <c r="AO77" s="105">
        <v>0.38322983890653634</v>
      </c>
      <c r="AP77" s="105">
        <v>0.14641606122825265</v>
      </c>
      <c r="AQ77" s="105">
        <v>0.22584173070169292</v>
      </c>
      <c r="AR77" s="105">
        <v>0.59171092354550825</v>
      </c>
      <c r="AS77" s="133" t="s">
        <v>60</v>
      </c>
      <c r="AT77" s="63">
        <f t="shared" si="65"/>
        <v>15.110355100098831</v>
      </c>
      <c r="AU77" s="63">
        <f t="shared" si="68"/>
        <v>62.43121560507403</v>
      </c>
      <c r="AV77" s="63">
        <f t="shared" si="69"/>
        <v>21.952515209428931</v>
      </c>
      <c r="AW77" s="63">
        <f t="shared" si="70"/>
        <v>3.9525903746657316</v>
      </c>
      <c r="AX77" s="63">
        <f t="shared" si="71"/>
        <v>1.5460855293913964</v>
      </c>
      <c r="AY77" s="63">
        <f t="shared" si="72"/>
        <v>27.792679336461916</v>
      </c>
      <c r="AZ77" s="63">
        <f t="shared" si="73"/>
        <v>45.908045961099056</v>
      </c>
      <c r="BA77" s="63">
        <f t="shared" si="74"/>
        <v>33.542350517528156</v>
      </c>
      <c r="BB77" s="63">
        <f t="shared" si="75"/>
        <v>7.9127981066912625</v>
      </c>
      <c r="BC77" s="63">
        <f t="shared" si="76"/>
        <v>80.169497526116402</v>
      </c>
      <c r="BD77" s="63">
        <f t="shared" si="77"/>
        <v>14.652713809156138</v>
      </c>
      <c r="BE77" s="63">
        <f t="shared" si="78"/>
        <v>123.71459113263207</v>
      </c>
      <c r="BF77" s="63">
        <f t="shared" si="79"/>
        <v>16.373668382096469</v>
      </c>
      <c r="BG77" s="63">
        <f t="shared" si="80"/>
        <v>0.35369899424132789</v>
      </c>
      <c r="BH77" s="63">
        <f t="shared" si="41"/>
        <v>0.88732674101346687</v>
      </c>
      <c r="BI77" s="63">
        <f t="shared" si="42"/>
        <v>3.9566621264311014E-2</v>
      </c>
      <c r="BJ77" s="63">
        <f t="shared" si="43"/>
        <v>39.478479143157976</v>
      </c>
      <c r="BK77" s="63">
        <f t="shared" si="44"/>
        <v>76.295749381389712</v>
      </c>
      <c r="BL77" s="63">
        <f t="shared" si="45"/>
        <v>8.3695205630825633</v>
      </c>
      <c r="BM77" s="63">
        <f t="shared" si="46"/>
        <v>29.332109353418641</v>
      </c>
      <c r="BN77" s="63">
        <f t="shared" si="47"/>
        <v>5.1817241343059823</v>
      </c>
      <c r="BO77" s="63">
        <f t="shared" si="48"/>
        <v>1.0026675113961212</v>
      </c>
      <c r="BP77" s="63">
        <f t="shared" si="49"/>
        <v>4.2642031830594416</v>
      </c>
      <c r="BQ77" s="63">
        <f t="shared" si="50"/>
        <v>0.51635279086068431</v>
      </c>
      <c r="BR77" s="63">
        <f t="shared" si="51"/>
        <v>3.3989126411441264</v>
      </c>
      <c r="BS77" s="63">
        <f t="shared" si="52"/>
        <v>0.57834219216814542</v>
      </c>
      <c r="BT77" s="63">
        <f t="shared" si="53"/>
        <v>1.8553056176015048</v>
      </c>
      <c r="BU77" s="63">
        <f t="shared" si="54"/>
        <v>0.18815508322688082</v>
      </c>
      <c r="BV77" s="63">
        <f t="shared" si="55"/>
        <v>1.8143610390273941</v>
      </c>
      <c r="BW77" s="63">
        <f t="shared" si="56"/>
        <v>0.19477945925163556</v>
      </c>
      <c r="BX77" s="63">
        <f t="shared" si="57"/>
        <v>3.6944850652891468</v>
      </c>
      <c r="BY77" s="63">
        <f t="shared" si="58"/>
        <v>1.4115079166843409</v>
      </c>
      <c r="BZ77" s="63">
        <f t="shared" si="59"/>
        <v>2.1772023378376524</v>
      </c>
      <c r="CA77" s="63">
        <f t="shared" si="60"/>
        <v>5.7043240063059795</v>
      </c>
      <c r="CB77" s="137" t="s">
        <v>60</v>
      </c>
      <c r="CD77" s="63">
        <f t="shared" si="98"/>
        <v>187.12337590224695</v>
      </c>
      <c r="CE77" s="63">
        <f t="shared" si="99"/>
        <v>172.47066209309082</v>
      </c>
      <c r="CF77" s="63">
        <f t="shared" si="100"/>
        <v>159.66025008675098</v>
      </c>
      <c r="CG77" s="137">
        <f t="shared" si="101"/>
        <v>12.810412006339815</v>
      </c>
    </row>
    <row r="78" spans="1:85">
      <c r="A78" s="127" t="s">
        <v>140</v>
      </c>
      <c r="B78" s="17">
        <v>3</v>
      </c>
      <c r="C78" s="17" t="s">
        <v>137</v>
      </c>
      <c r="D78" s="113">
        <v>241.3</v>
      </c>
      <c r="E78" s="17">
        <v>0.1018</v>
      </c>
      <c r="F78" s="6">
        <v>0.70199999999999996</v>
      </c>
      <c r="G78" s="6">
        <v>101.209</v>
      </c>
      <c r="H78" s="6">
        <f t="shared" si="97"/>
        <v>994.19449901768178</v>
      </c>
      <c r="I78" s="6">
        <v>9.9379490529065979</v>
      </c>
      <c r="J78" s="111">
        <f t="shared" si="96"/>
        <v>9880.2542799177209</v>
      </c>
      <c r="K78" s="105">
        <v>1.6120085633264154</v>
      </c>
      <c r="L78" s="105">
        <v>6.5892360140662216</v>
      </c>
      <c r="M78" s="105">
        <v>2.5054408360710032</v>
      </c>
      <c r="N78" s="105">
        <v>0.17623302478894834</v>
      </c>
      <c r="O78" s="105">
        <v>0.18292123418568551</v>
      </c>
      <c r="P78" s="105">
        <v>-0.17106069828716927</v>
      </c>
      <c r="Q78" s="105">
        <v>2.2843791326310026</v>
      </c>
      <c r="R78" s="105">
        <v>2.7006574057649737</v>
      </c>
      <c r="S78" s="105">
        <v>0.5962195353616323</v>
      </c>
      <c r="T78" s="105">
        <v>10.520471110022989</v>
      </c>
      <c r="U78" s="105">
        <v>1.2996325762379097</v>
      </c>
      <c r="V78" s="105">
        <v>9.1202033047727671</v>
      </c>
      <c r="W78" s="105">
        <v>1.3419333955552457</v>
      </c>
      <c r="X78" s="105">
        <v>0.11996954734358156</v>
      </c>
      <c r="Y78" s="105">
        <v>6.6625334197151664E-2</v>
      </c>
      <c r="Z78" s="105">
        <v>7.5064261505062473E-3</v>
      </c>
      <c r="AA78" s="105">
        <v>3.2385577054557091</v>
      </c>
      <c r="AB78" s="105">
        <v>5.7753887779336752</v>
      </c>
      <c r="AC78" s="105">
        <v>0.62840224573113701</v>
      </c>
      <c r="AD78" s="105">
        <v>2.2382036143062827</v>
      </c>
      <c r="AE78" s="105">
        <v>0.37185197013744642</v>
      </c>
      <c r="AF78" s="105">
        <v>6.749573967056674E-2</v>
      </c>
      <c r="AG78" s="105">
        <v>0.3067355806676606</v>
      </c>
      <c r="AH78" s="105">
        <v>3.7576530459434723E-2</v>
      </c>
      <c r="AI78" s="105">
        <v>0.26128507712975718</v>
      </c>
      <c r="AJ78" s="105">
        <v>4.4471513592441003E-2</v>
      </c>
      <c r="AK78" s="105">
        <v>0.15352601008260083</v>
      </c>
      <c r="AL78" s="105">
        <v>1.4940053982616226E-2</v>
      </c>
      <c r="AM78" s="105">
        <v>0.16772599429346147</v>
      </c>
      <c r="AN78" s="105">
        <v>1.7429349765629026E-2</v>
      </c>
      <c r="AO78" s="105">
        <v>0.24795728078702123</v>
      </c>
      <c r="AP78" s="105">
        <v>0.11267084599421649</v>
      </c>
      <c r="AQ78" s="105">
        <v>0.20146860660416599</v>
      </c>
      <c r="AR78" s="105">
        <v>0.29110490546336004</v>
      </c>
      <c r="AS78" s="133" t="s">
        <v>60</v>
      </c>
      <c r="AT78" s="63">
        <f t="shared" si="65"/>
        <v>15.927054507069832</v>
      </c>
      <c r="AU78" s="63">
        <f t="shared" si="68"/>
        <v>65.103327329365769</v>
      </c>
      <c r="AV78" s="63">
        <f t="shared" si="69"/>
        <v>24.754392543671162</v>
      </c>
      <c r="AW78" s="63">
        <f t="shared" si="70"/>
        <v>1.7412270974338526</v>
      </c>
      <c r="AX78" s="63">
        <f t="shared" si="71"/>
        <v>1.807308306950951</v>
      </c>
      <c r="AY78" s="63" t="str">
        <f t="shared" si="72"/>
        <v>DL</v>
      </c>
      <c r="AZ78" s="63">
        <f t="shared" si="73"/>
        <v>22.570246702132195</v>
      </c>
      <c r="BA78" s="63">
        <f t="shared" si="74"/>
        <v>26.683181891900869</v>
      </c>
      <c r="BB78" s="63">
        <f t="shared" si="75"/>
        <v>5.890800616027323</v>
      </c>
      <c r="BC78" s="63">
        <f t="shared" si="76"/>
        <v>103.94492971155536</v>
      </c>
      <c r="BD78" s="63">
        <f t="shared" si="77"/>
        <v>12.840700323695101</v>
      </c>
      <c r="BE78" s="63">
        <f t="shared" si="78"/>
        <v>90.109927735700865</v>
      </c>
      <c r="BF78" s="63">
        <f t="shared" si="79"/>
        <v>13.258643174799236</v>
      </c>
      <c r="BG78" s="63">
        <f t="shared" si="80"/>
        <v>1.1853296336012134</v>
      </c>
      <c r="BH78" s="63">
        <f t="shared" si="41"/>
        <v>0.65827524335235621</v>
      </c>
      <c r="BI78" s="63">
        <f t="shared" si="42"/>
        <v>7.4165399100425647E-2</v>
      </c>
      <c r="BJ78" s="63">
        <f t="shared" si="43"/>
        <v>31.997773630089284</v>
      </c>
      <c r="BK78" s="63">
        <f t="shared" si="44"/>
        <v>57.062309691367972</v>
      </c>
      <c r="BL78" s="63">
        <f t="shared" si="45"/>
        <v>6.2087739778949738</v>
      </c>
      <c r="BM78" s="63">
        <f t="shared" si="46"/>
        <v>22.114020839576963</v>
      </c>
      <c r="BN78" s="63">
        <f t="shared" si="47"/>
        <v>3.6739920194463416</v>
      </c>
      <c r="BO78" s="63">
        <f t="shared" si="48"/>
        <v>0.66687507075632935</v>
      </c>
      <c r="BP78" s="63">
        <f t="shared" si="49"/>
        <v>3.030625533694701</v>
      </c>
      <c r="BQ78" s="63">
        <f t="shared" si="50"/>
        <v>0.37126567589628856</v>
      </c>
      <c r="BR78" s="63">
        <f t="shared" si="51"/>
        <v>2.5815630015899149</v>
      </c>
      <c r="BS78" s="63">
        <f t="shared" si="52"/>
        <v>0.43938986250613432</v>
      </c>
      <c r="BT78" s="63">
        <f t="shared" si="53"/>
        <v>1.516876018197308</v>
      </c>
      <c r="BU78" s="63">
        <f t="shared" si="54"/>
        <v>0.14761153230394575</v>
      </c>
      <c r="BV78" s="63">
        <f t="shared" si="55"/>
        <v>1.6571754729714279</v>
      </c>
      <c r="BW78" s="63">
        <f t="shared" si="56"/>
        <v>0.1722064076180391</v>
      </c>
      <c r="BX78" s="63">
        <f t="shared" si="57"/>
        <v>2.4498809847327268</v>
      </c>
      <c r="BY78" s="63">
        <f t="shared" si="58"/>
        <v>1.113216608356308</v>
      </c>
      <c r="BZ78" s="63">
        <f t="shared" si="59"/>
        <v>1.9905610626698707</v>
      </c>
      <c r="CA78" s="63">
        <f t="shared" si="60"/>
        <v>2.8761904881094065</v>
      </c>
      <c r="CB78" s="137" t="s">
        <v>60</v>
      </c>
      <c r="CD78" s="63">
        <f t="shared" si="98"/>
        <v>144.48115905760474</v>
      </c>
      <c r="CE78" s="63">
        <f t="shared" si="99"/>
        <v>131.64045873390964</v>
      </c>
      <c r="CF78" s="63">
        <f t="shared" si="100"/>
        <v>121.72374522913188</v>
      </c>
      <c r="CG78" s="137">
        <f t="shared" si="101"/>
        <v>9.9167135047777606</v>
      </c>
    </row>
    <row r="79" spans="1:85">
      <c r="A79" s="127" t="s">
        <v>141</v>
      </c>
      <c r="B79" s="17">
        <v>3</v>
      </c>
      <c r="C79" s="17" t="s">
        <v>137</v>
      </c>
      <c r="D79" s="113">
        <v>242</v>
      </c>
      <c r="E79" s="17">
        <v>0.1011</v>
      </c>
      <c r="F79" s="6">
        <v>0.67300000000000004</v>
      </c>
      <c r="G79" s="6">
        <v>100.506</v>
      </c>
      <c r="H79" s="6">
        <f t="shared" si="97"/>
        <v>994.12462908011878</v>
      </c>
      <c r="I79" s="6">
        <v>10.05819397993311</v>
      </c>
      <c r="J79" s="111">
        <f t="shared" si="96"/>
        <v>9999.0983595168873</v>
      </c>
      <c r="K79" s="105">
        <v>1.5791954068668861</v>
      </c>
      <c r="L79" s="105">
        <v>6.4339212962017527</v>
      </c>
      <c r="M79" s="105">
        <v>1.9948396346761379</v>
      </c>
      <c r="N79" s="105">
        <v>0.42752435161286267</v>
      </c>
      <c r="O79" s="105">
        <v>-0.12144962090890726</v>
      </c>
      <c r="P79" s="105">
        <v>1.5859288053720912</v>
      </c>
      <c r="Q79" s="105">
        <v>2.1591781241732906</v>
      </c>
      <c r="R79" s="105">
        <v>2.5811638998056989</v>
      </c>
      <c r="S79" s="105">
        <v>0.78577721954860513</v>
      </c>
      <c r="T79" s="105">
        <v>9.2050798834517114</v>
      </c>
      <c r="U79" s="105">
        <v>1.5734456013783498</v>
      </c>
      <c r="V79" s="105">
        <v>11.623987530531039</v>
      </c>
      <c r="W79" s="105">
        <v>1.2474906418942175</v>
      </c>
      <c r="X79" s="105">
        <v>4.2068007712250936E-2</v>
      </c>
      <c r="Y79" s="105">
        <v>6.3860518475679931E-2</v>
      </c>
      <c r="Z79" s="105">
        <v>3.4992372314743021E-3</v>
      </c>
      <c r="AA79" s="105">
        <v>4.0832574854184891</v>
      </c>
      <c r="AB79" s="105">
        <v>8.7057184126592908</v>
      </c>
      <c r="AC79" s="105">
        <v>0.96520201054715749</v>
      </c>
      <c r="AD79" s="105">
        <v>3.5927681885987912</v>
      </c>
      <c r="AE79" s="105">
        <v>0.64557907406874893</v>
      </c>
      <c r="AF79" s="105">
        <v>0.12621761223359315</v>
      </c>
      <c r="AG79" s="105">
        <v>0.52819169880762495</v>
      </c>
      <c r="AH79" s="105">
        <v>6.2552714132037515E-2</v>
      </c>
      <c r="AI79" s="105">
        <v>0.40425934377135858</v>
      </c>
      <c r="AJ79" s="105">
        <v>6.6020931429764299E-2</v>
      </c>
      <c r="AK79" s="105">
        <v>0.20364324681490767</v>
      </c>
      <c r="AL79" s="105">
        <v>2.0646236476599494E-2</v>
      </c>
      <c r="AM79" s="105">
        <v>0.19632654207249833</v>
      </c>
      <c r="AN79" s="105">
        <v>2.012737450547647E-2</v>
      </c>
      <c r="AO79" s="105">
        <v>0.31489900571679791</v>
      </c>
      <c r="AP79" s="105">
        <v>0.1016922902151412</v>
      </c>
      <c r="AQ79" s="105">
        <v>0.18095917200075759</v>
      </c>
      <c r="AR79" s="105">
        <v>0.47103477826566642</v>
      </c>
      <c r="AS79" s="133" t="s">
        <v>60</v>
      </c>
      <c r="AT79" s="63">
        <f t="shared" si="65"/>
        <v>15.790530202159283</v>
      </c>
      <c r="AU79" s="63">
        <f t="shared" si="68"/>
        <v>64.333411878111704</v>
      </c>
      <c r="AV79" s="63">
        <f t="shared" si="69"/>
        <v>19.946597718589437</v>
      </c>
      <c r="AW79" s="63">
        <f t="shared" si="70"/>
        <v>4.2748580428656959</v>
      </c>
      <c r="AX79" s="63" t="str">
        <f t="shared" si="71"/>
        <v>DL</v>
      </c>
      <c r="AY79" s="63">
        <f t="shared" si="72"/>
        <v>15.857858116106653</v>
      </c>
      <c r="AZ79" s="63">
        <f t="shared" si="73"/>
        <v>21.589834439325898</v>
      </c>
      <c r="BA79" s="63">
        <f t="shared" si="74"/>
        <v>25.809311716191377</v>
      </c>
      <c r="BB79" s="63">
        <f t="shared" si="75"/>
        <v>7.8570637069341984</v>
      </c>
      <c r="BC79" s="63">
        <f t="shared" si="76"/>
        <v>92.042499161843907</v>
      </c>
      <c r="BD79" s="63">
        <f t="shared" si="77"/>
        <v>15.733037331531319</v>
      </c>
      <c r="BE79" s="63">
        <f t="shared" si="78"/>
        <v>116.22939464757766</v>
      </c>
      <c r="BF79" s="63">
        <f t="shared" si="79"/>
        <v>12.47378163087714</v>
      </c>
      <c r="BG79" s="63">
        <f t="shared" si="80"/>
        <v>0.4206421469037121</v>
      </c>
      <c r="BH79" s="63">
        <f t="shared" si="41"/>
        <v>0.63854760552806911</v>
      </c>
      <c r="BI79" s="63">
        <f t="shared" si="42"/>
        <v>3.4989217260795111E-2</v>
      </c>
      <c r="BJ79" s="63">
        <f t="shared" si="43"/>
        <v>40.828893223933065</v>
      </c>
      <c r="BK79" s="63">
        <f t="shared" si="44"/>
        <v>87.049334698437477</v>
      </c>
      <c r="BL79" s="63">
        <f t="shared" si="45"/>
        <v>9.6511498402644822</v>
      </c>
      <c r="BM79" s="63">
        <f t="shared" si="46"/>
        <v>35.924442500742636</v>
      </c>
      <c r="BN79" s="63">
        <f t="shared" si="47"/>
        <v>6.4552086604592587</v>
      </c>
      <c r="BO79" s="63">
        <f t="shared" si="48"/>
        <v>1.2620623194270599</v>
      </c>
      <c r="BP79" s="63">
        <f t="shared" si="49"/>
        <v>5.2814407490577606</v>
      </c>
      <c r="BQ79" s="63">
        <f t="shared" si="50"/>
        <v>0.62547074126098512</v>
      </c>
      <c r="BR79" s="63">
        <f t="shared" si="51"/>
        <v>4.0422289411235655</v>
      </c>
      <c r="BS79" s="63">
        <f t="shared" si="52"/>
        <v>0.66014978715313299</v>
      </c>
      <c r="BT79" s="63">
        <f t="shared" si="53"/>
        <v>2.036248855153636</v>
      </c>
      <c r="BU79" s="63">
        <f t="shared" si="54"/>
        <v>0.20644374928336373</v>
      </c>
      <c r="BV79" s="63">
        <f t="shared" si="55"/>
        <v>1.9630884047667412</v>
      </c>
      <c r="BW79" s="63">
        <f t="shared" si="56"/>
        <v>0.2012555973990918</v>
      </c>
      <c r="BX79" s="63">
        <f t="shared" si="57"/>
        <v>3.1487061314763327</v>
      </c>
      <c r="BY79" s="63">
        <f t="shared" si="58"/>
        <v>1.0168312122657337</v>
      </c>
      <c r="BZ79" s="63">
        <f t="shared" si="59"/>
        <v>1.8094285598923094</v>
      </c>
      <c r="CA79" s="63">
        <f t="shared" si="60"/>
        <v>4.7099230786316255</v>
      </c>
      <c r="CB79" s="137" t="s">
        <v>60</v>
      </c>
      <c r="CD79" s="63">
        <f t="shared" si="98"/>
        <v>211.92045539999356</v>
      </c>
      <c r="CE79" s="63">
        <f t="shared" si="99"/>
        <v>196.18741806846225</v>
      </c>
      <c r="CF79" s="63">
        <f t="shared" si="100"/>
        <v>181.17109124326396</v>
      </c>
      <c r="CG79" s="137">
        <f t="shared" si="101"/>
        <v>15.016326825198277</v>
      </c>
    </row>
    <row r="80" spans="1:85">
      <c r="A80" s="127" t="s">
        <v>142</v>
      </c>
      <c r="B80" s="17">
        <v>3</v>
      </c>
      <c r="C80" s="17" t="s">
        <v>137</v>
      </c>
      <c r="D80" s="113">
        <v>242.5</v>
      </c>
      <c r="E80" s="17">
        <v>0.1011</v>
      </c>
      <c r="F80" s="6">
        <v>0.66400000000000003</v>
      </c>
      <c r="G80" s="6">
        <v>102.489</v>
      </c>
      <c r="H80" s="6">
        <f t="shared" si="97"/>
        <v>1013.7388724035609</v>
      </c>
      <c r="I80" s="6">
        <v>10.053524804177545</v>
      </c>
      <c r="J80" s="111">
        <f t="shared" si="96"/>
        <v>10191.648898668174</v>
      </c>
      <c r="K80" s="104">
        <v>1.1898782401907315</v>
      </c>
      <c r="L80" s="104">
        <v>3.9151670319652685</v>
      </c>
      <c r="M80" s="104">
        <v>1.2411275494750487</v>
      </c>
      <c r="N80" s="104">
        <v>12.579482718746219</v>
      </c>
      <c r="O80" s="104">
        <v>22.43966176069738</v>
      </c>
      <c r="P80" s="104">
        <v>1.4307658819767473</v>
      </c>
      <c r="Q80" s="104">
        <v>17.046286037895829</v>
      </c>
      <c r="R80" s="104">
        <v>2.1641972498902993</v>
      </c>
      <c r="S80" s="104">
        <v>0.79828026574618183</v>
      </c>
      <c r="T80" s="104">
        <v>9.6496395510570387</v>
      </c>
      <c r="U80" s="104">
        <v>1.3968429723271776</v>
      </c>
      <c r="V80" s="104">
        <v>10.733531301170261</v>
      </c>
      <c r="W80" s="104">
        <v>0.86346451355457687</v>
      </c>
      <c r="X80" s="104">
        <v>0.51956029129136794</v>
      </c>
      <c r="Y80" s="104">
        <v>0.11646344267691711</v>
      </c>
      <c r="Z80" s="104">
        <v>4.54100212833032E-3</v>
      </c>
      <c r="AA80" s="104">
        <v>3.8963619992986458</v>
      </c>
      <c r="AB80" s="104">
        <v>8.3849001408906556</v>
      </c>
      <c r="AC80" s="104">
        <v>0.91231959623816761</v>
      </c>
      <c r="AD80" s="104">
        <v>3.3481184557397139</v>
      </c>
      <c r="AE80" s="104">
        <v>0.6124737874992674</v>
      </c>
      <c r="AF80" s="104">
        <v>0.12651985808227542</v>
      </c>
      <c r="AG80" s="104">
        <v>0.51962570097321992</v>
      </c>
      <c r="AH80" s="104">
        <v>6.1588074098482007E-2</v>
      </c>
      <c r="AI80" s="104">
        <v>0.3902070023969223</v>
      </c>
      <c r="AJ80" s="104">
        <v>6.3652433329076635E-2</v>
      </c>
      <c r="AK80" s="104">
        <v>0.1845290584954887</v>
      </c>
      <c r="AL80" s="104">
        <v>1.8335416942564832E-2</v>
      </c>
      <c r="AM80" s="104">
        <v>0.17147964612917108</v>
      </c>
      <c r="AN80" s="104">
        <v>1.6583580079146742E-2</v>
      </c>
      <c r="AO80" s="104">
        <v>0.2705221286737694</v>
      </c>
      <c r="AP80" s="104">
        <v>0.13663454931630856</v>
      </c>
      <c r="AQ80" s="104">
        <v>0.13283439423124735</v>
      </c>
      <c r="AR80" s="104">
        <v>0.36653580767276495</v>
      </c>
      <c r="AS80" s="133" t="s">
        <v>60</v>
      </c>
      <c r="AT80" s="63">
        <f t="shared" si="65"/>
        <v>12.126821256189094</v>
      </c>
      <c r="AU80" s="63">
        <f t="shared" si="68"/>
        <v>39.902007769430774</v>
      </c>
      <c r="AV80" s="63">
        <f t="shared" si="69"/>
        <v>12.649136222714109</v>
      </c>
      <c r="AW80" s="63">
        <f t="shared" si="70"/>
        <v>128.20567119632523</v>
      </c>
      <c r="AX80" s="63">
        <f t="shared" si="71"/>
        <v>228.69715406989781</v>
      </c>
      <c r="AY80" s="63">
        <f t="shared" si="72"/>
        <v>14.581863525300315</v>
      </c>
      <c r="AZ80" s="63">
        <f t="shared" si="73"/>
        <v>173.72976232450372</v>
      </c>
      <c r="BA80" s="63">
        <f t="shared" si="74"/>
        <v>22.05673851834516</v>
      </c>
      <c r="BB80" s="63">
        <f t="shared" si="75"/>
        <v>8.1357921912206113</v>
      </c>
      <c r="BC80" s="63">
        <f t="shared" si="76"/>
        <v>98.345738303075322</v>
      </c>
      <c r="BD80" s="63">
        <f t="shared" si="77"/>
        <v>14.23613314053066</v>
      </c>
      <c r="BE80" s="63">
        <f t="shared" si="78"/>
        <v>109.39238246439227</v>
      </c>
      <c r="BF80" s="63">
        <f t="shared" si="79"/>
        <v>8.8001271586075553</v>
      </c>
      <c r="BG80" s="63">
        <f t="shared" si="80"/>
        <v>5.2951760705313857</v>
      </c>
      <c r="BH80" s="63">
        <f t="shared" si="41"/>
        <v>1.1869545172933063</v>
      </c>
      <c r="BI80" s="63">
        <f t="shared" si="42"/>
        <v>4.6280299340047543E-2</v>
      </c>
      <c r="BJ80" s="63">
        <f t="shared" si="43"/>
        <v>39.710353478964571</v>
      </c>
      <c r="BK80" s="63">
        <f t="shared" si="44"/>
        <v>85.455958286350864</v>
      </c>
      <c r="BL80" s="63">
        <f t="shared" si="45"/>
        <v>9.2980410082341152</v>
      </c>
      <c r="BM80" s="63">
        <f t="shared" si="46"/>
        <v>34.122847772050243</v>
      </c>
      <c r="BN80" s="63">
        <f t="shared" si="47"/>
        <v>6.2421178018300347</v>
      </c>
      <c r="BO80" s="63">
        <f t="shared" si="48"/>
        <v>1.289445972283876</v>
      </c>
      <c r="BP80" s="63">
        <f t="shared" si="49"/>
        <v>5.2958427030433946</v>
      </c>
      <c r="BQ80" s="63">
        <f t="shared" si="50"/>
        <v>0.62768402755688801</v>
      </c>
      <c r="BR80" s="63">
        <f t="shared" si="51"/>
        <v>3.9768527662312025</v>
      </c>
      <c r="BS80" s="63">
        <f t="shared" si="52"/>
        <v>0.64872325203583325</v>
      </c>
      <c r="BT80" s="63">
        <f t="shared" si="53"/>
        <v>1.8806553757878226</v>
      </c>
      <c r="BU80" s="63">
        <f t="shared" si="54"/>
        <v>0.18686813188931264</v>
      </c>
      <c r="BV80" s="63">
        <f t="shared" si="55"/>
        <v>1.7476603466163747</v>
      </c>
      <c r="BW80" s="63">
        <f t="shared" si="56"/>
        <v>0.16901402564961138</v>
      </c>
      <c r="BX80" s="63">
        <f t="shared" si="57"/>
        <v>2.7570665547633921</v>
      </c>
      <c r="BY80" s="63">
        <f t="shared" si="58"/>
        <v>1.3925313540595785</v>
      </c>
      <c r="BZ80" s="63">
        <f t="shared" si="59"/>
        <v>1.3538015076721461</v>
      </c>
      <c r="CA80" s="63">
        <f t="shared" si="60"/>
        <v>3.7356042605905846</v>
      </c>
      <c r="CB80" s="137" t="s">
        <v>60</v>
      </c>
      <c r="CD80" s="63">
        <f t="shared" si="98"/>
        <v>204.88819808905484</v>
      </c>
      <c r="CE80" s="63">
        <f t="shared" si="99"/>
        <v>190.65206494852418</v>
      </c>
      <c r="CF80" s="63">
        <f t="shared" si="100"/>
        <v>176.11876431971373</v>
      </c>
      <c r="CG80" s="137">
        <f t="shared" si="101"/>
        <v>14.533300628810439</v>
      </c>
    </row>
    <row r="81" spans="1:85">
      <c r="A81" s="127" t="s">
        <v>143</v>
      </c>
      <c r="B81" s="17">
        <v>3</v>
      </c>
      <c r="C81" s="17" t="s">
        <v>137</v>
      </c>
      <c r="D81" s="113">
        <v>243.5</v>
      </c>
      <c r="E81" s="17">
        <v>0.1135</v>
      </c>
      <c r="F81" s="6">
        <v>0.71</v>
      </c>
      <c r="G81" s="6">
        <v>100.79</v>
      </c>
      <c r="H81" s="6">
        <f t="shared" si="97"/>
        <v>888.01762114537451</v>
      </c>
      <c r="I81" s="6">
        <v>10.031746031746032</v>
      </c>
      <c r="J81" s="111">
        <f t="shared" si="96"/>
        <v>8908.3672470456622</v>
      </c>
      <c r="K81" s="105">
        <v>1.4890446302163767</v>
      </c>
      <c r="L81" s="105">
        <v>5.5321789567625892</v>
      </c>
      <c r="M81" s="105">
        <v>2.4779982616891423</v>
      </c>
      <c r="N81" s="105">
        <v>2.8374446743682507</v>
      </c>
      <c r="O81" s="105">
        <v>3.4398800069637714</v>
      </c>
      <c r="P81" s="105">
        <v>3.6092842379554242E-2</v>
      </c>
      <c r="Q81" s="105">
        <v>1.5079700997016774</v>
      </c>
      <c r="R81" s="105">
        <v>2.3870551503051018</v>
      </c>
      <c r="S81" s="105">
        <v>0.92668224881610561</v>
      </c>
      <c r="T81" s="105">
        <v>7.5207992365542733</v>
      </c>
      <c r="U81" s="105">
        <v>2.1521017269193456</v>
      </c>
      <c r="V81" s="105">
        <v>21.022188085969287</v>
      </c>
      <c r="W81" s="105">
        <v>1.7511526390304206</v>
      </c>
      <c r="X81" s="105">
        <v>4.7768336936170844E-2</v>
      </c>
      <c r="Y81" s="105">
        <v>7.864589250492196E-2</v>
      </c>
      <c r="Z81" s="105">
        <v>4.1907916345249943E-3</v>
      </c>
      <c r="AA81" s="105">
        <v>4.1701271757526372</v>
      </c>
      <c r="AB81" s="105">
        <v>9.001291201006163</v>
      </c>
      <c r="AC81" s="105">
        <v>0.95972222515605488</v>
      </c>
      <c r="AD81" s="105">
        <v>3.6740655034803273</v>
      </c>
      <c r="AE81" s="105">
        <v>0.6746776032893449</v>
      </c>
      <c r="AF81" s="105">
        <v>0.13258222805776915</v>
      </c>
      <c r="AG81" s="105">
        <v>0.58852401732982018</v>
      </c>
      <c r="AH81" s="105">
        <v>7.1166876005462773E-2</v>
      </c>
      <c r="AI81" s="105">
        <v>0.48391634292197899</v>
      </c>
      <c r="AJ81" s="105">
        <v>8.45187230533649E-2</v>
      </c>
      <c r="AK81" s="105">
        <v>0.25974018324004239</v>
      </c>
      <c r="AL81" s="105">
        <v>2.935283189662484E-2</v>
      </c>
      <c r="AM81" s="105">
        <v>0.25656957456983209</v>
      </c>
      <c r="AN81" s="105">
        <v>2.8920048852310799E-2</v>
      </c>
      <c r="AO81" s="105">
        <v>0.58359429586084555</v>
      </c>
      <c r="AP81" s="105">
        <v>0.12887093275472147</v>
      </c>
      <c r="AQ81" s="105">
        <v>0.20493136391144154</v>
      </c>
      <c r="AR81" s="105">
        <v>0.4136819832179221</v>
      </c>
      <c r="AS81" s="133" t="s">
        <v>60</v>
      </c>
      <c r="AT81" s="63">
        <f t="shared" si="65"/>
        <v>13.26495641320879</v>
      </c>
      <c r="AU81" s="63">
        <f t="shared" si="68"/>
        <v>49.282681823219093</v>
      </c>
      <c r="AV81" s="63">
        <f t="shared" si="69"/>
        <v>22.07491855266764</v>
      </c>
      <c r="AW81" s="63">
        <f t="shared" si="70"/>
        <v>25.27699920244627</v>
      </c>
      <c r="AX81" s="63">
        <f t="shared" si="71"/>
        <v>30.643714387803264</v>
      </c>
      <c r="AY81" s="63">
        <f t="shared" si="72"/>
        <v>0.32152829490680263</v>
      </c>
      <c r="AZ81" s="63">
        <f t="shared" si="73"/>
        <v>13.433551445706604</v>
      </c>
      <c r="BA81" s="63">
        <f t="shared" si="74"/>
        <v>21.264763917869629</v>
      </c>
      <c r="BB81" s="63">
        <f t="shared" si="75"/>
        <v>8.2552257937720128</v>
      </c>
      <c r="BC81" s="63">
        <f t="shared" si="76"/>
        <v>66.9980415905261</v>
      </c>
      <c r="BD81" s="63">
        <f t="shared" si="77"/>
        <v>19.171712536398708</v>
      </c>
      <c r="BE81" s="63">
        <f t="shared" si="78"/>
        <v>187.27337180628234</v>
      </c>
      <c r="BF81" s="63">
        <f t="shared" si="79"/>
        <v>15.599910814116175</v>
      </c>
      <c r="BG81" s="63">
        <f t="shared" si="80"/>
        <v>0.42553788820802591</v>
      </c>
      <c r="BH81" s="63">
        <f t="shared" si="41"/>
        <v>0.70060649290552079</v>
      </c>
      <c r="BI81" s="63">
        <f t="shared" si="42"/>
        <v>3.7333110936195416E-2</v>
      </c>
      <c r="BJ81" s="63">
        <f t="shared" si="43"/>
        <v>37.149024348489824</v>
      </c>
      <c r="BK81" s="63">
        <f t="shared" si="44"/>
        <v>80.186807716163614</v>
      </c>
      <c r="BL81" s="63">
        <f t="shared" si="45"/>
        <v>8.5495580368419812</v>
      </c>
      <c r="BM81" s="63">
        <f t="shared" si="46"/>
        <v>32.72992479470448</v>
      </c>
      <c r="BN81" s="63">
        <f t="shared" si="47"/>
        <v>6.0102758634580669</v>
      </c>
      <c r="BO81" s="63">
        <f t="shared" si="48"/>
        <v>1.1810911779701692</v>
      </c>
      <c r="BP81" s="63">
        <f t="shared" si="49"/>
        <v>5.242788080080703</v>
      </c>
      <c r="BQ81" s="63">
        <f t="shared" si="50"/>
        <v>0.63398066728162439</v>
      </c>
      <c r="BR81" s="63">
        <f t="shared" si="51"/>
        <v>4.3109044995962753</v>
      </c>
      <c r="BS81" s="63">
        <f t="shared" si="52"/>
        <v>0.75292382421071902</v>
      </c>
      <c r="BT81" s="63">
        <f t="shared" si="53"/>
        <v>2.3138609411172326</v>
      </c>
      <c r="BU81" s="63">
        <f t="shared" si="54"/>
        <v>0.26148580627592993</v>
      </c>
      <c r="BV81" s="63">
        <f t="shared" si="55"/>
        <v>2.2856159946863319</v>
      </c>
      <c r="BW81" s="63">
        <f t="shared" si="56"/>
        <v>0.25763041597888597</v>
      </c>
      <c r="BX81" s="63">
        <f t="shared" si="57"/>
        <v>5.198872310809433</v>
      </c>
      <c r="BY81" s="63">
        <f t="shared" si="58"/>
        <v>1.1480295964483849</v>
      </c>
      <c r="BZ81" s="63">
        <f t="shared" si="59"/>
        <v>1.8256038501610812</v>
      </c>
      <c r="CA81" s="63">
        <f t="shared" si="60"/>
        <v>3.6852310299914306</v>
      </c>
      <c r="CB81" s="137" t="s">
        <v>60</v>
      </c>
      <c r="CD81" s="63">
        <f t="shared" si="98"/>
        <v>201.03758470325457</v>
      </c>
      <c r="CE81" s="63">
        <f t="shared" si="99"/>
        <v>181.86587216685587</v>
      </c>
      <c r="CF81" s="63">
        <f t="shared" si="100"/>
        <v>165.80668193762813</v>
      </c>
      <c r="CG81" s="137">
        <f t="shared" si="101"/>
        <v>16.059190229227703</v>
      </c>
    </row>
    <row r="82" spans="1:85">
      <c r="A82" s="127" t="s">
        <v>144</v>
      </c>
      <c r="B82" s="17">
        <v>3</v>
      </c>
      <c r="C82" s="17" t="s">
        <v>137</v>
      </c>
      <c r="D82" s="113">
        <v>245.2</v>
      </c>
      <c r="E82" s="17">
        <v>0.1002</v>
      </c>
      <c r="F82" s="6">
        <v>0.68</v>
      </c>
      <c r="G82" s="6">
        <v>101.255</v>
      </c>
      <c r="H82" s="6">
        <f t="shared" si="97"/>
        <v>1010.5289421157685</v>
      </c>
      <c r="I82" s="6">
        <v>10.001974983541805</v>
      </c>
      <c r="J82" s="111">
        <f t="shared" si="96"/>
        <v>10107.285199186881</v>
      </c>
      <c r="K82" s="104">
        <v>1.5591401773352371</v>
      </c>
      <c r="L82" s="104">
        <v>5.4208855442001367</v>
      </c>
      <c r="M82" s="104">
        <v>2.0077513455237961</v>
      </c>
      <c r="N82" s="104">
        <v>0.61510215907174515</v>
      </c>
      <c r="O82" s="104">
        <v>0.54885265906375424</v>
      </c>
      <c r="P82" s="104">
        <v>-0.60643110436917036</v>
      </c>
      <c r="Q82" s="104">
        <v>4.3229757545593319</v>
      </c>
      <c r="R82" s="104">
        <v>2.2744134568226162</v>
      </c>
      <c r="S82" s="104">
        <v>0.74419119089842489</v>
      </c>
      <c r="T82" s="104">
        <v>8.2749411216975286</v>
      </c>
      <c r="U82" s="104">
        <v>3.0907165232503617</v>
      </c>
      <c r="V82" s="104">
        <v>36.275861925235375</v>
      </c>
      <c r="W82" s="104">
        <v>1.402412031693073</v>
      </c>
      <c r="X82" s="104">
        <v>-8.2820270183494207E-2</v>
      </c>
      <c r="Y82" s="104">
        <v>6.0592506860151045E-2</v>
      </c>
      <c r="Z82" s="104">
        <v>1.9735176987409286E-3</v>
      </c>
      <c r="AA82" s="104">
        <v>3.9594482484298519</v>
      </c>
      <c r="AB82" s="104">
        <v>7.8241231375850413</v>
      </c>
      <c r="AC82" s="104">
        <v>0.834850615005434</v>
      </c>
      <c r="AD82" s="104">
        <v>3.1894295816518627</v>
      </c>
      <c r="AE82" s="104">
        <v>0.56796914986860592</v>
      </c>
      <c r="AF82" s="104">
        <v>0.11983120321299685</v>
      </c>
      <c r="AG82" s="104">
        <v>0.54211910552466547</v>
      </c>
      <c r="AH82" s="104">
        <v>6.5375182924420086E-2</v>
      </c>
      <c r="AI82" s="104">
        <v>0.43354713725069244</v>
      </c>
      <c r="AJ82" s="104">
        <v>7.8341690208398068E-2</v>
      </c>
      <c r="AK82" s="104">
        <v>0.22997210737882073</v>
      </c>
      <c r="AL82" s="104">
        <v>2.5778567064793787E-2</v>
      </c>
      <c r="AM82" s="104">
        <v>0.22003916323182479</v>
      </c>
      <c r="AN82" s="104">
        <v>2.431804642804021E-2</v>
      </c>
      <c r="AO82" s="104">
        <v>0.97242666462739635</v>
      </c>
      <c r="AP82" s="104">
        <v>0.1442359729610472</v>
      </c>
      <c r="AQ82" s="104">
        <v>0.19541950999243085</v>
      </c>
      <c r="AR82" s="104">
        <v>0.40540743332029366</v>
      </c>
      <c r="AS82" s="133" t="s">
        <v>60</v>
      </c>
      <c r="AT82" s="63">
        <f t="shared" si="65"/>
        <v>15.758674437838051</v>
      </c>
      <c r="AU82" s="63">
        <f t="shared" si="68"/>
        <v>54.790436227380162</v>
      </c>
      <c r="AV82" s="63">
        <f t="shared" si="69"/>
        <v>20.292915458260211</v>
      </c>
      <c r="AW82" s="63">
        <f t="shared" si="70"/>
        <v>6.2170129483737444</v>
      </c>
      <c r="AX82" s="63">
        <f t="shared" si="71"/>
        <v>5.5474103574894471</v>
      </c>
      <c r="AY82" s="63" t="str">
        <f t="shared" si="72"/>
        <v>DL</v>
      </c>
      <c r="AZ82" s="63">
        <f t="shared" si="73"/>
        <v>43.693548860501274</v>
      </c>
      <c r="BA82" s="63">
        <f t="shared" si="74"/>
        <v>22.9881454689747</v>
      </c>
      <c r="BB82" s="63">
        <f t="shared" si="75"/>
        <v>7.5217526091329088</v>
      </c>
      <c r="BC82" s="63">
        <f t="shared" si="76"/>
        <v>83.637189923476313</v>
      </c>
      <c r="BD82" s="63">
        <f t="shared" si="77"/>
        <v>31.238753370330716</v>
      </c>
      <c r="BE82" s="63">
        <f t="shared" si="78"/>
        <v>366.65048232467848</v>
      </c>
      <c r="BF82" s="63">
        <f t="shared" si="79"/>
        <v>14.174578371093</v>
      </c>
      <c r="BG82" s="63" t="str">
        <f t="shared" si="80"/>
        <v>DL</v>
      </c>
      <c r="BH82" s="63">
        <f t="shared" si="41"/>
        <v>0.6124257477692342</v>
      </c>
      <c r="BI82" s="63">
        <f t="shared" si="42"/>
        <v>1.9946906226817544E-2</v>
      </c>
      <c r="BJ82" s="63">
        <f t="shared" si="43"/>
        <v>40.019272678301469</v>
      </c>
      <c r="BK82" s="63">
        <f t="shared" si="44"/>
        <v>79.080643985128901</v>
      </c>
      <c r="BL82" s="63">
        <f t="shared" si="45"/>
        <v>8.438073264576488</v>
      </c>
      <c r="BM82" s="63">
        <f t="shared" si="46"/>
        <v>32.236474404478678</v>
      </c>
      <c r="BN82" s="63">
        <f t="shared" si="47"/>
        <v>5.7406261820617166</v>
      </c>
      <c r="BO82" s="63">
        <f t="shared" si="48"/>
        <v>1.2111681466354784</v>
      </c>
      <c r="BP82" s="63">
        <f t="shared" si="49"/>
        <v>5.4793524114658823</v>
      </c>
      <c r="BQ82" s="63">
        <f t="shared" si="50"/>
        <v>0.66076561876612605</v>
      </c>
      <c r="BR82" s="63">
        <f t="shared" si="51"/>
        <v>4.3819845634837664</v>
      </c>
      <c r="BS82" s="63">
        <f t="shared" si="52"/>
        <v>0.79182180592262552</v>
      </c>
      <c r="BT82" s="63">
        <f t="shared" si="53"/>
        <v>2.3243936771357707</v>
      </c>
      <c r="BU82" s="63">
        <f t="shared" si="54"/>
        <v>0.26055132935023662</v>
      </c>
      <c r="BV82" s="63">
        <f t="shared" si="55"/>
        <v>2.2239985777744886</v>
      </c>
      <c r="BW82" s="63">
        <f t="shared" si="56"/>
        <v>0.24578943073527024</v>
      </c>
      <c r="BX82" s="63">
        <f t="shared" si="57"/>
        <v>9.8285936346831484</v>
      </c>
      <c r="BY82" s="63">
        <f t="shared" si="58"/>
        <v>1.4578341146995115</v>
      </c>
      <c r="BZ82" s="63">
        <f t="shared" si="59"/>
        <v>1.9751607209788493</v>
      </c>
      <c r="CA82" s="63">
        <f t="shared" si="60"/>
        <v>4.0975685504385462</v>
      </c>
      <c r="CB82" s="137" t="s">
        <v>60</v>
      </c>
      <c r="CD82" s="63">
        <f t="shared" si="98"/>
        <v>214.33366944614764</v>
      </c>
      <c r="CE82" s="63">
        <f t="shared" si="99"/>
        <v>183.09491607581691</v>
      </c>
      <c r="CF82" s="63">
        <f t="shared" si="100"/>
        <v>166.72625866118273</v>
      </c>
      <c r="CG82" s="137">
        <f t="shared" si="101"/>
        <v>16.368657414634168</v>
      </c>
    </row>
    <row r="83" spans="1:85">
      <c r="A83" s="127" t="s">
        <v>145</v>
      </c>
      <c r="B83" s="17">
        <v>3</v>
      </c>
      <c r="C83" s="17" t="s">
        <v>137</v>
      </c>
      <c r="D83" s="113">
        <v>246.4</v>
      </c>
      <c r="E83" s="17">
        <v>9.7100000000000006E-2</v>
      </c>
      <c r="F83" s="6">
        <v>0.69199999999999995</v>
      </c>
      <c r="G83" s="6">
        <v>100.873</v>
      </c>
      <c r="H83" s="6">
        <f t="shared" si="97"/>
        <v>1038.8568486096808</v>
      </c>
      <c r="I83" s="6">
        <v>10.107404936624416</v>
      </c>
      <c r="J83" s="111">
        <f t="shared" si="96"/>
        <v>10500.146840083571</v>
      </c>
      <c r="K83" s="105">
        <v>1.6470666855990335</v>
      </c>
      <c r="L83" s="105">
        <v>6.8444747962693935</v>
      </c>
      <c r="M83" s="105">
        <v>2.2788556930925425</v>
      </c>
      <c r="N83" s="105">
        <v>0.57508891316400179</v>
      </c>
      <c r="O83" s="105">
        <v>0.77229248334239686</v>
      </c>
      <c r="P83" s="105">
        <v>2.1697261959385483</v>
      </c>
      <c r="Q83" s="105">
        <v>5.2111717851378589</v>
      </c>
      <c r="R83" s="105">
        <v>2.8300098231305926</v>
      </c>
      <c r="S83" s="105">
        <v>0.60023027799178119</v>
      </c>
      <c r="T83" s="105">
        <v>8.1317306134862566</v>
      </c>
      <c r="U83" s="105">
        <v>1.2289389221327831</v>
      </c>
      <c r="V83" s="105">
        <v>10.458865270355668</v>
      </c>
      <c r="W83" s="105">
        <v>1.3463998349377142</v>
      </c>
      <c r="X83" s="105">
        <v>-1.0128714300776645E-2</v>
      </c>
      <c r="Y83" s="105">
        <v>7.1783973957929931E-2</v>
      </c>
      <c r="Z83" s="105">
        <v>2.8186848586184052E-3</v>
      </c>
      <c r="AA83" s="105">
        <v>3.5355104656865151</v>
      </c>
      <c r="AB83" s="105">
        <v>6.2085842936079052</v>
      </c>
      <c r="AC83" s="105">
        <v>0.67449511437244736</v>
      </c>
      <c r="AD83" s="105">
        <v>2.4247473088100087</v>
      </c>
      <c r="AE83" s="105">
        <v>0.40156287148392072</v>
      </c>
      <c r="AF83" s="105">
        <v>7.5732441449879673E-2</v>
      </c>
      <c r="AG83" s="105">
        <v>0.33475315996936056</v>
      </c>
      <c r="AH83" s="105">
        <v>4.0840968267277733E-2</v>
      </c>
      <c r="AI83" s="105">
        <v>0.27622054181521544</v>
      </c>
      <c r="AJ83" s="105">
        <v>4.651782796810934E-2</v>
      </c>
      <c r="AK83" s="105">
        <v>0.15945117993333288</v>
      </c>
      <c r="AL83" s="105">
        <v>1.5313705709685212E-2</v>
      </c>
      <c r="AM83" s="105">
        <v>0.16231733426505798</v>
      </c>
      <c r="AN83" s="105">
        <v>1.6375301443077628E-2</v>
      </c>
      <c r="AO83" s="105">
        <v>0.28611569574306422</v>
      </c>
      <c r="AP83" s="105">
        <v>9.5689807456152451E-2</v>
      </c>
      <c r="AQ83" s="105">
        <v>0.18791326929864541</v>
      </c>
      <c r="AR83" s="105">
        <v>0.40490934004020074</v>
      </c>
      <c r="AS83" s="133" t="s">
        <v>60</v>
      </c>
      <c r="AT83" s="63">
        <f t="shared" si="65"/>
        <v>17.29444205419961</v>
      </c>
      <c r="AU83" s="63">
        <f t="shared" si="68"/>
        <v>71.867990404079706</v>
      </c>
      <c r="AV83" s="63">
        <f t="shared" si="69"/>
        <v>23.928319404832116</v>
      </c>
      <c r="AW83" s="63">
        <f t="shared" si="70"/>
        <v>6.0385180343260894</v>
      </c>
      <c r="AX83" s="63">
        <f t="shared" si="71"/>
        <v>8.1091844785879612</v>
      </c>
      <c r="AY83" s="63">
        <f t="shared" si="72"/>
        <v>22.782443660130696</v>
      </c>
      <c r="AZ83" s="63">
        <f t="shared" si="73"/>
        <v>54.71806895284795</v>
      </c>
      <c r="BA83" s="63">
        <f t="shared" si="74"/>
        <v>29.715518701750156</v>
      </c>
      <c r="BB83" s="63">
        <f t="shared" si="75"/>
        <v>6.3025060567778848</v>
      </c>
      <c r="BC83" s="63">
        <f t="shared" si="76"/>
        <v>85.384365505608557</v>
      </c>
      <c r="BD83" s="63">
        <f t="shared" si="77"/>
        <v>12.904039139888253</v>
      </c>
      <c r="BE83" s="63">
        <f t="shared" si="78"/>
        <v>109.81962111938488</v>
      </c>
      <c r="BF83" s="63">
        <f t="shared" si="79"/>
        <v>14.137395972310282</v>
      </c>
      <c r="BG83" s="63" t="str">
        <f t="shared" si="80"/>
        <v>DL</v>
      </c>
      <c r="BH83" s="63">
        <f t="shared" si="41"/>
        <v>0.75374226732299932</v>
      </c>
      <c r="BI83" s="63">
        <f t="shared" si="42"/>
        <v>2.9596604911413454E-2</v>
      </c>
      <c r="BJ83" s="63">
        <f t="shared" si="43"/>
        <v>37.123379044360654</v>
      </c>
      <c r="BK83" s="63">
        <f t="shared" si="44"/>
        <v>65.191046751919544</v>
      </c>
      <c r="BL83" s="63">
        <f t="shared" si="45"/>
        <v>7.0822977438296606</v>
      </c>
      <c r="BM83" s="63">
        <f t="shared" si="46"/>
        <v>25.460202792602555</v>
      </c>
      <c r="BN83" s="63">
        <f t="shared" si="47"/>
        <v>4.2164691161067758</v>
      </c>
      <c r="BO83" s="63">
        <f t="shared" si="48"/>
        <v>0.7952017557817681</v>
      </c>
      <c r="BP83" s="63">
        <f t="shared" si="49"/>
        <v>3.5149573348602718</v>
      </c>
      <c r="BQ83" s="63">
        <f t="shared" si="50"/>
        <v>0.4288361638976097</v>
      </c>
      <c r="BR83" s="63">
        <f t="shared" si="51"/>
        <v>2.9003562493072064</v>
      </c>
      <c r="BS83" s="63">
        <f t="shared" si="52"/>
        <v>0.48844402434689449</v>
      </c>
      <c r="BT83" s="63">
        <f t="shared" si="53"/>
        <v>1.6742608031245823</v>
      </c>
      <c r="BU83" s="63">
        <f t="shared" si="54"/>
        <v>0.16079615861752092</v>
      </c>
      <c r="BV83" s="63">
        <f t="shared" si="55"/>
        <v>1.7043558444740374</v>
      </c>
      <c r="BW83" s="63">
        <f t="shared" si="56"/>
        <v>0.17194306970294751</v>
      </c>
      <c r="BX83" s="63">
        <f t="shared" si="57"/>
        <v>3.0042568185548486</v>
      </c>
      <c r="BY83" s="63">
        <f t="shared" si="58"/>
        <v>1.0047570293889245</v>
      </c>
      <c r="BZ83" s="63">
        <f t="shared" si="59"/>
        <v>1.9731169208359447</v>
      </c>
      <c r="CA83" s="63">
        <f t="shared" si="60"/>
        <v>4.2516075273434382</v>
      </c>
      <c r="CB83" s="137" t="s">
        <v>60</v>
      </c>
      <c r="CD83" s="63">
        <f t="shared" si="98"/>
        <v>163.81658599282028</v>
      </c>
      <c r="CE83" s="63">
        <f t="shared" si="99"/>
        <v>150.91254685293202</v>
      </c>
      <c r="CF83" s="63">
        <f t="shared" si="100"/>
        <v>139.86859720460095</v>
      </c>
      <c r="CG83" s="137">
        <f t="shared" si="101"/>
        <v>11.04394964833107</v>
      </c>
    </row>
    <row r="84" spans="1:85">
      <c r="A84" s="127" t="s">
        <v>146</v>
      </c>
      <c r="B84" s="17">
        <v>3</v>
      </c>
      <c r="C84" s="17" t="s">
        <v>137</v>
      </c>
      <c r="D84" s="113">
        <v>248.9</v>
      </c>
      <c r="E84" s="17">
        <v>0.1038</v>
      </c>
      <c r="F84" s="6">
        <v>0.69499999999999995</v>
      </c>
      <c r="G84" s="6">
        <v>101.32899999999999</v>
      </c>
      <c r="H84" s="6">
        <f t="shared" si="97"/>
        <v>976.19460500963385</v>
      </c>
      <c r="I84" s="6">
        <v>10.074025115664245</v>
      </c>
      <c r="J84" s="111">
        <f t="shared" si="96"/>
        <v>9834.2089686429881</v>
      </c>
      <c r="K84" s="105">
        <v>1.0572240779992237</v>
      </c>
      <c r="L84" s="105">
        <v>2.9683115117190746</v>
      </c>
      <c r="M84" s="105">
        <v>1.591482727258291</v>
      </c>
      <c r="N84" s="105">
        <v>0.14797543818415285</v>
      </c>
      <c r="O84" s="105">
        <v>-0.89090222157774779</v>
      </c>
      <c r="P84" s="105">
        <v>-1.2280121509299493E-2</v>
      </c>
      <c r="Q84" s="105">
        <v>2.1896558185384372</v>
      </c>
      <c r="R84" s="105">
        <v>1.7266814827368666</v>
      </c>
      <c r="S84" s="105">
        <v>0.41911729603756687</v>
      </c>
      <c r="T84" s="105">
        <v>5.198113959900871</v>
      </c>
      <c r="U84" s="105">
        <v>2.1644468943227553</v>
      </c>
      <c r="V84" s="105">
        <v>29.371339160224302</v>
      </c>
      <c r="W84" s="105">
        <v>1.2349462601205441</v>
      </c>
      <c r="X84" s="105">
        <v>-5.4230647733193089E-2</v>
      </c>
      <c r="Y84" s="105">
        <v>5.2104047477008253E-2</v>
      </c>
      <c r="Z84" s="105">
        <v>1.5548397188154188E-3</v>
      </c>
      <c r="AA84" s="105">
        <v>2.7156303175143739</v>
      </c>
      <c r="AB84" s="105">
        <v>4.905662937432238</v>
      </c>
      <c r="AC84" s="105">
        <v>0.53138588706432655</v>
      </c>
      <c r="AD84" s="105">
        <v>1.8886421228399088</v>
      </c>
      <c r="AE84" s="105">
        <v>0.32963326802872206</v>
      </c>
      <c r="AF84" s="105">
        <v>5.2837453820226164E-2</v>
      </c>
      <c r="AG84" s="105">
        <v>0.29397058302159051</v>
      </c>
      <c r="AH84" s="105">
        <v>4.0095873267978227E-2</v>
      </c>
      <c r="AI84" s="105">
        <v>0.30928608861224582</v>
      </c>
      <c r="AJ84" s="105">
        <v>5.9431741550313721E-2</v>
      </c>
      <c r="AK84" s="105">
        <v>0.20842279473507924</v>
      </c>
      <c r="AL84" s="105">
        <v>2.5074626512396982E-2</v>
      </c>
      <c r="AM84" s="105">
        <v>0.23351262448833954</v>
      </c>
      <c r="AN84" s="105">
        <v>2.8162283023760237E-2</v>
      </c>
      <c r="AO84" s="105">
        <v>0.79289008478405776</v>
      </c>
      <c r="AP84" s="105">
        <v>0.12408694506682919</v>
      </c>
      <c r="AQ84" s="105">
        <v>0.23221887756554524</v>
      </c>
      <c r="AR84" s="105">
        <v>0.31094845817816846</v>
      </c>
      <c r="AS84" s="133" t="s">
        <v>60</v>
      </c>
      <c r="AT84" s="63">
        <f t="shared" si="65"/>
        <v>10.396962509725279</v>
      </c>
      <c r="AU84" s="63">
        <f t="shared" si="68"/>
        <v>29.190995690273951</v>
      </c>
      <c r="AV84" s="63">
        <f t="shared" si="69"/>
        <v>15.650973709843887</v>
      </c>
      <c r="AW84" s="63">
        <f t="shared" si="70"/>
        <v>1.4552213813294721</v>
      </c>
      <c r="AX84" s="63" t="str">
        <f t="shared" si="71"/>
        <v>DL</v>
      </c>
      <c r="AY84" s="63" t="str">
        <f t="shared" si="72"/>
        <v>DL</v>
      </c>
      <c r="AZ84" s="63">
        <f t="shared" si="73"/>
        <v>21.533532888912003</v>
      </c>
      <c r="BA84" s="63">
        <f t="shared" si="74"/>
        <v>16.980546523520665</v>
      </c>
      <c r="BB84" s="63">
        <f t="shared" si="75"/>
        <v>4.1216870716060381</v>
      </c>
      <c r="BC84" s="63">
        <f t="shared" si="76"/>
        <v>51.119338924485461</v>
      </c>
      <c r="BD84" s="63">
        <f t="shared" si="77"/>
        <v>21.285623060300303</v>
      </c>
      <c r="BE84" s="63">
        <f t="shared" si="78"/>
        <v>288.84388699053284</v>
      </c>
      <c r="BF84" s="63">
        <f t="shared" si="79"/>
        <v>12.14471958706957</v>
      </c>
      <c r="BG84" s="63" t="str">
        <f t="shared" si="80"/>
        <v>DL</v>
      </c>
      <c r="BH84" s="63">
        <f t="shared" si="41"/>
        <v>0.51240209100099454</v>
      </c>
      <c r="BI84" s="63">
        <f t="shared" si="42"/>
        <v>1.5290618707576932E-2</v>
      </c>
      <c r="BJ84" s="63">
        <f t="shared" si="43"/>
        <v>26.70607602401866</v>
      </c>
      <c r="BK84" s="63">
        <f t="shared" si="44"/>
        <v>48.24331445643562</v>
      </c>
      <c r="BL84" s="63">
        <f t="shared" si="45"/>
        <v>5.2257598563783105</v>
      </c>
      <c r="BM84" s="63">
        <f t="shared" si="46"/>
        <v>18.573301302989162</v>
      </c>
      <c r="BN84" s="63">
        <f t="shared" si="47"/>
        <v>3.2416824408111564</v>
      </c>
      <c r="BO84" s="63">
        <f t="shared" si="48"/>
        <v>0.51961456223912783</v>
      </c>
      <c r="BP84" s="63">
        <f t="shared" si="49"/>
        <v>2.8909681440681334</v>
      </c>
      <c r="BQ84" s="63">
        <f t="shared" si="50"/>
        <v>0.39431119649752411</v>
      </c>
      <c r="BR84" s="63">
        <f t="shared" si="51"/>
        <v>3.0415840265070577</v>
      </c>
      <c r="BS84" s="63">
        <f t="shared" si="52"/>
        <v>0.58446416577616733</v>
      </c>
      <c r="BT84" s="63">
        <f t="shared" si="53"/>
        <v>2.0496733172533528</v>
      </c>
      <c r="BU84" s="63">
        <f t="shared" si="54"/>
        <v>0.24658911693358762</v>
      </c>
      <c r="BV84" s="63">
        <f t="shared" si="55"/>
        <v>2.2964119460345911</v>
      </c>
      <c r="BW84" s="63">
        <f t="shared" si="56"/>
        <v>0.27695377628972512</v>
      </c>
      <c r="BX84" s="63">
        <f t="shared" si="57"/>
        <v>7.7974467829314795</v>
      </c>
      <c r="BY84" s="63">
        <f t="shared" si="58"/>
        <v>1.2202969480677213</v>
      </c>
      <c r="BZ84" s="63">
        <f t="shared" si="59"/>
        <v>2.2836889684432933</v>
      </c>
      <c r="CA84" s="63">
        <f t="shared" si="60"/>
        <v>3.0579321162014534</v>
      </c>
      <c r="CB84" s="137" t="s">
        <v>60</v>
      </c>
      <c r="CD84" s="63">
        <f t="shared" si="98"/>
        <v>135.57632739253251</v>
      </c>
      <c r="CE84" s="63">
        <f t="shared" si="99"/>
        <v>114.2907043322322</v>
      </c>
      <c r="CF84" s="63">
        <f t="shared" si="100"/>
        <v>102.50974864287204</v>
      </c>
      <c r="CG84" s="137">
        <f t="shared" si="101"/>
        <v>11.780955689360139</v>
      </c>
    </row>
    <row r="85" spans="1:85" s="5" customFormat="1">
      <c r="A85" s="128" t="s">
        <v>147</v>
      </c>
      <c r="B85" s="56">
        <v>3</v>
      </c>
      <c r="C85" s="56" t="s">
        <v>137</v>
      </c>
      <c r="D85" s="114">
        <v>249.3</v>
      </c>
      <c r="E85" s="56">
        <v>0.1004</v>
      </c>
      <c r="F85" s="55">
        <v>0.68400000000000005</v>
      </c>
      <c r="G85" s="55">
        <v>100.199</v>
      </c>
      <c r="H85" s="55">
        <f t="shared" si="97"/>
        <v>997.99800796812747</v>
      </c>
      <c r="I85" s="55">
        <v>9.9708222811671092</v>
      </c>
      <c r="J85" s="112">
        <f t="shared" si="96"/>
        <v>9950.860774408995</v>
      </c>
      <c r="K85" s="107">
        <v>1.01647307115229</v>
      </c>
      <c r="L85" s="107">
        <v>2.8273241019585558</v>
      </c>
      <c r="M85" s="107">
        <v>1.590776844136446</v>
      </c>
      <c r="N85" s="107">
        <v>0.13366325413006899</v>
      </c>
      <c r="O85" s="107">
        <v>-7.9984155610566446E-2</v>
      </c>
      <c r="P85" s="107">
        <v>-0.25846403088477393</v>
      </c>
      <c r="Q85" s="107">
        <v>2.185804706876282</v>
      </c>
      <c r="R85" s="107">
        <v>1.5006871503648866</v>
      </c>
      <c r="S85" s="107">
        <v>0.40993836861570337</v>
      </c>
      <c r="T85" s="107">
        <v>4.0909966149848094</v>
      </c>
      <c r="U85" s="107">
        <v>2.0137226237652279</v>
      </c>
      <c r="V85" s="107">
        <v>35.536455492609427</v>
      </c>
      <c r="W85" s="107">
        <v>0.74831625688890446</v>
      </c>
      <c r="X85" s="107">
        <v>-5.3004458811068605E-2</v>
      </c>
      <c r="Y85" s="107">
        <v>5.5648470853935268E-2</v>
      </c>
      <c r="Z85" s="107">
        <v>3.1115491207273779E-5</v>
      </c>
      <c r="AA85" s="107">
        <v>2.285893496667347</v>
      </c>
      <c r="AB85" s="107">
        <v>4.3471947785014837</v>
      </c>
      <c r="AC85" s="107">
        <v>0.47828123234500747</v>
      </c>
      <c r="AD85" s="107">
        <v>1.7413837735379105</v>
      </c>
      <c r="AE85" s="107">
        <v>0.29465188511656032</v>
      </c>
      <c r="AF85" s="107">
        <v>5.0128902216409629E-2</v>
      </c>
      <c r="AG85" s="107">
        <v>0.27089858746078904</v>
      </c>
      <c r="AH85" s="107">
        <v>3.490439645478844E-2</v>
      </c>
      <c r="AI85" s="107">
        <v>0.25613023978237465</v>
      </c>
      <c r="AJ85" s="107">
        <v>4.7962947926922475E-2</v>
      </c>
      <c r="AK85" s="107">
        <v>0.16567885680871325</v>
      </c>
      <c r="AL85" s="107">
        <v>1.7914431946337982E-2</v>
      </c>
      <c r="AM85" s="107">
        <v>0.18099096375609483</v>
      </c>
      <c r="AN85" s="107">
        <v>2.0238539694004319E-2</v>
      </c>
      <c r="AO85" s="107">
        <v>0.9031830699865816</v>
      </c>
      <c r="AP85" s="107">
        <v>0.13134575239804075</v>
      </c>
      <c r="AQ85" s="107">
        <v>0.25767508049977711</v>
      </c>
      <c r="AR85" s="107">
        <v>0.24463645535560014</v>
      </c>
      <c r="AS85" s="134" t="s">
        <v>60</v>
      </c>
      <c r="AT85" s="86">
        <f t="shared" si="65"/>
        <v>10.114782011972366</v>
      </c>
      <c r="AU85" s="86">
        <f t="shared" si="68"/>
        <v>28.134308502720529</v>
      </c>
      <c r="AV85" s="86">
        <f t="shared" si="69"/>
        <v>15.829598899155494</v>
      </c>
      <c r="AW85" s="86">
        <f t="shared" si="70"/>
        <v>1.3300644325027646</v>
      </c>
      <c r="AX85" s="86" t="str">
        <f t="shared" si="71"/>
        <v>DL</v>
      </c>
      <c r="AY85" s="86" t="str">
        <f t="shared" si="72"/>
        <v>DL</v>
      </c>
      <c r="AZ85" s="86">
        <f t="shared" si="73"/>
        <v>21.750638318173749</v>
      </c>
      <c r="BA85" s="86">
        <f t="shared" si="74"/>
        <v>14.933128899225563</v>
      </c>
      <c r="BB85" s="86">
        <f t="shared" si="75"/>
        <v>4.0792396321832181</v>
      </c>
      <c r="BC85" s="86">
        <f t="shared" si="76"/>
        <v>40.708937744292314</v>
      </c>
      <c r="BD85" s="86">
        <f t="shared" si="77"/>
        <v>20.038273467365368</v>
      </c>
      <c r="BE85" s="86">
        <f t="shared" si="78"/>
        <v>353.61832102293823</v>
      </c>
      <c r="BF85" s="86">
        <f t="shared" si="79"/>
        <v>7.4463908875283638</v>
      </c>
      <c r="BG85" s="86" t="str">
        <f t="shared" si="80"/>
        <v>DL</v>
      </c>
      <c r="BH85" s="86">
        <f t="shared" si="41"/>
        <v>0.55375018577626667</v>
      </c>
      <c r="BI85" s="86">
        <f t="shared" si="42"/>
        <v>3.0962592093092863E-4</v>
      </c>
      <c r="BJ85" s="86">
        <f t="shared" si="43"/>
        <v>22.746607930463721</v>
      </c>
      <c r="BK85" s="86">
        <f t="shared" si="44"/>
        <v>43.258330000106014</v>
      </c>
      <c r="BL85" s="86">
        <f t="shared" si="45"/>
        <v>4.7593099540779296</v>
      </c>
      <c r="BM85" s="86">
        <f t="shared" si="46"/>
        <v>17.328267485290713</v>
      </c>
      <c r="BN85" s="86">
        <f t="shared" si="47"/>
        <v>2.932039885712046</v>
      </c>
      <c r="BO85" s="86">
        <f t="shared" si="48"/>
        <v>0.49882572672945469</v>
      </c>
      <c r="BP85" s="86">
        <f t="shared" si="49"/>
        <v>2.6956741278063698</v>
      </c>
      <c r="BQ85" s="86">
        <f t="shared" si="50"/>
        <v>0.34732878953637469</v>
      </c>
      <c r="BR85" s="86">
        <f t="shared" si="51"/>
        <v>2.5487163561904023</v>
      </c>
      <c r="BS85" s="86">
        <f t="shared" si="52"/>
        <v>0.47727261715103408</v>
      </c>
      <c r="BT85" s="86">
        <f t="shared" si="53"/>
        <v>1.6486472373667493</v>
      </c>
      <c r="BU85" s="86">
        <f t="shared" si="54"/>
        <v>0.178264018150634</v>
      </c>
      <c r="BV85" s="86">
        <f t="shared" si="55"/>
        <v>1.8010158817630042</v>
      </c>
      <c r="BW85" s="86">
        <f t="shared" si="56"/>
        <v>0.201390890772387</v>
      </c>
      <c r="BX85" s="86">
        <f t="shared" si="57"/>
        <v>8.9874489832397693</v>
      </c>
      <c r="BY85" s="86">
        <f t="shared" si="58"/>
        <v>1.3070032954228998</v>
      </c>
      <c r="BZ85" s="86">
        <f t="shared" si="59"/>
        <v>2.5640888510879121</v>
      </c>
      <c r="CA85" s="86">
        <f t="shared" si="60"/>
        <v>2.4343433075884988</v>
      </c>
      <c r="CB85" s="138" t="s">
        <v>60</v>
      </c>
      <c r="CC85" s="143"/>
      <c r="CD85" s="86">
        <f t="shared" si="98"/>
        <v>121.45996436848219</v>
      </c>
      <c r="CE85" s="86">
        <f t="shared" si="99"/>
        <v>101.42169090111682</v>
      </c>
      <c r="CF85" s="86">
        <f t="shared" si="100"/>
        <v>91.523380982379877</v>
      </c>
      <c r="CG85" s="138">
        <f t="shared" si="101"/>
        <v>9.8983099187369561</v>
      </c>
    </row>
    <row r="86" spans="1:85">
      <c r="A86" s="131" t="s">
        <v>148</v>
      </c>
      <c r="B86" s="17">
        <v>1</v>
      </c>
      <c r="C86" s="17" t="s">
        <v>127</v>
      </c>
      <c r="D86" s="113">
        <v>31.3</v>
      </c>
      <c r="E86" s="17">
        <v>2.2499999999999999E-2</v>
      </c>
      <c r="F86" s="6">
        <v>0.159</v>
      </c>
      <c r="G86" s="6">
        <v>50.058999999999997</v>
      </c>
      <c r="H86" s="6">
        <f>G86/E86</f>
        <v>2224.8444444444444</v>
      </c>
      <c r="I86" s="6">
        <v>3.0741185897435899</v>
      </c>
      <c r="J86" s="111">
        <f t="shared" si="96"/>
        <v>6839.4356659544164</v>
      </c>
      <c r="K86" s="109">
        <v>2.6966613210000001</v>
      </c>
      <c r="L86" s="109">
        <v>11.573988529999999</v>
      </c>
      <c r="M86" s="109">
        <v>21.8183328</v>
      </c>
      <c r="N86" s="109">
        <v>1.8793310560000001</v>
      </c>
      <c r="O86" s="109">
        <v>-1.5707417299999999</v>
      </c>
      <c r="P86" s="109">
        <v>4.1124846650000002</v>
      </c>
      <c r="Q86" s="109">
        <v>33.503936459999998</v>
      </c>
      <c r="R86" s="109">
        <v>4.9820673519999996</v>
      </c>
      <c r="S86" s="109">
        <v>1.6254382119999999</v>
      </c>
      <c r="T86" s="109">
        <v>23.848532809999998</v>
      </c>
      <c r="U86" s="109">
        <v>3.3804629639999999</v>
      </c>
      <c r="V86" s="109">
        <v>15.179679180000001</v>
      </c>
      <c r="W86" s="109">
        <v>2.42821248</v>
      </c>
      <c r="X86" s="109">
        <v>0.41080847500000001</v>
      </c>
      <c r="Y86" s="109">
        <v>0.27514119799999998</v>
      </c>
      <c r="Z86" s="109">
        <v>3.4020440999999998E-2</v>
      </c>
      <c r="AA86" s="109">
        <v>8.0484700290000006</v>
      </c>
      <c r="AB86" s="109">
        <v>15.205720299999999</v>
      </c>
      <c r="AC86" s="109">
        <v>1.735141831</v>
      </c>
      <c r="AD86" s="109">
        <v>6.4700542839999997</v>
      </c>
      <c r="AE86" s="109">
        <v>1.188927235</v>
      </c>
      <c r="AF86" s="109">
        <v>0.25319562600000001</v>
      </c>
      <c r="AG86" s="109">
        <v>1.0478394040000001</v>
      </c>
      <c r="AH86" s="109">
        <v>0.13606523700000001</v>
      </c>
      <c r="AI86" s="109">
        <v>0.82276115100000002</v>
      </c>
      <c r="AJ86" s="109">
        <v>0.15694032199999999</v>
      </c>
      <c r="AK86" s="109">
        <v>0.43811140599999998</v>
      </c>
      <c r="AL86" s="109">
        <v>6.2825935999999999E-2</v>
      </c>
      <c r="AM86" s="109">
        <v>0.402363941</v>
      </c>
      <c r="AN86" s="109">
        <v>5.964713E-2</v>
      </c>
      <c r="AO86" s="109">
        <v>0.54437029100000001</v>
      </c>
      <c r="AP86" s="109">
        <v>0.225976128</v>
      </c>
      <c r="AQ86" s="109">
        <v>0.39428334300000001</v>
      </c>
      <c r="AR86" s="109">
        <v>2.947551813</v>
      </c>
      <c r="AS86" s="135">
        <v>0.77140364800000005</v>
      </c>
      <c r="AT86" s="63">
        <f t="shared" si="65"/>
        <v>18.443641617847153</v>
      </c>
      <c r="AU86" s="63">
        <f t="shared" si="68"/>
        <v>79.159549949429319</v>
      </c>
      <c r="AV86" s="63">
        <f t="shared" si="69"/>
        <v>149.22508352398307</v>
      </c>
      <c r="AW86" s="63">
        <f t="shared" si="70"/>
        <v>12.853563852542177</v>
      </c>
      <c r="AX86" s="63" t="str">
        <f t="shared" si="71"/>
        <v>DL</v>
      </c>
      <c r="AY86" s="63">
        <f t="shared" si="72"/>
        <v>28.127074293491603</v>
      </c>
      <c r="AZ86" s="63">
        <f t="shared" si="73"/>
        <v>229.14801797439455</v>
      </c>
      <c r="BA86" s="63">
        <f t="shared" si="74"/>
        <v>34.074529137455876</v>
      </c>
      <c r="BB86" s="63">
        <f t="shared" si="75"/>
        <v>11.117080079957976</v>
      </c>
      <c r="BC86" s="63">
        <f t="shared" si="76"/>
        <v>163.1105058813981</v>
      </c>
      <c r="BD86" s="63">
        <f t="shared" si="77"/>
        <v>23.12045896341958</v>
      </c>
      <c r="BE86" s="63">
        <f t="shared" si="78"/>
        <v>103.82043918143771</v>
      </c>
      <c r="BF86" s="63">
        <f t="shared" si="79"/>
        <v>16.607603040227627</v>
      </c>
      <c r="BG86" s="63">
        <f t="shared" si="80"/>
        <v>2.8096981357913431</v>
      </c>
      <c r="BH86" s="63">
        <f t="shared" si="41"/>
        <v>1.8818105227746258</v>
      </c>
      <c r="BI86" s="63">
        <f t="shared" si="42"/>
        <v>0.23268061754689792</v>
      </c>
      <c r="BJ86" s="63">
        <f t="shared" si="43"/>
        <v>55.046992972707784</v>
      </c>
      <c r="BK86" s="63">
        <f t="shared" si="44"/>
        <v>103.99854574634708</v>
      </c>
      <c r="BL86" s="63">
        <f t="shared" si="45"/>
        <v>11.86739092443085</v>
      </c>
      <c r="BM86" s="63">
        <f t="shared" si="46"/>
        <v>44.251520030650759</v>
      </c>
      <c r="BN86" s="63">
        <f t="shared" si="47"/>
        <v>8.1315913352835683</v>
      </c>
      <c r="BO86" s="63">
        <f t="shared" si="48"/>
        <v>1.7317151949280554</v>
      </c>
      <c r="BP86" s="63">
        <f t="shared" si="49"/>
        <v>7.1666301919100199</v>
      </c>
      <c r="BQ86" s="63">
        <f t="shared" si="50"/>
        <v>0.93060943483434055</v>
      </c>
      <c r="BR86" s="63">
        <f t="shared" si="51"/>
        <v>5.6272219607111076</v>
      </c>
      <c r="BS86" s="63">
        <f t="shared" si="52"/>
        <v>1.0733832357131705</v>
      </c>
      <c r="BT86" s="63">
        <f t="shared" si="53"/>
        <v>2.9964347758578356</v>
      </c>
      <c r="BU86" s="63">
        <f t="shared" si="54"/>
        <v>0.42969394742536954</v>
      </c>
      <c r="BV86" s="63">
        <f t="shared" si="55"/>
        <v>2.7519422887693787</v>
      </c>
      <c r="BW86" s="63">
        <f t="shared" si="56"/>
        <v>0.40795270829381963</v>
      </c>
      <c r="BX86" s="63">
        <f t="shared" si="57"/>
        <v>3.7231855837513845</v>
      </c>
      <c r="BY86" s="63">
        <f t="shared" si="58"/>
        <v>1.5455491894974804</v>
      </c>
      <c r="BZ86" s="63">
        <f t="shared" si="59"/>
        <v>2.6966755586059383</v>
      </c>
      <c r="CA86" s="63">
        <f t="shared" si="60"/>
        <v>20.159590997080802</v>
      </c>
      <c r="CB86" s="63">
        <f t="shared" si="60"/>
        <v>5.2759656229785472</v>
      </c>
      <c r="CC86" s="144"/>
      <c r="CD86" s="63">
        <f t="shared" ref="CD86:CD96" si="102">SUM(BJ86:BW86)+BD86</f>
        <v>269.53208371128272</v>
      </c>
      <c r="CE86" s="63">
        <f t="shared" ref="CE86:CE96" si="103">SUM(BJ86:BW86)</f>
        <v>246.41162474786313</v>
      </c>
      <c r="CF86" s="63">
        <f t="shared" ref="CF86:CF96" si="104">SUM(BJ86:BO86)</f>
        <v>225.02775620434809</v>
      </c>
      <c r="CG86" s="137">
        <f t="shared" ref="CG86:CG96" si="105">SUM(BP86:BW86)</f>
        <v>21.383868543515042</v>
      </c>
    </row>
    <row r="87" spans="1:85">
      <c r="A87" s="131" t="s">
        <v>149</v>
      </c>
      <c r="B87" s="17">
        <v>1</v>
      </c>
      <c r="C87" s="17" t="s">
        <v>127</v>
      </c>
      <c r="D87" s="113">
        <v>135.5</v>
      </c>
      <c r="E87" s="17">
        <v>2.7900000000000001E-2</v>
      </c>
      <c r="F87" s="6">
        <v>0.19800000000000001</v>
      </c>
      <c r="G87" s="6">
        <v>50.982999999999997</v>
      </c>
      <c r="H87" s="6">
        <f t="shared" ref="H87:H103" si="106">G87/E87</f>
        <v>1827.3476702508958</v>
      </c>
      <c r="I87" s="6">
        <v>2.998408910103421</v>
      </c>
      <c r="J87" s="111">
        <f t="shared" si="96"/>
        <v>5479.1355363370139</v>
      </c>
      <c r="K87" s="109">
        <v>4.2453687130000004</v>
      </c>
      <c r="L87" s="109">
        <v>19.819079120000001</v>
      </c>
      <c r="M87" s="109">
        <v>7.1938723649999998</v>
      </c>
      <c r="N87" s="109">
        <v>0.96525778699999998</v>
      </c>
      <c r="O87" s="109">
        <v>-5.0367863770000003</v>
      </c>
      <c r="P87" s="109">
        <v>5.4347829929999998</v>
      </c>
      <c r="Q87" s="109">
        <v>73.468158810000006</v>
      </c>
      <c r="R87" s="109">
        <v>6.5544222019999996</v>
      </c>
      <c r="S87" s="109">
        <v>1.108946717</v>
      </c>
      <c r="T87" s="109">
        <v>25.208453169999999</v>
      </c>
      <c r="U87" s="109">
        <v>2.0370044159999998</v>
      </c>
      <c r="V87" s="109">
        <v>27.839482090000001</v>
      </c>
      <c r="W87" s="109">
        <v>3.386226497</v>
      </c>
      <c r="X87" s="109">
        <v>0.93356367100000004</v>
      </c>
      <c r="Y87" s="109">
        <v>0.156484134</v>
      </c>
      <c r="Z87" s="109">
        <v>1.9229142000000001E-2</v>
      </c>
      <c r="AA87" s="109">
        <v>6.2376023280000004</v>
      </c>
      <c r="AB87" s="109">
        <v>10.58345549</v>
      </c>
      <c r="AC87" s="109">
        <v>1.1519883360000001</v>
      </c>
      <c r="AD87" s="109">
        <v>4.0268502310000001</v>
      </c>
      <c r="AE87" s="109">
        <v>0.68939233899999997</v>
      </c>
      <c r="AF87" s="109">
        <v>0.14681791499999999</v>
      </c>
      <c r="AG87" s="109">
        <v>0.57088857800000004</v>
      </c>
      <c r="AH87" s="109">
        <v>7.9342946999999997E-2</v>
      </c>
      <c r="AI87" s="109">
        <v>0.49409530099999999</v>
      </c>
      <c r="AJ87" s="109">
        <v>9.9752181999999995E-2</v>
      </c>
      <c r="AK87" s="109">
        <v>0.29946927400000001</v>
      </c>
      <c r="AL87" s="109">
        <v>4.6899495999999999E-2</v>
      </c>
      <c r="AM87" s="109">
        <v>0.31579570000000001</v>
      </c>
      <c r="AN87" s="109">
        <v>4.9563114999999998E-2</v>
      </c>
      <c r="AO87" s="109">
        <v>0.93811104599999995</v>
      </c>
      <c r="AP87" s="109">
        <v>0.29607637599999997</v>
      </c>
      <c r="AQ87" s="109">
        <v>0.46946543600000001</v>
      </c>
      <c r="AR87" s="109">
        <v>2.4129147710000001</v>
      </c>
      <c r="AS87" s="135">
        <v>1.2733135149999999</v>
      </c>
      <c r="AT87" s="63">
        <f t="shared" si="65"/>
        <v>23.260950580251635</v>
      </c>
      <c r="AU87" s="63">
        <f t="shared" si="68"/>
        <v>108.59142070386693</v>
      </c>
      <c r="AV87" s="63">
        <f t="shared" si="69"/>
        <v>39.416201718944301</v>
      </c>
      <c r="AW87" s="63">
        <f t="shared" si="70"/>
        <v>5.2887782424777239</v>
      </c>
      <c r="AX87" s="63" t="str">
        <f t="shared" si="71"/>
        <v>DL</v>
      </c>
      <c r="AY87" s="63">
        <f t="shared" si="72"/>
        <v>29.777912629226336</v>
      </c>
      <c r="AZ87" s="63">
        <f t="shared" si="73"/>
        <v>402.54199972512231</v>
      </c>
      <c r="BA87" s="63">
        <f t="shared" si="74"/>
        <v>35.912567607134498</v>
      </c>
      <c r="BB87" s="63">
        <f t="shared" si="75"/>
        <v>6.0760693650189657</v>
      </c>
      <c r="BC87" s="63">
        <f t="shared" si="76"/>
        <v>138.12053157983445</v>
      </c>
      <c r="BD87" s="63">
        <f t="shared" si="77"/>
        <v>11.161023283381024</v>
      </c>
      <c r="BE87" s="63">
        <f t="shared" si="78"/>
        <v>152.53629563253685</v>
      </c>
      <c r="BF87" s="63">
        <f t="shared" si="79"/>
        <v>18.553593933798705</v>
      </c>
      <c r="BG87" s="63">
        <f t="shared" si="80"/>
        <v>5.1151218852093372</v>
      </c>
      <c r="BH87" s="63">
        <f t="shared" si="41"/>
        <v>0.8573977794723231</v>
      </c>
      <c r="BI87" s="63">
        <f t="shared" si="42"/>
        <v>0.10535907526547061</v>
      </c>
      <c r="BJ87" s="63">
        <f t="shared" si="43"/>
        <v>34.176668576883287</v>
      </c>
      <c r="BK87" s="63">
        <f t="shared" si="44"/>
        <v>57.988187072500068</v>
      </c>
      <c r="BL87" s="63">
        <f t="shared" si="45"/>
        <v>6.3119002292233448</v>
      </c>
      <c r="BM87" s="63">
        <f t="shared" si="46"/>
        <v>22.063658200179013</v>
      </c>
      <c r="BN87" s="63">
        <f t="shared" si="47"/>
        <v>3.777274063093393</v>
      </c>
      <c r="BO87" s="63">
        <f t="shared" si="48"/>
        <v>0.80443525544740713</v>
      </c>
      <c r="BP87" s="63">
        <f t="shared" si="49"/>
        <v>3.1279758950087051</v>
      </c>
      <c r="BQ87" s="63">
        <f t="shared" si="50"/>
        <v>0.43473076046540426</v>
      </c>
      <c r="BR87" s="63">
        <f t="shared" si="51"/>
        <v>2.7072151220462333</v>
      </c>
      <c r="BS87" s="63">
        <f t="shared" si="52"/>
        <v>0.54655572522335738</v>
      </c>
      <c r="BT87" s="63">
        <f t="shared" si="53"/>
        <v>1.6408327412144463</v>
      </c>
      <c r="BU87" s="63">
        <f t="shared" si="54"/>
        <v>0.25696869516989562</v>
      </c>
      <c r="BV87" s="63">
        <f t="shared" si="55"/>
        <v>1.7302874420924228</v>
      </c>
      <c r="BW87" s="63">
        <f t="shared" si="56"/>
        <v>0.2715630246880581</v>
      </c>
      <c r="BX87" s="63">
        <f t="shared" si="57"/>
        <v>5.1400375691688867</v>
      </c>
      <c r="BY87" s="63">
        <f t="shared" si="58"/>
        <v>1.6222425932114792</v>
      </c>
      <c r="BZ87" s="63">
        <f t="shared" si="59"/>
        <v>2.5722647534695504</v>
      </c>
      <c r="CA87" s="63">
        <f t="shared" si="60"/>
        <v>13.220687067938588</v>
      </c>
      <c r="CB87" s="63">
        <f t="shared" si="60"/>
        <v>6.9766573289346923</v>
      </c>
      <c r="CC87" s="144"/>
      <c r="CD87" s="63">
        <f t="shared" si="102"/>
        <v>146.99927608661602</v>
      </c>
      <c r="CE87" s="63">
        <f t="shared" si="103"/>
        <v>135.83825280323501</v>
      </c>
      <c r="CF87" s="63">
        <f t="shared" si="104"/>
        <v>125.1221233973265</v>
      </c>
      <c r="CG87" s="137">
        <f t="shared" si="105"/>
        <v>10.716129405908523</v>
      </c>
    </row>
    <row r="88" spans="1:85">
      <c r="A88" s="131" t="s">
        <v>150</v>
      </c>
      <c r="B88" s="17">
        <v>1</v>
      </c>
      <c r="C88" s="17" t="s">
        <v>137</v>
      </c>
      <c r="D88" s="113">
        <v>31.9</v>
      </c>
      <c r="E88" s="17">
        <v>2.2800000000000001E-2</v>
      </c>
      <c r="F88" s="6">
        <v>0.18</v>
      </c>
      <c r="G88" s="6">
        <v>50.396000000000001</v>
      </c>
      <c r="H88" s="6">
        <f t="shared" si="106"/>
        <v>2210.3508771929824</v>
      </c>
      <c r="I88" s="6">
        <v>3.0089982003599278</v>
      </c>
      <c r="J88" s="111">
        <f t="shared" si="96"/>
        <v>6650.9418116376719</v>
      </c>
      <c r="K88" s="109">
        <v>2.4371388829999998</v>
      </c>
      <c r="L88" s="109">
        <v>10.16928055</v>
      </c>
      <c r="M88" s="109">
        <v>30.868596870000001</v>
      </c>
      <c r="N88" s="109">
        <v>1.925611046</v>
      </c>
      <c r="O88" s="109">
        <v>-3.154270576</v>
      </c>
      <c r="P88" s="109">
        <v>2.8014499329999998</v>
      </c>
      <c r="Q88" s="109">
        <v>35.154407829999997</v>
      </c>
      <c r="R88" s="109">
        <v>4.0958126669999997</v>
      </c>
      <c r="S88" s="109">
        <v>1.27887142</v>
      </c>
      <c r="T88" s="109">
        <v>22.24803477</v>
      </c>
      <c r="U88" s="109">
        <v>3.2671251809999999</v>
      </c>
      <c r="V88" s="109">
        <v>14.419509100000001</v>
      </c>
      <c r="W88" s="109">
        <v>2.011987671</v>
      </c>
      <c r="X88" s="109">
        <v>-9.0717790000000003E-3</v>
      </c>
      <c r="Y88" s="109">
        <v>0.11523836799999999</v>
      </c>
      <c r="Z88" s="109">
        <v>1.0068484000000001E-2</v>
      </c>
      <c r="AA88" s="109">
        <v>7.1291402899999996</v>
      </c>
      <c r="AB88" s="109">
        <v>12.815463340000001</v>
      </c>
      <c r="AC88" s="109">
        <v>1.4672140810000001</v>
      </c>
      <c r="AD88" s="109">
        <v>5.4334661349999998</v>
      </c>
      <c r="AE88" s="109">
        <v>0.99573166099999999</v>
      </c>
      <c r="AF88" s="109">
        <v>0.21264084599999999</v>
      </c>
      <c r="AG88" s="109">
        <v>0.91126891099999996</v>
      </c>
      <c r="AH88" s="109">
        <v>0.122843523</v>
      </c>
      <c r="AI88" s="109">
        <v>0.75704513900000003</v>
      </c>
      <c r="AJ88" s="109">
        <v>0.15047579799999999</v>
      </c>
      <c r="AK88" s="109">
        <v>0.43362334200000002</v>
      </c>
      <c r="AL88" s="109">
        <v>6.2812457000000002E-2</v>
      </c>
      <c r="AM88" s="109">
        <v>0.41215787599999998</v>
      </c>
      <c r="AN88" s="109">
        <v>6.1333561000000002E-2</v>
      </c>
      <c r="AO88" s="109">
        <v>0.472779016</v>
      </c>
      <c r="AP88" s="109">
        <v>0.17238308899999999</v>
      </c>
      <c r="AQ88" s="109">
        <v>0.30349964400000001</v>
      </c>
      <c r="AR88" s="109">
        <v>2.645932717</v>
      </c>
      <c r="AS88" s="135">
        <v>0.69901827599999999</v>
      </c>
      <c r="AT88" s="63">
        <f t="shared" si="65"/>
        <v>16.209268897712629</v>
      </c>
      <c r="AU88" s="63">
        <f t="shared" si="68"/>
        <v>67.635293204268748</v>
      </c>
      <c r="AV88" s="63">
        <f t="shared" si="69"/>
        <v>205.30524158927076</v>
      </c>
      <c r="AW88" s="63">
        <f t="shared" si="70"/>
        <v>12.807127018792754</v>
      </c>
      <c r="AX88" s="63" t="str">
        <f t="shared" si="71"/>
        <v>DL</v>
      </c>
      <c r="AY88" s="63">
        <f t="shared" si="72"/>
        <v>18.632280492599254</v>
      </c>
      <c r="AZ88" s="63">
        <f t="shared" si="73"/>
        <v>233.80992089990974</v>
      </c>
      <c r="BA88" s="63">
        <f t="shared" si="74"/>
        <v>27.241011719585501</v>
      </c>
      <c r="BB88" s="63">
        <f t="shared" si="75"/>
        <v>8.505699398986442</v>
      </c>
      <c r="BC88" s="63">
        <f t="shared" si="76"/>
        <v>147.97038467856171</v>
      </c>
      <c r="BD88" s="63">
        <f t="shared" si="77"/>
        <v>21.729459470167196</v>
      </c>
      <c r="BE88" s="63">
        <f t="shared" si="78"/>
        <v>95.903315976479902</v>
      </c>
      <c r="BF88" s="63">
        <f t="shared" si="79"/>
        <v>13.3816129255534</v>
      </c>
      <c r="BG88" s="63" t="str">
        <f t="shared" si="80"/>
        <v>DL</v>
      </c>
      <c r="BH88" s="63">
        <f t="shared" si="41"/>
        <v>0.76644368003608876</v>
      </c>
      <c r="BI88" s="63">
        <f t="shared" si="42"/>
        <v>6.6964901215404923E-2</v>
      </c>
      <c r="BJ88" s="63">
        <f t="shared" si="43"/>
        <v>47.415497235791712</v>
      </c>
      <c r="BK88" s="63">
        <f t="shared" si="44"/>
        <v>85.23490096351577</v>
      </c>
      <c r="BL88" s="63">
        <f t="shared" si="45"/>
        <v>9.7583554779464432</v>
      </c>
      <c r="BM88" s="63">
        <f t="shared" si="46"/>
        <v>36.137667099388842</v>
      </c>
      <c r="BN88" s="63">
        <f t="shared" si="47"/>
        <v>6.6225533373163277</v>
      </c>
      <c r="BO88" s="63">
        <f t="shared" si="48"/>
        <v>1.4142618935234073</v>
      </c>
      <c r="BP88" s="63">
        <f t="shared" si="49"/>
        <v>6.0607965018154282</v>
      </c>
      <c r="BQ88" s="63">
        <f t="shared" si="50"/>
        <v>0.81702512340957401</v>
      </c>
      <c r="BR88" s="63">
        <f t="shared" si="51"/>
        <v>5.0350631682721536</v>
      </c>
      <c r="BS88" s="63">
        <f t="shared" si="52"/>
        <v>1.0008057765577443</v>
      </c>
      <c r="BT88" s="63">
        <f t="shared" si="53"/>
        <v>2.8840036158098621</v>
      </c>
      <c r="BU88" s="63">
        <f t="shared" si="54"/>
        <v>0.41776199655299334</v>
      </c>
      <c r="BV88" s="63">
        <f t="shared" si="55"/>
        <v>2.7412380504841747</v>
      </c>
      <c r="BW88" s="63">
        <f t="shared" si="56"/>
        <v>0.4079259453115297</v>
      </c>
      <c r="BX88" s="63">
        <f t="shared" si="57"/>
        <v>3.1444257251793162</v>
      </c>
      <c r="BY88" s="63">
        <f t="shared" si="58"/>
        <v>1.1465098942493581</v>
      </c>
      <c r="BZ88" s="63">
        <f t="shared" si="59"/>
        <v>2.0185584720967484</v>
      </c>
      <c r="CA88" s="63">
        <f t="shared" si="60"/>
        <v>17.597944538275364</v>
      </c>
      <c r="CB88" s="63">
        <f t="shared" si="60"/>
        <v>4.6491298789472824</v>
      </c>
      <c r="CC88" s="144"/>
      <c r="CD88" s="63">
        <f t="shared" si="102"/>
        <v>227.67731565586317</v>
      </c>
      <c r="CE88" s="63">
        <f t="shared" si="103"/>
        <v>205.94785618569597</v>
      </c>
      <c r="CF88" s="63">
        <f t="shared" si="104"/>
        <v>186.58323600748253</v>
      </c>
      <c r="CG88" s="137">
        <f t="shared" si="105"/>
        <v>19.364620178213457</v>
      </c>
    </row>
    <row r="89" spans="1:85">
      <c r="A89" s="131" t="s">
        <v>151</v>
      </c>
      <c r="B89" s="17">
        <v>1</v>
      </c>
      <c r="C89" s="17" t="s">
        <v>137</v>
      </c>
      <c r="D89" s="113">
        <v>135</v>
      </c>
      <c r="E89" s="104">
        <v>2.3E-2</v>
      </c>
      <c r="F89" s="6">
        <v>0.215</v>
      </c>
      <c r="G89" s="6">
        <v>51.210999999999999</v>
      </c>
      <c r="H89" s="6">
        <f t="shared" si="106"/>
        <v>2226.5652173913045</v>
      </c>
      <c r="I89" s="6">
        <v>3.0484285431903539</v>
      </c>
      <c r="J89" s="111">
        <f t="shared" si="96"/>
        <v>6787.5249619704882</v>
      </c>
      <c r="K89" s="109">
        <v>2.909478032</v>
      </c>
      <c r="L89" s="109">
        <v>16.8779711</v>
      </c>
      <c r="M89" s="109">
        <v>5.129040796</v>
      </c>
      <c r="N89" s="109">
        <v>0.61574776499999995</v>
      </c>
      <c r="O89" s="109">
        <v>3.3735548390000001</v>
      </c>
      <c r="P89" s="109">
        <v>2.718283526</v>
      </c>
      <c r="Q89" s="109">
        <v>22.413418849999999</v>
      </c>
      <c r="R89" s="109">
        <v>4.5396692249999999</v>
      </c>
      <c r="S89" s="109">
        <v>0.82370959499999996</v>
      </c>
      <c r="T89" s="109">
        <v>17.60611608</v>
      </c>
      <c r="U89" s="109">
        <v>1.429629059</v>
      </c>
      <c r="V89" s="109">
        <v>19.85625757</v>
      </c>
      <c r="W89" s="109">
        <v>2.3507049769999999</v>
      </c>
      <c r="X89" s="109">
        <v>0.412172337</v>
      </c>
      <c r="Y89" s="109">
        <v>7.6710537999999995E-2</v>
      </c>
      <c r="Z89" s="109">
        <v>1.0518423000000001E-2</v>
      </c>
      <c r="AA89" s="109">
        <v>4.3453415189999998</v>
      </c>
      <c r="AB89" s="109">
        <v>7.4579736460000001</v>
      </c>
      <c r="AC89" s="109">
        <v>0.81701637199999999</v>
      </c>
      <c r="AD89" s="109">
        <v>2.8969620190000001</v>
      </c>
      <c r="AE89" s="109">
        <v>0.48757287100000002</v>
      </c>
      <c r="AF89" s="109">
        <v>0.100571072</v>
      </c>
      <c r="AG89" s="109">
        <v>0.40162826200000001</v>
      </c>
      <c r="AH89" s="109">
        <v>5.3916700999999997E-2</v>
      </c>
      <c r="AI89" s="109">
        <v>0.338078828</v>
      </c>
      <c r="AJ89" s="109">
        <v>6.8396922999999998E-2</v>
      </c>
      <c r="AK89" s="109">
        <v>0.209641102</v>
      </c>
      <c r="AL89" s="109">
        <v>3.3131550000000003E-2</v>
      </c>
      <c r="AM89" s="109">
        <v>0.2223213</v>
      </c>
      <c r="AN89" s="109">
        <v>3.4619104999999997E-2</v>
      </c>
      <c r="AO89" s="109">
        <v>0.65773530800000002</v>
      </c>
      <c r="AP89" s="109">
        <v>0.19613715100000001</v>
      </c>
      <c r="AQ89" s="109">
        <v>0.31770919399999997</v>
      </c>
      <c r="AR89" s="109">
        <v>1.665075206</v>
      </c>
      <c r="AS89" s="135">
        <v>0.639119624</v>
      </c>
      <c r="AT89" s="63">
        <f t="shared" si="65"/>
        <v>19.748154768504769</v>
      </c>
      <c r="AU89" s="63">
        <f t="shared" si="68"/>
        <v>114.55965014866649</v>
      </c>
      <c r="AV89" s="63">
        <f t="shared" si="69"/>
        <v>34.813492433814979</v>
      </c>
      <c r="AW89" s="63">
        <f t="shared" si="70"/>
        <v>4.1794033252150378</v>
      </c>
      <c r="AX89" s="63">
        <f t="shared" si="71"/>
        <v>22.898087680288832</v>
      </c>
      <c r="AY89" s="63">
        <f t="shared" si="72"/>
        <v>18.450417286438153</v>
      </c>
      <c r="AZ89" s="63">
        <f t="shared" si="73"/>
        <v>152.13163992747488</v>
      </c>
      <c r="BA89" s="63">
        <f t="shared" si="74"/>
        <v>30.813118183776723</v>
      </c>
      <c r="BB89" s="63">
        <f t="shared" si="75"/>
        <v>5.5909494374771009</v>
      </c>
      <c r="BC89" s="63">
        <f t="shared" si="76"/>
        <v>119.50195237635</v>
      </c>
      <c r="BD89" s="63">
        <f t="shared" si="77"/>
        <v>9.7036429243208797</v>
      </c>
      <c r="BE89" s="63">
        <f t="shared" si="78"/>
        <v>134.77484390769047</v>
      </c>
      <c r="BF89" s="63">
        <f t="shared" si="79"/>
        <v>15.955468709615761</v>
      </c>
      <c r="BG89" s="63">
        <f t="shared" si="80"/>
        <v>2.7976300260212126</v>
      </c>
      <c r="BH89" s="63">
        <f t="shared" si="41"/>
        <v>0.52067469152118562</v>
      </c>
      <c r="BI89" s="63">
        <f t="shared" si="42"/>
        <v>7.1394058673064503E-2</v>
      </c>
      <c r="BJ89" s="63">
        <f t="shared" si="43"/>
        <v>29.494114028499258</v>
      </c>
      <c r="BK89" s="63">
        <f t="shared" si="44"/>
        <v>50.621182287943057</v>
      </c>
      <c r="BL89" s="63">
        <f t="shared" si="45"/>
        <v>5.5455190192885668</v>
      </c>
      <c r="BM89" s="63">
        <f t="shared" si="46"/>
        <v>19.663202017842924</v>
      </c>
      <c r="BN89" s="63">
        <f t="shared" si="47"/>
        <v>3.3094130326921167</v>
      </c>
      <c r="BO89" s="63">
        <f t="shared" si="48"/>
        <v>0.68262866165213121</v>
      </c>
      <c r="BP89" s="63">
        <f t="shared" si="49"/>
        <v>2.7260618537578236</v>
      </c>
      <c r="BQ89" s="63">
        <f t="shared" si="50"/>
        <v>0.36596095390459921</v>
      </c>
      <c r="BR89" s="63">
        <f t="shared" si="51"/>
        <v>2.2947184841637274</v>
      </c>
      <c r="BS89" s="63">
        <f t="shared" si="52"/>
        <v>0.46424582218447341</v>
      </c>
      <c r="BT89" s="63">
        <f t="shared" si="53"/>
        <v>1.4229442128800012</v>
      </c>
      <c r="BU89" s="63">
        <f t="shared" si="54"/>
        <v>0.22488122265377333</v>
      </c>
      <c r="BV89" s="63">
        <f t="shared" si="55"/>
        <v>1.5090113733277295</v>
      </c>
      <c r="BW89" s="63">
        <f t="shared" si="56"/>
        <v>0.23497803934857731</v>
      </c>
      <c r="BX89" s="63">
        <f t="shared" si="57"/>
        <v>4.4643948214193481</v>
      </c>
      <c r="BY89" s="63">
        <f t="shared" si="58"/>
        <v>1.3312858083822749</v>
      </c>
      <c r="BZ89" s="63">
        <f t="shared" si="59"/>
        <v>2.156459084922524</v>
      </c>
      <c r="CA89" s="63">
        <f t="shared" si="60"/>
        <v>11.301739524283153</v>
      </c>
      <c r="CB89" s="63">
        <f t="shared" si="60"/>
        <v>4.338040401585193</v>
      </c>
      <c r="CC89" s="144"/>
      <c r="CD89" s="63">
        <f t="shared" si="102"/>
        <v>128.26250393445963</v>
      </c>
      <c r="CE89" s="63">
        <f t="shared" si="103"/>
        <v>118.55886101013876</v>
      </c>
      <c r="CF89" s="63">
        <f t="shared" si="104"/>
        <v>109.31605904791805</v>
      </c>
      <c r="CG89" s="137">
        <f t="shared" si="105"/>
        <v>9.2428019622207049</v>
      </c>
    </row>
    <row r="90" spans="1:85">
      <c r="A90" s="131" t="s">
        <v>152</v>
      </c>
      <c r="B90" s="17">
        <v>1</v>
      </c>
      <c r="C90" s="17" t="s">
        <v>153</v>
      </c>
      <c r="D90" s="113">
        <v>98.2</v>
      </c>
      <c r="E90" s="17">
        <v>2.23E-2</v>
      </c>
      <c r="F90" s="6">
        <v>0.184</v>
      </c>
      <c r="G90" s="6">
        <v>50.353000000000002</v>
      </c>
      <c r="H90" s="6">
        <f t="shared" si="106"/>
        <v>2257.9820627802692</v>
      </c>
      <c r="I90" s="6">
        <v>2.9953106682297772</v>
      </c>
      <c r="J90" s="111">
        <f t="shared" si="96"/>
        <v>6763.3577613172192</v>
      </c>
      <c r="K90" s="109">
        <v>2.2869751620000001</v>
      </c>
      <c r="L90" s="109">
        <v>11.129654459999999</v>
      </c>
      <c r="M90" s="109">
        <v>5.6065313420000003</v>
      </c>
      <c r="N90" s="109">
        <v>0.35964015900000001</v>
      </c>
      <c r="O90" s="109">
        <v>-6.2699007269999996</v>
      </c>
      <c r="P90" s="109">
        <v>1.628897365</v>
      </c>
      <c r="Q90" s="109">
        <v>24.04717617</v>
      </c>
      <c r="R90" s="109">
        <v>5.3509996949999996</v>
      </c>
      <c r="S90" s="109">
        <v>1.679207246</v>
      </c>
      <c r="T90" s="109">
        <v>26.081245079999999</v>
      </c>
      <c r="U90" s="109">
        <v>2.8156797669999998</v>
      </c>
      <c r="V90" s="109">
        <v>17.140725669999998</v>
      </c>
      <c r="W90" s="109">
        <v>2.7016873339999998</v>
      </c>
      <c r="X90" s="109">
        <v>0.34700472700000001</v>
      </c>
      <c r="Y90" s="109">
        <v>8.1170754999999997E-2</v>
      </c>
      <c r="Z90" s="109">
        <v>4.9273829999999996E-3</v>
      </c>
      <c r="AA90" s="109">
        <v>9.3336956650000005</v>
      </c>
      <c r="AB90" s="109">
        <v>17.531776570000002</v>
      </c>
      <c r="AC90" s="109">
        <v>2.0308192489999999</v>
      </c>
      <c r="AD90" s="109">
        <v>7.3112645399999998</v>
      </c>
      <c r="AE90" s="109">
        <v>1.2836449619999999</v>
      </c>
      <c r="AF90" s="109">
        <v>0.25900475699999997</v>
      </c>
      <c r="AG90" s="109">
        <v>1.000629561</v>
      </c>
      <c r="AH90" s="109">
        <v>0.12681297599999999</v>
      </c>
      <c r="AI90" s="109">
        <v>0.72161210899999995</v>
      </c>
      <c r="AJ90" s="109">
        <v>0.13379026699999999</v>
      </c>
      <c r="AK90" s="109">
        <v>0.37558007500000001</v>
      </c>
      <c r="AL90" s="109">
        <v>5.4875575000000003E-2</v>
      </c>
      <c r="AM90" s="109">
        <v>0.36077146900000001</v>
      </c>
      <c r="AN90" s="109">
        <v>5.3825752999999997E-2</v>
      </c>
      <c r="AO90" s="109">
        <v>0.49913874499999999</v>
      </c>
      <c r="AP90" s="109">
        <v>0.226411852</v>
      </c>
      <c r="AQ90" s="109">
        <v>0.39060539</v>
      </c>
      <c r="AR90" s="109">
        <v>2.2665734340000001</v>
      </c>
      <c r="AS90" s="135">
        <v>0.71836068399999997</v>
      </c>
      <c r="AT90" s="63">
        <f t="shared" si="65"/>
        <v>15.467631211852405</v>
      </c>
      <c r="AU90" s="63">
        <f t="shared" si="68"/>
        <v>75.273834872819805</v>
      </c>
      <c r="AV90" s="63">
        <f t="shared" si="69"/>
        <v>37.918977265983941</v>
      </c>
      <c r="AW90" s="63">
        <f t="shared" si="70"/>
        <v>2.4323750606540089</v>
      </c>
      <c r="AX90" s="63" t="str">
        <f t="shared" si="71"/>
        <v>DL</v>
      </c>
      <c r="AY90" s="63">
        <f t="shared" si="72"/>
        <v>11.016815635961917</v>
      </c>
      <c r="AZ90" s="63">
        <f t="shared" si="73"/>
        <v>162.63965558713198</v>
      </c>
      <c r="BA90" s="63">
        <f t="shared" si="74"/>
        <v>36.190725317984317</v>
      </c>
      <c r="BB90" s="63">
        <f t="shared" si="75"/>
        <v>11.357079360094213</v>
      </c>
      <c r="BC90" s="63">
        <f t="shared" si="76"/>
        <v>176.39679133663452</v>
      </c>
      <c r="BD90" s="63">
        <f t="shared" si="77"/>
        <v>19.043449605523307</v>
      </c>
      <c r="BE90" s="63">
        <f t="shared" si="78"/>
        <v>115.92885999480379</v>
      </c>
      <c r="BF90" s="63">
        <f t="shared" si="79"/>
        <v>18.272477999061323</v>
      </c>
      <c r="BG90" s="63">
        <f t="shared" si="80"/>
        <v>2.3469171135692126</v>
      </c>
      <c r="BH90" s="63">
        <f t="shared" si="41"/>
        <v>0.54898685582122841</v>
      </c>
      <c r="BI90" s="63">
        <f t="shared" si="42"/>
        <v>3.3325654056032522E-2</v>
      </c>
      <c r="BJ90" s="63">
        <f t="shared" si="43"/>
        <v>63.127123017650639</v>
      </c>
      <c r="BK90" s="63">
        <f t="shared" si="44"/>
        <v>118.57367713438889</v>
      </c>
      <c r="BL90" s="63">
        <f t="shared" si="45"/>
        <v>13.735157129556555</v>
      </c>
      <c r="BM90" s="63">
        <f t="shared" si="46"/>
        <v>49.44869777165237</v>
      </c>
      <c r="BN90" s="63">
        <f t="shared" si="47"/>
        <v>8.6817501165184456</v>
      </c>
      <c r="BO90" s="63">
        <f t="shared" si="48"/>
        <v>1.7517418334740302</v>
      </c>
      <c r="BP90" s="63">
        <f t="shared" si="49"/>
        <v>6.7676157075927925</v>
      </c>
      <c r="BQ90" s="63">
        <f t="shared" si="50"/>
        <v>0.85768152546533416</v>
      </c>
      <c r="BR90" s="63">
        <f t="shared" si="51"/>
        <v>4.880520858065637</v>
      </c>
      <c r="BS90" s="63">
        <f t="shared" si="52"/>
        <v>0.90487144070315295</v>
      </c>
      <c r="BT90" s="63">
        <f t="shared" si="53"/>
        <v>2.5401824152473531</v>
      </c>
      <c r="BU90" s="63">
        <f t="shared" si="54"/>
        <v>0.3711431460829952</v>
      </c>
      <c r="BV90" s="63">
        <f t="shared" si="55"/>
        <v>2.4400265149229643</v>
      </c>
      <c r="BW90" s="63">
        <f t="shared" si="56"/>
        <v>0.36404282431129359</v>
      </c>
      <c r="BX90" s="63">
        <f t="shared" si="57"/>
        <v>3.3758539049698859</v>
      </c>
      <c r="BY90" s="63">
        <f t="shared" si="58"/>
        <v>1.5313043564784055</v>
      </c>
      <c r="BZ90" s="63">
        <f t="shared" si="59"/>
        <v>2.6418039960688393</v>
      </c>
      <c r="CA90" s="63">
        <f t="shared" si="60"/>
        <v>15.329647026439323</v>
      </c>
      <c r="CB90" s="63">
        <f t="shared" si="60"/>
        <v>4.8585303075565465</v>
      </c>
      <c r="CC90" s="144"/>
      <c r="CD90" s="63">
        <f t="shared" si="102"/>
        <v>293.48768104115572</v>
      </c>
      <c r="CE90" s="63">
        <f t="shared" si="103"/>
        <v>274.44423143563245</v>
      </c>
      <c r="CF90" s="63">
        <f t="shared" si="104"/>
        <v>255.31814700324094</v>
      </c>
      <c r="CG90" s="137">
        <f t="shared" si="105"/>
        <v>19.126084432391526</v>
      </c>
    </row>
    <row r="91" spans="1:85">
      <c r="A91" s="131" t="s">
        <v>154</v>
      </c>
      <c r="B91" s="17">
        <v>1</v>
      </c>
      <c r="C91" s="17" t="s">
        <v>153</v>
      </c>
      <c r="D91" s="113">
        <v>189.7</v>
      </c>
      <c r="E91" s="17">
        <v>2.6100000000000002E-2</v>
      </c>
      <c r="F91" s="6">
        <v>0.17499999999999999</v>
      </c>
      <c r="G91" s="6">
        <v>51.247999999999998</v>
      </c>
      <c r="H91" s="6">
        <f t="shared" si="106"/>
        <v>1963.5249042145592</v>
      </c>
      <c r="I91" s="6">
        <v>2.9938271604938271</v>
      </c>
      <c r="J91" s="111">
        <f t="shared" si="96"/>
        <v>5878.4541885435874</v>
      </c>
      <c r="K91" s="109">
        <v>2.8605997940000001</v>
      </c>
      <c r="L91" s="109">
        <v>10.63277016</v>
      </c>
      <c r="M91" s="109">
        <v>4.4262633920000001</v>
      </c>
      <c r="N91" s="109">
        <v>1.2029445000000001</v>
      </c>
      <c r="O91" s="109">
        <v>-6.2448747510000002</v>
      </c>
      <c r="P91" s="109">
        <v>1.1970902210000001</v>
      </c>
      <c r="Q91" s="109">
        <v>22.286696679999999</v>
      </c>
      <c r="R91" s="109">
        <v>4.4945880049999998</v>
      </c>
      <c r="S91" s="109">
        <v>0.79940527900000002</v>
      </c>
      <c r="T91" s="109">
        <v>16.904585879999999</v>
      </c>
      <c r="U91" s="109">
        <v>1.696550301</v>
      </c>
      <c r="V91" s="109">
        <v>20.912923760000002</v>
      </c>
      <c r="W91" s="109">
        <v>2.351451559</v>
      </c>
      <c r="X91" s="109">
        <v>-5.4347728999999997E-2</v>
      </c>
      <c r="Y91" s="109">
        <v>5.2492945999999999E-2</v>
      </c>
      <c r="Z91" s="109">
        <v>6.4854759999999996E-3</v>
      </c>
      <c r="AA91" s="109">
        <v>4.2437660380000004</v>
      </c>
      <c r="AB91" s="109">
        <v>7.4576374410000001</v>
      </c>
      <c r="AC91" s="109">
        <v>0.803041483</v>
      </c>
      <c r="AD91" s="109">
        <v>2.9249409329999998</v>
      </c>
      <c r="AE91" s="109">
        <v>0.49890174399999998</v>
      </c>
      <c r="AF91" s="109">
        <v>0.10660708300000001</v>
      </c>
      <c r="AG91" s="109">
        <v>0.43262107599999999</v>
      </c>
      <c r="AH91" s="109">
        <v>6.0017806999999999E-2</v>
      </c>
      <c r="AI91" s="109">
        <v>0.38155956699999999</v>
      </c>
      <c r="AJ91" s="109">
        <v>7.7660142000000001E-2</v>
      </c>
      <c r="AK91" s="109">
        <v>0.23349553000000001</v>
      </c>
      <c r="AL91" s="109">
        <v>3.6635906000000003E-2</v>
      </c>
      <c r="AM91" s="109">
        <v>0.24581888599999999</v>
      </c>
      <c r="AN91" s="109">
        <v>3.8001452999999998E-2</v>
      </c>
      <c r="AO91" s="109">
        <v>0.63463805900000003</v>
      </c>
      <c r="AP91" s="109">
        <v>0.186465256</v>
      </c>
      <c r="AQ91" s="109">
        <v>0.31189988699999999</v>
      </c>
      <c r="AR91" s="109">
        <v>1.7325012740000001</v>
      </c>
      <c r="AS91" s="135">
        <v>0.62334643099999998</v>
      </c>
      <c r="AT91" s="63">
        <f t="shared" si="65"/>
        <v>16.815904840786224</v>
      </c>
      <c r="AU91" s="63">
        <f t="shared" si="68"/>
        <v>62.504252282873267</v>
      </c>
      <c r="AV91" s="63">
        <f t="shared" si="69"/>
        <v>26.019586576299545</v>
      </c>
      <c r="AW91" s="63">
        <f t="shared" si="70"/>
        <v>7.0714541346104713</v>
      </c>
      <c r="AX91" s="63" t="str">
        <f t="shared" si="71"/>
        <v>DL</v>
      </c>
      <c r="AY91" s="63">
        <f t="shared" si="72"/>
        <v>7.0370400237020192</v>
      </c>
      <c r="AZ91" s="63">
        <f t="shared" si="73"/>
        <v>131.01132544734645</v>
      </c>
      <c r="BA91" s="63">
        <f t="shared" si="74"/>
        <v>26.421229683770015</v>
      </c>
      <c r="BB91" s="63">
        <f t="shared" si="75"/>
        <v>4.6992673106814058</v>
      </c>
      <c r="BC91" s="63">
        <f t="shared" si="76"/>
        <v>99.372833671880784</v>
      </c>
      <c r="BD91" s="63">
        <f t="shared" si="77"/>
        <v>9.973093222988334</v>
      </c>
      <c r="BE91" s="63">
        <f t="shared" si="78"/>
        <v>122.93566427166472</v>
      </c>
      <c r="BF91" s="63">
        <f t="shared" si="79"/>
        <v>13.822900266160898</v>
      </c>
      <c r="BG91" s="63" t="str">
        <f t="shared" si="80"/>
        <v>DL</v>
      </c>
      <c r="BH91" s="63">
        <f t="shared" si="41"/>
        <v>0.30857737828269233</v>
      </c>
      <c r="BI91" s="63">
        <f t="shared" si="42"/>
        <v>3.8124573556898911E-2</v>
      </c>
      <c r="BJ91" s="63">
        <f t="shared" si="43"/>
        <v>24.946784241280124</v>
      </c>
      <c r="BK91" s="63">
        <f t="shared" si="44"/>
        <v>43.839380051685936</v>
      </c>
      <c r="BL91" s="63">
        <f t="shared" si="45"/>
        <v>4.7206425693156042</v>
      </c>
      <c r="BM91" s="63">
        <f t="shared" si="46"/>
        <v>17.194131278836437</v>
      </c>
      <c r="BN91" s="63">
        <f t="shared" si="47"/>
        <v>2.9327710466885004</v>
      </c>
      <c r="BO91" s="63">
        <f t="shared" si="48"/>
        <v>0.62668485358976389</v>
      </c>
      <c r="BP91" s="63">
        <f t="shared" si="49"/>
        <v>2.5431431762644339</v>
      </c>
      <c r="BQ91" s="63">
        <f t="shared" si="50"/>
        <v>0.35281192894635061</v>
      </c>
      <c r="BR91" s="63">
        <f t="shared" si="51"/>
        <v>2.2429804348100273</v>
      </c>
      <c r="BS91" s="63">
        <f t="shared" si="52"/>
        <v>0.45652158702278978</v>
      </c>
      <c r="BT91" s="63">
        <f t="shared" si="53"/>
        <v>1.372592776334705</v>
      </c>
      <c r="BU91" s="63">
        <f t="shared" si="54"/>
        <v>0.21536249507678917</v>
      </c>
      <c r="BV91" s="63">
        <f t="shared" si="55"/>
        <v>1.4450350600298185</v>
      </c>
      <c r="BW91" s="63">
        <f t="shared" si="56"/>
        <v>0.22338980055859228</v>
      </c>
      <c r="BX91" s="63">
        <f t="shared" si="57"/>
        <v>3.7306907561377223</v>
      </c>
      <c r="BY91" s="63">
        <f t="shared" si="58"/>
        <v>1.0961274651510524</v>
      </c>
      <c r="BZ91" s="63">
        <f t="shared" si="59"/>
        <v>1.8334891971414216</v>
      </c>
      <c r="CA91" s="63">
        <f t="shared" si="60"/>
        <v>10.184429370802402</v>
      </c>
      <c r="CB91" s="63">
        <f t="shared" si="60"/>
        <v>3.6643134382256464</v>
      </c>
      <c r="CC91" s="144"/>
      <c r="CD91" s="63">
        <f t="shared" si="102"/>
        <v>113.08532452342821</v>
      </c>
      <c r="CE91" s="63">
        <f t="shared" si="103"/>
        <v>103.11223130043987</v>
      </c>
      <c r="CF91" s="63">
        <f t="shared" si="104"/>
        <v>94.260394041396367</v>
      </c>
      <c r="CG91" s="137">
        <f t="shared" si="105"/>
        <v>8.8518372590435082</v>
      </c>
    </row>
    <row r="92" spans="1:85">
      <c r="A92" s="131" t="s">
        <v>155</v>
      </c>
      <c r="B92" s="17">
        <v>2</v>
      </c>
      <c r="C92" s="17" t="s">
        <v>118</v>
      </c>
      <c r="D92" s="113" t="s">
        <v>119</v>
      </c>
      <c r="E92" s="17">
        <v>1.7299999999999999E-2</v>
      </c>
      <c r="F92" s="6">
        <v>0.152</v>
      </c>
      <c r="G92" s="6">
        <v>51.27</v>
      </c>
      <c r="H92" s="6">
        <f t="shared" si="106"/>
        <v>2963.5838150289019</v>
      </c>
      <c r="I92" s="6">
        <v>2.9715133531157272</v>
      </c>
      <c r="J92" s="111">
        <f t="shared" si="96"/>
        <v>8806.3288794360305</v>
      </c>
      <c r="K92" s="109">
        <v>1.4310063799999999</v>
      </c>
      <c r="L92" s="109">
        <v>6.3295285229999996</v>
      </c>
      <c r="M92" s="109">
        <v>3.2092086100000001</v>
      </c>
      <c r="N92" s="109">
        <v>1.0114482849999999</v>
      </c>
      <c r="O92" s="109">
        <v>-0.74016126100000001</v>
      </c>
      <c r="P92" s="109">
        <v>1.503041227</v>
      </c>
      <c r="Q92" s="109">
        <v>49.399577739999998</v>
      </c>
      <c r="R92" s="109">
        <v>2.95277418</v>
      </c>
      <c r="S92" s="109">
        <v>1.010268639</v>
      </c>
      <c r="T92" s="109">
        <v>18.08309792</v>
      </c>
      <c r="U92" s="109">
        <v>2.073915774</v>
      </c>
      <c r="V92" s="109">
        <v>8.9987127420000004</v>
      </c>
      <c r="W92" s="109">
        <v>1.3957943900000001</v>
      </c>
      <c r="X92" s="109">
        <v>-1.9509869999999999E-2</v>
      </c>
      <c r="Y92" s="109">
        <v>6.5196249999999997E-2</v>
      </c>
      <c r="Z92" s="109">
        <v>4.7869260000000004E-3</v>
      </c>
      <c r="AA92" s="109">
        <v>5.2353265550000003</v>
      </c>
      <c r="AB92" s="109">
        <v>9.6374975369999998</v>
      </c>
      <c r="AC92" s="109">
        <v>1.10300917</v>
      </c>
      <c r="AD92" s="109">
        <v>4.0958824930000004</v>
      </c>
      <c r="AE92" s="109">
        <v>0.72836766399999997</v>
      </c>
      <c r="AF92" s="109">
        <v>0.147160438</v>
      </c>
      <c r="AG92" s="109">
        <v>0.61664544399999999</v>
      </c>
      <c r="AH92" s="109">
        <v>8.1165413000000006E-2</v>
      </c>
      <c r="AI92" s="109">
        <v>0.49097234899999997</v>
      </c>
      <c r="AJ92" s="109">
        <v>9.5660796000000006E-2</v>
      </c>
      <c r="AK92" s="109">
        <v>0.27423724300000002</v>
      </c>
      <c r="AL92" s="109">
        <v>4.0321437000000002E-2</v>
      </c>
      <c r="AM92" s="109">
        <v>0.26396769399999997</v>
      </c>
      <c r="AN92" s="109">
        <v>3.9937377000000003E-2</v>
      </c>
      <c r="AO92" s="109">
        <v>0.25770260499999997</v>
      </c>
      <c r="AP92" s="109">
        <v>0.10430908</v>
      </c>
      <c r="AQ92" s="109">
        <v>0.21847524400000001</v>
      </c>
      <c r="AR92" s="109">
        <v>1.8401699869999999</v>
      </c>
      <c r="AS92" s="135">
        <v>0.95634074999999996</v>
      </c>
      <c r="AT92" s="63">
        <f t="shared" si="65"/>
        <v>12.601912810851211</v>
      </c>
      <c r="AU92" s="63">
        <f t="shared" si="68"/>
        <v>55.739909825308985</v>
      </c>
      <c r="AV92" s="63">
        <f t="shared" si="69"/>
        <v>28.261346462377762</v>
      </c>
      <c r="AW92" s="63">
        <f t="shared" si="70"/>
        <v>8.9071462422515459</v>
      </c>
      <c r="AX92" s="63" t="str">
        <f t="shared" si="71"/>
        <v>DL</v>
      </c>
      <c r="AY92" s="63">
        <f t="shared" si="72"/>
        <v>13.236275364313066</v>
      </c>
      <c r="AZ92" s="63">
        <f t="shared" si="73"/>
        <v>435.02892808370729</v>
      </c>
      <c r="BA92" s="63">
        <f t="shared" si="74"/>
        <v>26.003100535787045</v>
      </c>
      <c r="BB92" s="63">
        <f t="shared" si="75"/>
        <v>8.896757891614234</v>
      </c>
      <c r="BC92" s="63">
        <f t="shared" si="76"/>
        <v>159.24570744256562</v>
      </c>
      <c r="BD92" s="63">
        <f t="shared" si="77"/>
        <v>18.263584374094126</v>
      </c>
      <c r="BE92" s="63">
        <f t="shared" si="78"/>
        <v>79.245623897623588</v>
      </c>
      <c r="BF92" s="63">
        <f t="shared" si="79"/>
        <v>12.291824446411798</v>
      </c>
      <c r="BG92" s="63" t="str">
        <f t="shared" si="80"/>
        <v>DL</v>
      </c>
      <c r="BH92" s="63">
        <f t="shared" si="41"/>
        <v>0.57413961920593126</v>
      </c>
      <c r="BI92" s="63">
        <f t="shared" si="42"/>
        <v>4.2155244677523199E-2</v>
      </c>
      <c r="BJ92" s="63">
        <f t="shared" si="43"/>
        <v>46.104007434574847</v>
      </c>
      <c r="BK92" s="63">
        <f t="shared" si="44"/>
        <v>84.87097288557672</v>
      </c>
      <c r="BL92" s="63">
        <f t="shared" si="45"/>
        <v>9.7134615080537667</v>
      </c>
      <c r="BM92" s="63">
        <f t="shared" si="46"/>
        <v>36.069688284882353</v>
      </c>
      <c r="BN92" s="63">
        <f t="shared" si="47"/>
        <v>6.414245194330559</v>
      </c>
      <c r="BO92" s="63">
        <f t="shared" si="48"/>
        <v>1.2959432150698555</v>
      </c>
      <c r="BP92" s="63">
        <f t="shared" si="49"/>
        <v>5.4303825818698535</v>
      </c>
      <c r="BQ92" s="63">
        <f t="shared" si="50"/>
        <v>0.71476932051325259</v>
      </c>
      <c r="BR92" s="63">
        <f t="shared" si="51"/>
        <v>4.323663976003246</v>
      </c>
      <c r="BS92" s="63">
        <f t="shared" si="52"/>
        <v>0.84242043044463877</v>
      </c>
      <c r="BT92" s="63">
        <f t="shared" si="53"/>
        <v>2.4150233528478164</v>
      </c>
      <c r="BU92" s="63">
        <f t="shared" si="54"/>
        <v>0.35508383511346053</v>
      </c>
      <c r="BV92" s="63">
        <f t="shared" si="55"/>
        <v>2.3245863269103331</v>
      </c>
      <c r="BW92" s="63">
        <f t="shared" si="56"/>
        <v>0.35170167644402434</v>
      </c>
      <c r="BX92" s="63">
        <f t="shared" si="57"/>
        <v>2.2694138927173957</v>
      </c>
      <c r="BY92" s="63">
        <f t="shared" si="58"/>
        <v>0.91858006359140321</v>
      </c>
      <c r="BZ92" s="63">
        <f t="shared" si="59"/>
        <v>1.9239648506790334</v>
      </c>
      <c r="CA92" s="63">
        <f t="shared" si="60"/>
        <v>16.205142099589523</v>
      </c>
      <c r="CB92" s="63">
        <f t="shared" si="60"/>
        <v>8.4218511653065118</v>
      </c>
      <c r="CC92" s="144"/>
      <c r="CD92" s="63">
        <f t="shared" si="102"/>
        <v>219.48953439672883</v>
      </c>
      <c r="CE92" s="63">
        <f t="shared" si="103"/>
        <v>201.22595002263469</v>
      </c>
      <c r="CF92" s="63">
        <f t="shared" si="104"/>
        <v>184.46831852248809</v>
      </c>
      <c r="CG92" s="137">
        <f t="shared" si="105"/>
        <v>16.757631500146623</v>
      </c>
    </row>
    <row r="93" spans="1:85">
      <c r="A93" s="131" t="s">
        <v>156</v>
      </c>
      <c r="B93" s="17">
        <v>2</v>
      </c>
      <c r="C93" s="17" t="s">
        <v>118</v>
      </c>
      <c r="D93" s="113" t="s">
        <v>119</v>
      </c>
      <c r="E93" s="17">
        <v>1.5299999999999999E-2</v>
      </c>
      <c r="F93" s="6">
        <v>0.126</v>
      </c>
      <c r="G93" s="6">
        <v>50.808</v>
      </c>
      <c r="H93" s="6">
        <f t="shared" si="106"/>
        <v>3320.7843137254904</v>
      </c>
      <c r="I93" s="6">
        <v>3.0053795576808127</v>
      </c>
      <c r="J93" s="111">
        <f t="shared" si="96"/>
        <v>9980.2172919376953</v>
      </c>
      <c r="K93" s="109">
        <v>0.6356425</v>
      </c>
      <c r="L93" s="109">
        <v>-2.932244576</v>
      </c>
      <c r="M93" s="109">
        <v>0.38688633900000002</v>
      </c>
      <c r="N93" s="109">
        <v>8.1656123999999997E-2</v>
      </c>
      <c r="O93" s="109">
        <v>-8.5354128070000002</v>
      </c>
      <c r="P93" s="109">
        <v>3.8358511759999998</v>
      </c>
      <c r="Q93" s="109">
        <v>13.46051396</v>
      </c>
      <c r="R93" s="109">
        <v>2.2588399610000001</v>
      </c>
      <c r="S93" s="109">
        <v>0.18331777499999999</v>
      </c>
      <c r="T93" s="109">
        <v>5.4531139120000001</v>
      </c>
      <c r="U93" s="109">
        <v>0.37610642900000002</v>
      </c>
      <c r="V93" s="109">
        <v>5.3491466140000004</v>
      </c>
      <c r="W93" s="109">
        <v>1.056773145</v>
      </c>
      <c r="X93" s="109">
        <v>-0.36629281499999999</v>
      </c>
      <c r="Y93" s="109">
        <v>3.5780159999999998E-3</v>
      </c>
      <c r="Z93" s="109">
        <v>4.0820459999999998E-3</v>
      </c>
      <c r="AA93" s="109">
        <v>0.97696426999999997</v>
      </c>
      <c r="AB93" s="109">
        <v>1.427089289</v>
      </c>
      <c r="AC93" s="109">
        <v>0.147246775</v>
      </c>
      <c r="AD93" s="109">
        <v>0.51161011000000001</v>
      </c>
      <c r="AE93" s="109">
        <v>8.0581635999999998E-2</v>
      </c>
      <c r="AF93" s="109">
        <v>1.839087E-2</v>
      </c>
      <c r="AG93" s="109">
        <v>6.9063469000000002E-2</v>
      </c>
      <c r="AH93" s="109">
        <v>1.0998238E-2</v>
      </c>
      <c r="AI93" s="109">
        <v>7.8220027999999997E-2</v>
      </c>
      <c r="AJ93" s="109">
        <v>1.8354486E-2</v>
      </c>
      <c r="AK93" s="109">
        <v>5.9208272999999999E-2</v>
      </c>
      <c r="AL93" s="109">
        <v>1.0231403999999999E-2</v>
      </c>
      <c r="AM93" s="109">
        <v>6.7895785E-2</v>
      </c>
      <c r="AN93" s="109">
        <v>1.1375402E-2</v>
      </c>
      <c r="AO93" s="109">
        <v>0.14270400699999999</v>
      </c>
      <c r="AP93" s="109">
        <v>9.1297146999999995E-2</v>
      </c>
      <c r="AQ93" s="109">
        <v>0.14474147800000001</v>
      </c>
      <c r="AR93" s="109">
        <v>0.33270625700000001</v>
      </c>
      <c r="AS93" s="135">
        <v>0.179482998</v>
      </c>
      <c r="AT93" s="63">
        <f t="shared" si="65"/>
        <v>6.3438502699905062</v>
      </c>
      <c r="AU93" s="63" t="str">
        <f t="shared" si="68"/>
        <v>DL</v>
      </c>
      <c r="AV93" s="63">
        <f t="shared" si="69"/>
        <v>3.8612097305022695</v>
      </c>
      <c r="AW93" s="63">
        <f t="shared" si="70"/>
        <v>0.8149458607374086</v>
      </c>
      <c r="AX93" s="63" t="str">
        <f t="shared" si="71"/>
        <v>DL</v>
      </c>
      <c r="AY93" s="63">
        <f t="shared" si="72"/>
        <v>38.282628236014745</v>
      </c>
      <c r="AZ93" s="63">
        <f t="shared" si="73"/>
        <v>134.33885418196076</v>
      </c>
      <c r="BA93" s="63">
        <f t="shared" si="74"/>
        <v>22.543713638492072</v>
      </c>
      <c r="BB93" s="63">
        <f t="shared" si="75"/>
        <v>1.8295512279745438</v>
      </c>
      <c r="BC93" s="63">
        <f t="shared" si="76"/>
        <v>54.423261759448408</v>
      </c>
      <c r="BD93" s="63">
        <f t="shared" si="77"/>
        <v>3.7536238863147373</v>
      </c>
      <c r="BE93" s="63">
        <f t="shared" si="78"/>
        <v>53.385645534152779</v>
      </c>
      <c r="BF93" s="63">
        <f t="shared" si="79"/>
        <v>10.546825615384382</v>
      </c>
      <c r="BG93" s="63" t="str">
        <f t="shared" si="80"/>
        <v>DL</v>
      </c>
      <c r="BH93" s="63">
        <f t="shared" ref="BH93:BH103" si="107">IF(Y93 &lt; 0, "DL", IF(Y93 &gt; 0, ((Y93*$J93)/1000), ""))</f>
        <v>3.5709377154029748E-2</v>
      </c>
      <c r="BI93" s="63">
        <f t="shared" ref="BI93:BI103" si="108">IF(Z93 &lt; 0, "DL", IF(Z93 &gt; 0, ((Z93*$J93)/1000), ""))</f>
        <v>4.0739706075685098E-2</v>
      </c>
      <c r="BJ93" s="63">
        <f t="shared" ref="BJ93:BJ103" si="109">IF(AA93 &lt; 0, "DL", IF(AA93 &gt; 0, ((AA93*$J93)/1000), ""))</f>
        <v>9.7503157010592876</v>
      </c>
      <c r="BK93" s="63">
        <f t="shared" ref="BK93:BK103" si="110">IF(AB93 &lt; 0, "DL", IF(AB93 &gt; 0, ((AB93*$J93)/1000), ""))</f>
        <v>14.242661199216871</v>
      </c>
      <c r="BL93" s="63">
        <f t="shared" ref="BL93:BL103" si="111">IF(AC93 &lt; 0, "DL", IF(AC93 &gt; 0, ((AC93*$J93)/1000), ""))</f>
        <v>1.469554810037059</v>
      </c>
      <c r="BM93" s="63">
        <f t="shared" ref="BM93:BM103" si="112">IF(AD93 &lt; 0, "DL", IF(AD93 &gt; 0, ((AD93*$J93)/1000), ""))</f>
        <v>5.1059800665521458</v>
      </c>
      <c r="BN93" s="63">
        <f t="shared" ref="BN93:BN103" si="113">IF(AE93 &lt; 0, "DL", IF(AE93 &gt; 0, ((AE93*$J93)/1000), ""))</f>
        <v>0.80422223701982909</v>
      </c>
      <c r="BO93" s="63">
        <f t="shared" ref="BO93:BO103" si="114">IF(AF93 &lt; 0, "DL", IF(AF93 &gt; 0, ((AF93*$J93)/1000), ""))</f>
        <v>0.1835448787877782</v>
      </c>
      <c r="BP93" s="63">
        <f t="shared" ref="BP93:BP103" si="115">IF(AG93 &lt; 0, "DL", IF(AG93 &gt; 0, ((AG93*$J93)/1000), ""))</f>
        <v>0.68926842755500295</v>
      </c>
      <c r="BQ93" s="63">
        <f t="shared" ref="BQ93:BQ103" si="116">IF(AH93 &lt; 0, "DL", IF(AH93 &gt; 0, ((AH93*$J93)/1000), ""))</f>
        <v>0.10976480506844627</v>
      </c>
      <c r="BR93" s="63">
        <f t="shared" ref="BR93:BR103" si="117">IF(AI93 &lt; 0, "DL", IF(AI93 &gt; 0, ((AI93*$J93)/1000), ""))</f>
        <v>0.78065287602145061</v>
      </c>
      <c r="BS93" s="63">
        <f t="shared" ref="BS93:BS103" si="118">IF(AJ93 &lt; 0, "DL", IF(AJ93 &gt; 0, ((AJ93*$J93)/1000), ""))</f>
        <v>0.18318175856182833</v>
      </c>
      <c r="BT93" s="63">
        <f t="shared" ref="BT93:BT103" si="119">IF(AK93 &lt; 0, "DL", IF(AK93 &gt; 0, ((AK93*$J93)/1000), ""))</f>
        <v>0.59091143002036783</v>
      </c>
      <c r="BU93" s="63">
        <f t="shared" ref="BU93:BU103" si="120">IF(AL93 &lt; 0, "DL", IF(AL93 &gt; 0, ((AL93*$J93)/1000), ""))</f>
        <v>0.1021116351216005</v>
      </c>
      <c r="BV93" s="63">
        <f t="shared" ref="BV93:BV103" si="121">IF(AM93 &lt; 0, "DL", IF(AM93 &gt; 0, ((AM93*$J93)/1000), ""))</f>
        <v>0.67761468750668408</v>
      </c>
      <c r="BW93" s="63">
        <f t="shared" ref="BW93:BW103" si="122">IF(AN93 &lt; 0, "DL", IF(AN93 &gt; 0, ((AN93*$J93)/1000), ""))</f>
        <v>0.11352898374314264</v>
      </c>
      <c r="BX93" s="63">
        <f t="shared" ref="BX93:BX103" si="123">IF(AO93 &lt; 0, "DL", IF(AO93 &gt; 0, ((AO93*$J93)/1000), ""))</f>
        <v>1.4242169982901978</v>
      </c>
      <c r="BY93" s="63">
        <f t="shared" ref="BY93:BY103" si="124">IF(AP93 &lt; 0, "DL", IF(AP93 &gt; 0, ((AP93*$J93)/1000), ""))</f>
        <v>0.91116536519397762</v>
      </c>
      <c r="BZ93" s="63">
        <f t="shared" ref="BZ93:BZ103" si="125">IF(AQ93 &lt; 0, "DL", IF(AQ93 &gt; 0, ((AQ93*$J93)/1000), ""))</f>
        <v>1.4445514015962198</v>
      </c>
      <c r="CA93" s="63">
        <f t="shared" ref="CA93:CB103" si="126">IF(AR93 &lt; 0, "DL", IF(AR93 &gt; 0, ((AR93*$J93)/1000), ""))</f>
        <v>3.3204807392472673</v>
      </c>
      <c r="CB93" s="63">
        <f t="shared" si="126"/>
        <v>1.7912793202484187</v>
      </c>
      <c r="CC93" s="144"/>
      <c r="CD93" s="63">
        <f t="shared" si="102"/>
        <v>38.556937382586227</v>
      </c>
      <c r="CE93" s="63">
        <f t="shared" si="103"/>
        <v>34.803313496271493</v>
      </c>
      <c r="CF93" s="63">
        <f t="shared" si="104"/>
        <v>31.556278892672971</v>
      </c>
      <c r="CG93" s="137">
        <f t="shared" si="105"/>
        <v>3.2470346035985234</v>
      </c>
    </row>
    <row r="94" spans="1:85">
      <c r="A94" s="131" t="s">
        <v>157</v>
      </c>
      <c r="B94" s="17">
        <v>3</v>
      </c>
      <c r="C94" s="17" t="s">
        <v>127</v>
      </c>
      <c r="D94" s="113">
        <v>391</v>
      </c>
      <c r="E94" s="17">
        <v>2.3800000000000002E-2</v>
      </c>
      <c r="F94" s="6">
        <v>0.17199999999999999</v>
      </c>
      <c r="G94" s="6">
        <v>50.030999999999999</v>
      </c>
      <c r="H94" s="6">
        <f t="shared" si="106"/>
        <v>2102.1428571428569</v>
      </c>
      <c r="I94" s="6">
        <v>3.0388466159391272</v>
      </c>
      <c r="J94" s="111">
        <f t="shared" si="96"/>
        <v>6388.0897076491783</v>
      </c>
      <c r="K94" s="109">
        <v>2.7257239150000001</v>
      </c>
      <c r="L94" s="109">
        <v>13.35689786</v>
      </c>
      <c r="M94" s="109">
        <v>3.8806905010000001</v>
      </c>
      <c r="N94" s="109">
        <v>0.47557578299999997</v>
      </c>
      <c r="O94" s="109">
        <v>-6.9193669890000002</v>
      </c>
      <c r="P94" s="109">
        <v>2.9320460210000001</v>
      </c>
      <c r="Q94" s="109">
        <v>55.118936349999998</v>
      </c>
      <c r="R94" s="109">
        <v>6.066447138</v>
      </c>
      <c r="S94" s="109">
        <v>1.134882258</v>
      </c>
      <c r="T94" s="109">
        <v>10.85324784</v>
      </c>
      <c r="U94" s="109">
        <v>2.837509045</v>
      </c>
      <c r="V94" s="109">
        <v>23.462354650000002</v>
      </c>
      <c r="W94" s="109">
        <v>3.1395498869999998</v>
      </c>
      <c r="X94" s="109">
        <v>0.14810021100000001</v>
      </c>
      <c r="Y94" s="109">
        <v>0.12386375600000001</v>
      </c>
      <c r="Z94" s="109">
        <v>5.5178240000000002E-3</v>
      </c>
      <c r="AA94" s="109">
        <v>6.9346161549999996</v>
      </c>
      <c r="AB94" s="109">
        <v>12.11371553</v>
      </c>
      <c r="AC94" s="109">
        <v>1.3513526650000001</v>
      </c>
      <c r="AD94" s="109">
        <v>4.9118417519999999</v>
      </c>
      <c r="AE94" s="109">
        <v>0.86711753499999999</v>
      </c>
      <c r="AF94" s="109">
        <v>0.19374039400000001</v>
      </c>
      <c r="AG94" s="109">
        <v>0.76641848899999998</v>
      </c>
      <c r="AH94" s="109">
        <v>0.105723067</v>
      </c>
      <c r="AI94" s="109">
        <v>0.65767646099999999</v>
      </c>
      <c r="AJ94" s="109">
        <v>0.13210594000000001</v>
      </c>
      <c r="AK94" s="109">
        <v>0.38852425000000002</v>
      </c>
      <c r="AL94" s="109">
        <v>5.8131268999999999E-2</v>
      </c>
      <c r="AM94" s="109">
        <v>0.38817512700000001</v>
      </c>
      <c r="AN94" s="109">
        <v>5.9279542999999997E-2</v>
      </c>
      <c r="AO94" s="109">
        <v>0.74282192599999997</v>
      </c>
      <c r="AP94" s="109">
        <v>0.25091444200000002</v>
      </c>
      <c r="AQ94" s="109">
        <v>0.412192275</v>
      </c>
      <c r="AR94" s="109">
        <v>2.042517739</v>
      </c>
      <c r="AS94" s="135">
        <v>0.74474757700000005</v>
      </c>
      <c r="AT94" s="63">
        <f t="shared" ref="AT94:AT103" si="127">IF(K94 &lt; 0, "DL", IF(K94 &gt; 0, ((K94*$J94)/1000), ""))</f>
        <v>17.412168887304723</v>
      </c>
      <c r="AU94" s="63">
        <f t="shared" si="68"/>
        <v>85.325061745587334</v>
      </c>
      <c r="AV94" s="63">
        <f t="shared" si="69"/>
        <v>24.790199048010034</v>
      </c>
      <c r="AW94" s="63">
        <f t="shared" si="70"/>
        <v>3.0380207645894988</v>
      </c>
      <c r="AX94" s="63" t="str">
        <f t="shared" si="71"/>
        <v>DL</v>
      </c>
      <c r="AY94" s="63">
        <f t="shared" si="72"/>
        <v>18.730173009103826</v>
      </c>
      <c r="AZ94" s="63">
        <f t="shared" si="73"/>
        <v>352.10470999400513</v>
      </c>
      <c r="BA94" s="63">
        <f t="shared" si="74"/>
        <v>38.753008524255613</v>
      </c>
      <c r="BB94" s="63">
        <f t="shared" si="75"/>
        <v>7.2497296717234594</v>
      </c>
      <c r="BC94" s="63">
        <f t="shared" si="76"/>
        <v>69.331520821269677</v>
      </c>
      <c r="BD94" s="63">
        <f t="shared" si="77"/>
        <v>18.126262325725946</v>
      </c>
      <c r="BE94" s="63">
        <f t="shared" si="78"/>
        <v>149.87962625687985</v>
      </c>
      <c r="BF94" s="63">
        <f t="shared" si="79"/>
        <v>20.055726319795838</v>
      </c>
      <c r="BG94" s="63">
        <f t="shared" si="80"/>
        <v>0.9460774335897717</v>
      </c>
      <c r="BH94" s="63">
        <f t="shared" si="107"/>
        <v>0.79125278485436923</v>
      </c>
      <c r="BI94" s="63">
        <f t="shared" si="108"/>
        <v>3.5248354703019624E-2</v>
      </c>
      <c r="BJ94" s="63">
        <f t="shared" si="109"/>
        <v>44.298950086253214</v>
      </c>
      <c r="BK94" s="63">
        <f t="shared" si="110"/>
        <v>77.383501498583016</v>
      </c>
      <c r="BL94" s="63">
        <f t="shared" si="111"/>
        <v>8.6325620506907885</v>
      </c>
      <c r="BM94" s="63">
        <f t="shared" si="112"/>
        <v>31.377285741552708</v>
      </c>
      <c r="BN94" s="63">
        <f t="shared" si="113"/>
        <v>5.5392246006556265</v>
      </c>
      <c r="BO94" s="63">
        <f t="shared" si="114"/>
        <v>1.2376310168672966</v>
      </c>
      <c r="BP94" s="63">
        <f t="shared" si="115"/>
        <v>4.8959500613329343</v>
      </c>
      <c r="BQ94" s="63">
        <f t="shared" si="116"/>
        <v>0.67536843616380449</v>
      </c>
      <c r="BR94" s="63">
        <f t="shared" si="117"/>
        <v>4.2012962314772357</v>
      </c>
      <c r="BS94" s="63">
        <f t="shared" si="118"/>
        <v>0.84390459563331988</v>
      </c>
      <c r="BT94" s="63">
        <f t="shared" si="119"/>
        <v>2.4819277625971163</v>
      </c>
      <c r="BU94" s="63">
        <f t="shared" si="120"/>
        <v>0.37134776119148577</v>
      </c>
      <c r="BV94" s="63">
        <f t="shared" si="121"/>
        <v>2.4796975335541127</v>
      </c>
      <c r="BW94" s="63">
        <f t="shared" si="122"/>
        <v>0.37868303851244689</v>
      </c>
      <c r="BX94" s="63">
        <f t="shared" si="123"/>
        <v>4.7452131000967395</v>
      </c>
      <c r="BY94" s="63">
        <f t="shared" si="124"/>
        <v>1.6028639644407368</v>
      </c>
      <c r="BZ94" s="63">
        <f t="shared" si="125"/>
        <v>2.6331212294999995</v>
      </c>
      <c r="CA94" s="63">
        <f t="shared" si="126"/>
        <v>13.04778654619677</v>
      </c>
      <c r="CB94" s="63">
        <f t="shared" si="126"/>
        <v>4.7575143314303645</v>
      </c>
      <c r="CC94" s="144"/>
      <c r="CD94" s="63">
        <f t="shared" si="102"/>
        <v>202.92359274079101</v>
      </c>
      <c r="CE94" s="63">
        <f t="shared" si="103"/>
        <v>184.79733041506506</v>
      </c>
      <c r="CF94" s="63">
        <f t="shared" si="104"/>
        <v>168.4691549946026</v>
      </c>
      <c r="CG94" s="137">
        <f t="shared" si="105"/>
        <v>16.328175420462454</v>
      </c>
    </row>
    <row r="95" spans="1:85">
      <c r="A95" s="131" t="s">
        <v>158</v>
      </c>
      <c r="B95" s="17">
        <v>3</v>
      </c>
      <c r="C95" s="17" t="s">
        <v>127</v>
      </c>
      <c r="D95" s="113">
        <v>170.5</v>
      </c>
      <c r="E95" s="17">
        <v>2.6200000000000001E-2</v>
      </c>
      <c r="F95" s="6">
        <v>0.219</v>
      </c>
      <c r="G95" s="6">
        <v>50.651000000000003</v>
      </c>
      <c r="H95" s="6">
        <f t="shared" si="106"/>
        <v>1933.2442748091603</v>
      </c>
      <c r="I95" s="6">
        <v>3.0176317371268286</v>
      </c>
      <c r="J95" s="111">
        <f t="shared" si="96"/>
        <v>5833.8192792828622</v>
      </c>
      <c r="K95" s="109">
        <v>2.6367086070000001</v>
      </c>
      <c r="L95" s="109">
        <v>10.52519341</v>
      </c>
      <c r="M95" s="109">
        <v>3.492912622</v>
      </c>
      <c r="N95" s="109">
        <v>0.74281859699999997</v>
      </c>
      <c r="O95" s="109">
        <v>-5.0007926579999999</v>
      </c>
      <c r="P95" s="109">
        <v>4.3796076719999997</v>
      </c>
      <c r="Q95" s="109">
        <v>32.533596240000001</v>
      </c>
      <c r="R95" s="109">
        <v>5.4857905950000001</v>
      </c>
      <c r="S95" s="109">
        <v>1.5867009679999999</v>
      </c>
      <c r="T95" s="109">
        <v>17.082228369999999</v>
      </c>
      <c r="U95" s="109">
        <v>3.08066028</v>
      </c>
      <c r="V95" s="109">
        <v>21.36191328</v>
      </c>
      <c r="W95" s="109">
        <v>2.49802005</v>
      </c>
      <c r="X95" s="109">
        <v>0.28863660200000002</v>
      </c>
      <c r="Y95" s="109">
        <v>0.14971859700000001</v>
      </c>
      <c r="Z95" s="109">
        <v>6.0451849999999998E-3</v>
      </c>
      <c r="AA95" s="109">
        <v>9.9010730329999994</v>
      </c>
      <c r="AB95" s="109">
        <v>16.943270210000001</v>
      </c>
      <c r="AC95" s="109">
        <v>1.861109377</v>
      </c>
      <c r="AD95" s="109">
        <v>6.9198132919999997</v>
      </c>
      <c r="AE95" s="109">
        <v>1.2604650550000001</v>
      </c>
      <c r="AF95" s="109">
        <v>0.28916819300000002</v>
      </c>
      <c r="AG95" s="109">
        <v>1.1187160220000001</v>
      </c>
      <c r="AH95" s="109">
        <v>0.14267290099999999</v>
      </c>
      <c r="AI95" s="109">
        <v>0.82880886600000003</v>
      </c>
      <c r="AJ95" s="109">
        <v>0.14977511600000001</v>
      </c>
      <c r="AK95" s="109">
        <v>0.40870750500000003</v>
      </c>
      <c r="AL95" s="109">
        <v>5.7080435999999998E-2</v>
      </c>
      <c r="AM95" s="109">
        <v>0.36656998800000001</v>
      </c>
      <c r="AN95" s="109">
        <v>5.2416189000000002E-2</v>
      </c>
      <c r="AO95" s="109">
        <v>0.64653729400000004</v>
      </c>
      <c r="AP95" s="109">
        <v>0.19045648500000001</v>
      </c>
      <c r="AQ95" s="109">
        <v>0.32116204399999998</v>
      </c>
      <c r="AR95" s="109">
        <v>2.4758052450000001</v>
      </c>
      <c r="AS95" s="135">
        <v>1.0973587279999999</v>
      </c>
      <c r="AT95" s="63">
        <f t="shared" si="127"/>
        <v>15.38208150536766</v>
      </c>
      <c r="AU95" s="63">
        <f t="shared" si="68"/>
        <v>61.402076233438926</v>
      </c>
      <c r="AV95" s="63">
        <f t="shared" si="69"/>
        <v>20.377020995074055</v>
      </c>
      <c r="AW95" s="63">
        <f t="shared" si="70"/>
        <v>4.3334694521884467</v>
      </c>
      <c r="AX95" s="63" t="str">
        <f t="shared" si="71"/>
        <v>DL</v>
      </c>
      <c r="AY95" s="63">
        <f t="shared" si="72"/>
        <v>25.549839672608734</v>
      </c>
      <c r="AZ95" s="63">
        <f t="shared" si="73"/>
        <v>189.79512096931646</v>
      </c>
      <c r="BA95" s="63">
        <f t="shared" si="74"/>
        <v>32.003110935219603</v>
      </c>
      <c r="BB95" s="63">
        <f t="shared" si="75"/>
        <v>9.2565266975751808</v>
      </c>
      <c r="BC95" s="63">
        <f t="shared" si="76"/>
        <v>99.654633198018658</v>
      </c>
      <c r="BD95" s="63">
        <f t="shared" si="77"/>
        <v>17.972015334384942</v>
      </c>
      <c r="BE95" s="63">
        <f t="shared" si="78"/>
        <v>124.62154153523259</v>
      </c>
      <c r="BF95" s="63">
        <f t="shared" si="79"/>
        <v>14.572997527725139</v>
      </c>
      <c r="BG95" s="63">
        <f t="shared" si="80"/>
        <v>1.6838537734542944</v>
      </c>
      <c r="BH95" s="63">
        <f t="shared" si="107"/>
        <v>0.87343123764578134</v>
      </c>
      <c r="BI95" s="63">
        <f t="shared" si="108"/>
        <v>3.5266516799831574E-2</v>
      </c>
      <c r="BJ95" s="63">
        <f t="shared" si="109"/>
        <v>57.761070745503041</v>
      </c>
      <c r="BK95" s="63">
        <f t="shared" si="110"/>
        <v>98.843976405196997</v>
      </c>
      <c r="BL95" s="63">
        <f t="shared" si="111"/>
        <v>10.857375764396716</v>
      </c>
      <c r="BM95" s="63">
        <f t="shared" si="112"/>
        <v>40.368940191907406</v>
      </c>
      <c r="BN95" s="63">
        <f t="shared" si="113"/>
        <v>7.3533253387213335</v>
      </c>
      <c r="BO95" s="63">
        <f t="shared" si="114"/>
        <v>1.6869549792787877</v>
      </c>
      <c r="BP95" s="63">
        <f t="shared" si="115"/>
        <v>6.5263870971862312</v>
      </c>
      <c r="BQ95" s="63">
        <f t="shared" si="116"/>
        <v>0.83232792048501503</v>
      </c>
      <c r="BR95" s="63">
        <f t="shared" si="117"/>
        <v>4.8351211413113671</v>
      </c>
      <c r="BS95" s="63">
        <f t="shared" si="118"/>
        <v>0.8737609592776272</v>
      </c>
      <c r="BT95" s="63">
        <f t="shared" si="119"/>
        <v>2.3843257222565972</v>
      </c>
      <c r="BU95" s="63">
        <f t="shared" si="120"/>
        <v>0.33299694800667151</v>
      </c>
      <c r="BV95" s="63">
        <f t="shared" si="121"/>
        <v>2.1385030632008877</v>
      </c>
      <c r="BW95" s="63">
        <f t="shared" si="122"/>
        <v>0.3057865739347343</v>
      </c>
      <c r="BX95" s="63">
        <f t="shared" si="123"/>
        <v>3.7717817305125725</v>
      </c>
      <c r="BY95" s="63">
        <f t="shared" si="124"/>
        <v>1.1110887140574472</v>
      </c>
      <c r="BZ95" s="63">
        <f t="shared" si="125"/>
        <v>1.8736013240610907</v>
      </c>
      <c r="CA95" s="63">
        <f t="shared" si="126"/>
        <v>14.443400370030631</v>
      </c>
      <c r="CB95" s="63">
        <f t="shared" si="126"/>
        <v>6.4017925036957175</v>
      </c>
      <c r="CC95" s="144"/>
      <c r="CD95" s="63">
        <f t="shared" si="102"/>
        <v>253.07286818504838</v>
      </c>
      <c r="CE95" s="63">
        <f t="shared" si="103"/>
        <v>235.10085285066344</v>
      </c>
      <c r="CF95" s="63">
        <f t="shared" si="104"/>
        <v>216.87164342500429</v>
      </c>
      <c r="CG95" s="137">
        <f t="shared" si="105"/>
        <v>18.229209425659132</v>
      </c>
    </row>
    <row r="96" spans="1:85" s="5" customFormat="1">
      <c r="A96" s="132" t="s">
        <v>159</v>
      </c>
      <c r="B96" s="56">
        <v>3</v>
      </c>
      <c r="C96" s="56" t="s">
        <v>137</v>
      </c>
      <c r="D96" s="114">
        <v>249.3</v>
      </c>
      <c r="E96" s="56">
        <v>2.53E-2</v>
      </c>
      <c r="F96" s="55">
        <v>0.16900000000000001</v>
      </c>
      <c r="G96" s="55">
        <v>50.524999999999999</v>
      </c>
      <c r="H96" s="55">
        <f t="shared" si="106"/>
        <v>1997.0355731225295</v>
      </c>
      <c r="I96" s="55">
        <v>3.0025989604158339</v>
      </c>
      <c r="J96" s="112">
        <f t="shared" si="96"/>
        <v>5996.2969357711463</v>
      </c>
      <c r="K96" s="110">
        <v>1.8069892860000001</v>
      </c>
      <c r="L96" s="110">
        <v>5.0340312870000004</v>
      </c>
      <c r="M96" s="110">
        <v>18.03690735</v>
      </c>
      <c r="N96" s="110">
        <v>1.538613413</v>
      </c>
      <c r="O96" s="110">
        <v>-3.197542823</v>
      </c>
      <c r="P96" s="110">
        <v>3.6788305549999998</v>
      </c>
      <c r="Q96" s="110">
        <v>27.947370500000002</v>
      </c>
      <c r="R96" s="110">
        <v>3.4365726200000002</v>
      </c>
      <c r="S96" s="110">
        <v>1.3261484139999999</v>
      </c>
      <c r="T96" s="110">
        <v>17.04763221</v>
      </c>
      <c r="U96" s="110">
        <v>2.994369909</v>
      </c>
      <c r="V96" s="110">
        <v>18.17255166</v>
      </c>
      <c r="W96" s="110">
        <v>1.9925055039999999</v>
      </c>
      <c r="X96" s="110">
        <v>-0.20054100599999999</v>
      </c>
      <c r="Y96" s="110">
        <v>8.3972731999999994E-2</v>
      </c>
      <c r="Z96" s="110">
        <v>3.0054880000000002E-3</v>
      </c>
      <c r="AA96" s="110">
        <v>6.2832332119999998</v>
      </c>
      <c r="AB96" s="110">
        <v>12.28490618</v>
      </c>
      <c r="AC96" s="110">
        <v>1.4201445500000001</v>
      </c>
      <c r="AD96" s="110">
        <v>5.4000054310000003</v>
      </c>
      <c r="AE96" s="110">
        <v>0.99153691700000002</v>
      </c>
      <c r="AF96" s="110">
        <v>0.211690819</v>
      </c>
      <c r="AG96" s="110">
        <v>0.888207725</v>
      </c>
      <c r="AH96" s="110">
        <v>0.11602077700000001</v>
      </c>
      <c r="AI96" s="110">
        <v>0.71469477800000003</v>
      </c>
      <c r="AJ96" s="110">
        <v>0.13794915899999999</v>
      </c>
      <c r="AK96" s="110">
        <v>0.38824490699999997</v>
      </c>
      <c r="AL96" s="110">
        <v>5.5602927000000003E-2</v>
      </c>
      <c r="AM96" s="110">
        <v>0.360213644</v>
      </c>
      <c r="AN96" s="110">
        <v>5.2423263999999997E-2</v>
      </c>
      <c r="AO96" s="110">
        <v>0.52468175399999994</v>
      </c>
      <c r="AP96" s="110">
        <v>0.16093644500000001</v>
      </c>
      <c r="AQ96" s="110">
        <v>0.28593775100000002</v>
      </c>
      <c r="AR96" s="110">
        <v>1.8769432210000001</v>
      </c>
      <c r="AS96" s="136">
        <v>0.61657965100000001</v>
      </c>
      <c r="AT96" s="86">
        <f t="shared" si="127"/>
        <v>10.835244318613091</v>
      </c>
      <c r="AU96" s="86">
        <f t="shared" si="68"/>
        <v>30.185546380814184</v>
      </c>
      <c r="AV96" s="86">
        <f t="shared" si="69"/>
        <v>108.15465227359306</v>
      </c>
      <c r="AW96" s="86">
        <f t="shared" si="70"/>
        <v>9.2259828937082862</v>
      </c>
      <c r="AX96" s="86" t="str">
        <f t="shared" si="71"/>
        <v>DL</v>
      </c>
      <c r="AY96" s="86">
        <f t="shared" si="72"/>
        <v>22.059360384167764</v>
      </c>
      <c r="AZ96" s="86">
        <f t="shared" si="73"/>
        <v>167.58073209201095</v>
      </c>
      <c r="BA96" s="86">
        <f t="shared" si="74"/>
        <v>20.606709870861021</v>
      </c>
      <c r="BB96" s="86">
        <f t="shared" si="75"/>
        <v>7.9519796712459661</v>
      </c>
      <c r="BC96" s="86">
        <f t="shared" si="76"/>
        <v>102.22266478297649</v>
      </c>
      <c r="BD96" s="86">
        <f t="shared" si="77"/>
        <v>17.955131109902027</v>
      </c>
      <c r="BE96" s="86">
        <f t="shared" si="78"/>
        <v>108.96801583400087</v>
      </c>
      <c r="BF96" s="86">
        <f t="shared" si="79"/>
        <v>11.947654648142343</v>
      </c>
      <c r="BG96" s="86" t="str">
        <f t="shared" si="80"/>
        <v>DL</v>
      </c>
      <c r="BH96" s="86">
        <f t="shared" si="107"/>
        <v>0.50352543557993168</v>
      </c>
      <c r="BI96" s="86">
        <f t="shared" si="108"/>
        <v>1.8021798484896951E-2</v>
      </c>
      <c r="BJ96" s="86">
        <f t="shared" si="109"/>
        <v>37.676132055851099</v>
      </c>
      <c r="BK96" s="86">
        <f t="shared" si="110"/>
        <v>73.663945283370026</v>
      </c>
      <c r="BL96" s="86">
        <f t="shared" si="111"/>
        <v>8.5156084135170929</v>
      </c>
      <c r="BM96" s="86">
        <f t="shared" si="112"/>
        <v>32.380036019052852</v>
      </c>
      <c r="BN96" s="86">
        <f t="shared" si="113"/>
        <v>5.9455497771110695</v>
      </c>
      <c r="BO96" s="86">
        <f t="shared" si="114"/>
        <v>1.2693610093005843</v>
      </c>
      <c r="BP96" s="86">
        <f t="shared" si="115"/>
        <v>5.3259572597457607</v>
      </c>
      <c r="BQ96" s="86">
        <f t="shared" si="116"/>
        <v>0.69569502961088758</v>
      </c>
      <c r="BR96" s="86">
        <f t="shared" si="117"/>
        <v>4.2855221073330396</v>
      </c>
      <c r="BS96" s="86">
        <f t="shared" si="118"/>
        <v>0.82718411940390657</v>
      </c>
      <c r="BT96" s="86">
        <f t="shared" si="119"/>
        <v>2.3280317461728535</v>
      </c>
      <c r="BU96" s="86">
        <f t="shared" si="120"/>
        <v>0.33341166079000673</v>
      </c>
      <c r="BV96" s="86">
        <f t="shared" si="121"/>
        <v>2.1599479697401582</v>
      </c>
      <c r="BW96" s="86">
        <f t="shared" si="122"/>
        <v>0.31434545728632185</v>
      </c>
      <c r="BX96" s="86">
        <f t="shared" si="123"/>
        <v>3.1461475937652299</v>
      </c>
      <c r="BY96" s="86">
        <f t="shared" si="124"/>
        <v>0.96502271200740164</v>
      </c>
      <c r="BZ96" s="86">
        <f t="shared" si="125"/>
        <v>1.7145676601425932</v>
      </c>
      <c r="CA96" s="86">
        <f t="shared" si="126"/>
        <v>11.254708884698726</v>
      </c>
      <c r="CB96" s="86">
        <f t="shared" si="126"/>
        <v>3.6971946719501427</v>
      </c>
      <c r="CC96" s="145"/>
      <c r="CD96" s="86">
        <f t="shared" si="102"/>
        <v>193.67585901818768</v>
      </c>
      <c r="CE96" s="86">
        <f t="shared" si="103"/>
        <v>175.72072790828565</v>
      </c>
      <c r="CF96" s="86">
        <f t="shared" si="104"/>
        <v>159.45063255820273</v>
      </c>
      <c r="CG96" s="138">
        <f t="shared" si="105"/>
        <v>16.270095350082936</v>
      </c>
    </row>
    <row r="97" spans="1:85">
      <c r="A97" s="131" t="s">
        <v>160</v>
      </c>
      <c r="B97" s="17">
        <v>1</v>
      </c>
      <c r="C97" s="17" t="s">
        <v>127</v>
      </c>
      <c r="D97" s="113">
        <v>31.3</v>
      </c>
      <c r="E97" s="17">
        <v>2.3699999999999999E-2</v>
      </c>
      <c r="F97" s="6">
        <v>0.16200000000000001</v>
      </c>
      <c r="G97" s="6">
        <v>50.374000000000002</v>
      </c>
      <c r="H97" s="6">
        <f t="shared" si="106"/>
        <v>2125.4852320675109</v>
      </c>
      <c r="I97" s="6">
        <v>3.0125798722044728</v>
      </c>
      <c r="J97" s="111">
        <f t="shared" si="96"/>
        <v>6403.1940287944362</v>
      </c>
      <c r="K97" s="109">
        <v>2.5626213799999999</v>
      </c>
      <c r="L97" s="109">
        <v>8.0722020440000009</v>
      </c>
      <c r="M97" s="109">
        <v>3.4268087569999999</v>
      </c>
      <c r="N97" s="109">
        <v>0.655030679</v>
      </c>
      <c r="O97" s="109">
        <v>-6.9827904539999999</v>
      </c>
      <c r="P97" s="109">
        <v>3.175481134</v>
      </c>
      <c r="Q97" s="109">
        <v>20.885581299999998</v>
      </c>
      <c r="R97" s="109">
        <v>4.0699957329999998</v>
      </c>
      <c r="S97" s="109">
        <v>1.054821019</v>
      </c>
      <c r="T97" s="109">
        <v>15.305335919999999</v>
      </c>
      <c r="U97" s="109">
        <v>1.9123288030000001</v>
      </c>
      <c r="V97" s="109">
        <v>22.11815593</v>
      </c>
      <c r="W97" s="109">
        <v>2.228028278</v>
      </c>
      <c r="X97" s="109">
        <v>-1.9646725E-2</v>
      </c>
      <c r="Y97" s="109">
        <v>4.1180135E-2</v>
      </c>
      <c r="Z97" s="109">
        <v>4.8871560000000001E-3</v>
      </c>
      <c r="AA97" s="109">
        <v>5.442463322</v>
      </c>
      <c r="AB97" s="109">
        <v>10.47591899</v>
      </c>
      <c r="AC97" s="109">
        <v>1.1611533300000001</v>
      </c>
      <c r="AD97" s="109">
        <v>4.1725173980000001</v>
      </c>
      <c r="AE97" s="109">
        <v>0.74724151100000002</v>
      </c>
      <c r="AF97" s="109">
        <v>0.155099394</v>
      </c>
      <c r="AG97" s="109">
        <v>0.61307806099999995</v>
      </c>
      <c r="AH97" s="109">
        <v>8.1453341999999998E-2</v>
      </c>
      <c r="AI97" s="109">
        <v>0.49399438600000001</v>
      </c>
      <c r="AJ97" s="109">
        <v>9.2465553000000006E-2</v>
      </c>
      <c r="AK97" s="109">
        <v>0.267572158</v>
      </c>
      <c r="AL97" s="109">
        <v>3.9311205000000002E-2</v>
      </c>
      <c r="AM97" s="109">
        <v>0.26732926499999998</v>
      </c>
      <c r="AN97" s="109">
        <v>3.9811612000000003E-2</v>
      </c>
      <c r="AO97" s="109">
        <v>0.65510280700000001</v>
      </c>
      <c r="AP97" s="109">
        <v>0.17937814899999999</v>
      </c>
      <c r="AQ97" s="109">
        <v>0.282316242</v>
      </c>
      <c r="AR97" s="109">
        <v>1.8000855060000001</v>
      </c>
      <c r="AS97" s="135">
        <v>0.91862362200000003</v>
      </c>
      <c r="AT97" s="63">
        <f t="shared" si="127"/>
        <v>16.408961918476958</v>
      </c>
      <c r="AU97" s="63">
        <f t="shared" si="68"/>
        <v>51.687875927363052</v>
      </c>
      <c r="AV97" s="63">
        <f t="shared" si="69"/>
        <v>21.942521370642883</v>
      </c>
      <c r="AW97" s="63">
        <f t="shared" si="70"/>
        <v>4.1942885324499652</v>
      </c>
      <c r="AX97" s="63" t="str">
        <f t="shared" si="71"/>
        <v>DL</v>
      </c>
      <c r="AY97" s="63">
        <f t="shared" si="72"/>
        <v>20.333221835778186</v>
      </c>
      <c r="AZ97" s="63">
        <f t="shared" si="73"/>
        <v>133.73442946806074</v>
      </c>
      <c r="BA97" s="63">
        <f t="shared" si="74"/>
        <v>26.060972374764436</v>
      </c>
      <c r="BB97" s="63">
        <f t="shared" si="75"/>
        <v>6.7542236503076625</v>
      </c>
      <c r="BC97" s="63">
        <f t="shared" si="76"/>
        <v>98.003035571637</v>
      </c>
      <c r="BD97" s="63">
        <f t="shared" si="77"/>
        <v>12.245012372461213</v>
      </c>
      <c r="BE97" s="63">
        <f t="shared" si="78"/>
        <v>141.62684397892025</v>
      </c>
      <c r="BF97" s="63">
        <f t="shared" si="79"/>
        <v>14.26649736567475</v>
      </c>
      <c r="BG97" s="63" t="str">
        <f t="shared" si="80"/>
        <v>DL</v>
      </c>
      <c r="BH97" s="63">
        <f t="shared" si="107"/>
        <v>0.26368439453694881</v>
      </c>
      <c r="BI97" s="63">
        <f t="shared" si="108"/>
        <v>3.1293408116986901E-2</v>
      </c>
      <c r="BJ97" s="63">
        <f t="shared" si="109"/>
        <v>34.84914864536313</v>
      </c>
      <c r="BK97" s="63">
        <f t="shared" si="110"/>
        <v>67.079341922902245</v>
      </c>
      <c r="BL97" s="63">
        <f t="shared" si="111"/>
        <v>7.4350900691707755</v>
      </c>
      <c r="BM97" s="63">
        <f t="shared" si="112"/>
        <v>26.717438487914499</v>
      </c>
      <c r="BN97" s="63">
        <f t="shared" si="113"/>
        <v>4.7847323813025326</v>
      </c>
      <c r="BO97" s="63">
        <f t="shared" si="114"/>
        <v>0.99313151353043561</v>
      </c>
      <c r="BP97" s="63">
        <f t="shared" si="115"/>
        <v>3.9256577793800709</v>
      </c>
      <c r="BQ97" s="63">
        <f t="shared" si="116"/>
        <v>0.52156155311975105</v>
      </c>
      <c r="BR97" s="63">
        <f t="shared" si="117"/>
        <v>3.163141902693174</v>
      </c>
      <c r="BS97" s="63">
        <f t="shared" si="118"/>
        <v>0.59207487683877547</v>
      </c>
      <c r="BT97" s="63">
        <f t="shared" si="119"/>
        <v>1.7133164443772413</v>
      </c>
      <c r="BU97" s="63">
        <f t="shared" si="120"/>
        <v>0.25171727312071401</v>
      </c>
      <c r="BV97" s="63">
        <f t="shared" si="121"/>
        <v>1.7117611533700052</v>
      </c>
      <c r="BW97" s="63">
        <f t="shared" si="122"/>
        <v>0.25492147623508093</v>
      </c>
      <c r="BX97" s="63">
        <f t="shared" si="123"/>
        <v>4.1947503820288743</v>
      </c>
      <c r="BY97" s="63">
        <f t="shared" si="124"/>
        <v>1.1485930925729986</v>
      </c>
      <c r="BZ97" s="63">
        <f t="shared" si="125"/>
        <v>1.8077256750060848</v>
      </c>
      <c r="CA97" s="63">
        <f t="shared" si="126"/>
        <v>11.526296763338612</v>
      </c>
      <c r="CB97" s="63">
        <f t="shared" si="126"/>
        <v>5.8821252910999178</v>
      </c>
      <c r="CD97" s="63">
        <f t="shared" ref="CD97:CD103" si="128">SUM(BJ97:BW97)+BD97</f>
        <v>166.23804785177958</v>
      </c>
      <c r="CE97" s="63">
        <f t="shared" ref="CE97:CE103" si="129">SUM(BJ97:BW97)</f>
        <v>153.99303547931837</v>
      </c>
      <c r="CF97" s="63">
        <f t="shared" ref="CF97:CF103" si="130">SUM(BJ97:BO97)</f>
        <v>141.85888302018361</v>
      </c>
      <c r="CG97" s="137">
        <f t="shared" ref="CG97:CG103" si="131">SUM(BP97:BW97)</f>
        <v>12.134152459134814</v>
      </c>
    </row>
    <row r="98" spans="1:85">
      <c r="A98" s="131" t="s">
        <v>161</v>
      </c>
      <c r="B98" s="17">
        <v>1</v>
      </c>
      <c r="C98" s="17" t="s">
        <v>127</v>
      </c>
      <c r="D98" s="113">
        <v>135.5</v>
      </c>
      <c r="E98" s="17">
        <v>2.24E-2</v>
      </c>
      <c r="F98" s="6">
        <v>0.17399999999999999</v>
      </c>
      <c r="G98" s="6">
        <v>50.954999999999998</v>
      </c>
      <c r="H98" s="6">
        <f t="shared" si="106"/>
        <v>2274.7767857142858</v>
      </c>
      <c r="I98" s="6">
        <v>2.9888579387186631</v>
      </c>
      <c r="J98" s="111">
        <f t="shared" si="96"/>
        <v>6798.9846547950665</v>
      </c>
      <c r="K98" s="109">
        <v>2.7204900840000001</v>
      </c>
      <c r="L98" s="109">
        <v>9.1157650320000005</v>
      </c>
      <c r="M98" s="109">
        <v>4.1284117800000004</v>
      </c>
      <c r="N98" s="109">
        <v>0.70034116599999996</v>
      </c>
      <c r="O98" s="109">
        <v>-6.5626152769999999</v>
      </c>
      <c r="P98" s="109">
        <v>3.8781699180000002</v>
      </c>
      <c r="Q98" s="109">
        <v>22.059036469999999</v>
      </c>
      <c r="R98" s="109">
        <v>4.1595639689999997</v>
      </c>
      <c r="S98" s="109">
        <v>1.0295005930000001</v>
      </c>
      <c r="T98" s="109">
        <v>15.06602131</v>
      </c>
      <c r="U98" s="109">
        <v>1.899532346</v>
      </c>
      <c r="V98" s="109">
        <v>21.434661569999999</v>
      </c>
      <c r="W98" s="109">
        <v>2.3079270099999998</v>
      </c>
      <c r="X98" s="109">
        <v>7.8480719000000004E-2</v>
      </c>
      <c r="Y98" s="109">
        <v>0.118941106</v>
      </c>
      <c r="Z98" s="109">
        <v>2.4470370000000002E-2</v>
      </c>
      <c r="AA98" s="109">
        <v>5.4723770329999999</v>
      </c>
      <c r="AB98" s="109">
        <v>10.632817279999999</v>
      </c>
      <c r="AC98" s="109">
        <v>1.1812039030000001</v>
      </c>
      <c r="AD98" s="109">
        <v>4.1458840219999997</v>
      </c>
      <c r="AE98" s="109">
        <v>0.74378635400000004</v>
      </c>
      <c r="AF98" s="109">
        <v>0.15739694500000001</v>
      </c>
      <c r="AG98" s="109">
        <v>0.61156919099999996</v>
      </c>
      <c r="AH98" s="109">
        <v>8.5562722999999993E-2</v>
      </c>
      <c r="AI98" s="109">
        <v>0.49149509299999999</v>
      </c>
      <c r="AJ98" s="109">
        <v>9.8182702999999996E-2</v>
      </c>
      <c r="AK98" s="109">
        <v>0.27008964499999999</v>
      </c>
      <c r="AL98" s="109">
        <v>4.4373312999999998E-2</v>
      </c>
      <c r="AM98" s="109">
        <v>0.26721634599999999</v>
      </c>
      <c r="AN98" s="109">
        <v>4.4298773E-2</v>
      </c>
      <c r="AO98" s="109">
        <v>0.684696101</v>
      </c>
      <c r="AP98" s="109">
        <v>0.196257555</v>
      </c>
      <c r="AQ98" s="109">
        <v>0.31245587400000002</v>
      </c>
      <c r="AR98" s="109">
        <v>2.1187694260000001</v>
      </c>
      <c r="AS98" s="135">
        <v>0.88484132900000001</v>
      </c>
      <c r="AT98" s="63">
        <f t="shared" si="127"/>
        <v>18.496570334638143</v>
      </c>
      <c r="AU98" s="63">
        <f t="shared" si="68"/>
        <v>61.977946569285464</v>
      </c>
      <c r="AV98" s="63">
        <f t="shared" si="69"/>
        <v>28.069008340895191</v>
      </c>
      <c r="AW98" s="63">
        <f t="shared" si="70"/>
        <v>4.7616088407552839</v>
      </c>
      <c r="AX98" s="63" t="str">
        <f t="shared" si="71"/>
        <v>DL</v>
      </c>
      <c r="AY98" s="63">
        <f t="shared" si="72"/>
        <v>26.367617761169843</v>
      </c>
      <c r="AZ98" s="63">
        <f t="shared" si="73"/>
        <v>149.97905045909474</v>
      </c>
      <c r="BA98" s="63">
        <f t="shared" si="74"/>
        <v>28.280811595869459</v>
      </c>
      <c r="BB98" s="63">
        <f t="shared" si="75"/>
        <v>6.9995587339094216</v>
      </c>
      <c r="BC98" s="63">
        <f t="shared" si="76"/>
        <v>102.43364769550547</v>
      </c>
      <c r="BD98" s="63">
        <f t="shared" si="77"/>
        <v>12.914891271740872</v>
      </c>
      <c r="BE98" s="63">
        <f t="shared" si="78"/>
        <v>145.73393509515552</v>
      </c>
      <c r="BF98" s="63">
        <f t="shared" si="79"/>
        <v>15.691560325377059</v>
      </c>
      <c r="BG98" s="63">
        <f t="shared" si="80"/>
        <v>0.5335892041782837</v>
      </c>
      <c r="BH98" s="63">
        <f t="shared" si="107"/>
        <v>0.80867875451835347</v>
      </c>
      <c r="BI98" s="63">
        <f t="shared" si="108"/>
        <v>0.16637367012715756</v>
      </c>
      <c r="BJ98" s="63">
        <f t="shared" si="109"/>
        <v>37.20660747261995</v>
      </c>
      <c r="BK98" s="63">
        <f t="shared" si="110"/>
        <v>72.292361523959812</v>
      </c>
      <c r="BL98" s="63">
        <f t="shared" si="111"/>
        <v>8.0309872106810403</v>
      </c>
      <c r="BM98" s="63">
        <f t="shared" si="112"/>
        <v>28.187801846138051</v>
      </c>
      <c r="BN98" s="63">
        <f t="shared" si="113"/>
        <v>5.0569920072919716</v>
      </c>
      <c r="BO98" s="63">
        <f t="shared" si="114"/>
        <v>1.0701394137666231</v>
      </c>
      <c r="BP98" s="63">
        <f t="shared" si="115"/>
        <v>4.1580495449544319</v>
      </c>
      <c r="BQ98" s="63">
        <f t="shared" si="116"/>
        <v>0.58173964069948092</v>
      </c>
      <c r="BR98" s="63">
        <f t="shared" si="117"/>
        <v>3.3416675952140742</v>
      </c>
      <c r="BS98" s="63">
        <f t="shared" si="118"/>
        <v>0.66754269106330155</v>
      </c>
      <c r="BT98" s="63">
        <f t="shared" si="119"/>
        <v>1.8363353517740471</v>
      </c>
      <c r="BU98" s="63">
        <f t="shared" si="120"/>
        <v>0.30169347416941844</v>
      </c>
      <c r="BV98" s="63">
        <f t="shared" si="121"/>
        <v>1.8167998359644091</v>
      </c>
      <c r="BW98" s="63">
        <f t="shared" si="122"/>
        <v>0.30118667785324998</v>
      </c>
      <c r="BX98" s="63">
        <f t="shared" si="123"/>
        <v>4.6552382838970132</v>
      </c>
      <c r="BY98" s="63">
        <f t="shared" si="124"/>
        <v>1.3343521048325988</v>
      </c>
      <c r="BZ98" s="63">
        <f t="shared" si="125"/>
        <v>2.1243826926265812</v>
      </c>
      <c r="CA98" s="63">
        <f t="shared" si="126"/>
        <v>14.405480814422951</v>
      </c>
      <c r="CB98" s="63">
        <f t="shared" si="126"/>
        <v>6.0160226177994724</v>
      </c>
      <c r="CD98" s="63">
        <f t="shared" si="128"/>
        <v>177.76479555789069</v>
      </c>
      <c r="CE98" s="63">
        <f t="shared" si="129"/>
        <v>164.84990428614981</v>
      </c>
      <c r="CF98" s="63">
        <f t="shared" si="130"/>
        <v>151.84488947445743</v>
      </c>
      <c r="CG98" s="137">
        <f t="shared" si="131"/>
        <v>13.005014811692412</v>
      </c>
    </row>
    <row r="99" spans="1:85">
      <c r="A99" s="131" t="s">
        <v>162</v>
      </c>
      <c r="B99" s="17">
        <v>3</v>
      </c>
      <c r="C99" s="17" t="s">
        <v>127</v>
      </c>
      <c r="D99" s="113">
        <v>299.8</v>
      </c>
      <c r="E99" s="104">
        <v>2.9000000000000001E-2</v>
      </c>
      <c r="F99" s="6">
        <v>0.17799999999999999</v>
      </c>
      <c r="G99" s="6">
        <v>50.088999999999999</v>
      </c>
      <c r="H99" s="6">
        <f t="shared" si="106"/>
        <v>1727.206896551724</v>
      </c>
      <c r="I99" s="6">
        <v>3.0041724617524337</v>
      </c>
      <c r="J99" s="111">
        <f t="shared" si="96"/>
        <v>5188.827394369574</v>
      </c>
      <c r="K99" s="109">
        <v>3.2293379010000001</v>
      </c>
      <c r="L99" s="109">
        <v>11.860044090000001</v>
      </c>
      <c r="M99" s="109">
        <v>4.5882817319999996</v>
      </c>
      <c r="N99" s="109">
        <v>1.0333980359999999</v>
      </c>
      <c r="O99" s="109">
        <v>-5.9137130510000002</v>
      </c>
      <c r="P99" s="109">
        <v>5.0263516770000001</v>
      </c>
      <c r="Q99" s="109">
        <v>24.680628689999999</v>
      </c>
      <c r="R99" s="109">
        <v>5.6490328160000001</v>
      </c>
      <c r="S99" s="109">
        <v>1.899137493</v>
      </c>
      <c r="T99" s="109">
        <v>34.795700429999997</v>
      </c>
      <c r="U99" s="109">
        <v>3.495369277</v>
      </c>
      <c r="V99" s="109">
        <v>23.581815460000001</v>
      </c>
      <c r="W99" s="109">
        <v>3.0376131279999998</v>
      </c>
      <c r="X99" s="109">
        <v>7.1807460000000004E-2</v>
      </c>
      <c r="Y99" s="109">
        <v>0.106961628</v>
      </c>
      <c r="Z99" s="109">
        <v>1.1200925E-2</v>
      </c>
      <c r="AA99" s="109">
        <v>9.1483799440000002</v>
      </c>
      <c r="AB99" s="109">
        <v>20.74416518</v>
      </c>
      <c r="AC99" s="109">
        <v>2.2668644389999999</v>
      </c>
      <c r="AD99" s="109">
        <v>8.385044894</v>
      </c>
      <c r="AE99" s="109">
        <v>1.616171547</v>
      </c>
      <c r="AF99" s="109">
        <v>0.34809023900000002</v>
      </c>
      <c r="AG99" s="109">
        <v>1.347744531</v>
      </c>
      <c r="AH99" s="109">
        <v>0.17462864</v>
      </c>
      <c r="AI99" s="109">
        <v>0.992211128</v>
      </c>
      <c r="AJ99" s="109">
        <v>0.180814011</v>
      </c>
      <c r="AK99" s="109">
        <v>0.47638003600000001</v>
      </c>
      <c r="AL99" s="109">
        <v>6.9947659999999995E-2</v>
      </c>
      <c r="AM99" s="109">
        <v>0.42735168499999998</v>
      </c>
      <c r="AN99" s="109">
        <v>6.4857832000000004E-2</v>
      </c>
      <c r="AO99" s="109">
        <v>0.723917633</v>
      </c>
      <c r="AP99" s="109">
        <v>0.24273247000000001</v>
      </c>
      <c r="AQ99" s="109">
        <v>0.42302833200000001</v>
      </c>
      <c r="AR99" s="109">
        <v>3.0392410280000002</v>
      </c>
      <c r="AS99" s="135">
        <v>0.99816196099999999</v>
      </c>
      <c r="AT99" s="63">
        <f t="shared" si="127"/>
        <v>16.756476966384739</v>
      </c>
      <c r="AU99" s="63">
        <f t="shared" si="68"/>
        <v>61.539721672622967</v>
      </c>
      <c r="AV99" s="63">
        <f t="shared" si="69"/>
        <v>23.807801944087075</v>
      </c>
      <c r="AW99" s="63">
        <f t="shared" si="70"/>
        <v>5.3621240384845148</v>
      </c>
      <c r="AX99" s="63" t="str">
        <f t="shared" si="71"/>
        <v>DL</v>
      </c>
      <c r="AY99" s="63">
        <f t="shared" si="72"/>
        <v>26.080871275353051</v>
      </c>
      <c r="AZ99" s="63">
        <f t="shared" si="73"/>
        <v>128.06352225693564</v>
      </c>
      <c r="BA99" s="63">
        <f t="shared" si="74"/>
        <v>29.311856227353498</v>
      </c>
      <c r="BB99" s="63">
        <f t="shared" si="75"/>
        <v>9.8542966493527544</v>
      </c>
      <c r="BC99" s="63">
        <f t="shared" si="76"/>
        <v>180.54888359746116</v>
      </c>
      <c r="BD99" s="63">
        <f t="shared" si="77"/>
        <v>18.136867857935371</v>
      </c>
      <c r="BE99" s="63">
        <f t="shared" si="78"/>
        <v>122.36197006781595</v>
      </c>
      <c r="BF99" s="63">
        <f t="shared" si="79"/>
        <v>15.761650212063051</v>
      </c>
      <c r="BG99" s="63">
        <f t="shared" si="80"/>
        <v>0.37259651556809742</v>
      </c>
      <c r="BH99" s="63">
        <f t="shared" si="107"/>
        <v>0.55500542551276777</v>
      </c>
      <c r="BI99" s="63">
        <f t="shared" si="108"/>
        <v>5.8119666482279023E-2</v>
      </c>
      <c r="BJ99" s="63">
        <f t="shared" si="109"/>
        <v>47.469364467528386</v>
      </c>
      <c r="BK99" s="63">
        <f t="shared" si="110"/>
        <v>107.63789255931144</v>
      </c>
      <c r="BL99" s="63">
        <f t="shared" si="111"/>
        <v>11.762368300405416</v>
      </c>
      <c r="BM99" s="63">
        <f t="shared" si="112"/>
        <v>43.508550649005919</v>
      </c>
      <c r="BN99" s="63">
        <f t="shared" si="113"/>
        <v>8.3860351970742535</v>
      </c>
      <c r="BO99" s="63">
        <f t="shared" si="114"/>
        <v>1.8061801678358524</v>
      </c>
      <c r="BP99" s="63">
        <f t="shared" si="115"/>
        <v>6.9932137430645733</v>
      </c>
      <c r="BQ99" s="63">
        <f t="shared" si="116"/>
        <v>0.90611787107350228</v>
      </c>
      <c r="BR99" s="63">
        <f t="shared" si="117"/>
        <v>5.1484122819647355</v>
      </c>
      <c r="BS99" s="63">
        <f t="shared" si="118"/>
        <v>0.93821269356264148</v>
      </c>
      <c r="BT99" s="63">
        <f t="shared" si="119"/>
        <v>2.4718537809275638</v>
      </c>
      <c r="BU99" s="63">
        <f t="shared" si="120"/>
        <v>0.36294633438004881</v>
      </c>
      <c r="BV99" s="63">
        <f t="shared" si="121"/>
        <v>2.2174541301579969</v>
      </c>
      <c r="BW99" s="63">
        <f t="shared" si="122"/>
        <v>0.33653609542101959</v>
      </c>
      <c r="BX99" s="63">
        <f t="shared" si="123"/>
        <v>3.7562836453775796</v>
      </c>
      <c r="BY99" s="63">
        <f t="shared" si="124"/>
        <v>1.2594968898389909</v>
      </c>
      <c r="BZ99" s="63">
        <f t="shared" si="125"/>
        <v>2.1950209976760671</v>
      </c>
      <c r="CA99" s="63">
        <f t="shared" si="126"/>
        <v>15.770097104178348</v>
      </c>
      <c r="CB99" s="63">
        <f t="shared" si="126"/>
        <v>5.179290127254454</v>
      </c>
      <c r="CD99" s="63">
        <f t="shared" si="128"/>
        <v>258.08200612964873</v>
      </c>
      <c r="CE99" s="63">
        <f t="shared" si="129"/>
        <v>239.94513827171335</v>
      </c>
      <c r="CF99" s="63">
        <f t="shared" si="130"/>
        <v>220.57039134116127</v>
      </c>
      <c r="CG99" s="137">
        <f t="shared" si="131"/>
        <v>19.374746930552082</v>
      </c>
    </row>
    <row r="100" spans="1:85">
      <c r="A100" s="131" t="s">
        <v>163</v>
      </c>
      <c r="B100" s="17">
        <v>3</v>
      </c>
      <c r="C100" s="17" t="s">
        <v>127</v>
      </c>
      <c r="D100" s="113">
        <v>391</v>
      </c>
      <c r="E100" s="17">
        <v>3.2199999999999999E-2</v>
      </c>
      <c r="F100" s="6">
        <v>0.183</v>
      </c>
      <c r="G100" s="6">
        <v>50.953000000000003</v>
      </c>
      <c r="H100" s="6">
        <f t="shared" si="106"/>
        <v>1582.3913043478262</v>
      </c>
      <c r="I100" s="6">
        <v>2.9709527498063522</v>
      </c>
      <c r="J100" s="111">
        <f t="shared" si="96"/>
        <v>4701.2097969218348</v>
      </c>
      <c r="K100" s="109">
        <v>2.4548837300000002</v>
      </c>
      <c r="L100" s="109">
        <v>9.4857346749999998</v>
      </c>
      <c r="M100" s="109">
        <v>4.6249560770000002</v>
      </c>
      <c r="N100" s="109">
        <v>0.69700401700000003</v>
      </c>
      <c r="O100" s="109">
        <v>-6.1731432689999997</v>
      </c>
      <c r="P100" s="109">
        <v>0.98343338700000005</v>
      </c>
      <c r="Q100" s="109">
        <v>29.7448613</v>
      </c>
      <c r="R100" s="109">
        <v>4.2039395949999996</v>
      </c>
      <c r="S100" s="109">
        <v>0.97433027100000003</v>
      </c>
      <c r="T100" s="109">
        <v>9.9634097070000003</v>
      </c>
      <c r="U100" s="109">
        <v>2.8593177500000002</v>
      </c>
      <c r="V100" s="109">
        <v>43.492135830000002</v>
      </c>
      <c r="W100" s="109">
        <v>3.3095451910000002</v>
      </c>
      <c r="X100" s="109">
        <v>8.7878737999999998E-2</v>
      </c>
      <c r="Y100" s="109">
        <v>0.13425669400000001</v>
      </c>
      <c r="Z100" s="109">
        <v>1.1195263E-2</v>
      </c>
      <c r="AA100" s="109">
        <v>5.1906578730000001</v>
      </c>
      <c r="AB100" s="109">
        <v>9.5832969959999996</v>
      </c>
      <c r="AC100" s="109">
        <v>1.060352124</v>
      </c>
      <c r="AD100" s="109">
        <v>3.7360159940000002</v>
      </c>
      <c r="AE100" s="109">
        <v>0.63126859300000004</v>
      </c>
      <c r="AF100" s="109">
        <v>0.13093666300000001</v>
      </c>
      <c r="AG100" s="109">
        <v>0.58844105700000005</v>
      </c>
      <c r="AH100" s="109">
        <v>8.8595472999999994E-2</v>
      </c>
      <c r="AI100" s="109">
        <v>0.58786833100000002</v>
      </c>
      <c r="AJ100" s="109">
        <v>0.13289427200000001</v>
      </c>
      <c r="AK100" s="109">
        <v>0.40561752099999998</v>
      </c>
      <c r="AL100" s="109">
        <v>6.6671853000000003E-2</v>
      </c>
      <c r="AM100" s="109">
        <v>0.43002074699999998</v>
      </c>
      <c r="AN100" s="109">
        <v>7.0720819000000004E-2</v>
      </c>
      <c r="AO100" s="109">
        <v>1.1776741719999999</v>
      </c>
      <c r="AP100" s="109">
        <v>0.28077677600000001</v>
      </c>
      <c r="AQ100" s="109">
        <v>0.46362868899999998</v>
      </c>
      <c r="AR100" s="109">
        <v>1.593340405</v>
      </c>
      <c r="AS100" s="135">
        <v>0.61396109300000001</v>
      </c>
      <c r="AT100" s="63">
        <f t="shared" si="127"/>
        <v>11.540923441780016</v>
      </c>
      <c r="AU100" s="63">
        <f t="shared" si="68"/>
        <v>44.594428785111155</v>
      </c>
      <c r="AV100" s="63">
        <f t="shared" si="69"/>
        <v>21.742888819525579</v>
      </c>
      <c r="AW100" s="63">
        <f t="shared" si="70"/>
        <v>3.2767621132142732</v>
      </c>
      <c r="AX100" s="63" t="str">
        <f t="shared" si="71"/>
        <v>DL</v>
      </c>
      <c r="AY100" s="63">
        <f t="shared" si="72"/>
        <v>4.6233266735844225</v>
      </c>
      <c r="AZ100" s="63">
        <f t="shared" si="73"/>
        <v>139.83683335164113</v>
      </c>
      <c r="BA100" s="63">
        <f t="shared" si="74"/>
        <v>19.763602009681609</v>
      </c>
      <c r="BB100" s="63">
        <f t="shared" si="75"/>
        <v>4.5805310154627072</v>
      </c>
      <c r="BC100" s="63">
        <f t="shared" si="76"/>
        <v>46.840079325294511</v>
      </c>
      <c r="BD100" s="63">
        <f t="shared" si="77"/>
        <v>13.4422526188125</v>
      </c>
      <c r="BE100" s="63">
        <f t="shared" si="78"/>
        <v>204.46565505305117</v>
      </c>
      <c r="BF100" s="63">
        <f t="shared" si="79"/>
        <v>15.558866275284746</v>
      </c>
      <c r="BG100" s="63">
        <f t="shared" si="80"/>
        <v>0.41313638402672709</v>
      </c>
      <c r="BH100" s="63">
        <f t="shared" si="107"/>
        <v>0.63116888513513703</v>
      </c>
      <c r="BI100" s="63">
        <f t="shared" si="108"/>
        <v>5.2631280094716529E-2</v>
      </c>
      <c r="BJ100" s="63">
        <f t="shared" si="109"/>
        <v>24.402371645017055</v>
      </c>
      <c r="BK100" s="63">
        <f t="shared" si="110"/>
        <v>45.053089724406789</v>
      </c>
      <c r="BL100" s="63">
        <f t="shared" si="111"/>
        <v>4.9849377935356758</v>
      </c>
      <c r="BM100" s="63">
        <f t="shared" si="112"/>
        <v>17.563794992449466</v>
      </c>
      <c r="BN100" s="63">
        <f t="shared" si="113"/>
        <v>2.9677260939006627</v>
      </c>
      <c r="BO100" s="63">
        <f t="shared" si="114"/>
        <v>0.61556072287185282</v>
      </c>
      <c r="BP100" s="63">
        <f t="shared" si="115"/>
        <v>2.7663848620794402</v>
      </c>
      <c r="BQ100" s="63">
        <f t="shared" si="116"/>
        <v>0.41650590563052392</v>
      </c>
      <c r="BR100" s="63">
        <f t="shared" si="117"/>
        <v>2.7636923569972884</v>
      </c>
      <c r="BS100" s="63">
        <f t="shared" si="118"/>
        <v>0.62476385348119512</v>
      </c>
      <c r="BT100" s="63">
        <f t="shared" si="119"/>
        <v>1.9068930635283479</v>
      </c>
      <c r="BU100" s="63">
        <f t="shared" si="120"/>
        <v>0.31343836850253248</v>
      </c>
      <c r="BV100" s="63">
        <f t="shared" si="121"/>
        <v>2.0216177486760456</v>
      </c>
      <c r="BW100" s="63">
        <f t="shared" si="122"/>
        <v>0.33247340712913587</v>
      </c>
      <c r="BX100" s="63">
        <f t="shared" si="123"/>
        <v>5.5364933549882096</v>
      </c>
      <c r="BY100" s="63">
        <f t="shared" si="124"/>
        <v>1.3199905300793275</v>
      </c>
      <c r="BZ100" s="63">
        <f t="shared" si="125"/>
        <v>2.179615734860826</v>
      </c>
      <c r="CA100" s="63">
        <f t="shared" si="126"/>
        <v>7.4906275218174043</v>
      </c>
      <c r="CB100" s="63">
        <f t="shared" si="126"/>
        <v>2.8863599053404378</v>
      </c>
      <c r="CD100" s="63">
        <f t="shared" si="128"/>
        <v>120.1755031570185</v>
      </c>
      <c r="CE100" s="63">
        <f t="shared" si="129"/>
        <v>106.73325053820599</v>
      </c>
      <c r="CF100" s="63">
        <f t="shared" si="130"/>
        <v>95.587480972181496</v>
      </c>
      <c r="CG100" s="137">
        <f t="shared" si="131"/>
        <v>11.145769566024509</v>
      </c>
    </row>
    <row r="101" spans="1:85">
      <c r="A101" s="131" t="s">
        <v>164</v>
      </c>
      <c r="B101" s="17">
        <v>3</v>
      </c>
      <c r="C101" s="17" t="s">
        <v>127</v>
      </c>
      <c r="D101" s="113">
        <v>391</v>
      </c>
      <c r="E101" s="17">
        <v>2.29E-2</v>
      </c>
      <c r="F101" s="6">
        <v>0.16900000000000001</v>
      </c>
      <c r="G101" s="6">
        <v>50.347999999999999</v>
      </c>
      <c r="H101" s="6">
        <f t="shared" si="106"/>
        <v>2198.6026200873362</v>
      </c>
      <c r="I101" s="6">
        <v>2.9828097213989331</v>
      </c>
      <c r="J101" s="111">
        <f t="shared" ref="J101:J103" si="132">H101*I101</f>
        <v>6558.0132686896713</v>
      </c>
      <c r="K101" s="109">
        <v>2.0199038169999999</v>
      </c>
      <c r="L101" s="109">
        <v>11.83492843</v>
      </c>
      <c r="M101" s="109">
        <v>4.0307725039999998</v>
      </c>
      <c r="N101" s="109">
        <v>0.58508674699999996</v>
      </c>
      <c r="O101" s="109">
        <v>-1.7395630769999999</v>
      </c>
      <c r="P101" s="109">
        <v>1.20961147</v>
      </c>
      <c r="Q101" s="109">
        <v>17.863005229999999</v>
      </c>
      <c r="R101" s="109">
        <v>3.3614676010000002</v>
      </c>
      <c r="S101" s="109">
        <v>0.73815002399999996</v>
      </c>
      <c r="T101" s="109">
        <v>7.7376601899999997</v>
      </c>
      <c r="U101" s="109">
        <v>2.135389005</v>
      </c>
      <c r="V101" s="109">
        <v>35.918660610000003</v>
      </c>
      <c r="W101" s="109">
        <v>2.5804001649999999</v>
      </c>
      <c r="X101" s="109">
        <v>6.0622387E-2</v>
      </c>
      <c r="Y101" s="109">
        <v>0.118074953</v>
      </c>
      <c r="Z101" s="109">
        <v>7.7740480000000004E-3</v>
      </c>
      <c r="AA101" s="109">
        <v>4.2479002159999997</v>
      </c>
      <c r="AB101" s="109">
        <v>7.7778942730000002</v>
      </c>
      <c r="AC101" s="109">
        <v>0.86082990299999995</v>
      </c>
      <c r="AD101" s="109">
        <v>3.0439481700000002</v>
      </c>
      <c r="AE101" s="109">
        <v>0.52362070599999999</v>
      </c>
      <c r="AF101" s="109">
        <v>0.107253564</v>
      </c>
      <c r="AG101" s="109">
        <v>0.47032948400000002</v>
      </c>
      <c r="AH101" s="109">
        <v>6.9424127000000002E-2</v>
      </c>
      <c r="AI101" s="109">
        <v>0.44729523900000001</v>
      </c>
      <c r="AJ101" s="109">
        <v>0.101520468</v>
      </c>
      <c r="AK101" s="109">
        <v>0.30604979799999998</v>
      </c>
      <c r="AL101" s="109">
        <v>5.2909435999999997E-2</v>
      </c>
      <c r="AM101" s="109">
        <v>0.33446368900000001</v>
      </c>
      <c r="AN101" s="109">
        <v>5.7011486E-2</v>
      </c>
      <c r="AO101" s="109">
        <v>0.97859911600000005</v>
      </c>
      <c r="AP101" s="109">
        <v>0.215981381</v>
      </c>
      <c r="AQ101" s="109">
        <v>0.36653165700000001</v>
      </c>
      <c r="AR101" s="109">
        <v>1.3786765839999999</v>
      </c>
      <c r="AS101" s="135">
        <v>0.50355968900000003</v>
      </c>
      <c r="AT101" s="63">
        <f t="shared" si="127"/>
        <v>13.246556033362912</v>
      </c>
      <c r="AU101" s="63">
        <f t="shared" si="68"/>
        <v>77.613617677932623</v>
      </c>
      <c r="AV101" s="63">
        <f t="shared" si="69"/>
        <v>26.433859564301489</v>
      </c>
      <c r="AW101" s="63">
        <f t="shared" si="70"/>
        <v>3.8370066501604767</v>
      </c>
      <c r="AX101" s="63" t="str">
        <f t="shared" si="71"/>
        <v>DL</v>
      </c>
      <c r="AY101" s="63">
        <f t="shared" si="72"/>
        <v>7.9326480702192184</v>
      </c>
      <c r="AZ101" s="63">
        <f t="shared" si="73"/>
        <v>117.14582531701299</v>
      </c>
      <c r="BA101" s="63">
        <f t="shared" si="74"/>
        <v>22.044549129628439</v>
      </c>
      <c r="BB101" s="63">
        <f t="shared" si="75"/>
        <v>4.8407976516755991</v>
      </c>
      <c r="BC101" s="63">
        <f t="shared" si="76"/>
        <v>50.743678194631848</v>
      </c>
      <c r="BD101" s="63">
        <f t="shared" si="77"/>
        <v>14.003909428604034</v>
      </c>
      <c r="BE101" s="63">
        <f t="shared" si="78"/>
        <v>235.55505287394109</v>
      </c>
      <c r="BF101" s="63">
        <f t="shared" si="79"/>
        <v>16.922298520599014</v>
      </c>
      <c r="BG101" s="63">
        <f t="shared" si="80"/>
        <v>0.39756241832564021</v>
      </c>
      <c r="BH101" s="63">
        <f t="shared" si="107"/>
        <v>0.77433710847390935</v>
      </c>
      <c r="BI101" s="63">
        <f t="shared" si="108"/>
        <v>5.098230993543041E-2</v>
      </c>
      <c r="BJ101" s="63">
        <f t="shared" si="109"/>
        <v>27.857785980597722</v>
      </c>
      <c r="BK101" s="63">
        <f t="shared" si="110"/>
        <v>51.007533844799404</v>
      </c>
      <c r="BL101" s="63">
        <f t="shared" si="111"/>
        <v>5.645333925958842</v>
      </c>
      <c r="BM101" s="63">
        <f t="shared" si="112"/>
        <v>19.962252488063644</v>
      </c>
      <c r="BN101" s="63">
        <f t="shared" si="113"/>
        <v>3.4339115377086533</v>
      </c>
      <c r="BO101" s="63">
        <f t="shared" si="114"/>
        <v>0.70337029582625676</v>
      </c>
      <c r="BP101" s="63">
        <f t="shared" si="115"/>
        <v>3.0844269967279665</v>
      </c>
      <c r="BQ101" s="63">
        <f t="shared" si="116"/>
        <v>0.4552843460331969</v>
      </c>
      <c r="BR101" s="63">
        <f t="shared" si="117"/>
        <v>2.9333681123837176</v>
      </c>
      <c r="BS101" s="63">
        <f t="shared" si="118"/>
        <v>0.66577257618758512</v>
      </c>
      <c r="BT101" s="63">
        <f t="shared" si="119"/>
        <v>2.0070786361637936</v>
      </c>
      <c r="BU101" s="63">
        <f t="shared" si="120"/>
        <v>0.34698078332688698</v>
      </c>
      <c r="BV101" s="63">
        <f t="shared" si="121"/>
        <v>2.1934173103568955</v>
      </c>
      <c r="BW101" s="63">
        <f t="shared" si="122"/>
        <v>0.3738820816557154</v>
      </c>
      <c r="BX101" s="63">
        <f t="shared" si="123"/>
        <v>6.4176659874559832</v>
      </c>
      <c r="BY101" s="63">
        <f t="shared" si="124"/>
        <v>1.4164087623879194</v>
      </c>
      <c r="BZ101" s="63">
        <f t="shared" si="125"/>
        <v>2.4037194700008118</v>
      </c>
      <c r="CA101" s="63">
        <f t="shared" si="126"/>
        <v>9.0413793311037498</v>
      </c>
      <c r="CB101" s="63">
        <f t="shared" si="126"/>
        <v>3.3023511220392447</v>
      </c>
      <c r="CD101" s="63">
        <f t="shared" si="128"/>
        <v>134.67430834439432</v>
      </c>
      <c r="CE101" s="63">
        <f t="shared" si="129"/>
        <v>120.67039891579027</v>
      </c>
      <c r="CF101" s="63">
        <f t="shared" si="130"/>
        <v>108.61018807295451</v>
      </c>
      <c r="CG101" s="137">
        <f t="shared" si="131"/>
        <v>12.060210842835756</v>
      </c>
    </row>
    <row r="102" spans="1:85">
      <c r="A102" s="131" t="s">
        <v>165</v>
      </c>
      <c r="B102" s="17">
        <v>3</v>
      </c>
      <c r="C102" s="17" t="s">
        <v>127</v>
      </c>
      <c r="D102" s="113">
        <v>391</v>
      </c>
      <c r="E102" s="17">
        <v>2.2200000000000001E-2</v>
      </c>
      <c r="F102" s="6">
        <v>0.16</v>
      </c>
      <c r="G102" s="6">
        <v>50.15</v>
      </c>
      <c r="H102" s="6">
        <f t="shared" si="106"/>
        <v>2259.0090090090089</v>
      </c>
      <c r="I102" s="6">
        <v>3.0025968837395127</v>
      </c>
      <c r="J102" s="111">
        <f t="shared" si="132"/>
        <v>6782.8934107899349</v>
      </c>
      <c r="K102" s="109">
        <v>1.5442984</v>
      </c>
      <c r="L102" s="109">
        <v>3.1409184589999999</v>
      </c>
      <c r="M102" s="109">
        <v>2.4560225720000002</v>
      </c>
      <c r="N102" s="109">
        <v>0.43361833</v>
      </c>
      <c r="O102" s="109">
        <v>-7.2503970579999999</v>
      </c>
      <c r="P102" s="109">
        <v>3.8143359000000002E-2</v>
      </c>
      <c r="Q102" s="109">
        <v>18.801537929999999</v>
      </c>
      <c r="R102" s="109">
        <v>2.560714978</v>
      </c>
      <c r="S102" s="109">
        <v>0.52976596200000003</v>
      </c>
      <c r="T102" s="109">
        <v>5.8901970129999999</v>
      </c>
      <c r="U102" s="109">
        <v>1.607701617</v>
      </c>
      <c r="V102" s="109">
        <v>26.64954397</v>
      </c>
      <c r="W102" s="109">
        <v>2.0490409679999999</v>
      </c>
      <c r="X102" s="109">
        <v>-0.20574503099999999</v>
      </c>
      <c r="Y102" s="109">
        <v>6.2051057999999999E-2</v>
      </c>
      <c r="Z102" s="109">
        <v>4.0048510000000002E-3</v>
      </c>
      <c r="AA102" s="109">
        <v>3.0670767699999999</v>
      </c>
      <c r="AB102" s="109">
        <v>5.5823916650000003</v>
      </c>
      <c r="AC102" s="109">
        <v>0.62290766200000003</v>
      </c>
      <c r="AD102" s="109">
        <v>2.1857940770000002</v>
      </c>
      <c r="AE102" s="109">
        <v>0.37846708299999998</v>
      </c>
      <c r="AF102" s="109">
        <v>8.0789273999999994E-2</v>
      </c>
      <c r="AG102" s="109">
        <v>0.34442899500000002</v>
      </c>
      <c r="AH102" s="109">
        <v>5.2622068000000001E-2</v>
      </c>
      <c r="AI102" s="109">
        <v>0.343849028</v>
      </c>
      <c r="AJ102" s="109">
        <v>7.9357854000000005E-2</v>
      </c>
      <c r="AK102" s="109">
        <v>0.23539739900000001</v>
      </c>
      <c r="AL102" s="109">
        <v>4.1025010000000001E-2</v>
      </c>
      <c r="AM102" s="109">
        <v>0.25068189299999999</v>
      </c>
      <c r="AN102" s="109">
        <v>4.3880619000000003E-2</v>
      </c>
      <c r="AO102" s="109">
        <v>0.74040614800000004</v>
      </c>
      <c r="AP102" s="109">
        <v>0.16683271899999999</v>
      </c>
      <c r="AQ102" s="109">
        <v>0.27407792600000003</v>
      </c>
      <c r="AR102" s="109">
        <v>0.949022162</v>
      </c>
      <c r="AS102" s="135">
        <v>0.380558656</v>
      </c>
      <c r="AT102" s="63">
        <f t="shared" si="127"/>
        <v>10.47481144165344</v>
      </c>
      <c r="AU102" s="63">
        <f t="shared" si="68"/>
        <v>21.304515119379577</v>
      </c>
      <c r="AV102" s="63">
        <f t="shared" si="69"/>
        <v>16.658939320370152</v>
      </c>
      <c r="AW102" s="63">
        <f t="shared" si="70"/>
        <v>2.9411869133547355</v>
      </c>
      <c r="AX102" s="63" t="str">
        <f t="shared" si="71"/>
        <v>DL</v>
      </c>
      <c r="AY102" s="63">
        <f t="shared" si="72"/>
        <v>0.25872233842649495</v>
      </c>
      <c r="AZ102" s="63">
        <f t="shared" si="73"/>
        <v>127.52882773811402</v>
      </c>
      <c r="BA102" s="63">
        <f t="shared" si="74"/>
        <v>17.369056751187294</v>
      </c>
      <c r="BB102" s="63">
        <f t="shared" si="75"/>
        <v>3.5933460529105914</v>
      </c>
      <c r="BC102" s="63">
        <f t="shared" si="76"/>
        <v>39.952578507732255</v>
      </c>
      <c r="BD102" s="63">
        <f t="shared" si="77"/>
        <v>10.904868704465624</v>
      </c>
      <c r="BE102" s="63">
        <f t="shared" si="78"/>
        <v>180.76101619466965</v>
      </c>
      <c r="BF102" s="63">
        <f t="shared" si="79"/>
        <v>13.898426480285829</v>
      </c>
      <c r="BG102" s="63" t="str">
        <f t="shared" si="80"/>
        <v>DL</v>
      </c>
      <c r="BH102" s="63">
        <f t="shared" si="107"/>
        <v>0.42088571244074408</v>
      </c>
      <c r="BI102" s="63">
        <f t="shared" si="108"/>
        <v>2.7164477459095483E-2</v>
      </c>
      <c r="BJ102" s="63">
        <f t="shared" si="109"/>
        <v>20.803654813619875</v>
      </c>
      <c r="BK102" s="63">
        <f t="shared" si="110"/>
        <v>37.864767640977156</v>
      </c>
      <c r="BL102" s="63">
        <f t="shared" si="111"/>
        <v>4.2251162761103638</v>
      </c>
      <c r="BM102" s="63">
        <f t="shared" si="112"/>
        <v>14.826008242226967</v>
      </c>
      <c r="BN102" s="63">
        <f t="shared" si="113"/>
        <v>2.5671018834815871</v>
      </c>
      <c r="BO102" s="63">
        <f t="shared" si="114"/>
        <v>0.54798503427710266</v>
      </c>
      <c r="BP102" s="63">
        <f t="shared" si="115"/>
        <v>2.3362251606704993</v>
      </c>
      <c r="BQ102" s="63">
        <f t="shared" si="116"/>
        <v>0.35692987829933992</v>
      </c>
      <c r="BR102" s="63">
        <f t="shared" si="117"/>
        <v>2.3322913063277237</v>
      </c>
      <c r="BS102" s="63">
        <f t="shared" si="118"/>
        <v>0.53827586499102975</v>
      </c>
      <c r="BT102" s="63">
        <f t="shared" si="119"/>
        <v>1.5966754665941891</v>
      </c>
      <c r="BU102" s="63">
        <f t="shared" si="120"/>
        <v>0.27826827000659121</v>
      </c>
      <c r="BV102" s="63">
        <f t="shared" si="121"/>
        <v>1.7003485602340473</v>
      </c>
      <c r="BW102" s="63">
        <f t="shared" si="122"/>
        <v>0.29763756147648368</v>
      </c>
      <c r="BX102" s="63">
        <f t="shared" si="123"/>
        <v>5.0220959825775582</v>
      </c>
      <c r="BY102" s="63">
        <f t="shared" si="124"/>
        <v>1.1316085504092688</v>
      </c>
      <c r="BZ102" s="63">
        <f t="shared" si="125"/>
        <v>1.8590413583083716</v>
      </c>
      <c r="CA102" s="63">
        <f t="shared" si="126"/>
        <v>6.437116169323418</v>
      </c>
      <c r="CB102" s="63">
        <f t="shared" si="126"/>
        <v>2.5812888002014733</v>
      </c>
      <c r="CD102" s="63">
        <f t="shared" si="128"/>
        <v>101.17615466375858</v>
      </c>
      <c r="CE102" s="63">
        <f t="shared" si="129"/>
        <v>90.271285959292953</v>
      </c>
      <c r="CF102" s="63">
        <f t="shared" si="130"/>
        <v>80.834633890693055</v>
      </c>
      <c r="CG102" s="137">
        <f t="shared" si="131"/>
        <v>9.4366520685999031</v>
      </c>
    </row>
    <row r="103" spans="1:85" s="5" customFormat="1">
      <c r="A103" s="132" t="s">
        <v>166</v>
      </c>
      <c r="B103" s="56">
        <v>2</v>
      </c>
      <c r="C103" s="56" t="s">
        <v>118</v>
      </c>
      <c r="D103" s="114" t="s">
        <v>119</v>
      </c>
      <c r="E103" s="56">
        <v>2.1600000000000001E-2</v>
      </c>
      <c r="F103" s="55">
        <v>0.16</v>
      </c>
      <c r="G103" s="55">
        <v>50.19</v>
      </c>
      <c r="H103" s="55">
        <f t="shared" si="106"/>
        <v>2323.6111111111109</v>
      </c>
      <c r="I103" s="55">
        <v>3.0084117764870819</v>
      </c>
      <c r="J103" s="112">
        <f t="shared" si="132"/>
        <v>6990.3790306428991</v>
      </c>
      <c r="K103" s="110">
        <v>2.0152194479999999</v>
      </c>
      <c r="L103" s="110">
        <v>6.6093734399999997</v>
      </c>
      <c r="M103" s="110">
        <v>4.6827984110000003</v>
      </c>
      <c r="N103" s="110">
        <v>0.57622635799999999</v>
      </c>
      <c r="O103" s="110">
        <v>-6.4618009980000002</v>
      </c>
      <c r="P103" s="110">
        <v>7.1134236099999999</v>
      </c>
      <c r="Q103" s="110">
        <v>22.28716644</v>
      </c>
      <c r="R103" s="110">
        <v>5.3278862519999999</v>
      </c>
      <c r="S103" s="110">
        <v>3.6614825459999998</v>
      </c>
      <c r="T103" s="110">
        <v>17.125248930000001</v>
      </c>
      <c r="U103" s="110">
        <v>5.9374269650000002</v>
      </c>
      <c r="V103" s="110">
        <v>14.95496702</v>
      </c>
      <c r="W103" s="110">
        <v>2.024686526</v>
      </c>
      <c r="X103" s="110">
        <v>-4.3062115999999998E-2</v>
      </c>
      <c r="Y103" s="110">
        <v>7.0432329000000002E-2</v>
      </c>
      <c r="Z103" s="110">
        <v>5.6707759999999998E-3</v>
      </c>
      <c r="AA103" s="110">
        <v>17.10205612</v>
      </c>
      <c r="AB103" s="110">
        <v>39.921560540000002</v>
      </c>
      <c r="AC103" s="110">
        <v>4.9234217810000001</v>
      </c>
      <c r="AD103" s="110">
        <v>18.197738510000001</v>
      </c>
      <c r="AE103" s="110">
        <v>3.426576238</v>
      </c>
      <c r="AF103" s="110">
        <v>0.70991644700000001</v>
      </c>
      <c r="AG103" s="110">
        <v>2.7339620349999998</v>
      </c>
      <c r="AH103" s="110">
        <v>0.33667001899999999</v>
      </c>
      <c r="AI103" s="110">
        <v>1.8207432880000001</v>
      </c>
      <c r="AJ103" s="110">
        <v>0.31609722099999998</v>
      </c>
      <c r="AK103" s="110">
        <v>0.78759487399999994</v>
      </c>
      <c r="AL103" s="110">
        <v>0.105953163</v>
      </c>
      <c r="AM103" s="110">
        <v>0.60588059000000005</v>
      </c>
      <c r="AN103" s="110">
        <v>8.6141279000000001E-2</v>
      </c>
      <c r="AO103" s="110">
        <v>0.44510851699999998</v>
      </c>
      <c r="AP103" s="110">
        <v>0.169954574</v>
      </c>
      <c r="AQ103" s="110">
        <v>0.301601646</v>
      </c>
      <c r="AR103" s="110">
        <v>2.852367374</v>
      </c>
      <c r="AS103" s="136">
        <v>1.423883832</v>
      </c>
      <c r="AT103" s="86">
        <f t="shared" si="127"/>
        <v>14.087147771442957</v>
      </c>
      <c r="AU103" s="86">
        <f t="shared" si="68"/>
        <v>46.202025500664121</v>
      </c>
      <c r="AV103" s="86">
        <f t="shared" si="69"/>
        <v>32.734535816982287</v>
      </c>
      <c r="AW103" s="86">
        <f t="shared" si="70"/>
        <v>4.0280406498669281</v>
      </c>
      <c r="AX103" s="86" t="str">
        <f t="shared" si="71"/>
        <v>DL</v>
      </c>
      <c r="AY103" s="86">
        <f t="shared" si="72"/>
        <v>49.72552723942411</v>
      </c>
      <c r="AZ103" s="86">
        <f t="shared" si="73"/>
        <v>155.79574093462415</v>
      </c>
      <c r="BA103" s="86">
        <f t="shared" si="74"/>
        <v>37.243944333631383</v>
      </c>
      <c r="BB103" s="86">
        <f t="shared" si="75"/>
        <v>25.595150810623373</v>
      </c>
      <c r="BC103" s="86">
        <f t="shared" si="76"/>
        <v>119.71198101481176</v>
      </c>
      <c r="BD103" s="86">
        <f t="shared" si="77"/>
        <v>41.504864952109713</v>
      </c>
      <c r="BE103" s="86">
        <f t="shared" si="78"/>
        <v>104.54088786056413</v>
      </c>
      <c r="BF103" s="86">
        <f t="shared" si="79"/>
        <v>14.153326234975619</v>
      </c>
      <c r="BG103" s="86" t="str">
        <f t="shared" si="80"/>
        <v>DL</v>
      </c>
      <c r="BH103" s="86">
        <f t="shared" si="107"/>
        <v>0.49234867572094176</v>
      </c>
      <c r="BI103" s="86">
        <f t="shared" si="108"/>
        <v>3.9640873637873011E-2</v>
      </c>
      <c r="BJ103" s="86">
        <f t="shared" si="109"/>
        <v>119.54985448212607</v>
      </c>
      <c r="BK103" s="86">
        <f t="shared" si="110"/>
        <v>279.06683966935702</v>
      </c>
      <c r="BL103" s="86">
        <f t="shared" si="111"/>
        <v>34.416584376912915</v>
      </c>
      <c r="BM103" s="86">
        <f t="shared" si="112"/>
        <v>127.20908968542676</v>
      </c>
      <c r="BN103" s="86">
        <f t="shared" si="113"/>
        <v>23.95306668101443</v>
      </c>
      <c r="BO103" s="86">
        <f t="shared" si="114"/>
        <v>4.9625850446173105</v>
      </c>
      <c r="BP103" s="86">
        <f t="shared" si="115"/>
        <v>19.111430880037787</v>
      </c>
      <c r="BQ103" s="86">
        <f t="shared" si="116"/>
        <v>2.3534510410637464</v>
      </c>
      <c r="BR103" s="86">
        <f t="shared" si="117"/>
        <v>12.727685700619006</v>
      </c>
      <c r="BS103" s="86">
        <f t="shared" si="118"/>
        <v>2.2096393853228942</v>
      </c>
      <c r="BT103" s="86">
        <f t="shared" si="119"/>
        <v>5.5055866918514358</v>
      </c>
      <c r="BU103" s="86">
        <f t="shared" si="120"/>
        <v>0.74065276886548903</v>
      </c>
      <c r="BV103" s="86">
        <f t="shared" si="121"/>
        <v>4.2353349714095483</v>
      </c>
      <c r="BW103" s="86">
        <f t="shared" si="122"/>
        <v>0.60216019039435953</v>
      </c>
      <c r="BX103" s="86">
        <f t="shared" si="123"/>
        <v>3.1114772435973581</v>
      </c>
      <c r="BY103" s="86">
        <f t="shared" si="124"/>
        <v>1.1880468902514469</v>
      </c>
      <c r="BZ103" s="86">
        <f t="shared" si="125"/>
        <v>2.1083098218057832</v>
      </c>
      <c r="CA103" s="86">
        <f t="shared" si="126"/>
        <v>19.939129078899551</v>
      </c>
      <c r="CB103" s="86">
        <f t="shared" si="126"/>
        <v>9.9534876812842583</v>
      </c>
      <c r="CC103" s="143"/>
      <c r="CD103" s="86">
        <f t="shared" si="128"/>
        <v>678.14882652112863</v>
      </c>
      <c r="CE103" s="86">
        <f t="shared" si="129"/>
        <v>636.64396156901887</v>
      </c>
      <c r="CF103" s="86">
        <f t="shared" si="130"/>
        <v>589.15801993945456</v>
      </c>
      <c r="CG103" s="138">
        <f t="shared" si="131"/>
        <v>47.485941629564266</v>
      </c>
    </row>
    <row r="104" spans="1:85">
      <c r="BG104" s="14"/>
    </row>
    <row r="105" spans="1:85">
      <c r="A105" s="130" t="s">
        <v>167</v>
      </c>
      <c r="B105" s="11"/>
      <c r="C105" s="11"/>
    </row>
    <row r="106" spans="1:85">
      <c r="A106" s="130" t="s">
        <v>168</v>
      </c>
    </row>
    <row r="107" spans="1:85">
      <c r="A107" s="129" t="s">
        <v>169</v>
      </c>
    </row>
    <row r="113" spans="1:3">
      <c r="B113" s="11"/>
      <c r="C113" s="11"/>
    </row>
    <row r="114" spans="1:3">
      <c r="A114" s="130"/>
      <c r="B114" s="11"/>
      <c r="C114" s="11"/>
    </row>
    <row r="115" spans="1:3">
      <c r="A115" s="130"/>
      <c r="B115" s="11"/>
      <c r="C115" s="11"/>
    </row>
    <row r="116" spans="1:3">
      <c r="A116" s="130"/>
      <c r="B116" s="11"/>
      <c r="C116" s="11"/>
    </row>
    <row r="117" spans="1:3">
      <c r="A117" s="130"/>
    </row>
    <row r="119" spans="1:3">
      <c r="B119" s="11"/>
      <c r="C119" s="11"/>
    </row>
    <row r="120" spans="1:3">
      <c r="A120" s="130"/>
    </row>
    <row r="129" spans="1:3">
      <c r="B129" s="11"/>
      <c r="C129" s="11"/>
    </row>
    <row r="130" spans="1:3">
      <c r="A130" s="130"/>
      <c r="B130" s="11"/>
      <c r="C130" s="11"/>
    </row>
    <row r="131" spans="1:3">
      <c r="A131" s="130"/>
      <c r="B131" s="11"/>
      <c r="C131" s="11"/>
    </row>
    <row r="132" spans="1:3">
      <c r="A132" s="130"/>
      <c r="B132" s="11"/>
      <c r="C132" s="11"/>
    </row>
    <row r="133" spans="1:3">
      <c r="A133" s="130"/>
      <c r="B133" s="11"/>
      <c r="C133" s="11"/>
    </row>
    <row r="134" spans="1:3">
      <c r="A134" s="130"/>
      <c r="B134" s="11"/>
      <c r="C134" s="11"/>
    </row>
    <row r="135" spans="1:3">
      <c r="A135" s="130"/>
      <c r="B135" s="11"/>
      <c r="C135" s="11"/>
    </row>
    <row r="136" spans="1:3">
      <c r="A136" s="130"/>
    </row>
  </sheetData>
  <mergeCells count="13">
    <mergeCell ref="CD1:CG2"/>
    <mergeCell ref="I3:I4"/>
    <mergeCell ref="J3:J4"/>
    <mergeCell ref="A1:D2"/>
    <mergeCell ref="E1:J2"/>
    <mergeCell ref="D3:D4"/>
    <mergeCell ref="E3:E4"/>
    <mergeCell ref="F3:F4"/>
    <mergeCell ref="G3:G4"/>
    <mergeCell ref="H3:H4"/>
    <mergeCell ref="A3:A4"/>
    <mergeCell ref="B3:B4"/>
    <mergeCell ref="C3:C4"/>
  </mergeCells>
  <phoneticPr fontId="23" type="noConversion"/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F085-A186-7842-8B32-ACF68908CCF8}">
  <sheetPr codeName="Sheet6">
    <tabColor rgb="FFFFE500"/>
  </sheetPr>
  <dimension ref="A1:G62"/>
  <sheetViews>
    <sheetView zoomScale="92" zoomScaleNormal="80" workbookViewId="0">
      <selection activeCell="M22" sqref="M22"/>
    </sheetView>
  </sheetViews>
  <sheetFormatPr defaultColWidth="8.85546875" defaultRowHeight="15"/>
  <cols>
    <col min="1" max="1" width="14.42578125" style="4" customWidth="1"/>
    <col min="2" max="2" width="9.85546875" style="4" customWidth="1"/>
    <col min="6" max="6" width="11.85546875" customWidth="1"/>
    <col min="7" max="7" width="13.42578125" customWidth="1"/>
  </cols>
  <sheetData>
    <row r="1" spans="1:7" ht="51.95" customHeight="1">
      <c r="A1" s="447" t="s">
        <v>6</v>
      </c>
      <c r="B1" s="455" t="s">
        <v>255</v>
      </c>
      <c r="C1" s="94" t="s">
        <v>244</v>
      </c>
      <c r="D1" s="94" t="s">
        <v>186</v>
      </c>
      <c r="E1" s="94"/>
      <c r="F1" s="469" t="s">
        <v>458</v>
      </c>
      <c r="G1" s="358" t="s">
        <v>459</v>
      </c>
    </row>
    <row r="2" spans="1:7" s="5" customFormat="1" ht="15.95" customHeight="1">
      <c r="A2" s="441"/>
      <c r="B2" s="456"/>
      <c r="C2" s="18" t="s">
        <v>56</v>
      </c>
      <c r="D2" s="18" t="s">
        <v>56</v>
      </c>
      <c r="E2" s="18"/>
      <c r="F2" s="470"/>
      <c r="G2" s="359" t="s">
        <v>56</v>
      </c>
    </row>
    <row r="3" spans="1:7">
      <c r="A3" s="4" t="s">
        <v>262</v>
      </c>
      <c r="B3" s="4" t="s">
        <v>263</v>
      </c>
      <c r="C3" s="63">
        <v>0.34805661742728145</v>
      </c>
      <c r="D3" s="11">
        <v>0.01</v>
      </c>
      <c r="E3" s="11"/>
      <c r="F3" s="360" t="s">
        <v>262</v>
      </c>
      <c r="G3" s="362">
        <v>10</v>
      </c>
    </row>
    <row r="4" spans="1:7">
      <c r="A4" s="4" t="s">
        <v>262</v>
      </c>
      <c r="B4" s="4" t="s">
        <v>300</v>
      </c>
      <c r="C4" s="63">
        <v>1.4005128297186273</v>
      </c>
      <c r="D4" s="11">
        <v>0.12</v>
      </c>
      <c r="E4" s="11"/>
      <c r="F4" s="360" t="s">
        <v>267</v>
      </c>
      <c r="G4" s="362">
        <v>3.9</v>
      </c>
    </row>
    <row r="5" spans="1:7">
      <c r="A5" s="4" t="s">
        <v>262</v>
      </c>
      <c r="B5" s="4" t="s">
        <v>332</v>
      </c>
      <c r="C5" s="63">
        <v>1.0095223959090143</v>
      </c>
      <c r="D5" s="11">
        <v>0.12</v>
      </c>
      <c r="E5" s="11"/>
      <c r="F5" s="360" t="s">
        <v>271</v>
      </c>
      <c r="G5" s="362">
        <v>8.4</v>
      </c>
    </row>
    <row r="6" spans="1:7">
      <c r="A6" s="4" t="s">
        <v>262</v>
      </c>
      <c r="B6" s="4" t="s">
        <v>363</v>
      </c>
      <c r="C6" s="63">
        <v>0.81004706523008707</v>
      </c>
      <c r="D6" s="11">
        <v>0.12</v>
      </c>
      <c r="E6" s="11"/>
      <c r="F6" s="360" t="s">
        <v>275</v>
      </c>
      <c r="G6" s="362">
        <v>3.3</v>
      </c>
    </row>
    <row r="7" spans="1:7">
      <c r="A7" s="4" t="s">
        <v>262</v>
      </c>
      <c r="B7" s="4" t="s">
        <v>394</v>
      </c>
      <c r="C7" s="63">
        <v>1.1232257317712022</v>
      </c>
      <c r="D7" s="11">
        <v>0.09</v>
      </c>
      <c r="E7" s="11"/>
      <c r="F7" s="360" t="s">
        <v>279</v>
      </c>
      <c r="G7" s="362">
        <v>5.9</v>
      </c>
    </row>
    <row r="8" spans="1:7" s="5" customFormat="1">
      <c r="A8" s="7" t="s">
        <v>262</v>
      </c>
      <c r="B8" s="7" t="s">
        <v>425</v>
      </c>
      <c r="C8" s="86">
        <f>G3-(SUM(C3:C7))</f>
        <v>5.3086353599437874</v>
      </c>
      <c r="D8" s="92"/>
      <c r="E8" s="92"/>
      <c r="F8" s="360" t="s">
        <v>283</v>
      </c>
      <c r="G8" s="362">
        <v>2.4</v>
      </c>
    </row>
    <row r="9" spans="1:7" s="11" customFormat="1">
      <c r="A9" s="4" t="s">
        <v>267</v>
      </c>
      <c r="B9" s="4" t="s">
        <v>263</v>
      </c>
      <c r="C9" s="63">
        <v>0.31540748917340428</v>
      </c>
      <c r="D9" s="11">
        <v>0.03</v>
      </c>
      <c r="F9" s="360" t="s">
        <v>221</v>
      </c>
      <c r="G9" s="362">
        <v>6.7</v>
      </c>
    </row>
    <row r="10" spans="1:7">
      <c r="A10" s="4" t="s">
        <v>267</v>
      </c>
      <c r="B10" s="4" t="s">
        <v>300</v>
      </c>
      <c r="C10" s="63">
        <v>1.2867292695856858</v>
      </c>
      <c r="D10" s="11">
        <v>0.14000000000000001</v>
      </c>
      <c r="E10" s="11"/>
      <c r="F10" s="360" t="s">
        <v>290</v>
      </c>
      <c r="G10" s="362">
        <v>2.5</v>
      </c>
    </row>
    <row r="11" spans="1:7">
      <c r="A11" s="4" t="s">
        <v>267</v>
      </c>
      <c r="B11" s="4" t="s">
        <v>332</v>
      </c>
      <c r="C11" s="63">
        <v>0.90453964197176939</v>
      </c>
      <c r="D11" s="11">
        <v>0.01</v>
      </c>
      <c r="E11" s="11"/>
      <c r="F11" s="360" t="s">
        <v>460</v>
      </c>
      <c r="G11" s="362">
        <v>2.7</v>
      </c>
    </row>
    <row r="12" spans="1:7">
      <c r="A12" s="4" t="s">
        <v>267</v>
      </c>
      <c r="B12" s="4" t="s">
        <v>363</v>
      </c>
      <c r="C12" s="63">
        <v>0.39841251710892367</v>
      </c>
      <c r="D12" s="11">
        <v>0.12</v>
      </c>
      <c r="E12" s="11"/>
      <c r="F12" s="360" t="s">
        <v>461</v>
      </c>
      <c r="G12" s="362">
        <v>1.4</v>
      </c>
    </row>
    <row r="13" spans="1:7">
      <c r="A13" s="4" t="s">
        <v>267</v>
      </c>
      <c r="B13" s="4" t="s">
        <v>394</v>
      </c>
      <c r="C13" s="63">
        <v>0.34857267059322811</v>
      </c>
      <c r="D13" s="11">
        <v>0.03</v>
      </c>
      <c r="E13" s="11"/>
      <c r="F13" s="360" t="s">
        <v>462</v>
      </c>
      <c r="G13" s="361">
        <v>1.3</v>
      </c>
    </row>
    <row r="14" spans="1:7" s="5" customFormat="1" ht="15.95" thickBot="1">
      <c r="A14" s="7" t="s">
        <v>267</v>
      </c>
      <c r="B14" s="7" t="s">
        <v>425</v>
      </c>
      <c r="C14" s="86">
        <f>G4-(SUM(C9:C13))</f>
        <v>0.64633841156698901</v>
      </c>
      <c r="D14" s="92"/>
      <c r="E14" s="92"/>
      <c r="F14" s="364" t="s">
        <v>463</v>
      </c>
      <c r="G14" s="365">
        <v>2.9</v>
      </c>
    </row>
    <row r="15" spans="1:7" s="11" customFormat="1">
      <c r="A15" s="4" t="s">
        <v>271</v>
      </c>
      <c r="B15" s="4" t="s">
        <v>263</v>
      </c>
      <c r="C15" s="63">
        <v>0.3865334096479256</v>
      </c>
      <c r="D15" s="11">
        <v>0</v>
      </c>
    </row>
    <row r="16" spans="1:7">
      <c r="A16" s="4" t="s">
        <v>271</v>
      </c>
      <c r="B16" s="4" t="s">
        <v>300</v>
      </c>
      <c r="C16" s="63">
        <v>0.99220639436699276</v>
      </c>
      <c r="D16" s="11">
        <v>0.12</v>
      </c>
      <c r="E16" s="11"/>
    </row>
    <row r="17" spans="1:5">
      <c r="A17" s="4" t="s">
        <v>271</v>
      </c>
      <c r="B17" s="4" t="s">
        <v>332</v>
      </c>
      <c r="C17" s="63">
        <v>0.90752576872658708</v>
      </c>
      <c r="D17" s="11">
        <v>0</v>
      </c>
      <c r="E17" s="11"/>
    </row>
    <row r="18" spans="1:5">
      <c r="A18" s="4" t="s">
        <v>271</v>
      </c>
      <c r="B18" s="4" t="s">
        <v>363</v>
      </c>
      <c r="C18" s="63">
        <v>0.40505179207212444</v>
      </c>
      <c r="D18" s="11">
        <v>0.13</v>
      </c>
      <c r="E18" s="11"/>
    </row>
    <row r="19" spans="1:5">
      <c r="A19" s="4" t="s">
        <v>271</v>
      </c>
      <c r="B19" s="4" t="s">
        <v>394</v>
      </c>
      <c r="C19" s="63">
        <v>0.45941603486989829</v>
      </c>
      <c r="D19" s="11">
        <v>0.09</v>
      </c>
      <c r="E19" s="11"/>
    </row>
    <row r="20" spans="1:5" s="5" customFormat="1">
      <c r="A20" s="7" t="s">
        <v>271</v>
      </c>
      <c r="B20" s="7" t="s">
        <v>425</v>
      </c>
      <c r="C20" s="86">
        <f>G5-(SUM(C15:C19))</f>
        <v>5.2492666003164725</v>
      </c>
      <c r="D20" s="92"/>
      <c r="E20" s="92"/>
    </row>
    <row r="21" spans="1:5" s="11" customFormat="1">
      <c r="A21" s="4" t="s">
        <v>275</v>
      </c>
      <c r="B21" s="4" t="s">
        <v>263</v>
      </c>
      <c r="C21" s="13">
        <v>0.40247936898387682</v>
      </c>
      <c r="D21" s="11">
        <v>0.01</v>
      </c>
    </row>
    <row r="22" spans="1:5">
      <c r="A22" s="4" t="s">
        <v>275</v>
      </c>
      <c r="B22" s="4" t="s">
        <v>300</v>
      </c>
      <c r="C22" s="63">
        <v>0.983000822933767</v>
      </c>
      <c r="D22" s="11">
        <v>0.11</v>
      </c>
      <c r="E22" s="11"/>
    </row>
    <row r="23" spans="1:5">
      <c r="A23" s="4" t="s">
        <v>275</v>
      </c>
      <c r="B23" s="4" t="s">
        <v>332</v>
      </c>
      <c r="C23" s="63">
        <v>0.7982582338529568</v>
      </c>
      <c r="D23" s="11">
        <v>0.12</v>
      </c>
      <c r="E23" s="11"/>
    </row>
    <row r="24" spans="1:5">
      <c r="A24" s="4" t="s">
        <v>275</v>
      </c>
      <c r="B24" s="4" t="s">
        <v>363</v>
      </c>
      <c r="C24" s="63">
        <v>0.30194688507671308</v>
      </c>
      <c r="D24" s="11">
        <v>0</v>
      </c>
      <c r="E24" s="11"/>
    </row>
    <row r="25" spans="1:5">
      <c r="A25" s="4" t="s">
        <v>275</v>
      </c>
      <c r="B25" s="4" t="s">
        <v>394</v>
      </c>
      <c r="C25" s="63">
        <v>0.25749651059992823</v>
      </c>
      <c r="D25" s="11">
        <v>0.01</v>
      </c>
      <c r="E25" s="11"/>
    </row>
    <row r="26" spans="1:5" s="5" customFormat="1">
      <c r="A26" s="7" t="s">
        <v>275</v>
      </c>
      <c r="B26" s="7" t="s">
        <v>425</v>
      </c>
      <c r="C26" s="86">
        <f>G6-(SUM(C21:C25))</f>
        <v>0.55681817855275817</v>
      </c>
      <c r="D26" s="92"/>
      <c r="E26" s="92"/>
    </row>
    <row r="27" spans="1:5" s="11" customFormat="1">
      <c r="A27" s="4" t="s">
        <v>279</v>
      </c>
      <c r="B27" s="4" t="s">
        <v>263</v>
      </c>
      <c r="C27" s="63">
        <v>0.47614852322874168</v>
      </c>
      <c r="D27" s="11">
        <v>0.03</v>
      </c>
    </row>
    <row r="28" spans="1:5">
      <c r="A28" s="4" t="s">
        <v>279</v>
      </c>
      <c r="B28" s="4" t="s">
        <v>300</v>
      </c>
      <c r="C28" s="63">
        <v>1.0929102562494684</v>
      </c>
      <c r="D28" s="11">
        <v>0.12</v>
      </c>
      <c r="E28" s="11"/>
    </row>
    <row r="29" spans="1:5">
      <c r="A29" s="4" t="s">
        <v>279</v>
      </c>
      <c r="B29" s="4" t="s">
        <v>332</v>
      </c>
      <c r="C29" s="63">
        <v>0.91041990583636834</v>
      </c>
      <c r="D29" s="11">
        <v>0</v>
      </c>
      <c r="E29" s="11"/>
    </row>
    <row r="30" spans="1:5">
      <c r="A30" s="4" t="s">
        <v>279</v>
      </c>
      <c r="B30" s="4" t="s">
        <v>363</v>
      </c>
      <c r="C30" s="63">
        <v>0.50494172504249624</v>
      </c>
      <c r="D30" s="11">
        <v>0.12</v>
      </c>
      <c r="E30" s="11"/>
    </row>
    <row r="31" spans="1:5">
      <c r="A31" s="4" t="s">
        <v>279</v>
      </c>
      <c r="B31" s="4" t="s">
        <v>394</v>
      </c>
      <c r="C31" s="63">
        <v>0.310208192344823</v>
      </c>
      <c r="D31" s="11">
        <v>0.01</v>
      </c>
      <c r="E31" s="11"/>
    </row>
    <row r="32" spans="1:5" s="5" customFormat="1">
      <c r="A32" s="7" t="s">
        <v>279</v>
      </c>
      <c r="B32" s="7" t="s">
        <v>425</v>
      </c>
      <c r="C32" s="86">
        <f>G7-(SUM(C27:C31))</f>
        <v>2.6053713972981027</v>
      </c>
      <c r="D32" s="92"/>
      <c r="E32" s="92"/>
    </row>
    <row r="33" spans="1:5" s="11" customFormat="1">
      <c r="A33" s="4" t="s">
        <v>283</v>
      </c>
      <c r="B33" s="4" t="s">
        <v>263</v>
      </c>
      <c r="C33" s="63">
        <v>0.35443660433254337</v>
      </c>
      <c r="D33" s="11">
        <v>0.03</v>
      </c>
    </row>
    <row r="34" spans="1:5">
      <c r="A34" s="4" t="s">
        <v>283</v>
      </c>
      <c r="B34" s="4" t="s">
        <v>300</v>
      </c>
      <c r="C34" s="63">
        <v>1.0103100150163276</v>
      </c>
      <c r="D34" s="11">
        <v>0.13</v>
      </c>
      <c r="E34" s="11"/>
    </row>
    <row r="35" spans="1:5">
      <c r="A35" s="4" t="s">
        <v>283</v>
      </c>
      <c r="B35" s="4" t="s">
        <v>332</v>
      </c>
      <c r="C35" s="63">
        <v>0.60650865854703395</v>
      </c>
      <c r="D35" s="11">
        <v>0.01</v>
      </c>
      <c r="E35" s="11"/>
    </row>
    <row r="36" spans="1:5">
      <c r="A36" s="4" t="s">
        <v>283</v>
      </c>
      <c r="B36" s="4" t="s">
        <v>363</v>
      </c>
      <c r="C36" s="63">
        <v>0.304923570513077</v>
      </c>
      <c r="D36" s="11">
        <v>0</v>
      </c>
      <c r="E36" s="11"/>
    </row>
    <row r="37" spans="1:5">
      <c r="A37" s="4" t="s">
        <v>283</v>
      </c>
      <c r="B37" s="4" t="s">
        <v>394</v>
      </c>
      <c r="C37" s="63">
        <v>0.24839575170756834</v>
      </c>
      <c r="D37" s="11">
        <v>0.01</v>
      </c>
      <c r="E37" s="11"/>
    </row>
    <row r="38" spans="1:5" s="5" customFormat="1">
      <c r="A38" s="7" t="s">
        <v>283</v>
      </c>
      <c r="B38" s="7" t="s">
        <v>425</v>
      </c>
      <c r="C38" s="363">
        <f>G8-(SUM(C33:C37))</f>
        <v>-0.12457460011654975</v>
      </c>
      <c r="D38" s="92"/>
      <c r="E38" s="92"/>
    </row>
    <row r="39" spans="1:5" s="11" customFormat="1">
      <c r="A39" s="4" t="s">
        <v>221</v>
      </c>
      <c r="B39" s="4" t="s">
        <v>263</v>
      </c>
      <c r="C39" s="63">
        <v>0.75178894558219367</v>
      </c>
      <c r="D39" s="11">
        <v>0.09</v>
      </c>
    </row>
    <row r="40" spans="1:5">
      <c r="A40" s="4" t="s">
        <v>221</v>
      </c>
      <c r="B40" s="4" t="s">
        <v>300</v>
      </c>
      <c r="C40" s="63">
        <v>1.0944962373706386</v>
      </c>
      <c r="D40" s="11">
        <v>0.12</v>
      </c>
      <c r="E40" s="11"/>
    </row>
    <row r="41" spans="1:5">
      <c r="A41" s="4" t="s">
        <v>221</v>
      </c>
      <c r="B41" s="4" t="s">
        <v>332</v>
      </c>
      <c r="C41" s="63">
        <v>0.90863502362663662</v>
      </c>
      <c r="D41" s="11">
        <v>0.01</v>
      </c>
      <c r="E41" s="11"/>
    </row>
    <row r="42" spans="1:5">
      <c r="A42" s="4" t="s">
        <v>221</v>
      </c>
      <c r="B42" s="4" t="s">
        <v>363</v>
      </c>
      <c r="C42" s="63">
        <v>0.40575408030225207</v>
      </c>
      <c r="D42" s="11">
        <v>0.12</v>
      </c>
      <c r="E42" s="11"/>
    </row>
    <row r="43" spans="1:5">
      <c r="A43" s="4" t="s">
        <v>221</v>
      </c>
      <c r="B43" s="4" t="s">
        <v>394</v>
      </c>
      <c r="C43" s="63">
        <v>0.25003338114209828</v>
      </c>
      <c r="D43" s="11">
        <v>0.03</v>
      </c>
      <c r="E43" s="11"/>
    </row>
    <row r="44" spans="1:5" s="5" customFormat="1">
      <c r="A44" s="7" t="s">
        <v>221</v>
      </c>
      <c r="B44" s="7" t="s">
        <v>425</v>
      </c>
      <c r="C44" s="86">
        <f>G9-(SUM(C39:C43))</f>
        <v>3.2892923319761813</v>
      </c>
      <c r="D44" s="92"/>
      <c r="E44" s="92"/>
    </row>
    <row r="45" spans="1:5" s="11" customFormat="1">
      <c r="A45" s="4" t="s">
        <v>290</v>
      </c>
      <c r="B45" s="4" t="s">
        <v>263</v>
      </c>
      <c r="C45" s="63">
        <v>1.006854298080327</v>
      </c>
      <c r="D45" s="11">
        <v>0.62</v>
      </c>
    </row>
    <row r="46" spans="1:5">
      <c r="A46" s="4" t="s">
        <v>290</v>
      </c>
      <c r="B46" s="4" t="s">
        <v>300</v>
      </c>
      <c r="C46" s="63">
        <v>0.98644924597358763</v>
      </c>
      <c r="D46" s="11">
        <v>0.32</v>
      </c>
      <c r="E46" s="11"/>
    </row>
    <row r="47" spans="1:5">
      <c r="A47" s="4" t="s">
        <v>290</v>
      </c>
      <c r="B47" s="4" t="s">
        <v>332</v>
      </c>
      <c r="C47" s="63">
        <v>0.60451837217202475</v>
      </c>
      <c r="D47" s="11">
        <v>0</v>
      </c>
      <c r="E47" s="11"/>
    </row>
    <row r="48" spans="1:5">
      <c r="A48" s="4" t="s">
        <v>290</v>
      </c>
      <c r="B48" s="4" t="s">
        <v>363</v>
      </c>
      <c r="C48" s="63">
        <v>0.60189453013885152</v>
      </c>
      <c r="D48" s="11">
        <v>0</v>
      </c>
      <c r="E48" s="11"/>
    </row>
    <row r="49" spans="1:5">
      <c r="A49" s="4" t="s">
        <v>290</v>
      </c>
      <c r="B49" s="4" t="s">
        <v>394</v>
      </c>
      <c r="C49" s="63">
        <v>0.22708290822307939</v>
      </c>
      <c r="D49" s="11">
        <v>0.02</v>
      </c>
      <c r="E49" s="11"/>
    </row>
    <row r="50" spans="1:5" s="5" customFormat="1">
      <c r="A50" s="7" t="s">
        <v>290</v>
      </c>
      <c r="B50" s="7" t="s">
        <v>425</v>
      </c>
      <c r="C50" s="363">
        <f>G10-(SUM(C45:C49))</f>
        <v>-0.92679935458787011</v>
      </c>
      <c r="D50" s="92"/>
      <c r="E50" s="92"/>
    </row>
    <row r="51" spans="1:5" s="11" customFormat="1">
      <c r="A51" s="4" t="s">
        <v>460</v>
      </c>
      <c r="B51" s="4" t="s">
        <v>263</v>
      </c>
      <c r="C51" s="63">
        <v>0.32393814278267002</v>
      </c>
      <c r="D51" s="11">
        <v>0.02</v>
      </c>
    </row>
    <row r="52" spans="1:5" ht="15.95" customHeight="1">
      <c r="A52" s="4" t="s">
        <v>460</v>
      </c>
      <c r="B52" s="4" t="s">
        <v>300</v>
      </c>
      <c r="C52" s="63">
        <v>1.089381801817201</v>
      </c>
      <c r="D52" s="11">
        <v>0.24</v>
      </c>
      <c r="E52" s="11"/>
    </row>
    <row r="53" spans="1:5">
      <c r="A53" s="4" t="s">
        <v>460</v>
      </c>
      <c r="B53" s="4" t="s">
        <v>332</v>
      </c>
      <c r="C53" s="63">
        <v>0.79971344047672865</v>
      </c>
      <c r="D53" s="11">
        <v>0.12</v>
      </c>
      <c r="E53" s="11"/>
    </row>
    <row r="54" spans="1:5">
      <c r="A54" s="4" t="s">
        <v>460</v>
      </c>
      <c r="B54" s="4" t="s">
        <v>363</v>
      </c>
      <c r="C54" s="63">
        <v>0.60501207392287437</v>
      </c>
      <c r="D54" s="11">
        <v>0.22</v>
      </c>
      <c r="E54" s="11"/>
    </row>
    <row r="55" spans="1:5">
      <c r="A55" s="4" t="s">
        <v>460</v>
      </c>
      <c r="B55" s="4" t="s">
        <v>394</v>
      </c>
      <c r="C55" s="63">
        <v>0.39602233300819573</v>
      </c>
      <c r="D55" s="11">
        <v>0.08</v>
      </c>
      <c r="E55" s="11"/>
    </row>
    <row r="56" spans="1:5" s="5" customFormat="1">
      <c r="A56" s="7" t="s">
        <v>460</v>
      </c>
      <c r="B56" s="7" t="s">
        <v>425</v>
      </c>
      <c r="C56" s="363">
        <f>G11-(SUM(C51:C55))</f>
        <v>-0.5140677920076695</v>
      </c>
      <c r="D56" s="363"/>
      <c r="E56" s="363"/>
    </row>
    <row r="57" spans="1:5">
      <c r="A57" s="4" t="s">
        <v>461</v>
      </c>
      <c r="B57" s="4" t="s">
        <v>263</v>
      </c>
      <c r="C57" s="63">
        <v>0.21818678113292003</v>
      </c>
      <c r="D57" s="11">
        <v>0.01</v>
      </c>
      <c r="E57" s="11"/>
    </row>
    <row r="58" spans="1:5">
      <c r="A58" s="4" t="s">
        <v>461</v>
      </c>
      <c r="B58" s="4" t="s">
        <v>300</v>
      </c>
      <c r="C58" s="63">
        <v>0.80172466823648059</v>
      </c>
      <c r="D58" s="11">
        <v>0.12</v>
      </c>
      <c r="E58" s="11"/>
    </row>
    <row r="59" spans="1:5">
      <c r="A59" s="4" t="s">
        <v>461</v>
      </c>
      <c r="B59" s="4" t="s">
        <v>332</v>
      </c>
      <c r="C59" s="63">
        <v>0.60829342810194609</v>
      </c>
      <c r="D59" s="11">
        <v>0</v>
      </c>
      <c r="E59" s="11"/>
    </row>
    <row r="60" spans="1:5">
      <c r="A60" s="4" t="s">
        <v>461</v>
      </c>
      <c r="B60" s="4" t="s">
        <v>363</v>
      </c>
      <c r="C60" s="63">
        <v>0.40612556391175891</v>
      </c>
      <c r="D60" s="11">
        <v>0.12</v>
      </c>
      <c r="E60" s="11"/>
    </row>
    <row r="61" spans="1:5">
      <c r="A61" s="4" t="s">
        <v>461</v>
      </c>
      <c r="B61" s="4" t="s">
        <v>394</v>
      </c>
      <c r="C61" s="63">
        <v>0.31012987866286862</v>
      </c>
      <c r="D61" s="11">
        <v>0.09</v>
      </c>
      <c r="E61" s="11"/>
    </row>
    <row r="62" spans="1:5" s="5" customFormat="1">
      <c r="A62" s="7" t="s">
        <v>461</v>
      </c>
      <c r="B62" s="7" t="s">
        <v>425</v>
      </c>
      <c r="C62" s="363">
        <f>G12-(SUM(C57:C61))</f>
        <v>-0.94446032004597447</v>
      </c>
      <c r="D62" s="363"/>
      <c r="E62" s="363"/>
    </row>
  </sheetData>
  <mergeCells count="3">
    <mergeCell ref="F1:F2"/>
    <mergeCell ref="A1:A2"/>
    <mergeCell ref="B1:B2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4299E-3843-B34F-AA63-1C76AF079EDA}">
  <sheetPr codeName="Sheet4">
    <tabColor rgb="FF78A600"/>
  </sheetPr>
  <dimension ref="A1:DD80"/>
  <sheetViews>
    <sheetView zoomScale="75" zoomScaleNormal="60" workbookViewId="0">
      <selection activeCell="F71" sqref="F71"/>
    </sheetView>
  </sheetViews>
  <sheetFormatPr defaultColWidth="8.85546875" defaultRowHeight="15"/>
  <cols>
    <col min="1" max="1" width="14.42578125" style="4" customWidth="1"/>
    <col min="2" max="2" width="11.85546875" style="4" customWidth="1"/>
    <col min="3" max="4" width="8.7109375" style="11" customWidth="1"/>
    <col min="5" max="6" width="8.7109375" style="15" customWidth="1"/>
    <col min="7" max="56" width="8.7109375" style="11" customWidth="1"/>
    <col min="57" max="58" width="8.7109375" customWidth="1"/>
    <col min="71" max="71" width="1.85546875" customWidth="1"/>
    <col min="73" max="73" width="8.85546875" customWidth="1"/>
    <col min="74" max="74" width="9.7109375" customWidth="1"/>
    <col min="82" max="82" width="9.140625" customWidth="1"/>
    <col min="84" max="85" width="11.7109375" customWidth="1"/>
    <col min="92" max="92" width="10.140625" customWidth="1"/>
    <col min="96" max="96" width="10.140625" customWidth="1"/>
    <col min="97" max="97" width="11" customWidth="1"/>
  </cols>
  <sheetData>
    <row r="1" spans="1:108" ht="27.95" customHeight="1">
      <c r="A1" s="447" t="s">
        <v>6</v>
      </c>
      <c r="B1" s="455" t="s">
        <v>255</v>
      </c>
      <c r="C1" s="461" t="s">
        <v>16</v>
      </c>
      <c r="D1" s="461"/>
      <c r="E1" s="461" t="s">
        <v>178</v>
      </c>
      <c r="F1" s="461"/>
      <c r="G1" s="461" t="s">
        <v>246</v>
      </c>
      <c r="H1" s="461"/>
      <c r="I1" s="461" t="s">
        <v>17</v>
      </c>
      <c r="J1" s="461"/>
      <c r="K1" s="461" t="s">
        <v>19</v>
      </c>
      <c r="L1" s="461"/>
      <c r="M1" s="461" t="s">
        <v>20</v>
      </c>
      <c r="N1" s="461"/>
      <c r="O1" s="461" t="s">
        <v>21</v>
      </c>
      <c r="P1" s="461"/>
      <c r="Q1" s="461" t="s">
        <v>22</v>
      </c>
      <c r="R1" s="461"/>
      <c r="S1" s="461" t="s">
        <v>23</v>
      </c>
      <c r="T1" s="461"/>
      <c r="U1" s="461" t="s">
        <v>24</v>
      </c>
      <c r="V1" s="461"/>
      <c r="W1" s="461" t="s">
        <v>26</v>
      </c>
      <c r="X1" s="461"/>
      <c r="Y1" s="461" t="s">
        <v>27</v>
      </c>
      <c r="Z1" s="461"/>
      <c r="AA1" s="461" t="s">
        <v>28</v>
      </c>
      <c r="AB1" s="461"/>
      <c r="AC1" s="461" t="s">
        <v>29</v>
      </c>
      <c r="AD1" s="461"/>
      <c r="AE1" s="461" t="s">
        <v>30</v>
      </c>
      <c r="AF1" s="461"/>
      <c r="AG1" s="461" t="s">
        <v>31</v>
      </c>
      <c r="AH1" s="461"/>
      <c r="AI1" s="461" t="s">
        <v>32</v>
      </c>
      <c r="AJ1" s="461"/>
      <c r="AK1" s="461" t="s">
        <v>33</v>
      </c>
      <c r="AL1" s="461"/>
      <c r="AM1" s="461" t="s">
        <v>34</v>
      </c>
      <c r="AN1" s="461"/>
      <c r="AO1" s="461" t="s">
        <v>35</v>
      </c>
      <c r="AP1" s="461"/>
      <c r="AQ1" s="461" t="s">
        <v>36</v>
      </c>
      <c r="AR1" s="461"/>
      <c r="AS1" s="461" t="s">
        <v>37</v>
      </c>
      <c r="AT1" s="461"/>
      <c r="AU1" s="461" t="s">
        <v>38</v>
      </c>
      <c r="AV1" s="461"/>
      <c r="AW1" s="461" t="s">
        <v>39</v>
      </c>
      <c r="AX1" s="461"/>
      <c r="AY1" s="461" t="s">
        <v>40</v>
      </c>
      <c r="AZ1" s="461"/>
      <c r="BA1" s="461" t="s">
        <v>41</v>
      </c>
      <c r="BB1" s="461"/>
      <c r="BC1" s="461" t="s">
        <v>42</v>
      </c>
      <c r="BD1" s="461"/>
      <c r="BE1" s="461" t="s">
        <v>43</v>
      </c>
      <c r="BF1" s="461"/>
      <c r="BG1" s="461" t="s">
        <v>44</v>
      </c>
      <c r="BH1" s="461"/>
      <c r="BI1" s="461" t="s">
        <v>45</v>
      </c>
      <c r="BJ1" s="461"/>
      <c r="BK1" s="461" t="s">
        <v>46</v>
      </c>
      <c r="BL1" s="461"/>
      <c r="BM1" s="461" t="s">
        <v>47</v>
      </c>
      <c r="BN1" s="461"/>
      <c r="BO1" s="461" t="s">
        <v>48</v>
      </c>
      <c r="BP1" s="461"/>
      <c r="BQ1" s="461" t="s">
        <v>49</v>
      </c>
      <c r="BR1" s="461"/>
      <c r="BS1" s="50"/>
      <c r="BT1" s="471" t="s">
        <v>180</v>
      </c>
      <c r="BU1" s="471"/>
      <c r="BV1" s="471" t="s">
        <v>179</v>
      </c>
      <c r="BW1" s="471"/>
      <c r="BX1" s="471" t="s">
        <v>244</v>
      </c>
      <c r="BY1" s="471"/>
      <c r="BZ1" s="471" t="s">
        <v>18</v>
      </c>
      <c r="CA1" s="471"/>
      <c r="CB1" s="471" t="s">
        <v>171</v>
      </c>
      <c r="CC1" s="471"/>
      <c r="CD1" s="471" t="s">
        <v>175</v>
      </c>
      <c r="CE1" s="471"/>
      <c r="CF1" s="471" t="s">
        <v>174</v>
      </c>
      <c r="CG1" s="471"/>
      <c r="CH1" s="471" t="s">
        <v>25</v>
      </c>
      <c r="CI1" s="471"/>
      <c r="CJ1" s="471" t="s">
        <v>178</v>
      </c>
      <c r="CK1" s="471"/>
      <c r="CL1" s="471" t="s">
        <v>177</v>
      </c>
      <c r="CM1" s="471"/>
      <c r="CN1" s="471" t="s">
        <v>176</v>
      </c>
      <c r="CO1" s="471"/>
      <c r="CP1" s="471" t="s">
        <v>172</v>
      </c>
      <c r="CQ1" s="471"/>
      <c r="CR1" s="471" t="s">
        <v>173</v>
      </c>
      <c r="CS1" s="471"/>
      <c r="CU1" s="50" t="s">
        <v>211</v>
      </c>
      <c r="CV1" s="50" t="s">
        <v>53</v>
      </c>
      <c r="CW1" s="50" t="s">
        <v>54</v>
      </c>
    </row>
    <row r="2" spans="1:108" s="5" customFormat="1" ht="15.95" customHeight="1">
      <c r="A2" s="441"/>
      <c r="B2" s="456"/>
      <c r="C2" s="18" t="s">
        <v>56</v>
      </c>
      <c r="D2" s="18" t="s">
        <v>186</v>
      </c>
      <c r="E2" s="18" t="s">
        <v>56</v>
      </c>
      <c r="F2" s="18" t="s">
        <v>186</v>
      </c>
      <c r="G2" s="18" t="s">
        <v>56</v>
      </c>
      <c r="H2" s="18" t="s">
        <v>186</v>
      </c>
      <c r="I2" s="18" t="s">
        <v>56</v>
      </c>
      <c r="J2" s="18" t="s">
        <v>186</v>
      </c>
      <c r="K2" s="18" t="s">
        <v>56</v>
      </c>
      <c r="L2" s="18" t="s">
        <v>186</v>
      </c>
      <c r="M2" s="18" t="s">
        <v>56</v>
      </c>
      <c r="N2" s="18" t="s">
        <v>186</v>
      </c>
      <c r="O2" s="18" t="s">
        <v>56</v>
      </c>
      <c r="P2" s="18" t="s">
        <v>186</v>
      </c>
      <c r="Q2" s="18" t="s">
        <v>56</v>
      </c>
      <c r="R2" s="18" t="s">
        <v>186</v>
      </c>
      <c r="S2" s="18" t="s">
        <v>56</v>
      </c>
      <c r="T2" s="18" t="s">
        <v>186</v>
      </c>
      <c r="U2" s="18" t="s">
        <v>56</v>
      </c>
      <c r="V2" s="18" t="s">
        <v>186</v>
      </c>
      <c r="W2" s="18" t="s">
        <v>56</v>
      </c>
      <c r="X2" s="18" t="s">
        <v>186</v>
      </c>
      <c r="Y2" s="18" t="s">
        <v>56</v>
      </c>
      <c r="Z2" s="18" t="s">
        <v>186</v>
      </c>
      <c r="AA2" s="18" t="s">
        <v>56</v>
      </c>
      <c r="AB2" s="18" t="s">
        <v>186</v>
      </c>
      <c r="AC2" s="18" t="s">
        <v>56</v>
      </c>
      <c r="AD2" s="18" t="s">
        <v>186</v>
      </c>
      <c r="AE2" s="18" t="s">
        <v>56</v>
      </c>
      <c r="AF2" s="18" t="s">
        <v>186</v>
      </c>
      <c r="AG2" s="18" t="s">
        <v>56</v>
      </c>
      <c r="AH2" s="18" t="s">
        <v>186</v>
      </c>
      <c r="AI2" s="18" t="s">
        <v>56</v>
      </c>
      <c r="AJ2" s="18" t="s">
        <v>186</v>
      </c>
      <c r="AK2" s="18" t="s">
        <v>56</v>
      </c>
      <c r="AL2" s="18" t="s">
        <v>186</v>
      </c>
      <c r="AM2" s="18" t="s">
        <v>56</v>
      </c>
      <c r="AN2" s="18" t="s">
        <v>186</v>
      </c>
      <c r="AO2" s="18" t="s">
        <v>56</v>
      </c>
      <c r="AP2" s="18" t="s">
        <v>186</v>
      </c>
      <c r="AQ2" s="18" t="s">
        <v>56</v>
      </c>
      <c r="AR2" s="18" t="s">
        <v>186</v>
      </c>
      <c r="AS2" s="18" t="s">
        <v>56</v>
      </c>
      <c r="AT2" s="18" t="s">
        <v>186</v>
      </c>
      <c r="AU2" s="18" t="s">
        <v>56</v>
      </c>
      <c r="AV2" s="18" t="s">
        <v>186</v>
      </c>
      <c r="AW2" s="18" t="s">
        <v>56</v>
      </c>
      <c r="AX2" s="18" t="s">
        <v>186</v>
      </c>
      <c r="AY2" s="18" t="s">
        <v>56</v>
      </c>
      <c r="AZ2" s="18" t="s">
        <v>186</v>
      </c>
      <c r="BA2" s="18" t="s">
        <v>56</v>
      </c>
      <c r="BB2" s="18" t="s">
        <v>186</v>
      </c>
      <c r="BC2" s="18" t="s">
        <v>56</v>
      </c>
      <c r="BD2" s="18" t="s">
        <v>186</v>
      </c>
      <c r="BE2" s="18" t="s">
        <v>56</v>
      </c>
      <c r="BF2" s="18" t="s">
        <v>186</v>
      </c>
      <c r="BG2" s="18" t="s">
        <v>56</v>
      </c>
      <c r="BH2" s="18" t="s">
        <v>186</v>
      </c>
      <c r="BI2" s="18" t="s">
        <v>56</v>
      </c>
      <c r="BJ2" s="18" t="s">
        <v>186</v>
      </c>
      <c r="BK2" s="18" t="s">
        <v>56</v>
      </c>
      <c r="BL2" s="18" t="s">
        <v>186</v>
      </c>
      <c r="BM2" s="18" t="s">
        <v>56</v>
      </c>
      <c r="BN2" s="18" t="s">
        <v>186</v>
      </c>
      <c r="BO2" s="18" t="s">
        <v>56</v>
      </c>
      <c r="BP2" s="18" t="s">
        <v>186</v>
      </c>
      <c r="BQ2" s="18" t="s">
        <v>56</v>
      </c>
      <c r="BR2" s="18" t="s">
        <v>186</v>
      </c>
      <c r="BS2" s="18"/>
      <c r="BT2" s="18" t="s">
        <v>56</v>
      </c>
      <c r="BU2" s="18" t="s">
        <v>186</v>
      </c>
      <c r="BV2" s="18" t="s">
        <v>56</v>
      </c>
      <c r="BW2" s="18" t="s">
        <v>186</v>
      </c>
      <c r="BX2" s="18" t="s">
        <v>56</v>
      </c>
      <c r="BY2" s="18" t="s">
        <v>186</v>
      </c>
      <c r="BZ2" s="18" t="s">
        <v>56</v>
      </c>
      <c r="CA2" s="18" t="s">
        <v>186</v>
      </c>
      <c r="CB2" s="18" t="s">
        <v>56</v>
      </c>
      <c r="CC2" s="18" t="s">
        <v>186</v>
      </c>
      <c r="CD2" s="18" t="s">
        <v>56</v>
      </c>
      <c r="CE2" s="18" t="s">
        <v>186</v>
      </c>
      <c r="CF2" s="18" t="s">
        <v>56</v>
      </c>
      <c r="CG2" s="18" t="s">
        <v>186</v>
      </c>
      <c r="CH2" s="18" t="s">
        <v>56</v>
      </c>
      <c r="CI2" s="18" t="s">
        <v>186</v>
      </c>
      <c r="CJ2" s="18" t="s">
        <v>56</v>
      </c>
      <c r="CK2" s="18" t="s">
        <v>186</v>
      </c>
      <c r="CL2" s="18" t="s">
        <v>56</v>
      </c>
      <c r="CM2" s="18" t="s">
        <v>186</v>
      </c>
      <c r="CN2" s="18" t="s">
        <v>56</v>
      </c>
      <c r="CO2" s="18" t="s">
        <v>186</v>
      </c>
      <c r="CP2" s="18" t="s">
        <v>56</v>
      </c>
      <c r="CQ2" s="18" t="s">
        <v>186</v>
      </c>
      <c r="CR2" s="18" t="s">
        <v>56</v>
      </c>
      <c r="CS2" s="64" t="s">
        <v>186</v>
      </c>
      <c r="CU2" s="56" t="s">
        <v>56</v>
      </c>
      <c r="CV2" s="56" t="s">
        <v>56</v>
      </c>
      <c r="CW2" s="56" t="s">
        <v>56</v>
      </c>
      <c r="CX2" s="416"/>
    </row>
    <row r="3" spans="1:108">
      <c r="A3" s="4" t="s">
        <v>262</v>
      </c>
      <c r="B3" s="440" t="s">
        <v>263</v>
      </c>
      <c r="C3" s="63">
        <v>1.8151005291225479E-2</v>
      </c>
      <c r="D3" s="63">
        <v>5.1163536559854722E-3</v>
      </c>
      <c r="E3" s="63">
        <v>4.6004415164944783</v>
      </c>
      <c r="F3" s="63">
        <v>0.98760875220333799</v>
      </c>
      <c r="G3" s="63">
        <v>2.3902495911919135</v>
      </c>
      <c r="H3" s="63">
        <v>0.11540816778214798</v>
      </c>
      <c r="I3" s="63">
        <v>0.13175712309155119</v>
      </c>
      <c r="J3" s="63">
        <v>3.6663145632530501E-2</v>
      </c>
      <c r="K3" s="63">
        <v>2.8377591982559503E-2</v>
      </c>
      <c r="L3" s="63">
        <v>4.7193866077929504E-3</v>
      </c>
      <c r="M3" s="63">
        <v>0.16618667262344586</v>
      </c>
      <c r="N3" s="63">
        <v>1.6204947996617959E-2</v>
      </c>
      <c r="O3" s="63">
        <v>5.334963362093028E-2</v>
      </c>
      <c r="P3" s="63">
        <v>7.611057411249747E-3</v>
      </c>
      <c r="Q3" s="63">
        <v>0.15378476239895056</v>
      </c>
      <c r="R3" s="63">
        <v>4.1950121566442337E-2</v>
      </c>
      <c r="S3" s="63">
        <v>4.237719427887874E-2</v>
      </c>
      <c r="T3" s="63">
        <v>1.0938338923992395E-2</v>
      </c>
      <c r="U3" s="63">
        <v>1.8565436381669267E-2</v>
      </c>
      <c r="V3" s="63">
        <v>4.5846786317757385E-3</v>
      </c>
      <c r="W3" s="63">
        <v>2.7962508336697344E-2</v>
      </c>
      <c r="X3" s="63">
        <v>7.1463370172567559E-3</v>
      </c>
      <c r="Y3" s="63">
        <v>9.5327243997473457E-2</v>
      </c>
      <c r="Z3" s="63">
        <v>1.9941539919751894E-2</v>
      </c>
      <c r="AA3" s="63">
        <v>1.9675614193597622E-2</v>
      </c>
      <c r="AB3" s="63">
        <v>3.7136936372142367E-4</v>
      </c>
      <c r="AC3" s="63">
        <v>0.54355451639004126</v>
      </c>
      <c r="AD3" s="63">
        <v>7.4285991944038525E-3</v>
      </c>
      <c r="AE3" s="63">
        <v>6.9500352706289667E-2</v>
      </c>
      <c r="AF3" s="63">
        <v>1.6553067697407356E-4</v>
      </c>
      <c r="AG3" s="63">
        <v>1.1455478155749839E-3</v>
      </c>
      <c r="AH3" s="63">
        <v>8.4885334778451906E-4</v>
      </c>
      <c r="AI3" s="63">
        <v>8.8759195382987252E-2</v>
      </c>
      <c r="AJ3" s="63">
        <v>1.9074005397368296E-2</v>
      </c>
      <c r="AK3" s="63">
        <v>0.16680869748209301</v>
      </c>
      <c r="AL3" s="63">
        <v>3.6672518506100073E-2</v>
      </c>
      <c r="AM3" s="63">
        <v>1.8746204045355295E-2</v>
      </c>
      <c r="AN3" s="63">
        <v>4.2238679960240879E-3</v>
      </c>
      <c r="AO3" s="63">
        <v>7.1447373714800921E-2</v>
      </c>
      <c r="AP3" s="63">
        <v>1.6363131504850501E-2</v>
      </c>
      <c r="AQ3" s="63">
        <v>1.3670739164996774E-2</v>
      </c>
      <c r="AR3" s="63">
        <v>3.1968202314732997E-3</v>
      </c>
      <c r="AS3" s="63">
        <v>2.9369780713112935E-3</v>
      </c>
      <c r="AT3" s="63">
        <v>6.5574242318128468E-4</v>
      </c>
      <c r="AU3" s="63">
        <v>1.2127349435678733E-2</v>
      </c>
      <c r="AV3" s="63">
        <v>2.8072921449609953E-3</v>
      </c>
      <c r="AW3" s="63">
        <v>1.318316888739991E-3</v>
      </c>
      <c r="AX3" s="63">
        <v>3.0104613062440356E-4</v>
      </c>
      <c r="AY3" s="63">
        <v>8.560094922737585E-3</v>
      </c>
      <c r="AZ3" s="63">
        <v>1.9724710859337457E-3</v>
      </c>
      <c r="BA3" s="63">
        <v>1.5283987038519989E-3</v>
      </c>
      <c r="BB3" s="63">
        <v>3.624409901967994E-4</v>
      </c>
      <c r="BC3" s="63">
        <v>3.8787981779567229E-3</v>
      </c>
      <c r="BD3" s="63">
        <v>8.5538038093178903E-4</v>
      </c>
      <c r="BE3" s="63">
        <v>5.0634076453018079E-4</v>
      </c>
      <c r="BF3" s="63">
        <v>1.1747757971842146E-4</v>
      </c>
      <c r="BG3" s="63">
        <v>3.0513641638952606E-3</v>
      </c>
      <c r="BH3" s="63">
        <v>6.6982530068918707E-4</v>
      </c>
      <c r="BI3" s="63">
        <v>4.2312062443264586E-4</v>
      </c>
      <c r="BJ3" s="63">
        <v>9.4394556381213065E-5</v>
      </c>
      <c r="BK3" s="63">
        <v>3.6759741919103472E-3</v>
      </c>
      <c r="BL3" s="63">
        <v>6.1115728399934257E-4</v>
      </c>
      <c r="BM3" s="63">
        <v>6.6226829894658404E-3</v>
      </c>
      <c r="BN3" s="63">
        <v>1.5892270251456346E-3</v>
      </c>
      <c r="BO3" s="63">
        <v>0.23965811411575103</v>
      </c>
      <c r="BP3" s="63">
        <v>0.19505075209602998</v>
      </c>
      <c r="BQ3" s="63">
        <v>1.0177453491850175E-2</v>
      </c>
      <c r="BR3" s="63">
        <v>1.9303345366466233E-3</v>
      </c>
      <c r="BS3" s="63"/>
      <c r="BT3" s="63" t="s">
        <v>188</v>
      </c>
      <c r="BU3" s="63"/>
      <c r="BV3" s="63">
        <v>26.981083502446239</v>
      </c>
      <c r="BW3" s="63">
        <v>0</v>
      </c>
      <c r="BX3" s="63">
        <v>0.34805661742728145</v>
      </c>
      <c r="BY3" s="63">
        <v>1.7977489668822462E-2</v>
      </c>
      <c r="BZ3" s="63" t="s">
        <v>188</v>
      </c>
      <c r="CA3" s="63"/>
      <c r="CB3" s="63">
        <v>247.51656150203723</v>
      </c>
      <c r="CC3" s="63">
        <v>0.41725393714981834</v>
      </c>
      <c r="CD3" s="63">
        <v>1.2228108137870277</v>
      </c>
      <c r="CE3" s="63">
        <v>0.14426997231846525</v>
      </c>
      <c r="CF3" s="63">
        <v>352.80063940409332</v>
      </c>
      <c r="CG3" s="63">
        <v>0</v>
      </c>
      <c r="CH3" s="63">
        <v>2.3662769204146805</v>
      </c>
      <c r="CI3" s="63">
        <v>0.11063436554989448</v>
      </c>
      <c r="CJ3" s="63">
        <v>4.2276682870042634</v>
      </c>
      <c r="CK3" s="63">
        <v>0.88075631508327723</v>
      </c>
      <c r="CL3" s="63">
        <v>151.74502115877735</v>
      </c>
      <c r="CM3" s="63">
        <v>3.5733411158945088</v>
      </c>
      <c r="CN3" s="63">
        <v>110.79046266144384</v>
      </c>
      <c r="CO3" s="63">
        <v>1.1669225046686216</v>
      </c>
      <c r="CP3" s="63">
        <v>75.928018311387987</v>
      </c>
      <c r="CQ3" s="63">
        <v>2.5181715467198367</v>
      </c>
      <c r="CR3" s="63">
        <v>90.924192348230989</v>
      </c>
      <c r="CS3">
        <v>27.669986575538278</v>
      </c>
      <c r="CU3" s="63">
        <v>0.41316538495732746</v>
      </c>
      <c r="CV3" s="63">
        <v>0.36236918786154454</v>
      </c>
      <c r="CW3" s="63">
        <v>3.1393783681823113E-2</v>
      </c>
    </row>
    <row r="4" spans="1:108" s="11" customFormat="1">
      <c r="A4" s="4" t="s">
        <v>267</v>
      </c>
      <c r="B4" s="447"/>
      <c r="C4" s="63">
        <v>0.11964650902789081</v>
      </c>
      <c r="D4" s="63">
        <v>1.295766852898572E-2</v>
      </c>
      <c r="E4" s="63">
        <v>22.159094171274077</v>
      </c>
      <c r="F4" s="63">
        <v>2.2158261276942413</v>
      </c>
      <c r="G4" s="63">
        <v>9.8894931437508387</v>
      </c>
      <c r="H4" s="63">
        <v>0.58764750793760256</v>
      </c>
      <c r="I4" s="63">
        <v>0.73414684739711034</v>
      </c>
      <c r="J4" s="63">
        <v>7.1285136792327106E-2</v>
      </c>
      <c r="K4" s="63">
        <v>4.977058464201866E-2</v>
      </c>
      <c r="L4" s="63">
        <v>5.2447349020509322E-3</v>
      </c>
      <c r="M4" s="63">
        <v>0.15931288867909657</v>
      </c>
      <c r="N4" s="63">
        <v>1.3116429059902374E-2</v>
      </c>
      <c r="O4" s="63">
        <v>0.50259158359487477</v>
      </c>
      <c r="P4" s="63">
        <v>3.4582768294673667E-2</v>
      </c>
      <c r="Q4" s="63">
        <v>0.30982003415003362</v>
      </c>
      <c r="R4" s="63">
        <v>4.6158245212844499E-2</v>
      </c>
      <c r="S4" s="63">
        <v>0.21056353347564516</v>
      </c>
      <c r="T4" s="63">
        <v>2.2641492819602652E-2</v>
      </c>
      <c r="U4" s="63">
        <v>6.9516854732009872E-2</v>
      </c>
      <c r="V4" s="63">
        <v>7.3742568321277409E-3</v>
      </c>
      <c r="W4" s="63">
        <v>7.4718887405352361E-2</v>
      </c>
      <c r="X4" s="63">
        <v>6.0326857987330288E-3</v>
      </c>
      <c r="Y4" s="63">
        <v>0.81115861157107982</v>
      </c>
      <c r="Z4" s="63">
        <v>6.4755621846967745E-2</v>
      </c>
      <c r="AA4" s="63">
        <v>6.9881418335817985E-2</v>
      </c>
      <c r="AB4" s="63">
        <v>6.3319204390568451E-3</v>
      </c>
      <c r="AC4" s="63">
        <v>0.15514466603039023</v>
      </c>
      <c r="AD4" s="63">
        <v>1.3195079757107783E-2</v>
      </c>
      <c r="AE4" s="63">
        <v>2.6940965491340226E-2</v>
      </c>
      <c r="AF4" s="63">
        <v>3.1068703088187035E-3</v>
      </c>
      <c r="AG4" s="63">
        <v>3.7344617319189422E-3</v>
      </c>
      <c r="AH4" s="63">
        <v>6.2413949402760659E-5</v>
      </c>
      <c r="AI4" s="63">
        <v>0.3478568690234578</v>
      </c>
      <c r="AJ4" s="63">
        <v>2.7519930259201519E-2</v>
      </c>
      <c r="AK4" s="63">
        <v>0.69384831261197666</v>
      </c>
      <c r="AL4" s="63">
        <v>6.4906541845727903E-2</v>
      </c>
      <c r="AM4" s="63">
        <v>7.5823506658533504E-2</v>
      </c>
      <c r="AN4" s="63">
        <v>7.2287682399827221E-3</v>
      </c>
      <c r="AO4" s="63">
        <v>0.27636853057843069</v>
      </c>
      <c r="AP4" s="63">
        <v>2.3603072827531765E-2</v>
      </c>
      <c r="AQ4" s="63">
        <v>5.1833028116373497E-2</v>
      </c>
      <c r="AR4" s="63">
        <v>4.9751697183637693E-3</v>
      </c>
      <c r="AS4" s="63">
        <v>1.0780599000967098E-2</v>
      </c>
      <c r="AT4" s="63">
        <v>9.979649244251038E-4</v>
      </c>
      <c r="AU4" s="63">
        <v>4.1193170423774871E-2</v>
      </c>
      <c r="AV4" s="63">
        <v>3.8949532894624666E-3</v>
      </c>
      <c r="AW4" s="63">
        <v>4.4547888867724631E-3</v>
      </c>
      <c r="AX4" s="63">
        <v>4.0778236218200941E-4</v>
      </c>
      <c r="AY4" s="63">
        <v>2.761686535370746E-2</v>
      </c>
      <c r="AZ4" s="63">
        <v>2.4072743148670522E-3</v>
      </c>
      <c r="BA4" s="63">
        <v>4.5426673000632046E-3</v>
      </c>
      <c r="BB4" s="63">
        <v>3.808106796718722E-4</v>
      </c>
      <c r="BC4" s="63">
        <v>1.1276038936447843E-2</v>
      </c>
      <c r="BD4" s="63">
        <v>8.7961564728684829E-4</v>
      </c>
      <c r="BE4" s="63">
        <v>1.4645852507086416E-3</v>
      </c>
      <c r="BF4" s="63">
        <v>1.104346768967034E-4</v>
      </c>
      <c r="BG4" s="63">
        <v>9.0500971901783748E-3</v>
      </c>
      <c r="BH4" s="63">
        <v>5.9600317900259823E-4</v>
      </c>
      <c r="BI4" s="63">
        <v>1.2152017305272031E-3</v>
      </c>
      <c r="BJ4" s="63">
        <v>9.9115156351879715E-5</v>
      </c>
      <c r="BK4" s="63">
        <v>2.4912755353505258E-2</v>
      </c>
      <c r="BL4" s="63">
        <v>2.1046764352896847E-3</v>
      </c>
      <c r="BM4" s="63">
        <v>9.2364377452941303E-3</v>
      </c>
      <c r="BN4" s="63">
        <v>8.6932929887605266E-4</v>
      </c>
      <c r="BO4" s="63">
        <v>2.4633535068238521E-2</v>
      </c>
      <c r="BP4" s="63">
        <v>7.9813110605995649E-3</v>
      </c>
      <c r="BQ4" s="63">
        <v>8.8341166667992979E-2</v>
      </c>
      <c r="BR4" s="63">
        <v>7.2142350210876371E-3</v>
      </c>
      <c r="BS4" s="63"/>
      <c r="BT4" s="63">
        <v>0.20452951304015132</v>
      </c>
      <c r="BU4" s="63">
        <v>0.16209634270191328</v>
      </c>
      <c r="BV4" s="63">
        <v>115.71182212314146</v>
      </c>
      <c r="BW4" s="63">
        <v>0</v>
      </c>
      <c r="BX4" s="63">
        <v>0.31540748917340428</v>
      </c>
      <c r="BY4" s="63">
        <v>4.1755202303932273E-2</v>
      </c>
      <c r="BZ4" s="63" t="s">
        <v>188</v>
      </c>
      <c r="CA4" s="63"/>
      <c r="CB4" s="63">
        <v>312.27753655760085</v>
      </c>
      <c r="CC4" s="63">
        <v>23.482265668440068</v>
      </c>
      <c r="CD4" s="63">
        <v>2.4079714541200943</v>
      </c>
      <c r="CE4" s="63">
        <v>0.37417804634234575</v>
      </c>
      <c r="CF4" s="63">
        <v>1303.0988976338156</v>
      </c>
      <c r="CG4" s="63">
        <v>0</v>
      </c>
      <c r="CH4" s="63">
        <v>0.49357604875560962</v>
      </c>
      <c r="CI4" s="63">
        <v>0.17077585424070538</v>
      </c>
      <c r="CJ4" s="63">
        <v>21.620931625373061</v>
      </c>
      <c r="CK4" s="63">
        <v>2.2236669408874783</v>
      </c>
      <c r="CL4" s="63">
        <v>24.382636313815198</v>
      </c>
      <c r="CM4" s="63">
        <v>3.8693640476377871</v>
      </c>
      <c r="CN4" s="63">
        <v>53.421538699868726</v>
      </c>
      <c r="CO4" s="63">
        <v>2.0778047128945438</v>
      </c>
      <c r="CP4" s="63">
        <v>45.951268603652174</v>
      </c>
      <c r="CQ4" s="63">
        <v>4.5695060990784437</v>
      </c>
      <c r="CR4" s="63">
        <v>457.15857595304323</v>
      </c>
      <c r="CS4">
        <v>70.019411770641454</v>
      </c>
      <c r="CT4"/>
      <c r="CU4" s="63">
        <v>1.6044262831135645</v>
      </c>
      <c r="CV4" s="63">
        <v>1.4565108459897393</v>
      </c>
      <c r="CW4" s="63">
        <v>0.10081341507218007</v>
      </c>
      <c r="CX4"/>
      <c r="DA4"/>
      <c r="DB4"/>
      <c r="DC4"/>
      <c r="DD4"/>
    </row>
    <row r="5" spans="1:108" s="11" customFormat="1">
      <c r="A5" s="4" t="s">
        <v>271</v>
      </c>
      <c r="B5" s="447"/>
      <c r="C5" s="63">
        <v>3.0627299544343178E-2</v>
      </c>
      <c r="D5" s="63">
        <v>2.8828320631985472E-3</v>
      </c>
      <c r="E5" s="63">
        <v>3.2590828588767082</v>
      </c>
      <c r="F5" s="63">
        <v>0.19317587310822673</v>
      </c>
      <c r="G5" s="63">
        <v>1.0677518012794436</v>
      </c>
      <c r="H5" s="63">
        <v>5.8836230467025205E-3</v>
      </c>
      <c r="I5" s="63">
        <v>0.1922541421978603</v>
      </c>
      <c r="J5" s="63">
        <v>2.0985982736840835E-2</v>
      </c>
      <c r="K5" s="63">
        <v>2.4312443493417869E-2</v>
      </c>
      <c r="L5" s="63">
        <v>6.4378349454585618E-4</v>
      </c>
      <c r="M5" s="63">
        <v>8.1905393585318245E-2</v>
      </c>
      <c r="N5" s="63">
        <v>3.1281762568268695E-3</v>
      </c>
      <c r="O5" s="63">
        <v>6.3288713045920847E-2</v>
      </c>
      <c r="P5" s="63">
        <v>2.5174964246354433E-3</v>
      </c>
      <c r="Q5" s="63">
        <v>0.18050095628066162</v>
      </c>
      <c r="R5" s="63">
        <v>1.5287883807461537E-2</v>
      </c>
      <c r="S5" s="63">
        <v>6.8454891510940877E-2</v>
      </c>
      <c r="T5" s="63">
        <v>7.5646484504975206E-3</v>
      </c>
      <c r="U5" s="63">
        <v>3.1975745403366652E-2</v>
      </c>
      <c r="V5" s="63">
        <v>2.4608334526209949E-3</v>
      </c>
      <c r="W5" s="63">
        <v>4.3645133759227468E-2</v>
      </c>
      <c r="X5" s="63">
        <v>1.6538257164914285E-3</v>
      </c>
      <c r="Y5" s="63">
        <v>0.10277559881210467</v>
      </c>
      <c r="Z5" s="63">
        <v>5.7452418987605424E-3</v>
      </c>
      <c r="AA5" s="63">
        <v>1.5152256846886513E-2</v>
      </c>
      <c r="AB5" s="63">
        <v>1.1715994124878995E-3</v>
      </c>
      <c r="AC5" s="63">
        <v>0.17324330983284172</v>
      </c>
      <c r="AD5" s="63">
        <v>3.4414952452381524E-3</v>
      </c>
      <c r="AE5" s="63">
        <v>4.8522917982418291E-2</v>
      </c>
      <c r="AF5" s="63">
        <v>5.8522878163689087E-4</v>
      </c>
      <c r="AG5" s="63">
        <v>6.5614912775356258E-4</v>
      </c>
      <c r="AH5" s="63">
        <v>2.8026627426289864E-5</v>
      </c>
      <c r="AI5" s="63">
        <v>0.13165141167988967</v>
      </c>
      <c r="AJ5" s="63">
        <v>9.6484852179797923E-3</v>
      </c>
      <c r="AK5" s="63">
        <v>0.26352270175931553</v>
      </c>
      <c r="AL5" s="63">
        <v>2.5406995638596473E-2</v>
      </c>
      <c r="AM5" s="63">
        <v>2.9080042789474458E-2</v>
      </c>
      <c r="AN5" s="63">
        <v>2.6475806465041745E-3</v>
      </c>
      <c r="AO5" s="63">
        <v>0.11250979674767754</v>
      </c>
      <c r="AP5" s="63">
        <v>1.0197283310451626E-2</v>
      </c>
      <c r="AQ5" s="63">
        <v>2.1189993007822247E-2</v>
      </c>
      <c r="AR5" s="63">
        <v>1.9114547842254319E-3</v>
      </c>
      <c r="AS5" s="63">
        <v>4.429571908040917E-3</v>
      </c>
      <c r="AT5" s="63">
        <v>4.2994995491363585E-4</v>
      </c>
      <c r="AU5" s="63">
        <v>1.8130866008893586E-2</v>
      </c>
      <c r="AV5" s="63">
        <v>1.6760639019769389E-3</v>
      </c>
      <c r="AW5" s="63">
        <v>1.9773193348596257E-3</v>
      </c>
      <c r="AX5" s="63">
        <v>1.8535953948743634E-4</v>
      </c>
      <c r="AY5" s="63">
        <v>1.2953250797487492E-2</v>
      </c>
      <c r="AZ5" s="63">
        <v>8.8157862119982806E-4</v>
      </c>
      <c r="BA5" s="63">
        <v>2.3002933615990846E-3</v>
      </c>
      <c r="BB5" s="63">
        <v>1.73261027269015E-4</v>
      </c>
      <c r="BC5" s="63">
        <v>5.9086252766257221E-3</v>
      </c>
      <c r="BD5" s="63">
        <v>2.6835974508448166E-4</v>
      </c>
      <c r="BE5" s="63">
        <v>7.8049437951833772E-4</v>
      </c>
      <c r="BF5" s="63">
        <v>3.5808797313468239E-5</v>
      </c>
      <c r="BG5" s="63">
        <v>4.7823042962180252E-3</v>
      </c>
      <c r="BH5" s="63">
        <v>1.3675911923737336E-4</v>
      </c>
      <c r="BI5" s="63">
        <v>6.5692313958232455E-4</v>
      </c>
      <c r="BJ5" s="63">
        <v>1.4703356097764431E-5</v>
      </c>
      <c r="BK5" s="63">
        <v>3.4493111935308706E-3</v>
      </c>
      <c r="BL5" s="63">
        <v>2.4122581587871538E-5</v>
      </c>
      <c r="BM5" s="63">
        <v>3.4432485570084687E-3</v>
      </c>
      <c r="BN5" s="63">
        <v>3.9599732400625811E-4</v>
      </c>
      <c r="BO5" s="63">
        <v>1.3102658599304366E-2</v>
      </c>
      <c r="BP5" s="63">
        <v>1.4620054922209517E-3</v>
      </c>
      <c r="BQ5" s="63">
        <v>1.9645351987320037E-2</v>
      </c>
      <c r="BR5" s="63">
        <v>2.1524861592948251E-3</v>
      </c>
      <c r="BS5" s="63"/>
      <c r="BT5" s="63" t="s">
        <v>188</v>
      </c>
      <c r="BU5" s="63"/>
      <c r="BV5" s="63">
        <v>42.176345411585146</v>
      </c>
      <c r="BW5" s="63">
        <v>0</v>
      </c>
      <c r="BX5" s="63">
        <v>0.3865334096479256</v>
      </c>
      <c r="BY5" s="63">
        <v>2.6436150220455969E-3</v>
      </c>
      <c r="BZ5" s="63" t="s">
        <v>188</v>
      </c>
      <c r="CA5" s="63"/>
      <c r="CB5" s="63">
        <v>291.79503661632845</v>
      </c>
      <c r="CC5" s="63">
        <v>2.437975110848662</v>
      </c>
      <c r="CD5" s="63">
        <v>1.1787962840663937</v>
      </c>
      <c r="CE5" s="63">
        <v>9.1021412535068111E-2</v>
      </c>
      <c r="CF5" s="63">
        <v>551.31084988039163</v>
      </c>
      <c r="CG5" s="63">
        <v>0</v>
      </c>
      <c r="CH5" s="63">
        <v>0.60449962576498051</v>
      </c>
      <c r="CI5" s="63">
        <v>9.0485720945508802E-2</v>
      </c>
      <c r="CJ5" s="63">
        <v>3.1326553075331312</v>
      </c>
      <c r="CK5" s="63">
        <v>0.19842645640513554</v>
      </c>
      <c r="CL5" s="63">
        <v>21.06350254626572</v>
      </c>
      <c r="CM5" s="63">
        <v>0.67897587067853016</v>
      </c>
      <c r="CN5" s="63">
        <v>54.796665639354863</v>
      </c>
      <c r="CO5" s="63">
        <v>0.5682795522857943</v>
      </c>
      <c r="CP5" s="63">
        <v>25.872319816844982</v>
      </c>
      <c r="CQ5" s="63">
        <v>1.4467990242088451</v>
      </c>
      <c r="CR5" s="63">
        <v>172.79279120621086</v>
      </c>
      <c r="CS5">
        <v>16.563554409546541</v>
      </c>
      <c r="CT5"/>
      <c r="CU5" s="63">
        <v>0.64056547744874459</v>
      </c>
      <c r="CV5" s="63">
        <v>0.5623835178922203</v>
      </c>
      <c r="CW5" s="63">
        <v>4.7490076594784193E-2</v>
      </c>
      <c r="CX5"/>
      <c r="DA5"/>
      <c r="DB5"/>
      <c r="DC5"/>
      <c r="DD5"/>
    </row>
    <row r="6" spans="1:108" s="11" customFormat="1">
      <c r="A6" s="4" t="s">
        <v>275</v>
      </c>
      <c r="B6" s="447"/>
      <c r="C6" s="13">
        <v>0.17167716233182953</v>
      </c>
      <c r="D6" s="13">
        <v>1.7406526744150094E-2</v>
      </c>
      <c r="E6" s="13">
        <v>30.362525549261459</v>
      </c>
      <c r="F6" s="13">
        <v>3.7146004273813071</v>
      </c>
      <c r="G6" s="13">
        <v>7.9096025735793658</v>
      </c>
      <c r="H6" s="13">
        <v>0.26491833445317875</v>
      </c>
      <c r="I6" s="13">
        <v>1.1592670747325402</v>
      </c>
      <c r="J6" s="13">
        <v>0.11504204772605504</v>
      </c>
      <c r="K6" s="13">
        <v>6.7196346222038794E-2</v>
      </c>
      <c r="L6" s="13">
        <v>5.8881025462126299E-3</v>
      </c>
      <c r="M6" s="13">
        <v>0.20099129469227706</v>
      </c>
      <c r="N6" s="13">
        <v>1.5666617224541268E-2</v>
      </c>
      <c r="O6" s="13">
        <v>0.77332505496836612</v>
      </c>
      <c r="P6" s="13">
        <v>4.2084156272460704E-2</v>
      </c>
      <c r="Q6" s="13">
        <v>0.8924362806815459</v>
      </c>
      <c r="R6" s="13">
        <v>0.72046312773612109</v>
      </c>
      <c r="S6" s="13">
        <v>0.28586013935972809</v>
      </c>
      <c r="T6" s="13">
        <v>3.296561555347604E-2</v>
      </c>
      <c r="U6" s="13">
        <v>6.6081926454058096E-2</v>
      </c>
      <c r="V6" s="13">
        <v>7.3192134364588879E-3</v>
      </c>
      <c r="W6" s="13">
        <v>7.9760604208185912E-2</v>
      </c>
      <c r="X6" s="13">
        <v>7.1662167406085411E-3</v>
      </c>
      <c r="Y6" s="13">
        <v>1.2170546710800092</v>
      </c>
      <c r="Z6" s="13">
        <v>0.10066212500693944</v>
      </c>
      <c r="AA6" s="13">
        <v>9.4684317406793728E-2</v>
      </c>
      <c r="AB6" s="13">
        <v>1.1862711229624602E-2</v>
      </c>
      <c r="AC6" s="13">
        <v>7.8935187071692101E-2</v>
      </c>
      <c r="AD6" s="13">
        <v>2.8390620408411385E-3</v>
      </c>
      <c r="AE6" s="13">
        <v>2.7486991364022897E-2</v>
      </c>
      <c r="AF6" s="13">
        <v>1.1787636844732708E-3</v>
      </c>
      <c r="AG6" s="13">
        <v>4.1315641089714724E-3</v>
      </c>
      <c r="AH6" s="13">
        <v>3.0201832245746777E-4</v>
      </c>
      <c r="AI6" s="13">
        <v>0.3611073753160679</v>
      </c>
      <c r="AJ6" s="13">
        <v>3.4627807054323369E-2</v>
      </c>
      <c r="AK6" s="13">
        <v>0.68824978023705563</v>
      </c>
      <c r="AL6" s="13">
        <v>6.59603514019622E-2</v>
      </c>
      <c r="AM6" s="13">
        <v>7.3586053397661888E-2</v>
      </c>
      <c r="AN6" s="13">
        <v>7.1648650634520651E-3</v>
      </c>
      <c r="AO6" s="13">
        <v>0.26366185830652827</v>
      </c>
      <c r="AP6" s="13">
        <v>2.4371794402633859E-2</v>
      </c>
      <c r="AQ6" s="13">
        <v>4.7665893038589556E-2</v>
      </c>
      <c r="AR6" s="13">
        <v>4.5409459736283804E-3</v>
      </c>
      <c r="AS6" s="13">
        <v>1.0051326850317273E-2</v>
      </c>
      <c r="AT6" s="13">
        <v>9.1956449036389391E-4</v>
      </c>
      <c r="AU6" s="13">
        <v>3.8192492200523134E-2</v>
      </c>
      <c r="AV6" s="13">
        <v>3.4360318242825853E-3</v>
      </c>
      <c r="AW6" s="13">
        <v>4.1492156951142174E-3</v>
      </c>
      <c r="AX6" s="13">
        <v>3.8409297680340839E-4</v>
      </c>
      <c r="AY6" s="13">
        <v>2.6352960071014661E-2</v>
      </c>
      <c r="AZ6" s="13">
        <v>2.4322296633277878E-3</v>
      </c>
      <c r="BA6" s="13">
        <v>4.5364994669163973E-3</v>
      </c>
      <c r="BB6" s="13">
        <v>3.8724248925795879E-4</v>
      </c>
      <c r="BC6" s="13">
        <v>1.183002983166107E-2</v>
      </c>
      <c r="BD6" s="13">
        <v>9.8482364928098912E-4</v>
      </c>
      <c r="BE6" s="13">
        <v>1.6147031307183566E-3</v>
      </c>
      <c r="BF6" s="13">
        <v>1.4052308149490692E-4</v>
      </c>
      <c r="BG6" s="13">
        <v>1.023989524883274E-2</v>
      </c>
      <c r="BH6" s="13">
        <v>9.1880212525428625E-4</v>
      </c>
      <c r="BI6" s="13">
        <v>1.4258503192692337E-3</v>
      </c>
      <c r="BJ6" s="13">
        <v>1.2893849034016018E-4</v>
      </c>
      <c r="BK6" s="13">
        <v>4.2290043459451122E-2</v>
      </c>
      <c r="BL6" s="13">
        <v>3.312388491132804E-3</v>
      </c>
      <c r="BM6" s="13">
        <v>1.076474997745437E-2</v>
      </c>
      <c r="BN6" s="13">
        <v>1.0307011047694711E-3</v>
      </c>
      <c r="BO6" s="13">
        <v>1.6096497104325813E-2</v>
      </c>
      <c r="BP6" s="13">
        <v>1.816043614904119E-3</v>
      </c>
      <c r="BQ6" s="13">
        <v>6.4408428421366209E-2</v>
      </c>
      <c r="BR6" s="13">
        <v>5.0194367302690184E-3</v>
      </c>
      <c r="BS6" s="13"/>
      <c r="BT6" s="13">
        <v>1.0308783300431843</v>
      </c>
      <c r="BU6" s="13">
        <v>0.19453246590472084</v>
      </c>
      <c r="BV6" s="13">
        <v>189.46174039736943</v>
      </c>
      <c r="BW6" s="13">
        <v>0</v>
      </c>
      <c r="BX6" s="13">
        <v>0.40247936898387682</v>
      </c>
      <c r="BY6" s="13">
        <v>1.660265565834728E-2</v>
      </c>
      <c r="BZ6" s="13">
        <v>0.16690148270284086</v>
      </c>
      <c r="CA6" s="13">
        <v>4.5187024935015273E-2</v>
      </c>
      <c r="CB6" s="13">
        <v>284.00202026652408</v>
      </c>
      <c r="CC6" s="13">
        <v>3.5559583377738622</v>
      </c>
      <c r="CD6" s="13">
        <v>2.2785978245706953</v>
      </c>
      <c r="CE6" s="13">
        <v>0.21371665882330221</v>
      </c>
      <c r="CF6" s="13">
        <v>1863.7203227908074</v>
      </c>
      <c r="CG6" s="13">
        <v>0</v>
      </c>
      <c r="CH6" s="13">
        <v>1.1878411356768959</v>
      </c>
      <c r="CI6" s="13">
        <v>0.24578652130356446</v>
      </c>
      <c r="CJ6" s="13">
        <v>31.162276144623522</v>
      </c>
      <c r="CK6" s="13">
        <v>3.4424732060728429</v>
      </c>
      <c r="CL6" s="13">
        <v>37.265751385062678</v>
      </c>
      <c r="CM6" s="13">
        <v>2.0119732709412195</v>
      </c>
      <c r="CN6" s="13">
        <v>52.945628117641604</v>
      </c>
      <c r="CO6" s="13">
        <v>2.9424369968046316</v>
      </c>
      <c r="CP6" s="13">
        <v>69.46608963822267</v>
      </c>
      <c r="CQ6" s="13">
        <v>5.3912351909199367</v>
      </c>
      <c r="CR6" s="13">
        <v>733.86523446906995</v>
      </c>
      <c r="CS6">
        <v>67.063768915385339</v>
      </c>
      <c r="CT6"/>
      <c r="CU6" s="63">
        <v>1.5960715772474416</v>
      </c>
      <c r="CV6" s="63">
        <v>1.4443222871462205</v>
      </c>
      <c r="CW6" s="63">
        <v>9.8341645964049804E-2</v>
      </c>
      <c r="CX6"/>
      <c r="DA6"/>
      <c r="DB6"/>
      <c r="DC6"/>
      <c r="DD6"/>
    </row>
    <row r="7" spans="1:108" s="11" customFormat="1">
      <c r="A7" s="4" t="s">
        <v>279</v>
      </c>
      <c r="B7" s="447"/>
      <c r="C7" s="63">
        <v>6.6804935919925326E-2</v>
      </c>
      <c r="D7" s="63">
        <v>8.3072097230351798E-3</v>
      </c>
      <c r="E7" s="63">
        <v>7.3857493809099006</v>
      </c>
      <c r="F7" s="63">
        <v>0.86842437518008653</v>
      </c>
      <c r="G7" s="63">
        <v>4.6829879761227806</v>
      </c>
      <c r="H7" s="63">
        <v>0.14980598931452851</v>
      </c>
      <c r="I7" s="63">
        <v>0.49669153964361118</v>
      </c>
      <c r="J7" s="63">
        <v>6.7898987784923467E-2</v>
      </c>
      <c r="K7" s="63">
        <v>3.6837899758244079E-2</v>
      </c>
      <c r="L7" s="63">
        <v>3.4796997819255965E-3</v>
      </c>
      <c r="M7" s="63">
        <v>0.10521349332857773</v>
      </c>
      <c r="N7" s="63">
        <v>9.4552005353192338E-3</v>
      </c>
      <c r="O7" s="63">
        <v>0.16125189210462507</v>
      </c>
      <c r="P7" s="63">
        <v>9.5356809108072278E-3</v>
      </c>
      <c r="Q7" s="63">
        <v>0.55613576419401112</v>
      </c>
      <c r="R7" s="63">
        <v>5.8329552493841988E-2</v>
      </c>
      <c r="S7" s="63">
        <v>0.16902385346095064</v>
      </c>
      <c r="T7" s="63">
        <v>2.395831340585949E-2</v>
      </c>
      <c r="U7" s="63">
        <v>6.8292759688333912E-2</v>
      </c>
      <c r="V7" s="63">
        <v>9.1918112193399085E-3</v>
      </c>
      <c r="W7" s="63">
        <v>9.2492924450938999E-2</v>
      </c>
      <c r="X7" s="63">
        <v>1.1254296028107026E-2</v>
      </c>
      <c r="Y7" s="63">
        <v>0.21854178918856379</v>
      </c>
      <c r="Z7" s="63">
        <v>2.0682229590321718E-2</v>
      </c>
      <c r="AA7" s="63">
        <v>2.9284062319482721E-2</v>
      </c>
      <c r="AB7" s="63">
        <v>3.6880242226886022E-3</v>
      </c>
      <c r="AC7" s="63">
        <v>0.31072310994104058</v>
      </c>
      <c r="AD7" s="63">
        <v>3.871587920101041E-3</v>
      </c>
      <c r="AE7" s="63">
        <v>8.0732943148219841E-2</v>
      </c>
      <c r="AF7" s="63">
        <v>1.3912399360380904E-3</v>
      </c>
      <c r="AG7" s="63">
        <v>7.1181449834918696E-4</v>
      </c>
      <c r="AH7" s="63">
        <v>9.596479693664541E-5</v>
      </c>
      <c r="AI7" s="63">
        <v>0.30237859891135338</v>
      </c>
      <c r="AJ7" s="63">
        <v>3.8280172190274186E-2</v>
      </c>
      <c r="AK7" s="63">
        <v>0.65319226227317484</v>
      </c>
      <c r="AL7" s="63">
        <v>7.851617813067259E-2</v>
      </c>
      <c r="AM7" s="63">
        <v>7.3642005024256135E-2</v>
      </c>
      <c r="AN7" s="63">
        <v>9.1232932731671011E-3</v>
      </c>
      <c r="AO7" s="63">
        <v>0.29109951488242086</v>
      </c>
      <c r="AP7" s="63">
        <v>3.5627074270625114E-2</v>
      </c>
      <c r="AQ7" s="63">
        <v>5.6538386339215325E-2</v>
      </c>
      <c r="AR7" s="63">
        <v>6.9593484874093123E-3</v>
      </c>
      <c r="AS7" s="63">
        <v>1.1796922861291241E-2</v>
      </c>
      <c r="AT7" s="63">
        <v>1.4125650619167087E-3</v>
      </c>
      <c r="AU7" s="63">
        <v>4.7601384384772322E-2</v>
      </c>
      <c r="AV7" s="63">
        <v>5.8374645449740603E-3</v>
      </c>
      <c r="AW7" s="63">
        <v>5.0894828702236503E-3</v>
      </c>
      <c r="AX7" s="63">
        <v>6.1716935615771333E-4</v>
      </c>
      <c r="AY7" s="63">
        <v>3.1943930451245724E-2</v>
      </c>
      <c r="AZ7" s="63">
        <v>3.9108511673552971E-3</v>
      </c>
      <c r="BA7" s="63">
        <v>5.3009879273517276E-3</v>
      </c>
      <c r="BB7" s="63">
        <v>6.5579551959906129E-4</v>
      </c>
      <c r="BC7" s="63">
        <v>1.283811048684784E-2</v>
      </c>
      <c r="BD7" s="63">
        <v>1.5332688534907782E-3</v>
      </c>
      <c r="BE7" s="63">
        <v>1.6307249275010194E-3</v>
      </c>
      <c r="BF7" s="63">
        <v>1.7867335620718071E-4</v>
      </c>
      <c r="BG7" s="63">
        <v>9.6238708472111602E-3</v>
      </c>
      <c r="BH7" s="63">
        <v>1.1200545348673313E-3</v>
      </c>
      <c r="BI7" s="63">
        <v>1.2423070708166876E-3</v>
      </c>
      <c r="BJ7" s="63">
        <v>1.4798185189331017E-4</v>
      </c>
      <c r="BK7" s="63">
        <v>9.5251984431042828E-3</v>
      </c>
      <c r="BL7" s="63">
        <v>9.675315980083401E-4</v>
      </c>
      <c r="BM7" s="63">
        <v>4.6044435467197447E-3</v>
      </c>
      <c r="BN7" s="63">
        <v>4.2151095377197784E-4</v>
      </c>
      <c r="BO7" s="63">
        <v>1.0128353873569217E-2</v>
      </c>
      <c r="BP7" s="63">
        <v>2.674176014143883E-3</v>
      </c>
      <c r="BQ7" s="63">
        <v>5.1300892294221058E-2</v>
      </c>
      <c r="BR7" s="63">
        <v>6.1547446962954E-3</v>
      </c>
      <c r="BS7" s="63"/>
      <c r="BT7" s="63" t="s">
        <v>188</v>
      </c>
      <c r="BU7" s="63"/>
      <c r="BV7" s="63">
        <v>92.191131661006054</v>
      </c>
      <c r="BW7" s="63">
        <v>0</v>
      </c>
      <c r="BX7" s="63">
        <v>0.47614852322874168</v>
      </c>
      <c r="BY7" s="63">
        <v>5.0916319824199759E-2</v>
      </c>
      <c r="BZ7" s="63" t="s">
        <v>188</v>
      </c>
      <c r="CA7" s="63"/>
      <c r="CB7" s="63">
        <v>381.84352104794652</v>
      </c>
      <c r="CC7" s="63">
        <v>3.5868001767340951</v>
      </c>
      <c r="CD7" s="63">
        <v>1.2999981549401003</v>
      </c>
      <c r="CE7" s="63">
        <v>0.13789981411968621</v>
      </c>
      <c r="CF7" s="63">
        <v>1136.1996790376918</v>
      </c>
      <c r="CG7" s="63">
        <v>0</v>
      </c>
      <c r="CH7" s="63">
        <v>0.96197810387271676</v>
      </c>
      <c r="CI7" s="63">
        <v>0.20753885934716743</v>
      </c>
      <c r="CJ7" s="63">
        <v>7.3596068769460032</v>
      </c>
      <c r="CK7" s="63">
        <v>0.87948708583690804</v>
      </c>
      <c r="CL7" s="63">
        <v>20.211546819168287</v>
      </c>
      <c r="CM7" s="63">
        <v>2.2223804662055597</v>
      </c>
      <c r="CN7" s="63">
        <v>60.412938934828958</v>
      </c>
      <c r="CO7" s="63">
        <v>3.1584065427366599</v>
      </c>
      <c r="CP7" s="63">
        <v>45.532799986039414</v>
      </c>
      <c r="CQ7" s="63">
        <v>3.1542083668566838</v>
      </c>
      <c r="CR7" s="63">
        <v>407.10159091188171</v>
      </c>
      <c r="CS7">
        <v>52.628715199517799</v>
      </c>
      <c r="CT7"/>
      <c r="CU7" s="63">
        <v>1.5644674832573751</v>
      </c>
      <c r="CV7" s="63">
        <v>1.3886476902917118</v>
      </c>
      <c r="CW7" s="63">
        <v>0.11527079896597012</v>
      </c>
      <c r="CX7"/>
      <c r="DA7"/>
      <c r="DB7"/>
      <c r="DC7"/>
      <c r="DD7"/>
    </row>
    <row r="8" spans="1:108" s="11" customFormat="1">
      <c r="A8" s="4" t="s">
        <v>283</v>
      </c>
      <c r="B8" s="447"/>
      <c r="C8" s="63">
        <v>9.5339085723431735E-2</v>
      </c>
      <c r="D8" s="63">
        <v>1.8329179482797595E-2</v>
      </c>
      <c r="E8" s="63">
        <v>19.260089441177872</v>
      </c>
      <c r="F8" s="63">
        <v>2.3617119079102884</v>
      </c>
      <c r="G8" s="63">
        <v>5.5409286814098708</v>
      </c>
      <c r="H8" s="63">
        <v>0.33771696527524775</v>
      </c>
      <c r="I8" s="63">
        <v>0.81964974917844302</v>
      </c>
      <c r="J8" s="63">
        <v>0.17451662467069015</v>
      </c>
      <c r="K8" s="63">
        <v>2.833748447932578E-2</v>
      </c>
      <c r="L8" s="63">
        <v>5.4713866104341407E-3</v>
      </c>
      <c r="M8" s="63">
        <v>8.6587526092877828E-2</v>
      </c>
      <c r="N8" s="63">
        <v>1.7614069356045921E-2</v>
      </c>
      <c r="O8" s="63">
        <v>0.50087571366277839</v>
      </c>
      <c r="P8" s="63">
        <v>4.5272493818695143E-2</v>
      </c>
      <c r="Q8" s="63">
        <v>0.3327729904100048</v>
      </c>
      <c r="R8" s="63">
        <v>8.7254598904399752E-2</v>
      </c>
      <c r="S8" s="63">
        <v>0.18698278446314573</v>
      </c>
      <c r="T8" s="63">
        <v>3.8822783309201171E-2</v>
      </c>
      <c r="U8" s="63">
        <v>1.2612887042129485E-2</v>
      </c>
      <c r="V8" s="63">
        <v>2.1236937655946973E-3</v>
      </c>
      <c r="W8" s="63">
        <v>1.751722162253035E-2</v>
      </c>
      <c r="X8" s="63">
        <v>2.065918638874033E-3</v>
      </c>
      <c r="Y8" s="63">
        <v>0.66549720960437464</v>
      </c>
      <c r="Z8" s="63">
        <v>7.7931589206008733E-2</v>
      </c>
      <c r="AA8" s="63">
        <v>6.9164944721494814E-2</v>
      </c>
      <c r="AB8" s="63">
        <v>4.6062335020451142E-3</v>
      </c>
      <c r="AC8" s="63">
        <v>7.4138134678448001E-2</v>
      </c>
      <c r="AD8" s="63">
        <v>7.6634824775106275E-3</v>
      </c>
      <c r="AE8" s="63">
        <v>3.0374484726331391E-2</v>
      </c>
      <c r="AF8" s="63">
        <v>2.4732767612088004E-3</v>
      </c>
      <c r="AG8" s="63">
        <v>4.5925780756508076E-3</v>
      </c>
      <c r="AH8" s="63">
        <v>1.2429290368227519E-3</v>
      </c>
      <c r="AI8" s="63">
        <v>9.5155047550569624E-2</v>
      </c>
      <c r="AJ8" s="63">
        <v>1.1037382834871809E-2</v>
      </c>
      <c r="AK8" s="63">
        <v>0.10531165551258254</v>
      </c>
      <c r="AL8" s="63">
        <v>1.1628704637007822E-2</v>
      </c>
      <c r="AM8" s="63">
        <v>9.0816947910710034E-3</v>
      </c>
      <c r="AN8" s="63">
        <v>1.0173256115336175E-3</v>
      </c>
      <c r="AO8" s="63">
        <v>2.5894782134718006E-2</v>
      </c>
      <c r="AP8" s="63">
        <v>3.0970229525546355E-3</v>
      </c>
      <c r="AQ8" s="63">
        <v>3.815554913435321E-3</v>
      </c>
      <c r="AR8" s="63">
        <v>4.2631576918902137E-4</v>
      </c>
      <c r="AS8" s="63">
        <v>9.141571346344907E-4</v>
      </c>
      <c r="AT8" s="63">
        <v>9.6130562963807627E-5</v>
      </c>
      <c r="AU8" s="63">
        <v>3.7570758746090622E-3</v>
      </c>
      <c r="AV8" s="63">
        <v>4.1867149963446788E-4</v>
      </c>
      <c r="AW8" s="63">
        <v>4.6453392771054553E-4</v>
      </c>
      <c r="AX8" s="63">
        <v>3.3013370648583478E-5</v>
      </c>
      <c r="AY8" s="63">
        <v>3.8537499614443326E-3</v>
      </c>
      <c r="AZ8" s="63">
        <v>4.6860423780006844E-4</v>
      </c>
      <c r="BA8" s="63">
        <v>9.3654397730702965E-4</v>
      </c>
      <c r="BB8" s="63">
        <v>1.0404440631344191E-4</v>
      </c>
      <c r="BC8" s="63">
        <v>3.0893813056184897E-3</v>
      </c>
      <c r="BD8" s="63">
        <v>3.9606861664620634E-4</v>
      </c>
      <c r="BE8" s="63">
        <v>5.2369575543238236E-4</v>
      </c>
      <c r="BF8" s="63">
        <v>4.8284211085894939E-5</v>
      </c>
      <c r="BG8" s="63">
        <v>3.7166920574389713E-3</v>
      </c>
      <c r="BH8" s="63">
        <v>4.3884609325694959E-4</v>
      </c>
      <c r="BI8" s="63">
        <v>6.2220584328855327E-4</v>
      </c>
      <c r="BJ8" s="63">
        <v>5.7349185526731947E-5</v>
      </c>
      <c r="BK8" s="63">
        <v>2.8154099363009357E-2</v>
      </c>
      <c r="BL8" s="63">
        <v>4.3016521082254646E-3</v>
      </c>
      <c r="BM8" s="63">
        <v>1.1194578143516584E-2</v>
      </c>
      <c r="BN8" s="63">
        <v>1.2432586059493269E-3</v>
      </c>
      <c r="BO8" s="63">
        <v>2.0363812079024188E-2</v>
      </c>
      <c r="BP8" s="63">
        <v>9.109117248202226E-3</v>
      </c>
      <c r="BQ8" s="63">
        <v>1.8564099961382863E-2</v>
      </c>
      <c r="BR8" s="63">
        <v>1.6911391772958947E-3</v>
      </c>
      <c r="BS8" s="63"/>
      <c r="BT8" s="63">
        <v>0.27973687779736878</v>
      </c>
      <c r="BU8" s="63">
        <v>0.18557596929282114</v>
      </c>
      <c r="BV8" s="63">
        <v>151.35764228288676</v>
      </c>
      <c r="BW8" s="63">
        <v>0</v>
      </c>
      <c r="BX8" s="63">
        <v>0.35443660433254337</v>
      </c>
      <c r="BY8" s="63">
        <v>5.1033378997087903E-2</v>
      </c>
      <c r="BZ8" s="63">
        <v>8.8411385169828147E-2</v>
      </c>
      <c r="CA8" s="63">
        <v>4.1019893101713237E-2</v>
      </c>
      <c r="CB8" s="63">
        <v>213.03550432646344</v>
      </c>
      <c r="CC8" s="63">
        <v>1.3331748076683252</v>
      </c>
      <c r="CD8" s="63">
        <v>1.2595817919061627</v>
      </c>
      <c r="CE8" s="63">
        <v>0.12049371222395712</v>
      </c>
      <c r="CF8" s="63">
        <v>1509.975579918475</v>
      </c>
      <c r="CG8" s="63">
        <v>0</v>
      </c>
      <c r="CH8" s="63">
        <v>1.0717295631310888</v>
      </c>
      <c r="CI8" s="63">
        <v>0.42038916070566673</v>
      </c>
      <c r="CJ8" s="63">
        <v>20.225386996490325</v>
      </c>
      <c r="CK8" s="63">
        <v>1.9368135996663649</v>
      </c>
      <c r="CL8" s="63">
        <v>23.016719905339613</v>
      </c>
      <c r="CM8" s="63">
        <v>6.2977586296840569</v>
      </c>
      <c r="CN8" s="63">
        <v>46.266252382711791</v>
      </c>
      <c r="CO8" s="63">
        <v>4.8568861420012652</v>
      </c>
      <c r="CP8" s="63">
        <v>58.421817989883209</v>
      </c>
      <c r="CQ8" s="63">
        <v>10.186005923707086</v>
      </c>
      <c r="CR8" s="63">
        <v>588.18849429986528</v>
      </c>
      <c r="CS8">
        <v>120.2133057239428</v>
      </c>
      <c r="CT8"/>
      <c r="CU8" s="63">
        <v>0.27080024240094636</v>
      </c>
      <c r="CV8" s="63">
        <v>0.24017289203701103</v>
      </c>
      <c r="CW8" s="63">
        <v>1.6963878702849367E-2</v>
      </c>
      <c r="CX8"/>
      <c r="DA8"/>
      <c r="DB8"/>
      <c r="DC8"/>
      <c r="DD8"/>
    </row>
    <row r="9" spans="1:108" s="11" customFormat="1">
      <c r="A9" s="4" t="s">
        <v>221</v>
      </c>
      <c r="B9" s="447"/>
      <c r="C9" s="63">
        <v>0.1627169425925655</v>
      </c>
      <c r="D9" s="63">
        <v>2.3885630253362076E-2</v>
      </c>
      <c r="E9" s="63">
        <v>15.249998523127848</v>
      </c>
      <c r="F9" s="63">
        <v>2.9704268429790268</v>
      </c>
      <c r="G9" s="63">
        <v>6.2990890329866653</v>
      </c>
      <c r="H9" s="63">
        <v>0.70815799345240582</v>
      </c>
      <c r="I9" s="63">
        <v>1.3235959640432708</v>
      </c>
      <c r="J9" s="63">
        <v>0.19089546763447918</v>
      </c>
      <c r="K9" s="63">
        <v>5.7841516585419799E-2</v>
      </c>
      <c r="L9" s="63">
        <v>7.6306420361955517E-3</v>
      </c>
      <c r="M9" s="63">
        <v>0.19159221339780799</v>
      </c>
      <c r="N9" s="63">
        <v>2.6393983815945429E-2</v>
      </c>
      <c r="O9" s="63">
        <v>0.2686764029810344</v>
      </c>
      <c r="P9" s="63">
        <v>2.8064155447726252E-2</v>
      </c>
      <c r="Q9" s="63">
        <v>1.0312955011247098</v>
      </c>
      <c r="R9" s="63">
        <v>0.15023110760613517</v>
      </c>
      <c r="S9" s="63">
        <v>0.48590453186984228</v>
      </c>
      <c r="T9" s="63">
        <v>8.027871055332654E-2</v>
      </c>
      <c r="U9" s="63">
        <v>0.1442340730450912</v>
      </c>
      <c r="V9" s="63">
        <v>3.0575466963706114E-2</v>
      </c>
      <c r="W9" s="63">
        <v>0.14603996806465713</v>
      </c>
      <c r="X9" s="63">
        <v>2.9997933815168985E-2</v>
      </c>
      <c r="Y9" s="63">
        <v>0.45496974966483067</v>
      </c>
      <c r="Z9" s="63">
        <v>7.5430443205963357E-2</v>
      </c>
      <c r="AA9" s="63">
        <v>5.6008639136107659E-2</v>
      </c>
      <c r="AB9" s="63">
        <v>1.1898508024179112E-2</v>
      </c>
      <c r="AC9" s="63">
        <v>0.13898523139873512</v>
      </c>
      <c r="AD9" s="63">
        <v>5.6990824852305487E-3</v>
      </c>
      <c r="AE9" s="63">
        <v>3.4541122861761919E-2</v>
      </c>
      <c r="AF9" s="63">
        <v>1.897080496774701E-3</v>
      </c>
      <c r="AG9" s="63">
        <v>1.0154076119074579E-3</v>
      </c>
      <c r="AH9" s="63">
        <v>9.7023178939180973E-5</v>
      </c>
      <c r="AI9" s="63">
        <v>0.6430186121126823</v>
      </c>
      <c r="AJ9" s="63">
        <v>0.13644780774461654</v>
      </c>
      <c r="AK9" s="63">
        <v>1.5072089930100383</v>
      </c>
      <c r="AL9" s="63">
        <v>0.33003665379571762</v>
      </c>
      <c r="AM9" s="63">
        <v>0.18346136929950418</v>
      </c>
      <c r="AN9" s="63">
        <v>4.0329151995670567E-2</v>
      </c>
      <c r="AO9" s="63">
        <v>0.64705645831706238</v>
      </c>
      <c r="AP9" s="63">
        <v>0.13994625583275341</v>
      </c>
      <c r="AQ9" s="63">
        <v>0.11367385054895118</v>
      </c>
      <c r="AR9" s="63">
        <v>2.4243468149115811E-2</v>
      </c>
      <c r="AS9" s="63">
        <v>2.3256240611611096E-2</v>
      </c>
      <c r="AT9" s="63">
        <v>5.1373162257979683E-3</v>
      </c>
      <c r="AU9" s="63">
        <v>8.5557094588423629E-2</v>
      </c>
      <c r="AV9" s="63">
        <v>1.8275547558377001E-2</v>
      </c>
      <c r="AW9" s="63">
        <v>8.7780644874721776E-3</v>
      </c>
      <c r="AX9" s="63">
        <v>1.8533717797701017E-3</v>
      </c>
      <c r="AY9" s="63">
        <v>5.3644354849413108E-2</v>
      </c>
      <c r="AZ9" s="63">
        <v>1.1231989743027394E-2</v>
      </c>
      <c r="BA9" s="63">
        <v>8.8955987960338753E-3</v>
      </c>
      <c r="BB9" s="63">
        <v>1.8376316019343311E-3</v>
      </c>
      <c r="BC9" s="63">
        <v>2.2527759744575927E-2</v>
      </c>
      <c r="BD9" s="63">
        <v>4.5067458019747752E-3</v>
      </c>
      <c r="BE9" s="63">
        <v>2.8671191659466618E-3</v>
      </c>
      <c r="BF9" s="63">
        <v>5.6389946857956271E-4</v>
      </c>
      <c r="BG9" s="63">
        <v>1.7332170095862787E-2</v>
      </c>
      <c r="BH9" s="63">
        <v>3.5082382899887035E-3</v>
      </c>
      <c r="BI9" s="63">
        <v>2.2908362792253985E-3</v>
      </c>
      <c r="BJ9" s="63">
        <v>4.776885376478507E-4</v>
      </c>
      <c r="BK9" s="63">
        <v>2.1723981460131634E-2</v>
      </c>
      <c r="BL9" s="63">
        <v>3.1286532500496246E-3</v>
      </c>
      <c r="BM9" s="63">
        <v>7.7114946599736714E-3</v>
      </c>
      <c r="BN9" s="63">
        <v>1.6653346789242797E-3</v>
      </c>
      <c r="BO9" s="63">
        <v>1.1889190711356912E-2</v>
      </c>
      <c r="BP9" s="63">
        <v>2.5495540751854597E-3</v>
      </c>
      <c r="BQ9" s="63">
        <v>8.2603431513089479E-2</v>
      </c>
      <c r="BR9" s="63">
        <v>1.6990309975027741E-2</v>
      </c>
      <c r="BS9" s="63"/>
      <c r="BT9" s="63">
        <v>1.6502580710297214</v>
      </c>
      <c r="BU9" s="63">
        <v>0.4966849184306496</v>
      </c>
      <c r="BV9" s="63">
        <v>254.85092200399183</v>
      </c>
      <c r="BW9" s="63">
        <v>0</v>
      </c>
      <c r="BX9" s="63">
        <v>0.75178894558219367</v>
      </c>
      <c r="BY9" s="63">
        <v>0.13175876945421017</v>
      </c>
      <c r="BZ9" s="63">
        <v>0.53388154982409541</v>
      </c>
      <c r="CA9" s="63">
        <v>0.12487543697883588</v>
      </c>
      <c r="CB9" s="63">
        <v>201.31843285726492</v>
      </c>
      <c r="CC9" s="63">
        <v>2.9084454297399618</v>
      </c>
      <c r="CD9" s="63">
        <v>2.6875143480658266</v>
      </c>
      <c r="CE9" s="63">
        <v>0.60264798649490092</v>
      </c>
      <c r="CF9" s="63">
        <v>2902.412714988001</v>
      </c>
      <c r="CG9" s="63">
        <v>0</v>
      </c>
      <c r="CH9" s="63">
        <v>1.3873790607550305</v>
      </c>
      <c r="CI9" s="63">
        <v>0.25178158391241817</v>
      </c>
      <c r="CJ9" s="63">
        <v>15.000135287310792</v>
      </c>
      <c r="CK9" s="63">
        <v>3.0325371548280655</v>
      </c>
      <c r="CL9" s="63">
        <v>31.990847370750913</v>
      </c>
      <c r="CM9" s="63">
        <v>5.7870500225810213</v>
      </c>
      <c r="CN9" s="63">
        <v>94.388244293780033</v>
      </c>
      <c r="CO9" s="63">
        <v>11.689999946698871</v>
      </c>
      <c r="CP9" s="63">
        <v>110.70324285703191</v>
      </c>
      <c r="CQ9" s="63">
        <v>17.163921683173854</v>
      </c>
      <c r="CR9" s="63">
        <v>1246.0012018980608</v>
      </c>
      <c r="CS9">
        <v>209.3460862258589</v>
      </c>
      <c r="CT9"/>
      <c r="CU9" s="63">
        <v>3.4119641351220462</v>
      </c>
      <c r="CV9" s="63">
        <v>3.117675523899849</v>
      </c>
      <c r="CW9" s="63">
        <v>0.20189299800695362</v>
      </c>
      <c r="CX9"/>
      <c r="DA9"/>
      <c r="DB9"/>
      <c r="DC9"/>
      <c r="DD9"/>
    </row>
    <row r="10" spans="1:108" s="11" customFormat="1">
      <c r="A10" s="4" t="s">
        <v>290</v>
      </c>
      <c r="B10" s="447"/>
      <c r="C10" s="63">
        <v>1.0077637370075982E-2</v>
      </c>
      <c r="D10" s="63">
        <v>1.5344074047255046E-3</v>
      </c>
      <c r="E10" s="63">
        <v>3.7524681031333516</v>
      </c>
      <c r="F10" s="63">
        <v>0.63877531635620532</v>
      </c>
      <c r="G10" s="63">
        <v>0.92073138171840585</v>
      </c>
      <c r="H10" s="63">
        <v>7.4506768420869826E-2</v>
      </c>
      <c r="I10" s="63">
        <v>7.7040136018661456E-2</v>
      </c>
      <c r="J10" s="63">
        <v>1.2639383801948021E-2</v>
      </c>
      <c r="K10" s="63">
        <v>6.459226730967378E-3</v>
      </c>
      <c r="L10" s="63">
        <v>4.6458247887492025E-4</v>
      </c>
      <c r="M10" s="63">
        <v>1.8487196169328569E-2</v>
      </c>
      <c r="N10" s="63">
        <v>2.1773333222870135E-3</v>
      </c>
      <c r="O10" s="63">
        <v>9.6347927831515981E-2</v>
      </c>
      <c r="P10" s="63">
        <v>5.8275761612115937E-3</v>
      </c>
      <c r="Q10" s="63">
        <v>5.5670452842256378E-2</v>
      </c>
      <c r="R10" s="63">
        <v>3.4841069070981334E-3</v>
      </c>
      <c r="S10" s="63">
        <v>3.625042234055003E-2</v>
      </c>
      <c r="T10" s="63">
        <v>5.2619843720866253E-3</v>
      </c>
      <c r="U10" s="63">
        <v>5.4678491017033475E-3</v>
      </c>
      <c r="V10" s="63">
        <v>5.3955361823174717E-4</v>
      </c>
      <c r="W10" s="63">
        <v>2.0365757685691988E-3</v>
      </c>
      <c r="X10" s="63">
        <v>4.2828351321362032E-4</v>
      </c>
      <c r="Y10" s="63">
        <v>5.4659418563746572E-2</v>
      </c>
      <c r="Z10" s="63">
        <v>7.6240388190756646E-3</v>
      </c>
      <c r="AA10" s="63">
        <v>9.2317500477638089E-3</v>
      </c>
      <c r="AB10" s="63">
        <v>1.822339454740166E-3</v>
      </c>
      <c r="AC10" s="63">
        <v>4.5840501619908325E-2</v>
      </c>
      <c r="AD10" s="63">
        <v>2.3391860787366379E-3</v>
      </c>
      <c r="AE10" s="63">
        <v>9.2784931129370491E-3</v>
      </c>
      <c r="AF10" s="63">
        <v>6.5926042352002878E-4</v>
      </c>
      <c r="AG10" s="63">
        <v>3.2741104866421257E-3</v>
      </c>
      <c r="AH10" s="63">
        <v>1.2325219285643391E-4</v>
      </c>
      <c r="AI10" s="63">
        <v>1.4664706740916925E-2</v>
      </c>
      <c r="AJ10" s="63">
        <v>2.1270764435578618E-3</v>
      </c>
      <c r="AK10" s="63">
        <v>2.074351819411217E-2</v>
      </c>
      <c r="AL10" s="63">
        <v>2.5785524204421507E-3</v>
      </c>
      <c r="AM10" s="63">
        <v>2.061836973906531E-3</v>
      </c>
      <c r="AN10" s="63">
        <v>3.4717519431753924E-4</v>
      </c>
      <c r="AO10" s="63">
        <v>5.6454901250134167E-3</v>
      </c>
      <c r="AP10" s="63">
        <v>1.0421132569207606E-3</v>
      </c>
      <c r="AQ10" s="63">
        <v>6.6635795040322803E-4</v>
      </c>
      <c r="AR10" s="63">
        <v>1.4312843538443279E-4</v>
      </c>
      <c r="AS10" s="63">
        <v>1.7028100946766926E-4</v>
      </c>
      <c r="AT10" s="63">
        <v>2.9678677600742361E-5</v>
      </c>
      <c r="AU10" s="63">
        <v>6.0452045188678558E-4</v>
      </c>
      <c r="AV10" s="63">
        <v>1.2673061103341812E-4</v>
      </c>
      <c r="AW10" s="63">
        <v>7.0107644901903294E-5</v>
      </c>
      <c r="AX10" s="63">
        <v>1.4677395118468367E-5</v>
      </c>
      <c r="AY10" s="63">
        <v>5.1800423668515083E-4</v>
      </c>
      <c r="AZ10" s="63">
        <v>1.1273866445539132E-4</v>
      </c>
      <c r="BA10" s="63">
        <v>1.1324119576145743E-4</v>
      </c>
      <c r="BB10" s="63">
        <v>1.9829506703248661E-5</v>
      </c>
      <c r="BC10" s="63">
        <v>3.5094289493625545E-4</v>
      </c>
      <c r="BD10" s="63">
        <v>6.744955681496066E-5</v>
      </c>
      <c r="BE10" s="63">
        <v>5.7059495005109876E-5</v>
      </c>
      <c r="BF10" s="63">
        <v>1.2320390402627183E-5</v>
      </c>
      <c r="BG10" s="63">
        <v>4.154167223757985E-4</v>
      </c>
      <c r="BH10" s="63">
        <v>9.0632105792201844E-5</v>
      </c>
      <c r="BI10" s="63">
        <v>6.4116015461939177E-5</v>
      </c>
      <c r="BJ10" s="63">
        <v>1.3040826003699454E-5</v>
      </c>
      <c r="BK10" s="63">
        <v>2.3860475762050863E-3</v>
      </c>
      <c r="BL10" s="63">
        <v>4.4191194366182594E-4</v>
      </c>
      <c r="BM10" s="63">
        <v>4.7958676905710332E-3</v>
      </c>
      <c r="BN10" s="63">
        <v>6.2142169335475614E-4</v>
      </c>
      <c r="BO10" s="63">
        <v>4.6031528863936397E-4</v>
      </c>
      <c r="BP10" s="63">
        <v>9.1855622320078539E-4</v>
      </c>
      <c r="BQ10" s="63">
        <v>1.4289335429226596E-3</v>
      </c>
      <c r="BR10" s="63">
        <v>2.2387558422266984E-4</v>
      </c>
      <c r="BS10" s="63"/>
      <c r="BT10" s="63" t="s">
        <v>188</v>
      </c>
      <c r="BU10" s="63"/>
      <c r="BV10" s="63">
        <v>23.533352839745998</v>
      </c>
      <c r="BW10" s="63">
        <v>0</v>
      </c>
      <c r="BX10" s="63">
        <v>1.006854298080327</v>
      </c>
      <c r="BY10" s="63">
        <v>0.87763085857032042</v>
      </c>
      <c r="BZ10" s="63" t="s">
        <v>188</v>
      </c>
      <c r="CA10" s="63"/>
      <c r="CB10" s="63">
        <v>363.61379494817714</v>
      </c>
      <c r="CC10" s="63">
        <v>6.4688520982385871</v>
      </c>
      <c r="CD10" s="63">
        <v>0.24516076222199254</v>
      </c>
      <c r="CE10" s="63">
        <v>5.3794832330491191E-2</v>
      </c>
      <c r="CF10" s="63">
        <v>349.05702220999393</v>
      </c>
      <c r="CG10" s="63">
        <v>0</v>
      </c>
      <c r="CH10" s="63">
        <v>0.4988756871715862</v>
      </c>
      <c r="CI10" s="63">
        <v>0.20906273996940022</v>
      </c>
      <c r="CJ10" s="63">
        <v>3.6837906028842649</v>
      </c>
      <c r="CK10" s="63">
        <v>0.63788101340411907</v>
      </c>
      <c r="CL10" s="63">
        <v>40.678434346606046</v>
      </c>
      <c r="CM10" s="63">
        <v>0.69586666544676423</v>
      </c>
      <c r="CN10" s="63">
        <v>31.921182021020183</v>
      </c>
      <c r="CO10" s="63">
        <v>1.0711248047865112</v>
      </c>
      <c r="CP10" s="63">
        <v>39.94466592076698</v>
      </c>
      <c r="CQ10" s="63">
        <v>0.69802086097988747</v>
      </c>
      <c r="CR10" s="63">
        <v>127.28716330669177</v>
      </c>
      <c r="CS10">
        <v>21.694352171103422</v>
      </c>
      <c r="CT10"/>
      <c r="CU10" s="63">
        <v>4.7664171182718394E-2</v>
      </c>
      <c r="CV10" s="63">
        <v>4.3952190993819945E-2</v>
      </c>
      <c r="CW10" s="63">
        <v>2.1934086570144003E-3</v>
      </c>
      <c r="CX10"/>
      <c r="DA10"/>
      <c r="DB10"/>
      <c r="DC10"/>
      <c r="DD10"/>
    </row>
    <row r="11" spans="1:108" s="11" customFormat="1">
      <c r="A11" s="4" t="s">
        <v>460</v>
      </c>
      <c r="B11" s="447"/>
      <c r="C11" s="63">
        <v>1.8307938985584155E-2</v>
      </c>
      <c r="D11" s="63">
        <v>3.8733588634575354E-3</v>
      </c>
      <c r="E11" s="63">
        <v>2.5052836015386952</v>
      </c>
      <c r="F11" s="63">
        <v>0.8207432535291258</v>
      </c>
      <c r="G11" s="63">
        <v>2.0762078082745021</v>
      </c>
      <c r="H11" s="63">
        <v>0.10155207552056683</v>
      </c>
      <c r="I11" s="63">
        <v>0.1488490408474519</v>
      </c>
      <c r="J11" s="63">
        <v>2.5775880963733129E-2</v>
      </c>
      <c r="K11" s="63">
        <v>3.1110459652191114E-2</v>
      </c>
      <c r="L11" s="63">
        <v>2.646432076676585E-3</v>
      </c>
      <c r="M11" s="63">
        <v>5.4840062778165048E-2</v>
      </c>
      <c r="N11" s="63">
        <v>4.2497999890604996E-3</v>
      </c>
      <c r="O11" s="63">
        <v>3.5120093357327957E-2</v>
      </c>
      <c r="P11" s="63">
        <v>5.7636713738094146E-3</v>
      </c>
      <c r="Q11" s="63">
        <v>5.5177911762725913E-2</v>
      </c>
      <c r="R11" s="63">
        <v>2.4541998079624389E-2</v>
      </c>
      <c r="S11" s="63">
        <v>3.9758677852232936E-2</v>
      </c>
      <c r="T11" s="63">
        <v>8.6049771620010044E-3</v>
      </c>
      <c r="U11" s="63">
        <v>1.3381817507739589E-2</v>
      </c>
      <c r="V11" s="63">
        <v>3.1642918174889052E-3</v>
      </c>
      <c r="W11" s="63">
        <v>1.3771134171690664E-2</v>
      </c>
      <c r="X11" s="63">
        <v>3.85855885950052E-3</v>
      </c>
      <c r="Y11" s="63">
        <v>9.0983731672970233E-2</v>
      </c>
      <c r="Z11" s="63">
        <v>2.8919779516970494E-2</v>
      </c>
      <c r="AA11" s="63">
        <v>8.3545623634036972E-3</v>
      </c>
      <c r="AB11" s="63">
        <v>2.8468739128198078E-3</v>
      </c>
      <c r="AC11" s="63">
        <v>4.5113478087528303E-2</v>
      </c>
      <c r="AD11" s="63">
        <v>1.7805659167467718E-3</v>
      </c>
      <c r="AE11" s="63">
        <v>1.6394916250532965E-2</v>
      </c>
      <c r="AF11" s="63">
        <v>1.1920882728282281E-3</v>
      </c>
      <c r="AG11" s="63">
        <v>3.9844344549750912E-4</v>
      </c>
      <c r="AH11" s="63">
        <v>9.0041583696434273E-5</v>
      </c>
      <c r="AI11" s="63">
        <v>5.026290354747167E-2</v>
      </c>
      <c r="AJ11" s="63">
        <v>1.2115106297099828E-2</v>
      </c>
      <c r="AK11" s="63">
        <v>0.12616636639648524</v>
      </c>
      <c r="AL11" s="63">
        <v>3.2287202876117534E-2</v>
      </c>
      <c r="AM11" s="63">
        <v>1.448119549525336E-2</v>
      </c>
      <c r="AN11" s="63">
        <v>3.4699485479941601E-3</v>
      </c>
      <c r="AO11" s="63">
        <v>5.5619890348786651E-2</v>
      </c>
      <c r="AP11" s="63">
        <v>1.3382446854905137E-2</v>
      </c>
      <c r="AQ11" s="63">
        <v>1.0085264696179146E-2</v>
      </c>
      <c r="AR11" s="63">
        <v>2.5404050013216766E-3</v>
      </c>
      <c r="AS11" s="63">
        <v>2.2019304046254564E-3</v>
      </c>
      <c r="AT11" s="63">
        <v>5.4163932573017288E-4</v>
      </c>
      <c r="AU11" s="63">
        <v>8.2416394933395309E-3</v>
      </c>
      <c r="AV11" s="63">
        <v>2.0416930697263027E-3</v>
      </c>
      <c r="AW11" s="63">
        <v>8.7918373836037757E-4</v>
      </c>
      <c r="AX11" s="63">
        <v>2.2962154370444491E-4</v>
      </c>
      <c r="AY11" s="63">
        <v>5.4673609546726397E-3</v>
      </c>
      <c r="AZ11" s="63">
        <v>1.4509722432436204E-3</v>
      </c>
      <c r="BA11" s="63">
        <v>8.8284514945359321E-4</v>
      </c>
      <c r="BB11" s="63">
        <v>2.5848554137698515E-4</v>
      </c>
      <c r="BC11" s="63">
        <v>2.1010747962382057E-3</v>
      </c>
      <c r="BD11" s="63">
        <v>5.9174305991762678E-4</v>
      </c>
      <c r="BE11" s="63">
        <v>2.6719704248118545E-4</v>
      </c>
      <c r="BF11" s="63">
        <v>7.8079862886142973E-5</v>
      </c>
      <c r="BG11" s="63">
        <v>1.6340898871093166E-3</v>
      </c>
      <c r="BH11" s="63">
        <v>4.883216344534453E-4</v>
      </c>
      <c r="BI11" s="63">
        <v>2.1565513269336423E-4</v>
      </c>
      <c r="BJ11" s="63">
        <v>5.9671067654660694E-5</v>
      </c>
      <c r="BK11" s="63">
        <v>4.4170693222718689E-3</v>
      </c>
      <c r="BL11" s="63">
        <v>1.0132903548545835E-3</v>
      </c>
      <c r="BM11" s="63">
        <v>2.2670912961936184E-3</v>
      </c>
      <c r="BN11" s="63">
        <v>3.5805388840665352E-4</v>
      </c>
      <c r="BO11" s="63">
        <v>-4.239104343660839E-5</v>
      </c>
      <c r="BP11" s="63">
        <v>5.2308048191981459E-4</v>
      </c>
      <c r="BQ11" s="63">
        <v>6.2381915782557251E-3</v>
      </c>
      <c r="BR11" s="63">
        <v>1.759003655517547E-3</v>
      </c>
      <c r="BS11" s="63"/>
      <c r="BT11" s="63" t="s">
        <v>188</v>
      </c>
      <c r="BU11" s="63"/>
      <c r="BV11" s="63">
        <v>22.508600217182288</v>
      </c>
      <c r="BW11" s="63">
        <v>0</v>
      </c>
      <c r="BX11" s="63">
        <v>0.32393814278267002</v>
      </c>
      <c r="BY11" s="63">
        <v>2.9243791873097964E-2</v>
      </c>
      <c r="BZ11" s="63" t="s">
        <v>188</v>
      </c>
      <c r="CA11" s="63"/>
      <c r="CB11" s="63">
        <v>176.67546639585484</v>
      </c>
      <c r="CC11" s="63">
        <v>2.3979495555824148</v>
      </c>
      <c r="CD11" s="63">
        <v>0.57894042692031034</v>
      </c>
      <c r="CE11" s="63">
        <v>5.8107788189438389E-2</v>
      </c>
      <c r="CF11" s="63">
        <v>373.05831807169142</v>
      </c>
      <c r="CG11" s="63">
        <v>0</v>
      </c>
      <c r="CH11" s="63">
        <v>1.0298316947029804</v>
      </c>
      <c r="CI11" s="63">
        <v>0.30198142610270412</v>
      </c>
      <c r="CJ11" s="63">
        <v>2.4338103570883649</v>
      </c>
      <c r="CK11" s="63">
        <v>0.79834981887288314</v>
      </c>
      <c r="CL11" s="63">
        <v>52.609499112001764</v>
      </c>
      <c r="CM11" s="63">
        <v>2.9037232216354618</v>
      </c>
      <c r="CN11" s="63">
        <v>65.723777827426375</v>
      </c>
      <c r="CO11" s="63">
        <v>1.425031776981188</v>
      </c>
      <c r="CP11" s="63">
        <v>36.519114695723808</v>
      </c>
      <c r="CQ11" s="63">
        <v>2.3732908457595205</v>
      </c>
      <c r="CR11" s="63">
        <v>87.32181697132431</v>
      </c>
      <c r="CS11">
        <v>20.256457023826631</v>
      </c>
      <c r="CT11"/>
      <c r="CU11" s="63">
        <v>0.28681037030016782</v>
      </c>
      <c r="CV11" s="63">
        <v>0.25881755088880154</v>
      </c>
      <c r="CW11" s="63">
        <v>1.968904619434822E-2</v>
      </c>
      <c r="CX11"/>
      <c r="DA11"/>
      <c r="DB11"/>
      <c r="DC11"/>
      <c r="DD11"/>
    </row>
    <row r="12" spans="1:108" s="5" customFormat="1">
      <c r="A12" s="7" t="s">
        <v>461</v>
      </c>
      <c r="B12" s="441"/>
      <c r="C12" s="86">
        <v>3.6755095579554815E-2</v>
      </c>
      <c r="D12" s="86">
        <v>5.9319603240771132E-3</v>
      </c>
      <c r="E12" s="86">
        <v>7.1842038953353535</v>
      </c>
      <c r="F12" s="86">
        <v>1.5811885646080621</v>
      </c>
      <c r="G12" s="86">
        <v>1.3666026461939085</v>
      </c>
      <c r="H12" s="86">
        <v>8.6048853473744302E-2</v>
      </c>
      <c r="I12" s="86">
        <v>0.35422042019920746</v>
      </c>
      <c r="J12" s="86">
        <v>5.1325702805923815E-2</v>
      </c>
      <c r="K12" s="86">
        <v>1.9049149746454885E-2</v>
      </c>
      <c r="L12" s="86">
        <v>2.5316032531217982E-3</v>
      </c>
      <c r="M12" s="86">
        <v>5.8257900733207198E-2</v>
      </c>
      <c r="N12" s="86">
        <v>5.96995372507761E-3</v>
      </c>
      <c r="O12" s="86">
        <v>3.5483112150107972E-2</v>
      </c>
      <c r="P12" s="86">
        <v>3.9522599448612783E-3</v>
      </c>
      <c r="Q12" s="86">
        <v>0.15181217086873675</v>
      </c>
      <c r="R12" s="86">
        <v>3.422659092431303E-2</v>
      </c>
      <c r="S12" s="86">
        <v>8.9605839767444073E-2</v>
      </c>
      <c r="T12" s="86">
        <v>1.2986687829836857E-2</v>
      </c>
      <c r="U12" s="86">
        <v>6.3626630316643311E-3</v>
      </c>
      <c r="V12" s="86">
        <v>1.273020901960985E-3</v>
      </c>
      <c r="W12" s="86">
        <v>8.3402836223333502E-3</v>
      </c>
      <c r="X12" s="86">
        <v>1.8987669329682414E-3</v>
      </c>
      <c r="Y12" s="86">
        <v>0.21263845511609789</v>
      </c>
      <c r="Z12" s="86">
        <v>3.6395857596732521E-2</v>
      </c>
      <c r="AA12" s="86">
        <v>2.2672427491668798E-2</v>
      </c>
      <c r="AB12" s="86">
        <v>5.0213693763712323E-3</v>
      </c>
      <c r="AC12" s="86">
        <v>4.6399320348042394E-2</v>
      </c>
      <c r="AD12" s="86">
        <v>8.5820756091846114E-4</v>
      </c>
      <c r="AE12" s="86">
        <v>4.0445355777523555E-2</v>
      </c>
      <c r="AF12" s="86">
        <v>1.1770001246634626E-3</v>
      </c>
      <c r="AG12" s="86">
        <v>3.5218066387418735E-4</v>
      </c>
      <c r="AH12" s="86">
        <v>5.46330680264053E-5</v>
      </c>
      <c r="AI12" s="86">
        <v>5.0987041988419947E-2</v>
      </c>
      <c r="AJ12" s="86">
        <v>7.5382425796885954E-3</v>
      </c>
      <c r="AK12" s="86">
        <v>5.7075721179664335E-2</v>
      </c>
      <c r="AL12" s="86">
        <v>1.11422697420547E-2</v>
      </c>
      <c r="AM12" s="86">
        <v>5.5461820611958793E-3</v>
      </c>
      <c r="AN12" s="86">
        <v>1.0805422806235059E-3</v>
      </c>
      <c r="AO12" s="86">
        <v>1.6881372604766492E-2</v>
      </c>
      <c r="AP12" s="86">
        <v>3.5466632957933332E-3</v>
      </c>
      <c r="AQ12" s="86">
        <v>2.5163014389805167E-3</v>
      </c>
      <c r="AR12" s="86">
        <v>5.9625273481957012E-4</v>
      </c>
      <c r="AS12" s="86">
        <v>5.6679875946179595E-4</v>
      </c>
      <c r="AT12" s="86">
        <v>1.0183350883586903E-4</v>
      </c>
      <c r="AU12" s="86">
        <v>2.2227907897696257E-3</v>
      </c>
      <c r="AV12" s="86">
        <v>4.6204544131305599E-4</v>
      </c>
      <c r="AW12" s="86">
        <v>2.603938672414092E-4</v>
      </c>
      <c r="AX12" s="86">
        <v>6.1371705417414388E-5</v>
      </c>
      <c r="AY12" s="86">
        <v>2.0265398305495158E-3</v>
      </c>
      <c r="AZ12" s="86">
        <v>4.0725550528200377E-4</v>
      </c>
      <c r="BA12" s="86">
        <v>4.4824231876660373E-4</v>
      </c>
      <c r="BB12" s="86">
        <v>1.0587120659336236E-4</v>
      </c>
      <c r="BC12" s="86">
        <v>1.4497989558161575E-3</v>
      </c>
      <c r="BD12" s="86">
        <v>3.3581153930822865E-4</v>
      </c>
      <c r="BE12" s="86">
        <v>2.2900815058331066E-4</v>
      </c>
      <c r="BF12" s="86">
        <v>5.4440104556222384E-5</v>
      </c>
      <c r="BG12" s="86">
        <v>1.6506226917248877E-3</v>
      </c>
      <c r="BH12" s="86">
        <v>3.4304472354761172E-4</v>
      </c>
      <c r="BI12" s="86">
        <v>2.6109755072217962E-4</v>
      </c>
      <c r="BJ12" s="86">
        <v>6.0930110241865693E-5</v>
      </c>
      <c r="BK12" s="86">
        <v>9.4072064096651607E-3</v>
      </c>
      <c r="BL12" s="86">
        <v>1.4454509285940656E-3</v>
      </c>
      <c r="BM12" s="86">
        <v>3.5387177909720884E-3</v>
      </c>
      <c r="BN12" s="86">
        <v>5.1951844820688584E-4</v>
      </c>
      <c r="BO12" s="86">
        <v>1.4645811970993893E-3</v>
      </c>
      <c r="BP12" s="86">
        <v>7.0341884489887117E-4</v>
      </c>
      <c r="BQ12" s="86">
        <v>4.7937781014058501E-3</v>
      </c>
      <c r="BR12" s="86">
        <v>9.8869704622364251E-4</v>
      </c>
      <c r="BS12" s="86"/>
      <c r="BT12" s="86" t="s">
        <v>188</v>
      </c>
      <c r="BU12" s="86"/>
      <c r="BV12" s="86">
        <v>44.963311266929054</v>
      </c>
      <c r="BW12" s="86">
        <v>0</v>
      </c>
      <c r="BX12" s="86">
        <v>0.21818678113292003</v>
      </c>
      <c r="BY12" s="86">
        <v>1.7256368322168508E-2</v>
      </c>
      <c r="BZ12" s="86" t="s">
        <v>188</v>
      </c>
      <c r="CA12" s="86"/>
      <c r="CB12" s="86">
        <v>82.827350753291725</v>
      </c>
      <c r="CC12" s="86">
        <v>1.3133157482150495</v>
      </c>
      <c r="CD12" s="86">
        <v>0.80342113542957172</v>
      </c>
      <c r="CE12" s="86">
        <v>0.11788417377716143</v>
      </c>
      <c r="CF12" s="86">
        <v>538.2108672476129</v>
      </c>
      <c r="CG12" s="86">
        <v>0</v>
      </c>
      <c r="CH12" s="86">
        <v>0.19854239062545356</v>
      </c>
      <c r="CI12" s="86">
        <v>0.11336616149241914</v>
      </c>
      <c r="CJ12" s="86">
        <v>7.4888328918179674</v>
      </c>
      <c r="CK12" s="86">
        <v>1.7054975766473222</v>
      </c>
      <c r="CL12" s="86">
        <v>2.6760422548466027</v>
      </c>
      <c r="CM12" s="86">
        <v>1.9817921915313259</v>
      </c>
      <c r="CN12" s="86">
        <v>42.148282093204223</v>
      </c>
      <c r="CO12" s="86">
        <v>2.1171453866884504</v>
      </c>
      <c r="CP12" s="86">
        <v>18.376117015150111</v>
      </c>
      <c r="CQ12" s="86">
        <v>2.8520102506464617</v>
      </c>
      <c r="CR12" s="86">
        <v>197.48835836814428</v>
      </c>
      <c r="CS12" s="5">
        <v>35.119210892519142</v>
      </c>
      <c r="CU12" s="86">
        <v>0.14843565597944647</v>
      </c>
      <c r="CV12" s="86">
        <v>0.13357341803248896</v>
      </c>
      <c r="CW12" s="86">
        <v>8.5484941551736901E-3</v>
      </c>
    </row>
    <row r="13" spans="1:108">
      <c r="A13" s="4" t="s">
        <v>262</v>
      </c>
      <c r="B13" s="440" t="s">
        <v>300</v>
      </c>
      <c r="C13" s="63" t="s">
        <v>188</v>
      </c>
      <c r="D13" s="63"/>
      <c r="E13" s="63">
        <v>3.8889513427078897</v>
      </c>
      <c r="F13" s="63">
        <v>0.28514589687090641</v>
      </c>
      <c r="G13" s="63">
        <v>0.30160556722356241</v>
      </c>
      <c r="H13" s="63">
        <v>2.3281966170785633E-2</v>
      </c>
      <c r="I13" s="63" t="s">
        <v>188</v>
      </c>
      <c r="J13" s="63"/>
      <c r="K13" s="63">
        <v>6.3814396730213246E-2</v>
      </c>
      <c r="L13" s="63">
        <v>1.9626155841290065E-3</v>
      </c>
      <c r="M13" s="63">
        <v>1.3323123977100924</v>
      </c>
      <c r="N13" s="63">
        <v>8.4373813592135569E-2</v>
      </c>
      <c r="O13" s="63" t="s">
        <v>188</v>
      </c>
      <c r="P13" s="63"/>
      <c r="Q13" s="63">
        <v>4.411887071092476</v>
      </c>
      <c r="R13" s="63">
        <v>0.47335587109157395</v>
      </c>
      <c r="S13" s="63">
        <v>5.1766608167892704E-3</v>
      </c>
      <c r="T13" s="63">
        <v>3.7066064416250603E-4</v>
      </c>
      <c r="U13" s="63" t="s">
        <v>188</v>
      </c>
      <c r="V13" s="63"/>
      <c r="W13" s="63">
        <v>8.9475112696128702E-3</v>
      </c>
      <c r="X13" s="63">
        <v>1.2435291494176453E-3</v>
      </c>
      <c r="Y13" s="63">
        <v>6.5951016131257272E-3</v>
      </c>
      <c r="Z13" s="63">
        <v>2.0681957109955911E-3</v>
      </c>
      <c r="AA13" s="63">
        <v>0.15926468821724768</v>
      </c>
      <c r="AB13" s="63">
        <v>5.2416243453654233E-2</v>
      </c>
      <c r="AC13" s="63">
        <v>6.9206910054626675E-2</v>
      </c>
      <c r="AD13" s="63">
        <v>7.4792907632141364E-3</v>
      </c>
      <c r="AE13" s="63">
        <v>4.1850345600139033E-2</v>
      </c>
      <c r="AF13" s="63">
        <v>8.1368697171214036E-3</v>
      </c>
      <c r="AG13" s="63">
        <v>6.170735881887616E-3</v>
      </c>
      <c r="AH13" s="63">
        <v>2.4995144244177271E-3</v>
      </c>
      <c r="AI13" s="63">
        <v>8.4383794189566898E-3</v>
      </c>
      <c r="AJ13" s="63">
        <v>1.2946936213608874E-3</v>
      </c>
      <c r="AK13" s="63">
        <v>1.911661198324285E-2</v>
      </c>
      <c r="AL13" s="63">
        <v>7.815974660378578E-3</v>
      </c>
      <c r="AM13" s="63">
        <v>2.480198281032821E-3</v>
      </c>
      <c r="AN13" s="63">
        <v>2.9993911882500359E-4</v>
      </c>
      <c r="AO13" s="63">
        <v>1.2676265957773559E-2</v>
      </c>
      <c r="AP13" s="63">
        <v>3.6057524934181777E-3</v>
      </c>
      <c r="AQ13" s="63">
        <v>2.4185220831646754E-3</v>
      </c>
      <c r="AR13" s="63">
        <v>1.6554157857655427E-4</v>
      </c>
      <c r="AS13" s="63">
        <v>2.7318130052633991E-3</v>
      </c>
      <c r="AT13" s="63">
        <v>1.0545884932451036E-4</v>
      </c>
      <c r="AU13" s="63">
        <v>2.9043624528091324E-3</v>
      </c>
      <c r="AV13" s="63">
        <v>5.5394128008850656E-5</v>
      </c>
      <c r="AW13" s="63">
        <v>3.4247603505956829E-4</v>
      </c>
      <c r="AX13" s="63">
        <v>6.4940283681075482E-5</v>
      </c>
      <c r="AY13" s="63">
        <v>1.8874293218632914E-3</v>
      </c>
      <c r="AZ13" s="63">
        <v>1.2219110814649353E-4</v>
      </c>
      <c r="BA13" s="63">
        <v>4.4422358303906721E-4</v>
      </c>
      <c r="BB13" s="63"/>
      <c r="BC13" s="63">
        <v>7.9511045100362162E-4</v>
      </c>
      <c r="BD13" s="63">
        <v>1.0007734788976096E-4</v>
      </c>
      <c r="BE13" s="63" t="s">
        <v>188</v>
      </c>
      <c r="BF13" s="63"/>
      <c r="BG13" s="63">
        <v>5.7646441227731087E-4</v>
      </c>
      <c r="BH13" s="63">
        <v>7.7953672137940158E-5</v>
      </c>
      <c r="BI13" s="63" t="s">
        <v>188</v>
      </c>
      <c r="BJ13" s="63"/>
      <c r="BK13" s="63">
        <v>5.8083021724040949E-3</v>
      </c>
      <c r="BL13" s="63">
        <v>5.5248084162367033E-4</v>
      </c>
      <c r="BM13" s="63">
        <v>7.7361387784066551E-2</v>
      </c>
      <c r="BN13" s="63">
        <v>8.2529355993598789E-3</v>
      </c>
      <c r="BO13" s="63">
        <v>3.0604716213976969E-2</v>
      </c>
      <c r="BP13" s="63">
        <v>1.5453729711877232E-2</v>
      </c>
      <c r="BQ13" s="63">
        <v>5.1665755343087517E-2</v>
      </c>
      <c r="BR13" s="63">
        <v>9.3486222091506855E-3</v>
      </c>
      <c r="BS13" s="63"/>
      <c r="BT13" s="63">
        <v>29.981542857599141</v>
      </c>
      <c r="BU13" s="63">
        <v>10.76967172644324</v>
      </c>
      <c r="BV13" s="63" t="s">
        <v>188</v>
      </c>
      <c r="BW13" s="63"/>
      <c r="BX13" s="63">
        <v>1.4005128297186273</v>
      </c>
      <c r="BY13" s="63">
        <v>0.17851779795779621</v>
      </c>
      <c r="BZ13" s="63">
        <v>11.432136469469045</v>
      </c>
      <c r="CA13" s="63">
        <v>4.3363968101835102</v>
      </c>
      <c r="CB13" s="63">
        <v>94.22107642813387</v>
      </c>
      <c r="CC13" s="63">
        <v>28.779486838825854</v>
      </c>
      <c r="CD13" s="63">
        <v>1.5198543353174603</v>
      </c>
      <c r="CE13" s="63"/>
      <c r="CF13" s="63">
        <v>88.257473905051725</v>
      </c>
      <c r="CG13" s="63">
        <v>34.067413413421875</v>
      </c>
      <c r="CH13" s="63">
        <v>64.344956645242902</v>
      </c>
      <c r="CI13" s="63">
        <v>19.805355281172677</v>
      </c>
      <c r="CJ13" s="63">
        <v>0.30002398574046707</v>
      </c>
      <c r="CK13" s="63">
        <v>3.5039210296444966E-3</v>
      </c>
      <c r="CL13" s="63">
        <v>4207.7580302833821</v>
      </c>
      <c r="CM13" s="63">
        <v>1475.5033224287467</v>
      </c>
      <c r="CN13" s="63">
        <v>576.78618953463968</v>
      </c>
      <c r="CO13" s="63">
        <v>181.60865331350541</v>
      </c>
      <c r="CP13" s="63">
        <v>1626.688090485939</v>
      </c>
      <c r="CQ13" s="63">
        <v>543.61053365490056</v>
      </c>
      <c r="CR13" s="63">
        <v>17.933909706312054</v>
      </c>
      <c r="CS13">
        <v>5.1643886656632318</v>
      </c>
      <c r="CU13" s="63">
        <v>6.1871938933235567E-2</v>
      </c>
      <c r="CV13" s="63">
        <v>4.7861790729433994E-2</v>
      </c>
      <c r="CW13" s="63">
        <v>6.9500662560519916E-3</v>
      </c>
    </row>
    <row r="14" spans="1:108">
      <c r="A14" s="4" t="s">
        <v>267</v>
      </c>
      <c r="B14" s="447"/>
      <c r="C14" s="63" t="s">
        <v>188</v>
      </c>
      <c r="D14" s="63"/>
      <c r="E14" s="63">
        <v>3.6650467904924171</v>
      </c>
      <c r="F14" s="63">
        <v>0.42436858621044377</v>
      </c>
      <c r="G14" s="63">
        <v>0.26635253246211604</v>
      </c>
      <c r="H14" s="63">
        <v>2.2228304293494306E-2</v>
      </c>
      <c r="I14" s="63" t="s">
        <v>188</v>
      </c>
      <c r="J14" s="63"/>
      <c r="K14" s="63">
        <v>1.5959045889441897E-2</v>
      </c>
      <c r="L14" s="63">
        <v>8.2559532897662669E-4</v>
      </c>
      <c r="M14" s="63">
        <v>9.0530408670147153E-2</v>
      </c>
      <c r="N14" s="63">
        <v>1.2234756111067559E-2</v>
      </c>
      <c r="O14" s="63">
        <v>0.16841491007101353</v>
      </c>
      <c r="P14" s="63"/>
      <c r="Q14" s="63" t="s">
        <v>188</v>
      </c>
      <c r="R14" s="63"/>
      <c r="S14" s="63">
        <v>4.533704513016816E-3</v>
      </c>
      <c r="T14" s="63">
        <v>1.0736871062229339E-3</v>
      </c>
      <c r="U14" s="63">
        <v>2.4279079513898822E-3</v>
      </c>
      <c r="V14" s="63">
        <v>2.1647884360647368E-3</v>
      </c>
      <c r="W14" s="63">
        <v>3.8575568041674512E-3</v>
      </c>
      <c r="X14" s="63">
        <v>1.3158892366046729E-4</v>
      </c>
      <c r="Y14" s="63">
        <v>2.7518183020557134E-3</v>
      </c>
      <c r="Z14" s="63">
        <v>2.3084649514679189E-3</v>
      </c>
      <c r="AA14" s="63">
        <v>4.7303041492180377E-2</v>
      </c>
      <c r="AB14" s="63">
        <v>2.6065020067899878E-2</v>
      </c>
      <c r="AC14" s="63">
        <v>1.8262363096958303E-2</v>
      </c>
      <c r="AD14" s="63">
        <v>3.3055173923073849E-3</v>
      </c>
      <c r="AE14" s="63">
        <v>3.6776879747358964E-3</v>
      </c>
      <c r="AF14" s="63">
        <v>2.6733329299562483E-3</v>
      </c>
      <c r="AG14" s="63">
        <v>8.5141189325373579E-4</v>
      </c>
      <c r="AH14" s="63">
        <v>3.2090401952293378E-4</v>
      </c>
      <c r="AI14" s="63">
        <v>1.6318774669344286E-2</v>
      </c>
      <c r="AJ14" s="63">
        <v>3.9779368461079451E-4</v>
      </c>
      <c r="AK14" s="63">
        <v>2.194809988176466E-2</v>
      </c>
      <c r="AL14" s="63">
        <v>1.0552187329461403E-3</v>
      </c>
      <c r="AM14" s="63">
        <v>3.4701352265134456E-3</v>
      </c>
      <c r="AN14" s="63">
        <v>1.9648712367041431E-4</v>
      </c>
      <c r="AO14" s="63">
        <v>1.6467688842609372E-2</v>
      </c>
      <c r="AP14" s="63">
        <v>1.2085205917119924E-3</v>
      </c>
      <c r="AQ14" s="63">
        <v>3.7075333928991354E-3</v>
      </c>
      <c r="AR14" s="63">
        <v>2.0290119623460483E-4</v>
      </c>
      <c r="AS14" s="63">
        <v>7.0318496663354614E-3</v>
      </c>
      <c r="AT14" s="63">
        <v>4.6944436828976518E-4</v>
      </c>
      <c r="AU14" s="63">
        <v>3.2722459662450705E-3</v>
      </c>
      <c r="AV14" s="63">
        <v>8.8968926918946647E-5</v>
      </c>
      <c r="AW14" s="63">
        <v>2.2624886950003967E-4</v>
      </c>
      <c r="AX14" s="63">
        <v>1.3866267087780143E-5</v>
      </c>
      <c r="AY14" s="63">
        <v>1.2226242693511506E-3</v>
      </c>
      <c r="AZ14" s="63">
        <v>5.7377925647100036E-5</v>
      </c>
      <c r="BA14" s="63" t="s">
        <v>188</v>
      </c>
      <c r="BB14" s="63"/>
      <c r="BC14" s="63">
        <v>7.5820777087825446E-4</v>
      </c>
      <c r="BD14" s="63"/>
      <c r="BE14" s="63" t="s">
        <v>188</v>
      </c>
      <c r="BF14" s="63"/>
      <c r="BG14" s="63" t="s">
        <v>188</v>
      </c>
      <c r="BH14" s="63"/>
      <c r="BI14" s="63" t="s">
        <v>188</v>
      </c>
      <c r="BJ14" s="63"/>
      <c r="BK14" s="63">
        <v>7.2027204051026939E-4</v>
      </c>
      <c r="BL14" s="63">
        <v>2.3031135388484992E-4</v>
      </c>
      <c r="BM14" s="63">
        <v>4.284706021479337E-2</v>
      </c>
      <c r="BN14" s="63">
        <v>1.6668997817458227E-2</v>
      </c>
      <c r="BO14" s="63">
        <v>4.5063816224191668E-3</v>
      </c>
      <c r="BP14" s="63">
        <v>3.6109584610242232E-3</v>
      </c>
      <c r="BQ14" s="63">
        <v>1.1967219655597624E-2</v>
      </c>
      <c r="BR14" s="63">
        <v>1.4630806161400349E-3</v>
      </c>
      <c r="BS14" s="63"/>
      <c r="BT14" s="63">
        <v>72.122153654499371</v>
      </c>
      <c r="BU14" s="63">
        <v>7.5955552805671367</v>
      </c>
      <c r="BV14" s="63" t="s">
        <v>188</v>
      </c>
      <c r="BW14" s="63"/>
      <c r="BX14" s="63">
        <v>1.2867292695856858</v>
      </c>
      <c r="BY14" s="63">
        <v>0.19671299722366103</v>
      </c>
      <c r="BZ14" s="63">
        <v>0.29647349248336424</v>
      </c>
      <c r="CA14" s="63">
        <v>7.4723495991647895E-3</v>
      </c>
      <c r="CB14" s="63">
        <v>343.49860542251434</v>
      </c>
      <c r="CC14" s="63">
        <v>35.34225249151968</v>
      </c>
      <c r="CD14" s="63" t="s">
        <v>188</v>
      </c>
      <c r="CE14" s="63"/>
      <c r="CF14" s="63">
        <v>79.443840902097136</v>
      </c>
      <c r="CG14" s="63">
        <v>6.9594418888264578</v>
      </c>
      <c r="CH14" s="63">
        <v>54.165749745144957</v>
      </c>
      <c r="CI14" s="63">
        <v>7.3296751564279061</v>
      </c>
      <c r="CJ14" s="63">
        <v>0.29879990682964919</v>
      </c>
      <c r="CK14" s="63"/>
      <c r="CL14" s="63">
        <v>2635.7781935358089</v>
      </c>
      <c r="CM14" s="63">
        <v>266.81476676645275</v>
      </c>
      <c r="CN14" s="63">
        <v>573.41690334043335</v>
      </c>
      <c r="CO14" s="63">
        <v>38.326656943779192</v>
      </c>
      <c r="CP14" s="63">
        <v>963.35595529054729</v>
      </c>
      <c r="CQ14" s="63">
        <v>91.989763606012644</v>
      </c>
      <c r="CR14" s="63">
        <v>13.648177395257166</v>
      </c>
      <c r="CS14">
        <v>2.9336501921410529</v>
      </c>
      <c r="CU14" s="63">
        <v>7.7058341090257193E-2</v>
      </c>
      <c r="CV14" s="63">
        <v>6.8944081679466362E-2</v>
      </c>
      <c r="CW14" s="63">
        <v>5.4793268759745157E-3</v>
      </c>
    </row>
    <row r="15" spans="1:108">
      <c r="A15" s="4" t="s">
        <v>271</v>
      </c>
      <c r="B15" s="447"/>
      <c r="C15" s="63">
        <v>4.5600040590391359E-4</v>
      </c>
      <c r="D15" s="63"/>
      <c r="E15" s="63">
        <v>3.1009114969908129</v>
      </c>
      <c r="F15" s="63">
        <v>0.20725203557970623</v>
      </c>
      <c r="G15" s="63">
        <v>9.7795256868271688E-2</v>
      </c>
      <c r="H15" s="63">
        <v>2.028369460698384E-2</v>
      </c>
      <c r="I15" s="63" t="s">
        <v>188</v>
      </c>
      <c r="J15" s="63"/>
      <c r="K15" s="63">
        <v>4.2312956893111424E-3</v>
      </c>
      <c r="L15" s="63">
        <v>8.7764452060161327E-4</v>
      </c>
      <c r="M15" s="63">
        <v>4.7271704171160771E-3</v>
      </c>
      <c r="N15" s="63"/>
      <c r="O15" s="63" t="s">
        <v>188</v>
      </c>
      <c r="P15" s="63"/>
      <c r="Q15" s="63">
        <v>0.25295385258117553</v>
      </c>
      <c r="R15" s="63">
        <v>2.137899063366E-2</v>
      </c>
      <c r="S15" s="63">
        <v>4.1006688754303437E-3</v>
      </c>
      <c r="T15" s="63">
        <v>1.9618323521898638E-3</v>
      </c>
      <c r="U15" s="63" t="s">
        <v>188</v>
      </c>
      <c r="V15" s="63"/>
      <c r="W15" s="63">
        <v>1.0776326802451315E-2</v>
      </c>
      <c r="X15" s="63">
        <v>1.5429217350617891E-2</v>
      </c>
      <c r="Y15" s="63">
        <v>6.9231717176928345E-3</v>
      </c>
      <c r="Z15" s="63">
        <v>6.6009203552655268E-3</v>
      </c>
      <c r="AA15" s="63">
        <v>1.6705779362614484E-2</v>
      </c>
      <c r="AB15" s="63"/>
      <c r="AC15" s="63">
        <v>7.2455643063588746E-2</v>
      </c>
      <c r="AD15" s="63">
        <v>2.1441514467231268E-3</v>
      </c>
      <c r="AE15" s="63">
        <v>1.3221102818376079E-2</v>
      </c>
      <c r="AF15" s="63">
        <v>1.6278211280517749E-3</v>
      </c>
      <c r="AG15" s="63" t="s">
        <v>188</v>
      </c>
      <c r="AH15" s="63"/>
      <c r="AI15" s="63">
        <v>4.5229769659035496E-3</v>
      </c>
      <c r="AJ15" s="63"/>
      <c r="AK15" s="63">
        <v>1.4023052878776199E-2</v>
      </c>
      <c r="AL15" s="63">
        <v>9.6848620643374874E-3</v>
      </c>
      <c r="AM15" s="63">
        <v>1.8344464623495822E-3</v>
      </c>
      <c r="AN15" s="63"/>
      <c r="AO15" s="63">
        <v>3.768633381236714E-3</v>
      </c>
      <c r="AP15" s="63">
        <v>4.186090012179163E-3</v>
      </c>
      <c r="AQ15" s="63">
        <v>1.4885704166411108E-3</v>
      </c>
      <c r="AR15" s="63"/>
      <c r="AS15" s="63">
        <v>9.1335524898043103E-4</v>
      </c>
      <c r="AT15" s="63">
        <v>1.7295375797120771E-4</v>
      </c>
      <c r="AU15" s="63">
        <v>1.3722483659921029E-3</v>
      </c>
      <c r="AV15" s="63"/>
      <c r="AW15" s="63" t="s">
        <v>188</v>
      </c>
      <c r="AX15" s="63"/>
      <c r="AY15" s="63">
        <v>7.753868304859776E-4</v>
      </c>
      <c r="AZ15" s="63"/>
      <c r="BA15" s="63" t="s">
        <v>188</v>
      </c>
      <c r="BB15" s="63"/>
      <c r="BC15" s="63" t="s">
        <v>188</v>
      </c>
      <c r="BD15" s="63"/>
      <c r="BE15" s="63" t="s">
        <v>188</v>
      </c>
      <c r="BF15" s="63"/>
      <c r="BG15" s="63">
        <v>6.8352433313099731E-4</v>
      </c>
      <c r="BH15" s="63"/>
      <c r="BI15" s="63" t="s">
        <v>188</v>
      </c>
      <c r="BJ15" s="63"/>
      <c r="BK15" s="63">
        <v>3.1045439210083885E-3</v>
      </c>
      <c r="BL15" s="63"/>
      <c r="BM15" s="63">
        <v>1.2844696796624267E-2</v>
      </c>
      <c r="BN15" s="63">
        <v>8.7039834404973315E-3</v>
      </c>
      <c r="BO15" s="63">
        <v>4.2715011593792464E-3</v>
      </c>
      <c r="BP15" s="63">
        <v>1.9743134170577036E-3</v>
      </c>
      <c r="BQ15" s="63">
        <v>1.3451941002038598E-3</v>
      </c>
      <c r="BR15" s="63">
        <v>6.3955182665138594E-4</v>
      </c>
      <c r="BS15" s="63"/>
      <c r="BT15" s="63">
        <v>5.8549011975956811</v>
      </c>
      <c r="BU15" s="63">
        <v>0.45469877824531812</v>
      </c>
      <c r="BV15" s="63" t="s">
        <v>188</v>
      </c>
      <c r="BW15" s="63"/>
      <c r="BX15" s="63">
        <v>0.99220639436699276</v>
      </c>
      <c r="BY15" s="63">
        <v>0.17041872496123792</v>
      </c>
      <c r="BZ15" s="63">
        <v>1.091537215792016</v>
      </c>
      <c r="CA15" s="63">
        <v>0.17137933317529361</v>
      </c>
      <c r="CB15" s="63">
        <v>122.35700040249812</v>
      </c>
      <c r="CC15" s="63">
        <v>3.5768984456921973</v>
      </c>
      <c r="CD15" s="63" t="s">
        <v>188</v>
      </c>
      <c r="CE15" s="63"/>
      <c r="CF15" s="63">
        <v>38.307592881992569</v>
      </c>
      <c r="CG15" s="63">
        <v>3.3892344292081606</v>
      </c>
      <c r="CH15" s="63">
        <v>45.947716319987116</v>
      </c>
      <c r="CI15" s="63">
        <v>3.9142680146769702</v>
      </c>
      <c r="CJ15" s="63">
        <v>0.29770799538221887</v>
      </c>
      <c r="CK15" s="63">
        <v>4.0268756077579178E-4</v>
      </c>
      <c r="CL15" s="63">
        <v>2104.5909302979321</v>
      </c>
      <c r="CM15" s="63">
        <v>97.204499693177041</v>
      </c>
      <c r="CN15" s="63">
        <v>257.9125995435283</v>
      </c>
      <c r="CO15" s="63">
        <v>11.946456295356699</v>
      </c>
      <c r="CP15" s="63">
        <v>617.04805302201351</v>
      </c>
      <c r="CQ15" s="63">
        <v>27.725623398556326</v>
      </c>
      <c r="CR15" s="63">
        <v>22.328239899806608</v>
      </c>
      <c r="CS15">
        <v>0.79458797223799504</v>
      </c>
      <c r="CU15" s="63">
        <v>3.9383134855462E-2</v>
      </c>
      <c r="CV15" s="63">
        <v>2.6551035353887587E-2</v>
      </c>
      <c r="CW15" s="63">
        <v>2.8311595296090777E-3</v>
      </c>
    </row>
    <row r="16" spans="1:108">
      <c r="A16" s="4" t="s">
        <v>275</v>
      </c>
      <c r="B16" s="447"/>
      <c r="C16" s="63">
        <v>1.9060430853688499E-3</v>
      </c>
      <c r="D16" s="63"/>
      <c r="E16" s="63">
        <v>3.047188087801461</v>
      </c>
      <c r="F16" s="63">
        <v>0.13907463481952265</v>
      </c>
      <c r="G16" s="63">
        <v>0.12153341921736495</v>
      </c>
      <c r="H16" s="63">
        <v>4.3415071320838682E-2</v>
      </c>
      <c r="I16" s="63" t="s">
        <v>188</v>
      </c>
      <c r="J16" s="63"/>
      <c r="K16" s="63">
        <v>7.7237818793828841E-3</v>
      </c>
      <c r="L16" s="63">
        <v>1.6622774382267886E-3</v>
      </c>
      <c r="M16" s="63">
        <v>6.5021501131487039E-2</v>
      </c>
      <c r="N16" s="63">
        <v>2.2379842467989855E-3</v>
      </c>
      <c r="O16" s="63">
        <v>6.6811800698792737E-2</v>
      </c>
      <c r="P16" s="63"/>
      <c r="Q16" s="63" t="s">
        <v>188</v>
      </c>
      <c r="R16" s="63"/>
      <c r="S16" s="63">
        <v>1.5624272950930595E-3</v>
      </c>
      <c r="T16" s="63">
        <v>1.4880210697786947E-3</v>
      </c>
      <c r="U16" s="63" t="s">
        <v>188</v>
      </c>
      <c r="V16" s="63"/>
      <c r="W16" s="63">
        <v>2.9704841591561988E-4</v>
      </c>
      <c r="X16" s="63">
        <v>8.5360390079079155E-4</v>
      </c>
      <c r="Y16" s="63">
        <v>2.3531181105838537E-3</v>
      </c>
      <c r="Z16" s="63">
        <v>2.029834495425474E-3</v>
      </c>
      <c r="AA16" s="63">
        <v>4.0046520741263886E-2</v>
      </c>
      <c r="AB16" s="63"/>
      <c r="AC16" s="63">
        <v>6.2771336831435876E-3</v>
      </c>
      <c r="AD16" s="63">
        <v>2.9872684509567498E-3</v>
      </c>
      <c r="AE16" s="63" t="s">
        <v>188</v>
      </c>
      <c r="AF16" s="63"/>
      <c r="AG16" s="63">
        <v>5.4987102305318811E-4</v>
      </c>
      <c r="AH16" s="63"/>
      <c r="AI16" s="63">
        <v>2.861108914801114E-3</v>
      </c>
      <c r="AJ16" s="63">
        <v>2.514274684350113E-4</v>
      </c>
      <c r="AK16" s="63">
        <v>3.9790686831572778E-3</v>
      </c>
      <c r="AL16" s="63">
        <v>7.9393174990881115E-4</v>
      </c>
      <c r="AM16" s="63">
        <v>8.6452618429258663E-4</v>
      </c>
      <c r="AN16" s="63"/>
      <c r="AO16" s="63">
        <v>2.7128579166644465E-3</v>
      </c>
      <c r="AP16" s="63">
        <v>1.8491630975662734E-3</v>
      </c>
      <c r="AQ16" s="63">
        <v>1.1543474135862182E-3</v>
      </c>
      <c r="AR16" s="63"/>
      <c r="AS16" s="63">
        <v>5.8980674662144628E-3</v>
      </c>
      <c r="AT16" s="63">
        <v>1.4460694042730659E-4</v>
      </c>
      <c r="AU16" s="63">
        <v>1.0794945769436036E-3</v>
      </c>
      <c r="AV16" s="63"/>
      <c r="AW16" s="63" t="s">
        <v>188</v>
      </c>
      <c r="AX16" s="63"/>
      <c r="AY16" s="63">
        <v>4.9361541098354199E-4</v>
      </c>
      <c r="AZ16" s="63"/>
      <c r="BA16" s="63" t="s">
        <v>188</v>
      </c>
      <c r="BB16" s="63"/>
      <c r="BC16" s="63" t="s">
        <v>188</v>
      </c>
      <c r="BD16" s="63"/>
      <c r="BE16" s="63" t="s">
        <v>188</v>
      </c>
      <c r="BF16" s="63"/>
      <c r="BG16" s="63" t="s">
        <v>188</v>
      </c>
      <c r="BH16" s="63"/>
      <c r="BI16" s="63" t="s">
        <v>188</v>
      </c>
      <c r="BJ16" s="63"/>
      <c r="BK16" s="63">
        <v>7.6385773626622968E-4</v>
      </c>
      <c r="BL16" s="63"/>
      <c r="BM16" s="63">
        <v>4.2088017948831893E-2</v>
      </c>
      <c r="BN16" s="63"/>
      <c r="BO16" s="63" t="s">
        <v>188</v>
      </c>
      <c r="BP16" s="63"/>
      <c r="BQ16" s="63">
        <v>1.9763436607252703E-3</v>
      </c>
      <c r="BR16" s="63">
        <v>1.6113231370113244E-3</v>
      </c>
      <c r="BS16" s="63"/>
      <c r="BT16" s="63">
        <v>63.56214203820948</v>
      </c>
      <c r="BU16" s="63">
        <v>1.1894131652160573</v>
      </c>
      <c r="BV16" s="63" t="s">
        <v>188</v>
      </c>
      <c r="BW16" s="63"/>
      <c r="BX16" s="63">
        <v>0.983000822933767</v>
      </c>
      <c r="BY16" s="63">
        <v>0.16220408595757255</v>
      </c>
      <c r="BZ16" s="63">
        <v>0.39491263396077453</v>
      </c>
      <c r="CA16" s="63">
        <v>0.17629852235189891</v>
      </c>
      <c r="CB16" s="63">
        <v>264.32074988659889</v>
      </c>
      <c r="CC16" s="63">
        <v>3.060090976983366</v>
      </c>
      <c r="CD16" s="63">
        <v>1.4687031874689145</v>
      </c>
      <c r="CE16" s="63"/>
      <c r="CF16" s="63">
        <v>40.003396061132705</v>
      </c>
      <c r="CG16" s="63">
        <v>5.2240782408830997</v>
      </c>
      <c r="CH16" s="63">
        <v>44.680526851788521</v>
      </c>
      <c r="CI16" s="63">
        <v>2.0617166594000849</v>
      </c>
      <c r="CJ16" s="63">
        <v>0.29516540054516049</v>
      </c>
      <c r="CK16" s="63">
        <v>3.5830723979850595E-3</v>
      </c>
      <c r="CL16" s="63">
        <v>2159.5376565952993</v>
      </c>
      <c r="CM16" s="63">
        <v>15.846505618778657</v>
      </c>
      <c r="CN16" s="63">
        <v>311.16963532281699</v>
      </c>
      <c r="CO16" s="63">
        <v>0.93259884473993893</v>
      </c>
      <c r="CP16" s="63">
        <v>833.48920509464369</v>
      </c>
      <c r="CQ16" s="63">
        <v>2.9946366849306671</v>
      </c>
      <c r="CR16" s="63">
        <v>16.806697869216045</v>
      </c>
      <c r="CS16">
        <v>2.1689775877725599</v>
      </c>
      <c r="CU16" s="63">
        <v>1.8846519571575328E-2</v>
      </c>
      <c r="CV16" s="63">
        <v>1.7469976578716104E-2</v>
      </c>
      <c r="CW16" s="63">
        <v>1.5731099879271455E-3</v>
      </c>
    </row>
    <row r="17" spans="1:101">
      <c r="A17" s="4" t="s">
        <v>279</v>
      </c>
      <c r="B17" s="447"/>
      <c r="C17" s="63">
        <v>1.8589583350126359E-3</v>
      </c>
      <c r="D17" s="63"/>
      <c r="E17" s="63">
        <v>4.0370200966021876</v>
      </c>
      <c r="F17" s="63">
        <v>0.2956151027524766</v>
      </c>
      <c r="G17" s="63">
        <v>0.28799539831140825</v>
      </c>
      <c r="H17" s="63">
        <v>7.619317965966442E-2</v>
      </c>
      <c r="I17" s="63" t="s">
        <v>188</v>
      </c>
      <c r="J17" s="63"/>
      <c r="K17" s="63">
        <v>1.0281197880622173E-2</v>
      </c>
      <c r="L17" s="63">
        <v>9.7867152236433773E-4</v>
      </c>
      <c r="M17" s="63">
        <v>9.0811857344330236E-4</v>
      </c>
      <c r="N17" s="63"/>
      <c r="O17" s="63" t="s">
        <v>188</v>
      </c>
      <c r="P17" s="63"/>
      <c r="Q17" s="63">
        <v>2.5672719733393161</v>
      </c>
      <c r="R17" s="63">
        <v>0.15137258581671048</v>
      </c>
      <c r="S17" s="63">
        <v>2.9655105967020846E-3</v>
      </c>
      <c r="T17" s="63">
        <v>7.4075074290951492E-4</v>
      </c>
      <c r="U17" s="63" t="s">
        <v>188</v>
      </c>
      <c r="V17" s="63"/>
      <c r="W17" s="63">
        <v>2.885619648509829E-3</v>
      </c>
      <c r="X17" s="63">
        <v>1.8603194465455791E-4</v>
      </c>
      <c r="Y17" s="63">
        <v>2.5027218650498116E-3</v>
      </c>
      <c r="Z17" s="63">
        <v>1.3091328791504891E-3</v>
      </c>
      <c r="AA17" s="63">
        <v>6.141710842605291E-3</v>
      </c>
      <c r="AB17" s="63">
        <v>2.9578591907666054E-3</v>
      </c>
      <c r="AC17" s="63">
        <v>0.10378371781943024</v>
      </c>
      <c r="AD17" s="63">
        <v>2.3090654000510833E-3</v>
      </c>
      <c r="AE17" s="63">
        <v>5.5859382195462409E-3</v>
      </c>
      <c r="AF17" s="63">
        <v>2.4127150654779279E-3</v>
      </c>
      <c r="AG17" s="63" t="s">
        <v>188</v>
      </c>
      <c r="AH17" s="63"/>
      <c r="AI17" s="63">
        <v>7.2339108881490106E-3</v>
      </c>
      <c r="AJ17" s="63">
        <v>6.0322681912523407E-3</v>
      </c>
      <c r="AK17" s="63">
        <v>1.029601092870209E-2</v>
      </c>
      <c r="AL17" s="63">
        <v>8.2551482279793805E-3</v>
      </c>
      <c r="AM17" s="63">
        <v>1.1336069953037037E-3</v>
      </c>
      <c r="AN17" s="63">
        <v>1.6474658779512319E-4</v>
      </c>
      <c r="AO17" s="63">
        <v>4.7644261446018682E-3</v>
      </c>
      <c r="AP17" s="63">
        <v>2.6141125475904513E-3</v>
      </c>
      <c r="AQ17" s="63">
        <v>1.4748007820002604E-3</v>
      </c>
      <c r="AR17" s="63">
        <v>7.6925594311954331E-5</v>
      </c>
      <c r="AS17" s="63">
        <v>2.4480083886710114E-3</v>
      </c>
      <c r="AT17" s="63">
        <v>1.2170668605898203E-4</v>
      </c>
      <c r="AU17" s="63">
        <v>1.4192895073148739E-3</v>
      </c>
      <c r="AV17" s="63">
        <v>4.2086245285827155E-5</v>
      </c>
      <c r="AW17" s="63" t="s">
        <v>188</v>
      </c>
      <c r="AX17" s="63"/>
      <c r="AY17" s="63">
        <v>8.1451925183009853E-4</v>
      </c>
      <c r="AZ17" s="63">
        <v>1.8625455545165595E-4</v>
      </c>
      <c r="BA17" s="63" t="s">
        <v>188</v>
      </c>
      <c r="BB17" s="63"/>
      <c r="BC17" s="63" t="s">
        <v>188</v>
      </c>
      <c r="BD17" s="63"/>
      <c r="BE17" s="63" t="s">
        <v>188</v>
      </c>
      <c r="BF17" s="63"/>
      <c r="BG17" s="63" t="s">
        <v>188</v>
      </c>
      <c r="BH17" s="63"/>
      <c r="BI17" s="63" t="s">
        <v>188</v>
      </c>
      <c r="BJ17" s="63"/>
      <c r="BK17" s="63">
        <v>2.7288306556005441E-3</v>
      </c>
      <c r="BL17" s="63">
        <v>1.7984786882128858E-4</v>
      </c>
      <c r="BM17" s="63">
        <v>2.3960333417352285E-2</v>
      </c>
      <c r="BN17" s="63">
        <v>5.0069788278559527E-3</v>
      </c>
      <c r="BO17" s="63" t="s">
        <v>188</v>
      </c>
      <c r="BP17" s="63"/>
      <c r="BQ17" s="63">
        <v>2.2407131515754901E-3</v>
      </c>
      <c r="BR17" s="63">
        <v>7.4365361015074551E-4</v>
      </c>
      <c r="BS17" s="63"/>
      <c r="BT17" s="63">
        <v>21.462119022469153</v>
      </c>
      <c r="BU17" s="63">
        <v>0.83724152549315145</v>
      </c>
      <c r="BV17" s="63" t="s">
        <v>188</v>
      </c>
      <c r="BW17" s="63"/>
      <c r="BX17" s="63">
        <v>1.0929102562494684</v>
      </c>
      <c r="BY17" s="63">
        <v>0.16863135424789694</v>
      </c>
      <c r="BZ17" s="63">
        <v>0.59639244130932634</v>
      </c>
      <c r="CA17" s="63">
        <v>7.4624545745754717E-3</v>
      </c>
      <c r="CB17" s="63">
        <v>262.68592451041644</v>
      </c>
      <c r="CC17" s="63">
        <v>0.91663764856189112</v>
      </c>
      <c r="CD17" s="63" t="s">
        <v>188</v>
      </c>
      <c r="CE17" s="63"/>
      <c r="CF17" s="63">
        <v>39.489841722443821</v>
      </c>
      <c r="CG17" s="63">
        <v>5.4461183068236041</v>
      </c>
      <c r="CH17" s="63">
        <v>57.95223966422887</v>
      </c>
      <c r="CI17" s="63">
        <v>1.6871717886083812</v>
      </c>
      <c r="CJ17" s="63">
        <v>0.30100281762057285</v>
      </c>
      <c r="CK17" s="63"/>
      <c r="CL17" s="63">
        <v>2513.5405338121768</v>
      </c>
      <c r="CM17" s="63">
        <v>75.588845714784753</v>
      </c>
      <c r="CN17" s="63">
        <v>339.32321743218932</v>
      </c>
      <c r="CO17" s="63">
        <v>13.678819154599962</v>
      </c>
      <c r="CP17" s="63">
        <v>832.84790114600946</v>
      </c>
      <c r="CQ17" s="63">
        <v>19.655259443795877</v>
      </c>
      <c r="CR17" s="63">
        <v>17.616949086694415</v>
      </c>
      <c r="CS17">
        <v>4.8178351075761547</v>
      </c>
      <c r="CU17" s="63">
        <v>3.1655673283252646E-2</v>
      </c>
      <c r="CV17" s="63">
        <v>2.7350764127427943E-2</v>
      </c>
      <c r="CW17" s="63">
        <v>2.2338087591449725E-3</v>
      </c>
    </row>
    <row r="18" spans="1:101">
      <c r="A18" s="4" t="s">
        <v>283</v>
      </c>
      <c r="B18" s="447"/>
      <c r="C18" s="63" t="s">
        <v>188</v>
      </c>
      <c r="D18" s="63"/>
      <c r="E18" s="63">
        <v>2.2702046127109434</v>
      </c>
      <c r="F18" s="63">
        <v>0.2303915234087334</v>
      </c>
      <c r="G18" s="63">
        <v>0.18100208403362927</v>
      </c>
      <c r="H18" s="63">
        <v>1.5815002041681122E-2</v>
      </c>
      <c r="I18" s="63" t="s">
        <v>188</v>
      </c>
      <c r="J18" s="63"/>
      <c r="K18" s="63" t="s">
        <v>188</v>
      </c>
      <c r="L18" s="63"/>
      <c r="M18" s="63" t="s">
        <v>188</v>
      </c>
      <c r="N18" s="63"/>
      <c r="O18" s="63" t="s">
        <v>188</v>
      </c>
      <c r="P18" s="63"/>
      <c r="Q18" s="63" t="s">
        <v>188</v>
      </c>
      <c r="R18" s="63"/>
      <c r="S18" s="63">
        <v>1.2501380026219292E-3</v>
      </c>
      <c r="T18" s="63">
        <v>1.0576398870653604E-3</v>
      </c>
      <c r="U18" s="63">
        <v>5.8068375667126994E-4</v>
      </c>
      <c r="V18" s="63"/>
      <c r="W18" s="63" t="s">
        <v>188</v>
      </c>
      <c r="X18" s="63"/>
      <c r="Y18" s="63">
        <v>2.1376110550619049E-3</v>
      </c>
      <c r="Z18" s="63">
        <v>2.3420181271782215E-3</v>
      </c>
      <c r="AA18" s="63">
        <v>0.10492761459497491</v>
      </c>
      <c r="AB18" s="63">
        <v>1.8309291132971924E-2</v>
      </c>
      <c r="AC18" s="63">
        <v>1.4759593427914939E-2</v>
      </c>
      <c r="AD18" s="63">
        <v>5.718492218894318E-3</v>
      </c>
      <c r="AE18" s="63">
        <v>1.3490398164223242E-2</v>
      </c>
      <c r="AF18" s="63">
        <v>8.8485249083770558E-3</v>
      </c>
      <c r="AG18" s="63">
        <v>2.479844039417384E-3</v>
      </c>
      <c r="AH18" s="63">
        <v>8.3539516229463732E-4</v>
      </c>
      <c r="AI18" s="63" t="s">
        <v>188</v>
      </c>
      <c r="AJ18" s="63"/>
      <c r="AK18" s="63">
        <v>4.5760336919108699E-3</v>
      </c>
      <c r="AL18" s="63"/>
      <c r="AM18" s="63" t="s">
        <v>188</v>
      </c>
      <c r="AN18" s="63"/>
      <c r="AO18" s="63" t="s">
        <v>188</v>
      </c>
      <c r="AP18" s="63"/>
      <c r="AQ18" s="63" t="s">
        <v>188</v>
      </c>
      <c r="AR18" s="63"/>
      <c r="AS18" s="63">
        <v>4.5906606697282788E-3</v>
      </c>
      <c r="AT18" s="63">
        <v>2.6357998638532743E-4</v>
      </c>
      <c r="AU18" s="63" t="s">
        <v>188</v>
      </c>
      <c r="AV18" s="63"/>
      <c r="AW18" s="63" t="s">
        <v>188</v>
      </c>
      <c r="AX18" s="63"/>
      <c r="AY18" s="63" t="s">
        <v>188</v>
      </c>
      <c r="AZ18" s="63"/>
      <c r="BA18" s="63" t="s">
        <v>188</v>
      </c>
      <c r="BB18" s="63"/>
      <c r="BC18" s="63" t="s">
        <v>188</v>
      </c>
      <c r="BD18" s="63"/>
      <c r="BE18" s="63" t="s">
        <v>188</v>
      </c>
      <c r="BF18" s="63"/>
      <c r="BG18" s="63" t="s">
        <v>188</v>
      </c>
      <c r="BH18" s="63"/>
      <c r="BI18" s="63" t="s">
        <v>188</v>
      </c>
      <c r="BJ18" s="63"/>
      <c r="BK18" s="63">
        <v>1.6853763255735728E-3</v>
      </c>
      <c r="BL18" s="63">
        <v>4.6852298314895761E-4</v>
      </c>
      <c r="BM18" s="63">
        <v>4.3529960937394363E-2</v>
      </c>
      <c r="BN18" s="63">
        <v>6.0955872175274062E-3</v>
      </c>
      <c r="BO18" s="63">
        <v>1.7154537218491184E-2</v>
      </c>
      <c r="BP18" s="63">
        <v>1.1658659436949102E-2</v>
      </c>
      <c r="BQ18" s="63">
        <v>1.1733886311211669E-3</v>
      </c>
      <c r="BR18" s="63">
        <v>9.9577142009912604E-5</v>
      </c>
      <c r="BS18" s="63"/>
      <c r="BT18" s="63">
        <v>50.225701503901355</v>
      </c>
      <c r="BU18" s="63">
        <v>0.82372474483182534</v>
      </c>
      <c r="BV18" s="63" t="s">
        <v>188</v>
      </c>
      <c r="BW18" s="63"/>
      <c r="BX18" s="63">
        <v>1.0103100150163276</v>
      </c>
      <c r="BY18" s="63">
        <v>0.19014865720002638</v>
      </c>
      <c r="BZ18" s="63">
        <v>0.30261196588129441</v>
      </c>
      <c r="CA18" s="63">
        <v>4.9127598869420364E-3</v>
      </c>
      <c r="CB18" s="63">
        <v>215.65985755599044</v>
      </c>
      <c r="CC18" s="63">
        <v>3.353609461228777</v>
      </c>
      <c r="CD18" s="63">
        <v>0.75442279708496163</v>
      </c>
      <c r="CE18" s="63">
        <v>0.64604094684678093</v>
      </c>
      <c r="CF18" s="63">
        <v>45.428408302420884</v>
      </c>
      <c r="CG18" s="63">
        <v>5.2571767626026036</v>
      </c>
      <c r="CH18" s="63">
        <v>39.731946429192455</v>
      </c>
      <c r="CI18" s="63">
        <v>1.0800341734112211</v>
      </c>
      <c r="CJ18" s="63">
        <v>0.30020677276327479</v>
      </c>
      <c r="CK18" s="63">
        <v>3.6824850038636725E-3</v>
      </c>
      <c r="CL18" s="63">
        <v>1753.537427701662</v>
      </c>
      <c r="CM18" s="63">
        <v>41.960562564930868</v>
      </c>
      <c r="CN18" s="63">
        <v>308.96459009956334</v>
      </c>
      <c r="CO18" s="63">
        <v>8.536169087772997</v>
      </c>
      <c r="CP18" s="63">
        <v>757.18753305469215</v>
      </c>
      <c r="CQ18" s="63">
        <v>16.684124375393861</v>
      </c>
      <c r="CR18" s="63">
        <v>15.28932481060771</v>
      </c>
      <c r="CS18">
        <v>3.8567004319691094</v>
      </c>
      <c r="CU18" s="63">
        <v>9.1666943616391487E-3</v>
      </c>
      <c r="CV18" s="63">
        <v>9.1666943616391487E-3</v>
      </c>
      <c r="CW18" s="63">
        <v>0</v>
      </c>
    </row>
    <row r="19" spans="1:101">
      <c r="A19" s="4" t="s">
        <v>221</v>
      </c>
      <c r="B19" s="447"/>
      <c r="C19" s="63" t="s">
        <v>188</v>
      </c>
      <c r="D19" s="63"/>
      <c r="E19" s="63">
        <v>2.6829311676544658</v>
      </c>
      <c r="F19" s="63">
        <v>0.28777787637081781</v>
      </c>
      <c r="G19" s="63">
        <v>0.20859693333714047</v>
      </c>
      <c r="H19" s="63">
        <v>6.1989985693394242E-2</v>
      </c>
      <c r="I19" s="63" t="s">
        <v>188</v>
      </c>
      <c r="J19" s="63"/>
      <c r="K19" s="63" t="s">
        <v>188</v>
      </c>
      <c r="L19" s="63"/>
      <c r="M19" s="63" t="s">
        <v>188</v>
      </c>
      <c r="N19" s="63"/>
      <c r="O19" s="63" t="s">
        <v>188</v>
      </c>
      <c r="P19" s="63"/>
      <c r="Q19" s="63">
        <v>0.10611162350132755</v>
      </c>
      <c r="R19" s="63">
        <v>3.8607403947870156E-2</v>
      </c>
      <c r="S19" s="63">
        <v>7.054709359106545E-3</v>
      </c>
      <c r="T19" s="63">
        <v>3.7821623932210958E-3</v>
      </c>
      <c r="U19" s="63">
        <v>8.1032170066871693E-3</v>
      </c>
      <c r="V19" s="63">
        <v>5.3101146285179888E-3</v>
      </c>
      <c r="W19" s="63">
        <v>6.5967747484786607E-3</v>
      </c>
      <c r="X19" s="63">
        <v>4.4953851956843673E-3</v>
      </c>
      <c r="Y19" s="63">
        <v>1.4361872766543307E-2</v>
      </c>
      <c r="Z19" s="63">
        <v>2.1968090590442392E-2</v>
      </c>
      <c r="AA19" s="63">
        <v>2.7094034510478329E-2</v>
      </c>
      <c r="AB19" s="63">
        <v>3.9010413509818682E-3</v>
      </c>
      <c r="AC19" s="63">
        <v>4.3798246068425604E-2</v>
      </c>
      <c r="AD19" s="63">
        <v>3.1594823509462793E-3</v>
      </c>
      <c r="AE19" s="63">
        <v>5.5741207470447933E-3</v>
      </c>
      <c r="AF19" s="63">
        <v>4.3013549921301275E-3</v>
      </c>
      <c r="AG19" s="63" t="s">
        <v>188</v>
      </c>
      <c r="AH19" s="63"/>
      <c r="AI19" s="63">
        <v>1.5003921268746246E-2</v>
      </c>
      <c r="AJ19" s="63">
        <v>9.8574324069987378E-3</v>
      </c>
      <c r="AK19" s="63">
        <v>5.9972955825390743E-2</v>
      </c>
      <c r="AL19" s="63">
        <v>3.4974953609100773E-2</v>
      </c>
      <c r="AM19" s="63">
        <v>4.7213087663645894E-3</v>
      </c>
      <c r="AN19" s="63">
        <v>2.4046311874516258E-3</v>
      </c>
      <c r="AO19" s="63">
        <v>1.9754456620012305E-2</v>
      </c>
      <c r="AP19" s="63">
        <v>1.0042914073086804E-2</v>
      </c>
      <c r="AQ19" s="63">
        <v>4.0921275274489249E-3</v>
      </c>
      <c r="AR19" s="63">
        <v>2.0245242164340883E-3</v>
      </c>
      <c r="AS19" s="63">
        <v>5.4008922109407137E-3</v>
      </c>
      <c r="AT19" s="63">
        <v>3.5023344818733358E-4</v>
      </c>
      <c r="AU19" s="63">
        <v>3.3184730396271429E-3</v>
      </c>
      <c r="AV19" s="63">
        <v>1.8753699787121109E-3</v>
      </c>
      <c r="AW19" s="63">
        <v>4.6922326990820381E-4</v>
      </c>
      <c r="AX19" s="63"/>
      <c r="AY19" s="63">
        <v>1.5672151631720848E-3</v>
      </c>
      <c r="AZ19" s="63">
        <v>1.0102781894703258E-3</v>
      </c>
      <c r="BA19" s="63" t="s">
        <v>188</v>
      </c>
      <c r="BB19" s="63"/>
      <c r="BC19" s="63">
        <v>7.4384135125598791E-4</v>
      </c>
      <c r="BD19" s="63">
        <v>2.4653035480668497E-4</v>
      </c>
      <c r="BE19" s="63" t="s">
        <v>188</v>
      </c>
      <c r="BF19" s="63"/>
      <c r="BG19" s="63">
        <v>5.0570177264342927E-4</v>
      </c>
      <c r="BH19" s="63"/>
      <c r="BI19" s="63" t="s">
        <v>188</v>
      </c>
      <c r="BJ19" s="63"/>
      <c r="BK19" s="63">
        <v>7.5546734344039332E-4</v>
      </c>
      <c r="BL19" s="63">
        <v>1.6090170786297643E-4</v>
      </c>
      <c r="BM19" s="63">
        <v>2.3461589126898011E-2</v>
      </c>
      <c r="BN19" s="63">
        <v>4.8019887732350712E-4</v>
      </c>
      <c r="BO19" s="63" t="s">
        <v>188</v>
      </c>
      <c r="BP19" s="63"/>
      <c r="BQ19" s="63">
        <v>3.3749566461780396E-3</v>
      </c>
      <c r="BR19" s="63">
        <v>1.2270953817800714E-3</v>
      </c>
      <c r="BS19" s="63"/>
      <c r="BT19" s="63">
        <v>49.190549986601845</v>
      </c>
      <c r="BU19" s="63">
        <v>3.2081488712715172</v>
      </c>
      <c r="BV19" s="63" t="s">
        <v>188</v>
      </c>
      <c r="BW19" s="63"/>
      <c r="BX19" s="63">
        <v>1.0944962373706386</v>
      </c>
      <c r="BY19" s="63">
        <v>0.1655648278896503</v>
      </c>
      <c r="BZ19" s="63">
        <v>0.29873775683048615</v>
      </c>
      <c r="CA19" s="63">
        <v>4.3623966769489389E-3</v>
      </c>
      <c r="CB19" s="63">
        <v>247.9575351366087</v>
      </c>
      <c r="CC19" s="63">
        <v>10.646356159736801</v>
      </c>
      <c r="CD19" s="63" t="s">
        <v>188</v>
      </c>
      <c r="CE19" s="63"/>
      <c r="CF19" s="63">
        <v>54.838907293934334</v>
      </c>
      <c r="CG19" s="63">
        <v>3.6604396568232476</v>
      </c>
      <c r="CH19" s="63">
        <v>44.491347923841211</v>
      </c>
      <c r="CI19" s="63">
        <v>2.2756123066093301</v>
      </c>
      <c r="CJ19" s="63">
        <v>0.29873775683048615</v>
      </c>
      <c r="CK19" s="63">
        <v>4.3623966769489389E-3</v>
      </c>
      <c r="CL19" s="63">
        <v>1736.0991902771673</v>
      </c>
      <c r="CM19" s="63">
        <v>111.39957267983263</v>
      </c>
      <c r="CN19" s="63">
        <v>421.17680828502967</v>
      </c>
      <c r="CO19" s="63">
        <v>23.502182751500101</v>
      </c>
      <c r="CP19" s="63">
        <v>665.7436655805069</v>
      </c>
      <c r="CQ19" s="63">
        <v>40.319058432538291</v>
      </c>
      <c r="CR19" s="63">
        <v>23.798058186153643</v>
      </c>
      <c r="CS19">
        <v>2.2659040644214703</v>
      </c>
      <c r="CU19" s="63">
        <v>0.12057967640081693</v>
      </c>
      <c r="CV19" s="63">
        <v>0.10894566221890352</v>
      </c>
      <c r="CW19" s="63">
        <v>6.604454596606849E-3</v>
      </c>
    </row>
    <row r="20" spans="1:101">
      <c r="A20" s="4" t="s">
        <v>290</v>
      </c>
      <c r="B20" s="447"/>
      <c r="C20" s="63" t="s">
        <v>188</v>
      </c>
      <c r="D20" s="63"/>
      <c r="E20" s="63">
        <v>4.2698011279534498</v>
      </c>
      <c r="F20" s="63">
        <v>0.10835380506808991</v>
      </c>
      <c r="G20" s="63">
        <v>0.40280731032520434</v>
      </c>
      <c r="H20" s="63">
        <v>5.7042323929116137E-2</v>
      </c>
      <c r="I20" s="63" t="s">
        <v>188</v>
      </c>
      <c r="J20" s="63"/>
      <c r="K20" s="63" t="s">
        <v>188</v>
      </c>
      <c r="L20" s="63"/>
      <c r="M20" s="63" t="s">
        <v>188</v>
      </c>
      <c r="N20" s="63"/>
      <c r="O20" s="63" t="s">
        <v>188</v>
      </c>
      <c r="P20" s="63"/>
      <c r="Q20" s="63" t="s">
        <v>188</v>
      </c>
      <c r="R20" s="63"/>
      <c r="S20" s="63">
        <v>2.8775966074170004E-3</v>
      </c>
      <c r="T20" s="63">
        <v>6.9637726188881009E-4</v>
      </c>
      <c r="U20" s="63" t="s">
        <v>188</v>
      </c>
      <c r="V20" s="63"/>
      <c r="W20" s="63" t="s">
        <v>188</v>
      </c>
      <c r="X20" s="63"/>
      <c r="Y20" s="63">
        <v>1.05153121665591E-2</v>
      </c>
      <c r="Z20" s="63">
        <v>8.0091395818370024E-3</v>
      </c>
      <c r="AA20" s="63">
        <v>3.9413816433124013E-2</v>
      </c>
      <c r="AB20" s="63">
        <v>7.8308154075029581E-3</v>
      </c>
      <c r="AC20" s="63">
        <v>5.5531167278008969E-2</v>
      </c>
      <c r="AD20" s="63">
        <v>1.1274091340081709E-3</v>
      </c>
      <c r="AE20" s="63">
        <v>7.8434426414047303E-4</v>
      </c>
      <c r="AF20" s="63"/>
      <c r="AG20" s="63" t="s">
        <v>188</v>
      </c>
      <c r="AH20" s="63"/>
      <c r="AI20" s="63" t="s">
        <v>188</v>
      </c>
      <c r="AJ20" s="63"/>
      <c r="AK20" s="63">
        <v>1.211741466874895E-3</v>
      </c>
      <c r="AL20" s="63"/>
      <c r="AM20" s="63" t="s">
        <v>188</v>
      </c>
      <c r="AN20" s="63"/>
      <c r="AO20" s="63" t="s">
        <v>188</v>
      </c>
      <c r="AP20" s="63"/>
      <c r="AQ20" s="63" t="s">
        <v>188</v>
      </c>
      <c r="AR20" s="63"/>
      <c r="AS20" s="63">
        <v>5.9554962949842196E-3</v>
      </c>
      <c r="AT20" s="63">
        <v>1.6353656881827581E-4</v>
      </c>
      <c r="AU20" s="63" t="s">
        <v>188</v>
      </c>
      <c r="AV20" s="63"/>
      <c r="AW20" s="63" t="s">
        <v>188</v>
      </c>
      <c r="AX20" s="63"/>
      <c r="AY20" s="63" t="s">
        <v>188</v>
      </c>
      <c r="AZ20" s="63"/>
      <c r="BA20" s="63" t="s">
        <v>188</v>
      </c>
      <c r="BB20" s="63"/>
      <c r="BC20" s="63" t="s">
        <v>188</v>
      </c>
      <c r="BD20" s="63"/>
      <c r="BE20" s="63" t="s">
        <v>188</v>
      </c>
      <c r="BF20" s="63"/>
      <c r="BG20" s="63" t="s">
        <v>188</v>
      </c>
      <c r="BH20" s="63"/>
      <c r="BI20" s="63" t="s">
        <v>188</v>
      </c>
      <c r="BJ20" s="63"/>
      <c r="BK20" s="63">
        <v>1.8440178488397806E-2</v>
      </c>
      <c r="BL20" s="63">
        <v>1.5500140824377378E-2</v>
      </c>
      <c r="BM20" s="63">
        <v>2.5271952964173412E-2</v>
      </c>
      <c r="BN20" s="63">
        <v>1.3596417321904466E-2</v>
      </c>
      <c r="BO20" s="63" t="s">
        <v>188</v>
      </c>
      <c r="BP20" s="63"/>
      <c r="BQ20" s="63" t="s">
        <v>188</v>
      </c>
      <c r="BR20" s="63"/>
      <c r="BS20" s="63"/>
      <c r="BT20" s="63">
        <v>67.547752239071698</v>
      </c>
      <c r="BU20" s="63">
        <v>1.6519592398998812</v>
      </c>
      <c r="BV20" s="63" t="s">
        <v>188</v>
      </c>
      <c r="BW20" s="63"/>
      <c r="BX20" s="63">
        <v>0.98644924597358763</v>
      </c>
      <c r="BY20" s="63">
        <v>0.44585042478454717</v>
      </c>
      <c r="BZ20" s="63">
        <v>0.59261068311642229</v>
      </c>
      <c r="CA20" s="63">
        <v>6.5163417784686595E-3</v>
      </c>
      <c r="CB20" s="63">
        <v>155.86156673406398</v>
      </c>
      <c r="CC20" s="63">
        <v>4.2085211431958607</v>
      </c>
      <c r="CD20" s="63">
        <v>1.7630335950485732</v>
      </c>
      <c r="CE20" s="63"/>
      <c r="CF20" s="63">
        <v>22.898270323325224</v>
      </c>
      <c r="CG20" s="63">
        <v>1.9435983139814039</v>
      </c>
      <c r="CH20" s="63">
        <v>56.979544561058624</v>
      </c>
      <c r="CI20" s="63">
        <v>0.77140921234176008</v>
      </c>
      <c r="CJ20" s="63">
        <v>0.59261068311642229</v>
      </c>
      <c r="CK20" s="63">
        <v>6.5163417784686595E-3</v>
      </c>
      <c r="CL20" s="63">
        <v>3022.3124456118089</v>
      </c>
      <c r="CM20" s="63">
        <v>67.477228895871733</v>
      </c>
      <c r="CN20" s="63">
        <v>100.64049965497377</v>
      </c>
      <c r="CO20" s="63">
        <v>3.664540072011182</v>
      </c>
      <c r="CP20" s="63">
        <v>851.00092752611226</v>
      </c>
      <c r="CQ20" s="63">
        <v>18.856024845980155</v>
      </c>
      <c r="CR20" s="63">
        <v>26.256377314031031</v>
      </c>
      <c r="CS20">
        <v>2.9634760825916309</v>
      </c>
      <c r="CU20" s="63">
        <v>7.1672377618591148E-3</v>
      </c>
      <c r="CV20" s="63">
        <v>7.1672377618591148E-3</v>
      </c>
      <c r="CW20" s="63">
        <v>0</v>
      </c>
    </row>
    <row r="21" spans="1:101">
      <c r="A21" s="4" t="s">
        <v>460</v>
      </c>
      <c r="B21" s="447"/>
      <c r="C21" s="63" t="s">
        <v>188</v>
      </c>
      <c r="D21" s="63"/>
      <c r="E21" s="63">
        <v>1.8111501520536188</v>
      </c>
      <c r="F21" s="63">
        <v>0.13808739439506559</v>
      </c>
      <c r="G21" s="63">
        <v>0.42051985143933424</v>
      </c>
      <c r="H21" s="63">
        <v>6.5361845941828596E-3</v>
      </c>
      <c r="I21" s="63" t="s">
        <v>188</v>
      </c>
      <c r="J21" s="63"/>
      <c r="K21" s="63">
        <v>4.5331884118389953E-2</v>
      </c>
      <c r="L21" s="63">
        <v>4.0342743715186952E-3</v>
      </c>
      <c r="M21" s="63">
        <v>0.27064384799275937</v>
      </c>
      <c r="N21" s="63">
        <v>1.2066792556068821E-2</v>
      </c>
      <c r="O21" s="63" t="s">
        <v>188</v>
      </c>
      <c r="P21" s="63"/>
      <c r="Q21" s="63" t="s">
        <v>188</v>
      </c>
      <c r="R21" s="63"/>
      <c r="S21" s="63">
        <v>7.5630409964047478E-3</v>
      </c>
      <c r="T21" s="63">
        <v>1.2977478259483682E-3</v>
      </c>
      <c r="U21" s="63">
        <v>2.258717616862129E-3</v>
      </c>
      <c r="V21" s="63">
        <v>2.2863705675437956E-3</v>
      </c>
      <c r="W21" s="63">
        <v>6.7606781953204404E-3</v>
      </c>
      <c r="X21" s="63">
        <v>3.9051813390196684E-4</v>
      </c>
      <c r="Y21" s="63">
        <v>5.9112589383303327E-3</v>
      </c>
      <c r="Z21" s="63">
        <v>5.9887392504567065E-3</v>
      </c>
      <c r="AA21" s="63">
        <v>3.3035341956929565E-3</v>
      </c>
      <c r="AB21" s="63">
        <v>4.5867121247983988E-3</v>
      </c>
      <c r="AC21" s="63">
        <v>1.4152240267938715E-2</v>
      </c>
      <c r="AD21" s="63">
        <v>4.9665507448148579E-4</v>
      </c>
      <c r="AE21" s="63" t="s">
        <v>188</v>
      </c>
      <c r="AF21" s="63"/>
      <c r="AG21" s="63" t="s">
        <v>188</v>
      </c>
      <c r="AH21" s="63"/>
      <c r="AI21" s="63">
        <v>7.7882987802646228E-3</v>
      </c>
      <c r="AJ21" s="63">
        <v>1.0429143447878489E-3</v>
      </c>
      <c r="AK21" s="63">
        <v>2.6116064619488982E-2</v>
      </c>
      <c r="AL21" s="63">
        <v>5.1208434521460375E-3</v>
      </c>
      <c r="AM21" s="63">
        <v>3.1686776215405165E-3</v>
      </c>
      <c r="AN21" s="63">
        <v>2.6464732276637321E-4</v>
      </c>
      <c r="AO21" s="63">
        <v>1.5295559425688811E-2</v>
      </c>
      <c r="AP21" s="63">
        <v>6.5745596809003656E-4</v>
      </c>
      <c r="AQ21" s="63">
        <v>3.7493537738449594E-3</v>
      </c>
      <c r="AR21" s="63">
        <v>2.9058666374699943E-4</v>
      </c>
      <c r="AS21" s="63">
        <v>4.0406854370599113E-3</v>
      </c>
      <c r="AT21" s="63">
        <v>1.1107828837130817E-4</v>
      </c>
      <c r="AU21" s="63">
        <v>4.0624109591320288E-3</v>
      </c>
      <c r="AV21" s="63">
        <v>4.0089292344547755E-4</v>
      </c>
      <c r="AW21" s="63" t="s">
        <v>188</v>
      </c>
      <c r="AX21" s="63"/>
      <c r="AY21" s="63">
        <v>2.191161781133117E-3</v>
      </c>
      <c r="AZ21" s="63">
        <v>4.162571981722617E-4</v>
      </c>
      <c r="BA21" s="63" t="s">
        <v>188</v>
      </c>
      <c r="BB21" s="63"/>
      <c r="BC21" s="63">
        <v>5.1926650249663881E-4</v>
      </c>
      <c r="BD21" s="63">
        <v>4.7526300635356716E-5</v>
      </c>
      <c r="BE21" s="63" t="s">
        <v>188</v>
      </c>
      <c r="BF21" s="63"/>
      <c r="BG21" s="63">
        <v>4.7183982319062151E-4</v>
      </c>
      <c r="BH21" s="63"/>
      <c r="BI21" s="63" t="s">
        <v>188</v>
      </c>
      <c r="BJ21" s="63"/>
      <c r="BK21" s="63">
        <v>1.8650204675396363E-3</v>
      </c>
      <c r="BL21" s="63">
        <v>6.3828928928936839E-4</v>
      </c>
      <c r="BM21" s="63">
        <v>1.6191346596687556E-2</v>
      </c>
      <c r="BN21" s="63">
        <v>3.9438194162591525E-3</v>
      </c>
      <c r="BO21" s="63" t="s">
        <v>188</v>
      </c>
      <c r="BP21" s="63"/>
      <c r="BQ21" s="63">
        <v>4.6161930329892183E-3</v>
      </c>
      <c r="BR21" s="63">
        <v>3.6458642971296499E-4</v>
      </c>
      <c r="BS21" s="63"/>
      <c r="BT21" s="63">
        <v>44.961358126014694</v>
      </c>
      <c r="BU21" s="63">
        <v>18.978746701553284</v>
      </c>
      <c r="BV21" s="63" t="s">
        <v>188</v>
      </c>
      <c r="BW21" s="63"/>
      <c r="BX21" s="63">
        <v>1.089381801817201</v>
      </c>
      <c r="BY21" s="63">
        <v>0.34360078613564621</v>
      </c>
      <c r="BZ21" s="63">
        <v>0.39615157451707711</v>
      </c>
      <c r="CA21" s="63">
        <v>0.17172914386301816</v>
      </c>
      <c r="CB21" s="63">
        <v>53.388445803943974</v>
      </c>
      <c r="CC21" s="63">
        <v>17.772480145062321</v>
      </c>
      <c r="CD21" s="63">
        <v>1.4901593906311574</v>
      </c>
      <c r="CE21" s="63">
        <v>1.2721602449967333</v>
      </c>
      <c r="CF21" s="63">
        <v>61.698735161331768</v>
      </c>
      <c r="CG21" s="63">
        <v>24.044437774161899</v>
      </c>
      <c r="CH21" s="63">
        <v>29.908455049030682</v>
      </c>
      <c r="CI21" s="63">
        <v>11.421382669389784</v>
      </c>
      <c r="CJ21" s="63">
        <v>0.69323022730012396</v>
      </c>
      <c r="CK21" s="63">
        <v>0.17187586491153858</v>
      </c>
      <c r="CL21" s="63">
        <v>1532.4726785621551</v>
      </c>
      <c r="CM21" s="63">
        <v>618.77629490273614</v>
      </c>
      <c r="CN21" s="63">
        <v>298.20071293880261</v>
      </c>
      <c r="CO21" s="63">
        <v>112.164453493233</v>
      </c>
      <c r="CP21" s="63">
        <v>626.17048773739009</v>
      </c>
      <c r="CQ21" s="63">
        <v>206.54347693552211</v>
      </c>
      <c r="CR21" s="63">
        <v>34.278505110983225</v>
      </c>
      <c r="CS21">
        <v>9.3780862243669603</v>
      </c>
      <c r="CU21" s="63">
        <v>7.1972835138027519E-2</v>
      </c>
      <c r="CV21" s="63">
        <v>6.01586396578878E-2</v>
      </c>
      <c r="CW21" s="63">
        <v>7.2446790659524063E-3</v>
      </c>
    </row>
    <row r="22" spans="1:101" s="5" customFormat="1">
      <c r="A22" s="7" t="s">
        <v>461</v>
      </c>
      <c r="B22" s="441"/>
      <c r="C22" s="86">
        <v>6.9058495691130218E-3</v>
      </c>
      <c r="D22" s="86"/>
      <c r="E22" s="86">
        <v>2.2293366755298201</v>
      </c>
      <c r="F22" s="86">
        <v>1.5762570317458013</v>
      </c>
      <c r="G22" s="86">
        <v>0.1239726103285929</v>
      </c>
      <c r="H22" s="86">
        <v>7.7118335059965654E-2</v>
      </c>
      <c r="I22" s="86">
        <v>4.3476975458747791E-2</v>
      </c>
      <c r="J22" s="86"/>
      <c r="K22" s="86">
        <v>3.3689703442535038E-2</v>
      </c>
      <c r="L22" s="86">
        <v>5.2260070869771334E-3</v>
      </c>
      <c r="M22" s="86">
        <v>0.46881139402340372</v>
      </c>
      <c r="N22" s="86">
        <v>1.5471454297137229E-2</v>
      </c>
      <c r="O22" s="86" t="s">
        <v>188</v>
      </c>
      <c r="P22" s="86"/>
      <c r="Q22" s="86">
        <v>0.36779692261608182</v>
      </c>
      <c r="R22" s="86">
        <v>4.9909524402034645E-2</v>
      </c>
      <c r="S22" s="86">
        <v>8.8646282602547737E-3</v>
      </c>
      <c r="T22" s="86">
        <v>9.3591844824831294E-3</v>
      </c>
      <c r="U22" s="86" t="s">
        <v>188</v>
      </c>
      <c r="V22" s="86"/>
      <c r="W22" s="86">
        <v>1.2904376248130697E-3</v>
      </c>
      <c r="X22" s="86">
        <v>2.0459497931469253E-3</v>
      </c>
      <c r="Y22" s="86">
        <v>2.3316883011637483E-2</v>
      </c>
      <c r="Z22" s="86">
        <v>3.4903643919950211E-2</v>
      </c>
      <c r="AA22" s="86">
        <v>5.6116186168223628E-3</v>
      </c>
      <c r="AB22" s="86">
        <v>3.1961680693943805E-3</v>
      </c>
      <c r="AC22" s="86">
        <v>4.7364515702446337E-3</v>
      </c>
      <c r="AD22" s="86">
        <v>4.8782353203594982E-4</v>
      </c>
      <c r="AE22" s="86" t="s">
        <v>188</v>
      </c>
      <c r="AF22" s="86"/>
      <c r="AG22" s="86" t="s">
        <v>188</v>
      </c>
      <c r="AH22" s="86"/>
      <c r="AI22" s="86">
        <v>6.2577471076601414E-3</v>
      </c>
      <c r="AJ22" s="86">
        <v>2.0620294740988487E-3</v>
      </c>
      <c r="AK22" s="86">
        <v>2.397757437909807E-2</v>
      </c>
      <c r="AL22" s="86"/>
      <c r="AM22" s="86">
        <v>1.2821436186774917E-3</v>
      </c>
      <c r="AN22" s="86"/>
      <c r="AO22" s="86">
        <v>5.7176764563973935E-3</v>
      </c>
      <c r="AP22" s="86"/>
      <c r="AQ22" s="86">
        <v>1.2443196230110033E-3</v>
      </c>
      <c r="AR22" s="86"/>
      <c r="AS22" s="86">
        <v>1.9249573660674191E-3</v>
      </c>
      <c r="AT22" s="86">
        <v>1.4780192555653769E-4</v>
      </c>
      <c r="AU22" s="86">
        <v>9.0929765357658011E-4</v>
      </c>
      <c r="AV22" s="86">
        <v>2.8041956346019946E-4</v>
      </c>
      <c r="AW22" s="86" t="s">
        <v>188</v>
      </c>
      <c r="AX22" s="86"/>
      <c r="AY22" s="86">
        <v>4.4934680942057477E-4</v>
      </c>
      <c r="AZ22" s="86"/>
      <c r="BA22" s="86" t="s">
        <v>188</v>
      </c>
      <c r="BB22" s="86"/>
      <c r="BC22" s="86" t="s">
        <v>188</v>
      </c>
      <c r="BD22" s="86"/>
      <c r="BE22" s="86" t="s">
        <v>188</v>
      </c>
      <c r="BF22" s="86"/>
      <c r="BG22" s="86">
        <v>4.4525307800587547E-4</v>
      </c>
      <c r="BH22" s="86"/>
      <c r="BI22" s="86" t="s">
        <v>188</v>
      </c>
      <c r="BJ22" s="86"/>
      <c r="BK22" s="86">
        <v>2.6716499545583806E-3</v>
      </c>
      <c r="BL22" s="86"/>
      <c r="BM22" s="86">
        <v>1.8101935760450827E-2</v>
      </c>
      <c r="BN22" s="86">
        <v>2.0888077126269373E-3</v>
      </c>
      <c r="BO22" s="86" t="s">
        <v>188</v>
      </c>
      <c r="BP22" s="86"/>
      <c r="BQ22" s="86">
        <v>1.6916700041559739E-3</v>
      </c>
      <c r="BR22" s="86">
        <v>7.4301179942465475E-4</v>
      </c>
      <c r="BS22" s="86"/>
      <c r="BT22" s="86">
        <v>22.748810982087747</v>
      </c>
      <c r="BU22" s="86">
        <v>4.3448942761952587</v>
      </c>
      <c r="BV22" s="86">
        <v>6.2874415574973233</v>
      </c>
      <c r="BW22" s="86"/>
      <c r="BX22" s="86">
        <v>0.80172466823648059</v>
      </c>
      <c r="BY22" s="86">
        <v>0.17574678801174781</v>
      </c>
      <c r="BZ22" s="86">
        <v>0.30050844262643178</v>
      </c>
      <c r="CA22" s="86">
        <v>1.1825696433820855E-3</v>
      </c>
      <c r="CB22" s="86">
        <v>31.964589604721287</v>
      </c>
      <c r="CC22" s="86">
        <v>4.7395688788476944</v>
      </c>
      <c r="CD22" s="86">
        <v>0.29940197892844395</v>
      </c>
      <c r="CE22" s="86"/>
      <c r="CF22" s="86">
        <v>86.107207540675617</v>
      </c>
      <c r="CG22" s="86">
        <v>66.524730192853454</v>
      </c>
      <c r="CH22" s="86">
        <v>9.8221880398091201</v>
      </c>
      <c r="CI22" s="86">
        <v>2.5487208257023211</v>
      </c>
      <c r="CJ22" s="86">
        <v>1.4992228220381953</v>
      </c>
      <c r="CK22" s="86">
        <v>1.5538224850152198</v>
      </c>
      <c r="CL22" s="86">
        <v>714.51643966348718</v>
      </c>
      <c r="CM22" s="86">
        <v>129.51505610650469</v>
      </c>
      <c r="CN22" s="86">
        <v>168.64040537964789</v>
      </c>
      <c r="CO22" s="86">
        <v>25.623998041783789</v>
      </c>
      <c r="CP22" s="86">
        <v>264.85409431814873</v>
      </c>
      <c r="CQ22" s="86">
        <v>44.561766055694662</v>
      </c>
      <c r="CR22" s="86">
        <v>58.981734001520884</v>
      </c>
      <c r="CS22" s="5">
        <v>53.965860628791681</v>
      </c>
      <c r="CU22" s="86">
        <v>4.3049406907307033E-2</v>
      </c>
      <c r="CV22" s="86">
        <v>4.0404418550911515E-2</v>
      </c>
      <c r="CW22" s="86">
        <v>1.8038975410030304E-3</v>
      </c>
    </row>
    <row r="23" spans="1:101">
      <c r="A23" s="4" t="s">
        <v>262</v>
      </c>
      <c r="B23" s="440" t="s">
        <v>332</v>
      </c>
      <c r="C23" s="63" t="s">
        <v>188</v>
      </c>
      <c r="D23" s="63"/>
      <c r="E23" s="63">
        <v>2.3260921320702512</v>
      </c>
      <c r="F23" s="63">
        <v>0.1740581043351245</v>
      </c>
      <c r="G23" s="63">
        <v>0.14348027135089472</v>
      </c>
      <c r="H23" s="63">
        <v>3.3375767782049599E-2</v>
      </c>
      <c r="I23" s="63">
        <v>1.6384381914245576</v>
      </c>
      <c r="J23" s="63">
        <v>0.27907949705303597</v>
      </c>
      <c r="K23" s="63">
        <v>0.10431308695870879</v>
      </c>
      <c r="L23" s="63">
        <v>3.1666649807190247E-3</v>
      </c>
      <c r="M23" s="63">
        <v>1.5111798357046109</v>
      </c>
      <c r="N23" s="63">
        <v>1.5152634312141831E-2</v>
      </c>
      <c r="O23" s="63">
        <v>5.0998351566265088</v>
      </c>
      <c r="P23" s="63">
        <v>0.22328070494842475</v>
      </c>
      <c r="Q23" s="63">
        <v>1.3559006859463516</v>
      </c>
      <c r="R23" s="63">
        <v>5.7282234268127459E-2</v>
      </c>
      <c r="S23" s="63" t="s">
        <v>188</v>
      </c>
      <c r="T23" s="63"/>
      <c r="U23" s="63">
        <v>3.0129248643145598E-3</v>
      </c>
      <c r="V23" s="63">
        <v>3.0021461729725701E-3</v>
      </c>
      <c r="W23" s="63">
        <v>1.1631732103055237E-2</v>
      </c>
      <c r="X23" s="63">
        <v>2.5090345523484832E-3</v>
      </c>
      <c r="Y23" s="63">
        <v>5.2460986493955634E-2</v>
      </c>
      <c r="Z23" s="63">
        <v>2.9880010185597893E-2</v>
      </c>
      <c r="AA23" s="63">
        <v>0.2298474373236836</v>
      </c>
      <c r="AB23" s="63">
        <v>0.10018813730426324</v>
      </c>
      <c r="AC23" s="63">
        <v>0.10503701149786578</v>
      </c>
      <c r="AD23" s="63">
        <v>2.2531743358978784E-2</v>
      </c>
      <c r="AE23" s="63">
        <v>3.298587800181748E-2</v>
      </c>
      <c r="AF23" s="63">
        <v>4.8329054949170511E-3</v>
      </c>
      <c r="AG23" s="63">
        <v>7.6243245220575283E-3</v>
      </c>
      <c r="AH23" s="63">
        <v>2.6720860323861278E-3</v>
      </c>
      <c r="AI23" s="63">
        <v>4.0328520286038007E-3</v>
      </c>
      <c r="AJ23" s="63">
        <v>2.1948599304839793E-3</v>
      </c>
      <c r="AK23" s="63" t="s">
        <v>188</v>
      </c>
      <c r="AL23" s="63"/>
      <c r="AM23" s="63">
        <v>1.6519403692293077E-3</v>
      </c>
      <c r="AN23" s="63">
        <v>7.4223038773843801E-4</v>
      </c>
      <c r="AO23" s="63">
        <v>8.1397287564368027E-3</v>
      </c>
      <c r="AP23" s="63">
        <v>2.6963504095689262E-3</v>
      </c>
      <c r="AQ23" s="63">
        <v>2.2978755950613726E-3</v>
      </c>
      <c r="AR23" s="63">
        <v>8.4121789370817052E-4</v>
      </c>
      <c r="AS23" s="63">
        <v>2.173217334076329E-3</v>
      </c>
      <c r="AT23" s="63">
        <v>2.5156691491597631E-4</v>
      </c>
      <c r="AU23" s="63">
        <v>2.3089566834741753E-3</v>
      </c>
      <c r="AV23" s="63">
        <v>7.4546817102743386E-4</v>
      </c>
      <c r="AW23" s="63">
        <v>6.7432157743514665E-4</v>
      </c>
      <c r="AX23" s="63"/>
      <c r="AY23" s="63">
        <v>1.9140283469607693E-3</v>
      </c>
      <c r="AZ23" s="63">
        <v>4.944038771674895E-4</v>
      </c>
      <c r="BA23" s="63">
        <v>7.0891303796691361E-4</v>
      </c>
      <c r="BB23" s="63"/>
      <c r="BC23" s="63">
        <v>1.0442177127730297E-3</v>
      </c>
      <c r="BD23" s="63">
        <v>2.5491329536831461E-4</v>
      </c>
      <c r="BE23" s="63">
        <v>4.5253169125130635E-4</v>
      </c>
      <c r="BF23" s="63"/>
      <c r="BG23" s="63">
        <v>7.1035725451827679E-4</v>
      </c>
      <c r="BH23" s="63">
        <v>1.7540532479812801E-4</v>
      </c>
      <c r="BI23" s="63" t="s">
        <v>188</v>
      </c>
      <c r="BJ23" s="63"/>
      <c r="BK23" s="63">
        <v>9.4713419923450518E-2</v>
      </c>
      <c r="BL23" s="63">
        <v>5.2386936095285365E-2</v>
      </c>
      <c r="BM23" s="63">
        <v>8.8425388547795539E-2</v>
      </c>
      <c r="BN23" s="63">
        <v>5.5787417492463038E-3</v>
      </c>
      <c r="BO23" s="63">
        <v>5.0312991559686944E-2</v>
      </c>
      <c r="BP23" s="63">
        <v>1.2449861343673565E-2</v>
      </c>
      <c r="BQ23" s="63">
        <v>9.2350363722696449E-2</v>
      </c>
      <c r="BR23" s="63">
        <v>5.4791970616316155E-3</v>
      </c>
      <c r="BS23" s="63"/>
      <c r="BT23" s="63">
        <v>10.398185777443823</v>
      </c>
      <c r="BU23" s="63">
        <v>1.7153346008885442</v>
      </c>
      <c r="BV23" s="63">
        <v>3.4322608440235918</v>
      </c>
      <c r="BW23" s="63">
        <v>0.44840809456459568</v>
      </c>
      <c r="BX23" s="63">
        <v>1.0095223959090143</v>
      </c>
      <c r="BY23" s="63">
        <v>0.17162148857419393</v>
      </c>
      <c r="BZ23" s="63">
        <v>0.70656057755533308</v>
      </c>
      <c r="CA23" s="63">
        <v>0.17250726466305291</v>
      </c>
      <c r="CB23" s="63">
        <v>17.660766554359128</v>
      </c>
      <c r="CC23" s="63">
        <v>6.1488970170206736</v>
      </c>
      <c r="CD23" s="63">
        <v>94.401256065336895</v>
      </c>
      <c r="CE23" s="63">
        <v>6.2824216646003732</v>
      </c>
      <c r="CF23" s="63">
        <v>73.383304886583517</v>
      </c>
      <c r="CG23" s="63">
        <v>23.143945793368999</v>
      </c>
      <c r="CH23" s="63">
        <v>6.1502174236779901</v>
      </c>
      <c r="CI23" s="63">
        <v>3.3255484287277164</v>
      </c>
      <c r="CJ23" s="63">
        <v>0.60592363670736205</v>
      </c>
      <c r="CK23" s="63">
        <v>3.160504809147991E-3</v>
      </c>
      <c r="CL23" s="63">
        <v>1357.4297696027336</v>
      </c>
      <c r="CM23" s="63">
        <v>159.72004564729505</v>
      </c>
      <c r="CN23" s="63">
        <v>333.9698275245164</v>
      </c>
      <c r="CO23" s="63">
        <v>41.597271125478805</v>
      </c>
      <c r="CP23" s="63">
        <v>727.24436352458258</v>
      </c>
      <c r="CQ23" s="63">
        <v>0</v>
      </c>
      <c r="CR23" s="63">
        <v>23.619650671869476</v>
      </c>
      <c r="CS23">
        <v>5.1725988567318781</v>
      </c>
      <c r="CU23" s="63">
        <v>3.5826644143881696E-2</v>
      </c>
      <c r="CV23" s="63">
        <v>1.8295614083407616E-2</v>
      </c>
      <c r="CW23" s="63">
        <v>7.8133263043796176E-3</v>
      </c>
    </row>
    <row r="24" spans="1:101">
      <c r="A24" s="4" t="s">
        <v>267</v>
      </c>
      <c r="B24" s="447"/>
      <c r="C24" s="63" t="s">
        <v>188</v>
      </c>
      <c r="D24" s="63"/>
      <c r="E24" s="63">
        <v>0.509929741327945</v>
      </c>
      <c r="F24" s="63">
        <v>5.7448837695532246E-2</v>
      </c>
      <c r="G24" s="63">
        <v>7.291478697078356E-2</v>
      </c>
      <c r="H24" s="63">
        <v>4.66259477280195E-2</v>
      </c>
      <c r="I24" s="63">
        <v>0.1893041286939848</v>
      </c>
      <c r="J24" s="63">
        <v>0.10215806670253195</v>
      </c>
      <c r="K24" s="63">
        <v>1.4293441542557147E-2</v>
      </c>
      <c r="L24" s="63">
        <v>2.3175392579002372E-3</v>
      </c>
      <c r="M24" s="63">
        <v>0.28557460272655311</v>
      </c>
      <c r="N24" s="63">
        <v>3.4310986225651464E-2</v>
      </c>
      <c r="O24" s="63">
        <v>0.60673596472725178</v>
      </c>
      <c r="P24" s="63">
        <v>0.25194105784007542</v>
      </c>
      <c r="Q24" s="63" t="s">
        <v>188</v>
      </c>
      <c r="R24" s="63"/>
      <c r="S24" s="63" t="s">
        <v>188</v>
      </c>
      <c r="T24" s="63"/>
      <c r="U24" s="63">
        <v>7.3679589640374371E-4</v>
      </c>
      <c r="V24" s="63"/>
      <c r="W24" s="63">
        <v>5.0017971237448586E-3</v>
      </c>
      <c r="X24" s="63">
        <v>4.3504814568077589E-3</v>
      </c>
      <c r="Y24" s="63">
        <v>6.7385086091212593E-3</v>
      </c>
      <c r="Z24" s="63">
        <v>1.2208341896998457E-3</v>
      </c>
      <c r="AA24" s="63">
        <v>3.4524530248743031E-2</v>
      </c>
      <c r="AB24" s="63">
        <v>1.9952255310642094E-2</v>
      </c>
      <c r="AC24" s="63">
        <v>9.3302433306031288E-2</v>
      </c>
      <c r="AD24" s="63">
        <v>5.0354924800854989E-2</v>
      </c>
      <c r="AE24" s="63">
        <v>1.2221245545196357E-2</v>
      </c>
      <c r="AF24" s="63">
        <v>5.7952124677884548E-3</v>
      </c>
      <c r="AG24" s="63">
        <v>1.8154510928933079E-3</v>
      </c>
      <c r="AH24" s="63">
        <v>9.9314954036706969E-4</v>
      </c>
      <c r="AI24" s="63">
        <v>5.7101784318764788E-3</v>
      </c>
      <c r="AJ24" s="63">
        <v>4.1448956092499193E-4</v>
      </c>
      <c r="AK24" s="63" t="s">
        <v>188</v>
      </c>
      <c r="AL24" s="63"/>
      <c r="AM24" s="63">
        <v>1.3157416092281944E-3</v>
      </c>
      <c r="AN24" s="63">
        <v>2.7940807831703966E-5</v>
      </c>
      <c r="AO24" s="63">
        <v>6.3581812330429748E-3</v>
      </c>
      <c r="AP24" s="63">
        <v>3.7529073724011641E-4</v>
      </c>
      <c r="AQ24" s="63">
        <v>1.7183163684049178E-3</v>
      </c>
      <c r="AR24" s="63">
        <v>1.0428588149072724E-4</v>
      </c>
      <c r="AS24" s="63">
        <v>1.9365885483443295E-3</v>
      </c>
      <c r="AT24" s="63">
        <v>4.7161783750879438E-4</v>
      </c>
      <c r="AU24" s="63">
        <v>2.0089603805451663E-3</v>
      </c>
      <c r="AV24" s="63">
        <v>7.1204703729991291E-5</v>
      </c>
      <c r="AW24" s="63" t="s">
        <v>188</v>
      </c>
      <c r="AX24" s="63"/>
      <c r="AY24" s="63">
        <v>1.067553294892705E-3</v>
      </c>
      <c r="AZ24" s="63">
        <v>3.4332405318292984E-6</v>
      </c>
      <c r="BA24" s="63" t="s">
        <v>188</v>
      </c>
      <c r="BB24" s="63"/>
      <c r="BC24" s="63">
        <v>5.26656926056404E-4</v>
      </c>
      <c r="BD24" s="63">
        <v>5.8192155760913863E-6</v>
      </c>
      <c r="BE24" s="63" t="s">
        <v>188</v>
      </c>
      <c r="BF24" s="63"/>
      <c r="BG24" s="63" t="s">
        <v>188</v>
      </c>
      <c r="BH24" s="63"/>
      <c r="BI24" s="63" t="s">
        <v>188</v>
      </c>
      <c r="BJ24" s="63"/>
      <c r="BK24" s="63">
        <v>6.5313017501672285E-3</v>
      </c>
      <c r="BL24" s="63">
        <v>1.8917427830325091E-3</v>
      </c>
      <c r="BM24" s="63">
        <v>3.6036123285992858E-2</v>
      </c>
      <c r="BN24" s="63">
        <v>1.0856650176460602E-2</v>
      </c>
      <c r="BO24" s="63">
        <v>2.4796809191282531E-2</v>
      </c>
      <c r="BP24" s="63">
        <v>5.6522913443713017E-3</v>
      </c>
      <c r="BQ24" s="63">
        <v>8.9041254573570969E-2</v>
      </c>
      <c r="BR24" s="63">
        <v>4.6520588470817976E-2</v>
      </c>
      <c r="BS24" s="63"/>
      <c r="BT24" s="63">
        <v>10.175284257453043</v>
      </c>
      <c r="BU24" s="63">
        <v>2.39973358793574</v>
      </c>
      <c r="BV24" s="63">
        <v>2.2137749557535531</v>
      </c>
      <c r="BW24" s="63">
        <v>0.71223772473829139</v>
      </c>
      <c r="BX24" s="63">
        <v>0.90453964197176939</v>
      </c>
      <c r="BY24" s="63">
        <v>1.8135346430994955E-2</v>
      </c>
      <c r="BZ24" s="63">
        <v>0.30151321399058978</v>
      </c>
      <c r="CA24" s="63">
        <v>6.0451154769983065E-3</v>
      </c>
      <c r="CB24" s="63">
        <v>9.4892990899701601</v>
      </c>
      <c r="CC24" s="63">
        <v>4.2850658102917736</v>
      </c>
      <c r="CD24" s="63">
        <v>86.923679328784985</v>
      </c>
      <c r="CE24" s="63">
        <v>21.168638143411538</v>
      </c>
      <c r="CF24" s="63">
        <v>80.521828354992749</v>
      </c>
      <c r="CG24" s="63">
        <v>16.335300888922998</v>
      </c>
      <c r="CH24" s="63">
        <v>3.5362828210720121</v>
      </c>
      <c r="CI24" s="63">
        <v>1.5812996570509534</v>
      </c>
      <c r="CJ24" s="63">
        <v>0.70420034593368319</v>
      </c>
      <c r="CK24" s="63">
        <v>0.17909195903865127</v>
      </c>
      <c r="CL24" s="63">
        <v>83.725867748965655</v>
      </c>
      <c r="CM24" s="63">
        <v>19.802221823595321</v>
      </c>
      <c r="CN24" s="63">
        <v>151.15458340552951</v>
      </c>
      <c r="CO24" s="63">
        <v>38.1544901638593</v>
      </c>
      <c r="CP24" s="63">
        <v>503.37623431960856</v>
      </c>
      <c r="CQ24" s="63">
        <v>0</v>
      </c>
      <c r="CR24" s="63">
        <v>23.26501819923638</v>
      </c>
      <c r="CS24">
        <v>8.4157338855565076</v>
      </c>
      <c r="CU24" s="63">
        <v>2.4576420621243329E-2</v>
      </c>
      <c r="CV24" s="63">
        <v>1.7039006190896898E-2</v>
      </c>
      <c r="CW24" s="63">
        <v>3.6031706014942756E-3</v>
      </c>
    </row>
    <row r="25" spans="1:101">
      <c r="A25" s="4" t="s">
        <v>271</v>
      </c>
      <c r="B25" s="447"/>
      <c r="C25" s="63" t="s">
        <v>188</v>
      </c>
      <c r="D25" s="63"/>
      <c r="E25" s="63">
        <v>0.86409382243211397</v>
      </c>
      <c r="F25" s="63">
        <v>0.20642076919955971</v>
      </c>
      <c r="G25" s="63">
        <v>1.7281811032474951E-2</v>
      </c>
      <c r="H25" s="63">
        <v>1.1995189954871125E-2</v>
      </c>
      <c r="I25" s="63">
        <v>0.29434285334490889</v>
      </c>
      <c r="J25" s="63">
        <v>0.26015937455831789</v>
      </c>
      <c r="K25" s="63">
        <v>6.0259048798280111E-2</v>
      </c>
      <c r="L25" s="63">
        <v>1.7451879662961779E-2</v>
      </c>
      <c r="M25" s="63">
        <v>1.9800337421935206</v>
      </c>
      <c r="N25" s="63">
        <v>0.48270945116935193</v>
      </c>
      <c r="O25" s="63">
        <v>1.5848610721781162</v>
      </c>
      <c r="P25" s="63">
        <v>0.66872247153323461</v>
      </c>
      <c r="Q25" s="63" t="s">
        <v>188</v>
      </c>
      <c r="R25" s="63"/>
      <c r="S25" s="63">
        <v>2.1481122767365592E-3</v>
      </c>
      <c r="T25" s="63">
        <v>1.4360801109095497E-3</v>
      </c>
      <c r="U25" s="63">
        <v>1.0155242937425119E-2</v>
      </c>
      <c r="V25" s="63">
        <v>7.5687382499886012E-3</v>
      </c>
      <c r="W25" s="63">
        <v>3.4358797342689658E-2</v>
      </c>
      <c r="X25" s="63">
        <v>2.5075290951286685E-2</v>
      </c>
      <c r="Y25" s="63">
        <v>4.3655340368777829E-3</v>
      </c>
      <c r="Z25" s="63">
        <v>1.6727064205525901E-3</v>
      </c>
      <c r="AA25" s="63">
        <v>2.3849157505751232E-2</v>
      </c>
      <c r="AB25" s="63">
        <v>1.2290770288016065E-2</v>
      </c>
      <c r="AC25" s="63">
        <v>4.4927787110909861E-2</v>
      </c>
      <c r="AD25" s="63">
        <v>2.9873254472692755E-2</v>
      </c>
      <c r="AE25" s="63">
        <v>2.4355040359394703E-2</v>
      </c>
      <c r="AF25" s="63">
        <v>7.6172919429500843E-3</v>
      </c>
      <c r="AG25" s="63">
        <v>1.3466557365630961E-3</v>
      </c>
      <c r="AH25" s="63"/>
      <c r="AI25" s="63">
        <v>2.4751560467692165E-2</v>
      </c>
      <c r="AJ25" s="63">
        <v>1.0210692118652529E-2</v>
      </c>
      <c r="AK25" s="63" t="s">
        <v>188</v>
      </c>
      <c r="AL25" s="63"/>
      <c r="AM25" s="63">
        <v>4.6062860600831349E-3</v>
      </c>
      <c r="AN25" s="63">
        <v>4.7275811739498248E-3</v>
      </c>
      <c r="AO25" s="63">
        <v>2.5100836269948273E-2</v>
      </c>
      <c r="AP25" s="63">
        <v>2.2697620746023616E-2</v>
      </c>
      <c r="AQ25" s="63">
        <v>6.2668495801862676E-3</v>
      </c>
      <c r="AR25" s="63">
        <v>5.0713056617402294E-3</v>
      </c>
      <c r="AS25" s="63">
        <v>2.0148826733266696E-3</v>
      </c>
      <c r="AT25" s="63">
        <v>1.2826073024691154E-3</v>
      </c>
      <c r="AU25" s="63">
        <v>7.7862775429295818E-3</v>
      </c>
      <c r="AV25" s="63">
        <v>6.3211423659794517E-3</v>
      </c>
      <c r="AW25" s="63">
        <v>1.2828017459132486E-3</v>
      </c>
      <c r="AX25" s="63">
        <v>1.3681572517956859E-4</v>
      </c>
      <c r="AY25" s="63">
        <v>4.4275836496530134E-3</v>
      </c>
      <c r="AZ25" s="63">
        <v>3.3683976425187808E-3</v>
      </c>
      <c r="BA25" s="63">
        <v>1.2689145734166817E-3</v>
      </c>
      <c r="BB25" s="63">
        <v>9.4620459820978981E-5</v>
      </c>
      <c r="BC25" s="63">
        <v>3.1203079850214911E-3</v>
      </c>
      <c r="BD25" s="63">
        <v>3.3660655986375733E-4</v>
      </c>
      <c r="BE25" s="63" t="s">
        <v>188</v>
      </c>
      <c r="BF25" s="63"/>
      <c r="BG25" s="63">
        <v>1.6042782804268373E-3</v>
      </c>
      <c r="BH25" s="63">
        <v>1.8511346532489107E-4</v>
      </c>
      <c r="BI25" s="63" t="s">
        <v>188</v>
      </c>
      <c r="BJ25" s="63"/>
      <c r="BK25" s="63">
        <v>2.9096931384245948E-3</v>
      </c>
      <c r="BL25" s="63">
        <v>3.3353470172335547E-3</v>
      </c>
      <c r="BM25" s="63">
        <v>2.5506319148109014E-2</v>
      </c>
      <c r="BN25" s="63">
        <v>1.1554475370306279E-2</v>
      </c>
      <c r="BO25" s="63">
        <v>1.0677202866929206E-2</v>
      </c>
      <c r="BP25" s="63">
        <v>1.7710001275210363E-3</v>
      </c>
      <c r="BQ25" s="63">
        <v>8.6349576667038394E-2</v>
      </c>
      <c r="BR25" s="63">
        <v>5.1152383583026616E-2</v>
      </c>
      <c r="BS25" s="63"/>
      <c r="BT25" s="63">
        <v>3.3246470329600579</v>
      </c>
      <c r="BU25" s="63">
        <v>0.57986465847718016</v>
      </c>
      <c r="BV25" s="63">
        <v>6.1595572297129726</v>
      </c>
      <c r="BW25" s="63">
        <v>2.4732163324100616</v>
      </c>
      <c r="BX25" s="63">
        <v>0.90752576872658708</v>
      </c>
      <c r="BY25" s="63">
        <v>7.0785588516323536E-3</v>
      </c>
      <c r="BZ25" s="63">
        <v>0.40366232941771107</v>
      </c>
      <c r="CA25" s="63">
        <v>0.17604229841630845</v>
      </c>
      <c r="CB25" s="63">
        <v>5.3246714465079217</v>
      </c>
      <c r="CC25" s="63">
        <v>3.7250861608886821</v>
      </c>
      <c r="CD25" s="63">
        <v>86.553326856255708</v>
      </c>
      <c r="CE25" s="63">
        <v>28.308244928776048</v>
      </c>
      <c r="CF25" s="63">
        <v>79.4042974237219</v>
      </c>
      <c r="CG25" s="63">
        <v>39.977831234212978</v>
      </c>
      <c r="CH25" s="63">
        <v>6.7283500524175395</v>
      </c>
      <c r="CI25" s="63">
        <v>5.8432421099378731</v>
      </c>
      <c r="CJ25" s="63">
        <v>1.1113069745963318</v>
      </c>
      <c r="CK25" s="63">
        <v>0.46786745668146817</v>
      </c>
      <c r="CL25" s="63">
        <v>274.80469412388589</v>
      </c>
      <c r="CM25" s="63">
        <v>89.439088886080995</v>
      </c>
      <c r="CN25" s="63">
        <v>136.7546773777764</v>
      </c>
      <c r="CO25" s="63">
        <v>33.85196550236595</v>
      </c>
      <c r="CP25" s="63">
        <v>498.42525582472189</v>
      </c>
      <c r="CQ25" s="63">
        <v>0</v>
      </c>
      <c r="CR25" s="63">
        <v>46.048893476664652</v>
      </c>
      <c r="CS25">
        <v>18.43463998664069</v>
      </c>
      <c r="CU25" s="63">
        <v>0.11216179252163402</v>
      </c>
      <c r="CV25" s="63">
        <v>6.2740415051236509E-2</v>
      </c>
      <c r="CW25" s="63">
        <v>1.9490163777360854E-2</v>
      </c>
    </row>
    <row r="26" spans="1:101">
      <c r="A26" s="4" t="s">
        <v>275</v>
      </c>
      <c r="B26" s="447"/>
      <c r="C26" s="63" t="s">
        <v>188</v>
      </c>
      <c r="D26" s="63"/>
      <c r="E26" s="63">
        <v>0.54931032437321647</v>
      </c>
      <c r="F26" s="63">
        <v>0.20526894646531496</v>
      </c>
      <c r="G26" s="63">
        <v>0.13600448455525152</v>
      </c>
      <c r="H26" s="63">
        <v>0.13971435270478116</v>
      </c>
      <c r="I26" s="63">
        <v>0.12399050673046992</v>
      </c>
      <c r="J26" s="63">
        <v>2.749608775571586E-2</v>
      </c>
      <c r="K26" s="63">
        <v>1.0478888017935518E-2</v>
      </c>
      <c r="L26" s="63">
        <v>3.7098701195605339E-3</v>
      </c>
      <c r="M26" s="63">
        <v>0.38579161401997447</v>
      </c>
      <c r="N26" s="63">
        <v>4.2843724668037576E-2</v>
      </c>
      <c r="O26" s="63">
        <v>0.91840267475449133</v>
      </c>
      <c r="P26" s="63">
        <v>0.24038079919213282</v>
      </c>
      <c r="Q26" s="63" t="s">
        <v>188</v>
      </c>
      <c r="R26" s="63"/>
      <c r="S26" s="63" t="s">
        <v>188</v>
      </c>
      <c r="T26" s="63"/>
      <c r="U26" s="63" t="s">
        <v>188</v>
      </c>
      <c r="V26" s="63"/>
      <c r="W26" s="63">
        <v>3.5139194787363209E-3</v>
      </c>
      <c r="X26" s="63">
        <v>3.7192660212937764E-3</v>
      </c>
      <c r="Y26" s="63">
        <v>7.9513971278583496E-3</v>
      </c>
      <c r="Z26" s="63">
        <v>2.5413351670743132E-3</v>
      </c>
      <c r="AA26" s="63">
        <v>1.7603817251520715E-2</v>
      </c>
      <c r="AB26" s="63">
        <v>5.0113759185725151E-3</v>
      </c>
      <c r="AC26" s="63">
        <v>8.275568500119608E-2</v>
      </c>
      <c r="AD26" s="63">
        <v>3.0875426585410447E-2</v>
      </c>
      <c r="AE26" s="63">
        <v>4.411938484625154E-3</v>
      </c>
      <c r="AF26" s="63">
        <v>2.7621590007762954E-3</v>
      </c>
      <c r="AG26" s="63">
        <v>4.8355660931218253E-4</v>
      </c>
      <c r="AH26" s="63"/>
      <c r="AI26" s="63">
        <v>2.5865180219257541E-3</v>
      </c>
      <c r="AJ26" s="63">
        <v>3.0876333875917588E-3</v>
      </c>
      <c r="AK26" s="63" t="s">
        <v>188</v>
      </c>
      <c r="AL26" s="63"/>
      <c r="AM26" s="63">
        <v>9.7172040425237683E-4</v>
      </c>
      <c r="AN26" s="63"/>
      <c r="AO26" s="63">
        <v>3.7577735235768597E-3</v>
      </c>
      <c r="AP26" s="63">
        <v>2.4793178028375972E-3</v>
      </c>
      <c r="AQ26" s="63">
        <v>1.2929379036254783E-3</v>
      </c>
      <c r="AR26" s="63">
        <v>6.2248895973150643E-4</v>
      </c>
      <c r="AS26" s="63">
        <v>1.8749219694075682E-3</v>
      </c>
      <c r="AT26" s="63">
        <v>5.3217699923674747E-4</v>
      </c>
      <c r="AU26" s="63">
        <v>1.9370833093638308E-3</v>
      </c>
      <c r="AV26" s="63"/>
      <c r="AW26" s="63" t="s">
        <v>188</v>
      </c>
      <c r="AX26" s="63"/>
      <c r="AY26" s="63">
        <v>7.7818292206104436E-4</v>
      </c>
      <c r="AZ26" s="63">
        <v>2.1218611216349944E-4</v>
      </c>
      <c r="BA26" s="63" t="s">
        <v>188</v>
      </c>
      <c r="BB26" s="63"/>
      <c r="BC26" s="63" t="s">
        <v>188</v>
      </c>
      <c r="BD26" s="63"/>
      <c r="BE26" s="63" t="s">
        <v>188</v>
      </c>
      <c r="BF26" s="63"/>
      <c r="BG26" s="63" t="s">
        <v>188</v>
      </c>
      <c r="BH26" s="63"/>
      <c r="BI26" s="63" t="s">
        <v>188</v>
      </c>
      <c r="BJ26" s="63"/>
      <c r="BK26" s="63">
        <v>2.3948653581084382E-3</v>
      </c>
      <c r="BL26" s="63">
        <v>2.2328212326121729E-3</v>
      </c>
      <c r="BM26" s="63">
        <v>2.3813223422769998E-2</v>
      </c>
      <c r="BN26" s="63">
        <v>1.1954637556066773E-2</v>
      </c>
      <c r="BO26" s="63">
        <v>1.0358017057758467E-2</v>
      </c>
      <c r="BP26" s="63">
        <v>1.0020311767551247E-3</v>
      </c>
      <c r="BQ26" s="63">
        <v>7.2979953396827307E-2</v>
      </c>
      <c r="BR26" s="63">
        <v>4.8960049563515115E-2</v>
      </c>
      <c r="BS26" s="63"/>
      <c r="BT26" s="63">
        <v>13.561090476256389</v>
      </c>
      <c r="BU26" s="63">
        <v>5.0365383844957741</v>
      </c>
      <c r="BV26" s="63">
        <v>3.7949461548231889</v>
      </c>
      <c r="BW26" s="63">
        <v>0.77217824758575915</v>
      </c>
      <c r="BX26" s="63">
        <v>0.7982582338529568</v>
      </c>
      <c r="BY26" s="63">
        <v>0.17213719164905122</v>
      </c>
      <c r="BZ26" s="63">
        <v>0.29939506084992545</v>
      </c>
      <c r="CA26" s="63">
        <v>1.5627823727155207E-3</v>
      </c>
      <c r="CB26" s="63">
        <v>10.773486158033016</v>
      </c>
      <c r="CC26" s="63">
        <v>3.6575294749689786</v>
      </c>
      <c r="CD26" s="63">
        <v>80.201380087394924</v>
      </c>
      <c r="CE26" s="63">
        <v>10.732674565491962</v>
      </c>
      <c r="CF26" s="63">
        <v>83.998148558742869</v>
      </c>
      <c r="CG26" s="63">
        <v>8.8631489983026928</v>
      </c>
      <c r="CH26" s="63">
        <v>5.0772769484416402</v>
      </c>
      <c r="CI26" s="63">
        <v>2.5021113839861928</v>
      </c>
      <c r="CJ26" s="63">
        <v>1.1975802433997018</v>
      </c>
      <c r="CK26" s="63">
        <v>6.251129490862083E-3</v>
      </c>
      <c r="CL26" s="63">
        <v>113.48518169225385</v>
      </c>
      <c r="CM26" s="63">
        <v>40.645590257325082</v>
      </c>
      <c r="CN26" s="63">
        <v>178.14968370664704</v>
      </c>
      <c r="CO26" s="63">
        <v>62.007090330657014</v>
      </c>
      <c r="CP26" s="63">
        <v>82.71092565572711</v>
      </c>
      <c r="CQ26" s="63">
        <v>0</v>
      </c>
      <c r="CR26" s="63">
        <v>39.440153841271247</v>
      </c>
      <c r="CS26">
        <v>6.0677399514702985</v>
      </c>
      <c r="CU26" s="63">
        <v>1.5934874610888189E-2</v>
      </c>
      <c r="CV26" s="63">
        <v>1.0483871822788036E-2</v>
      </c>
      <c r="CW26" s="63">
        <v>2.715266231424875E-3</v>
      </c>
    </row>
    <row r="27" spans="1:101">
      <c r="A27" s="4" t="s">
        <v>279</v>
      </c>
      <c r="B27" s="447"/>
      <c r="C27" s="63" t="s">
        <v>188</v>
      </c>
      <c r="D27" s="63"/>
      <c r="E27" s="63">
        <v>0.78915287796656697</v>
      </c>
      <c r="F27" s="63">
        <v>0.14097740771982673</v>
      </c>
      <c r="G27" s="63">
        <v>2.9959077523673928E-2</v>
      </c>
      <c r="H27" s="63">
        <v>7.761531041040476E-3</v>
      </c>
      <c r="I27" s="63">
        <v>0.31697225063776896</v>
      </c>
      <c r="J27" s="63">
        <v>4.7733608838198063E-2</v>
      </c>
      <c r="K27" s="63">
        <v>3.7128935758602072E-2</v>
      </c>
      <c r="L27" s="63">
        <v>7.333814774201153E-3</v>
      </c>
      <c r="M27" s="63">
        <v>1.5455688997875019</v>
      </c>
      <c r="N27" s="63">
        <v>5.2348559632515924E-2</v>
      </c>
      <c r="O27" s="63">
        <v>1.2667125067256209</v>
      </c>
      <c r="P27" s="63">
        <v>0.15230987809159707</v>
      </c>
      <c r="Q27" s="63">
        <v>8.6343626751370188E-3</v>
      </c>
      <c r="R27" s="63"/>
      <c r="S27" s="63" t="s">
        <v>188</v>
      </c>
      <c r="T27" s="63"/>
      <c r="U27" s="63">
        <v>4.0321599776495633E-3</v>
      </c>
      <c r="V27" s="63">
        <v>2.3916139935085553E-3</v>
      </c>
      <c r="W27" s="63">
        <v>1.0173336753431263E-2</v>
      </c>
      <c r="X27" s="63">
        <v>3.655342758892855E-3</v>
      </c>
      <c r="Y27" s="63">
        <v>4.6385935735446243E-4</v>
      </c>
      <c r="Z27" s="63"/>
      <c r="AA27" s="63" t="s">
        <v>188</v>
      </c>
      <c r="AB27" s="63"/>
      <c r="AC27" s="63">
        <v>4.8044021633074634E-2</v>
      </c>
      <c r="AD27" s="63">
        <v>2.5444355321622637E-3</v>
      </c>
      <c r="AE27" s="63">
        <v>8.2139639211228962E-3</v>
      </c>
      <c r="AF27" s="63">
        <v>2.0573336786720558E-3</v>
      </c>
      <c r="AG27" s="63" t="s">
        <v>188</v>
      </c>
      <c r="AH27" s="63"/>
      <c r="AI27" s="63">
        <v>4.1245086783559537E-3</v>
      </c>
      <c r="AJ27" s="63">
        <v>1.1156306856690101E-3</v>
      </c>
      <c r="AK27" s="63" t="s">
        <v>188</v>
      </c>
      <c r="AL27" s="63"/>
      <c r="AM27" s="63">
        <v>9.8894156768068123E-4</v>
      </c>
      <c r="AN27" s="63">
        <v>7.0880397382019271E-5</v>
      </c>
      <c r="AO27" s="63">
        <v>5.2697297015880948E-3</v>
      </c>
      <c r="AP27" s="63">
        <v>2.3479484801828842E-3</v>
      </c>
      <c r="AQ27" s="63">
        <v>1.5082706593494307E-3</v>
      </c>
      <c r="AR27" s="63">
        <v>5.868831960027511E-4</v>
      </c>
      <c r="AS27" s="63">
        <v>1.3689614334873156E-3</v>
      </c>
      <c r="AT27" s="63">
        <v>2.4974431839553806E-4</v>
      </c>
      <c r="AU27" s="63">
        <v>1.8988013698502525E-3</v>
      </c>
      <c r="AV27" s="63">
        <v>6.7915876099424236E-4</v>
      </c>
      <c r="AW27" s="63" t="s">
        <v>188</v>
      </c>
      <c r="AX27" s="63"/>
      <c r="AY27" s="63">
        <v>1.0591050798970838E-3</v>
      </c>
      <c r="AZ27" s="63">
        <v>4.373939356757919E-4</v>
      </c>
      <c r="BA27" s="63" t="s">
        <v>188</v>
      </c>
      <c r="BB27" s="63"/>
      <c r="BC27" s="63">
        <v>6.0202372982806921E-4</v>
      </c>
      <c r="BD27" s="63">
        <v>9.0099056927231093E-6</v>
      </c>
      <c r="BE27" s="63" t="s">
        <v>188</v>
      </c>
      <c r="BF27" s="63"/>
      <c r="BG27" s="63" t="s">
        <v>188</v>
      </c>
      <c r="BH27" s="63"/>
      <c r="BI27" s="63" t="s">
        <v>188</v>
      </c>
      <c r="BJ27" s="63"/>
      <c r="BK27" s="63">
        <v>1.3110925673986507E-5</v>
      </c>
      <c r="BL27" s="63">
        <v>1.5464085729508981E-4</v>
      </c>
      <c r="BM27" s="63">
        <v>1.1691141547095107E-2</v>
      </c>
      <c r="BN27" s="63">
        <v>1.9024513119076656E-3</v>
      </c>
      <c r="BO27" s="63">
        <v>5.3452217952024072E-3</v>
      </c>
      <c r="BP27" s="63">
        <v>3.2275383810577538E-3</v>
      </c>
      <c r="BQ27" s="63">
        <v>5.1495695168756156E-2</v>
      </c>
      <c r="BR27" s="63">
        <v>9.669028681889064E-3</v>
      </c>
      <c r="BS27" s="63"/>
      <c r="BT27" s="63">
        <v>6.9809723137977935</v>
      </c>
      <c r="BU27" s="63">
        <v>0.54939082178570986</v>
      </c>
      <c r="BV27" s="63">
        <v>4.647086720008315</v>
      </c>
      <c r="BW27" s="63">
        <v>1.5250510901744867</v>
      </c>
      <c r="BX27" s="63">
        <v>0.91041990583636834</v>
      </c>
      <c r="BY27" s="63">
        <v>5.661075541746126E-3</v>
      </c>
      <c r="BZ27" s="63">
        <v>0.30347330194545608</v>
      </c>
      <c r="CA27" s="63">
        <v>1.8870251805820474E-3</v>
      </c>
      <c r="CB27" s="63">
        <v>6.8794607007179431</v>
      </c>
      <c r="CC27" s="63">
        <v>0.93925602102147632</v>
      </c>
      <c r="CD27" s="63">
        <v>59.851771256118354</v>
      </c>
      <c r="CE27" s="63">
        <v>16.785471302800776</v>
      </c>
      <c r="CF27" s="63">
        <v>62.205714826379939</v>
      </c>
      <c r="CG27" s="63">
        <v>25.711699722550261</v>
      </c>
      <c r="CH27" s="63">
        <v>6.7735808489838512</v>
      </c>
      <c r="CI27" s="63">
        <v>1.1927499965015702</v>
      </c>
      <c r="CJ27" s="63">
        <v>1.0108534271166509</v>
      </c>
      <c r="CK27" s="63">
        <v>0.34797344412035869</v>
      </c>
      <c r="CL27" s="63">
        <v>260.60833789582392</v>
      </c>
      <c r="CM27" s="63">
        <v>18.320586093047066</v>
      </c>
      <c r="CN27" s="63">
        <v>161.46096756896725</v>
      </c>
      <c r="CO27" s="63">
        <v>14.904506362296408</v>
      </c>
      <c r="CP27" s="63">
        <v>67.248961793081307</v>
      </c>
      <c r="CQ27" s="63">
        <v>0</v>
      </c>
      <c r="CR27" s="63">
        <v>37.383011271707254</v>
      </c>
      <c r="CS27">
        <v>11.675624823809764</v>
      </c>
      <c r="CU27" s="63">
        <v>2.593457389357106E-2</v>
      </c>
      <c r="CV27" s="63">
        <v>1.3260412040461475E-2</v>
      </c>
      <c r="CW27" s="63">
        <v>3.5599301795754055E-3</v>
      </c>
    </row>
    <row r="28" spans="1:101">
      <c r="A28" s="4" t="s">
        <v>283</v>
      </c>
      <c r="B28" s="447"/>
      <c r="C28" s="63" t="s">
        <v>188</v>
      </c>
      <c r="D28" s="63"/>
      <c r="E28" s="63">
        <v>0.44329435556329133</v>
      </c>
      <c r="F28" s="63">
        <v>0.13750976413015376</v>
      </c>
      <c r="G28" s="63">
        <v>7.2579249226322806E-2</v>
      </c>
      <c r="H28" s="63">
        <v>1.6490413366559618E-2</v>
      </c>
      <c r="I28" s="63">
        <v>7.183771122305542E-2</v>
      </c>
      <c r="J28" s="63">
        <v>3.4471640641758672E-2</v>
      </c>
      <c r="K28" s="63" t="s">
        <v>188</v>
      </c>
      <c r="L28" s="63"/>
      <c r="M28" s="63">
        <v>7.72194104480841E-2</v>
      </c>
      <c r="N28" s="63">
        <v>2.6023940410377953E-2</v>
      </c>
      <c r="O28" s="63">
        <v>2.7681410669771127E-2</v>
      </c>
      <c r="P28" s="63"/>
      <c r="Q28" s="63">
        <v>1.9964333862186707</v>
      </c>
      <c r="R28" s="63">
        <v>2.0800175086963635</v>
      </c>
      <c r="S28" s="63" t="s">
        <v>188</v>
      </c>
      <c r="T28" s="63"/>
      <c r="U28" s="63" t="s">
        <v>188</v>
      </c>
      <c r="V28" s="63"/>
      <c r="W28" s="63">
        <v>2.4920030252458137E-3</v>
      </c>
      <c r="X28" s="63"/>
      <c r="Y28" s="63">
        <v>3.3505358293711734E-2</v>
      </c>
      <c r="Z28" s="63"/>
      <c r="AA28" s="63">
        <v>8.1697116016548124E-2</v>
      </c>
      <c r="AB28" s="63">
        <v>9.1411460276643999E-2</v>
      </c>
      <c r="AC28" s="63">
        <v>5.3892323112378911E-2</v>
      </c>
      <c r="AD28" s="63">
        <v>1.8338555587215616E-2</v>
      </c>
      <c r="AE28" s="63">
        <v>1.4106484041615491E-2</v>
      </c>
      <c r="AF28" s="63">
        <v>6.1110585064208002E-3</v>
      </c>
      <c r="AG28" s="63">
        <v>5.096203781318585E-3</v>
      </c>
      <c r="AH28" s="63">
        <v>7.4019987344167973E-3</v>
      </c>
      <c r="AI28" s="63" t="s">
        <v>188</v>
      </c>
      <c r="AJ28" s="63"/>
      <c r="AK28" s="63" t="s">
        <v>188</v>
      </c>
      <c r="AL28" s="63"/>
      <c r="AM28" s="63" t="s">
        <v>188</v>
      </c>
      <c r="AN28" s="63"/>
      <c r="AO28" s="63" t="s">
        <v>188</v>
      </c>
      <c r="AP28" s="63"/>
      <c r="AQ28" s="63">
        <v>7.9080646467860757E-4</v>
      </c>
      <c r="AR28" s="63"/>
      <c r="AS28" s="63">
        <v>1.0988062732517139E-3</v>
      </c>
      <c r="AT28" s="63">
        <v>2.5601336389513129E-4</v>
      </c>
      <c r="AU28" s="63" t="s">
        <v>188</v>
      </c>
      <c r="AV28" s="63"/>
      <c r="AW28" s="63" t="s">
        <v>188</v>
      </c>
      <c r="AX28" s="63"/>
      <c r="AY28" s="63" t="s">
        <v>188</v>
      </c>
      <c r="AZ28" s="63"/>
      <c r="BA28" s="63" t="s">
        <v>188</v>
      </c>
      <c r="BB28" s="63"/>
      <c r="BC28" s="63">
        <v>5.347938880161298E-4</v>
      </c>
      <c r="BD28" s="63"/>
      <c r="BE28" s="63" t="s">
        <v>188</v>
      </c>
      <c r="BF28" s="63"/>
      <c r="BG28" s="63">
        <v>5.2317627359416195E-4</v>
      </c>
      <c r="BH28" s="63"/>
      <c r="BI28" s="63" t="s">
        <v>188</v>
      </c>
      <c r="BJ28" s="63"/>
      <c r="BK28" s="63">
        <v>1.4447718053821812E-2</v>
      </c>
      <c r="BL28" s="63">
        <v>2.2039759093801251E-2</v>
      </c>
      <c r="BM28" s="63">
        <v>1.926853102336373E-2</v>
      </c>
      <c r="BN28" s="63">
        <v>1.3603031014966203E-2</v>
      </c>
      <c r="BO28" s="63">
        <v>3.503934455369697E-2</v>
      </c>
      <c r="BP28" s="63">
        <v>1.7132255706081262E-2</v>
      </c>
      <c r="BQ28" s="63">
        <v>1.5558871517101057E-2</v>
      </c>
      <c r="BR28" s="63">
        <v>8.0128418566756659E-3</v>
      </c>
      <c r="BS28" s="63"/>
      <c r="BT28" s="63">
        <v>7.8726208804215458</v>
      </c>
      <c r="BU28" s="63">
        <v>1.2090115555957617</v>
      </c>
      <c r="BV28" s="63">
        <v>3.1475898980126629</v>
      </c>
      <c r="BW28" s="63">
        <v>1.3229471706765592</v>
      </c>
      <c r="BX28" s="63">
        <v>0.60650865854703395</v>
      </c>
      <c r="BY28" s="63">
        <v>1.0090236265064547E-2</v>
      </c>
      <c r="BZ28" s="63">
        <v>0.30325432927351698</v>
      </c>
      <c r="CA28" s="63">
        <v>5.0451181325322737E-3</v>
      </c>
      <c r="CB28" s="63">
        <v>4.3321483224321478</v>
      </c>
      <c r="CC28" s="63">
        <v>1.6847037760385206</v>
      </c>
      <c r="CD28" s="63">
        <v>78.269049489406186</v>
      </c>
      <c r="CE28" s="63">
        <v>9.6205681777117338</v>
      </c>
      <c r="CF28" s="63">
        <v>89.12828016359947</v>
      </c>
      <c r="CG28" s="63">
        <v>36.094696169621216</v>
      </c>
      <c r="CH28" s="63">
        <v>3.9112303857887958</v>
      </c>
      <c r="CI28" s="63">
        <v>3.1829936753028227</v>
      </c>
      <c r="CJ28" s="63">
        <v>1.1189134550960562</v>
      </c>
      <c r="CK28" s="63">
        <v>0.65393056751836676</v>
      </c>
      <c r="CL28" s="63">
        <v>59.22289860411113</v>
      </c>
      <c r="CM28" s="63">
        <v>12.652542788579865</v>
      </c>
      <c r="CN28" s="63">
        <v>106.0169870853329</v>
      </c>
      <c r="CO28" s="63">
        <v>12.248851835417408</v>
      </c>
      <c r="CP28" s="63">
        <v>70.862314206191897</v>
      </c>
      <c r="CQ28" s="63">
        <v>0</v>
      </c>
      <c r="CR28" s="63">
        <v>31.571608547030461</v>
      </c>
      <c r="CS28">
        <v>12.967113434843222</v>
      </c>
      <c r="CU28" s="63">
        <v>5.4395859247864265E-3</v>
      </c>
      <c r="CV28" s="63">
        <v>1.8896127379303216E-3</v>
      </c>
      <c r="CW28" s="63">
        <v>1.0579701616102916E-3</v>
      </c>
    </row>
    <row r="29" spans="1:101">
      <c r="A29" s="4" t="s">
        <v>221</v>
      </c>
      <c r="B29" s="447"/>
      <c r="C29" s="63" t="s">
        <v>188</v>
      </c>
      <c r="D29" s="63"/>
      <c r="E29" s="63">
        <v>0.71527091562273759</v>
      </c>
      <c r="F29" s="63">
        <v>4.2369486787452372E-2</v>
      </c>
      <c r="G29" s="63">
        <v>8.3127125999612181E-2</v>
      </c>
      <c r="H29" s="63">
        <v>3.2038293670786519E-2</v>
      </c>
      <c r="I29" s="63">
        <v>0.77988697835192733</v>
      </c>
      <c r="J29" s="63">
        <v>0.17534518711933111</v>
      </c>
      <c r="K29" s="63">
        <v>2.0626782187180798E-2</v>
      </c>
      <c r="L29" s="63">
        <v>1.1704933439501033E-3</v>
      </c>
      <c r="M29" s="63">
        <v>0.77928595583675841</v>
      </c>
      <c r="N29" s="63">
        <v>8.1798602007619223E-2</v>
      </c>
      <c r="O29" s="63">
        <v>4.0316721868892103</v>
      </c>
      <c r="P29" s="63">
        <v>0.11277024417775391</v>
      </c>
      <c r="Q29" s="63">
        <v>0.34348187962579446</v>
      </c>
      <c r="R29" s="63">
        <v>0.10666451796993964</v>
      </c>
      <c r="S29" s="63">
        <v>8.5327900665913307E-4</v>
      </c>
      <c r="T29" s="63">
        <v>1.5734121145952356E-3</v>
      </c>
      <c r="U29" s="63">
        <v>1.8033123399139627E-3</v>
      </c>
      <c r="V29" s="63">
        <v>2.4343871896220937E-3</v>
      </c>
      <c r="W29" s="63">
        <v>1.328388520145884E-2</v>
      </c>
      <c r="X29" s="63">
        <v>5.1886059646327207E-3</v>
      </c>
      <c r="Y29" s="63">
        <v>3.644188616321513E-3</v>
      </c>
      <c r="Z29" s="63"/>
      <c r="AA29" s="63">
        <v>8.2447956984655832E-3</v>
      </c>
      <c r="AB29" s="63">
        <v>3.4776247348299641E-3</v>
      </c>
      <c r="AC29" s="63">
        <v>0.11966391966427999</v>
      </c>
      <c r="AD29" s="63">
        <v>1.5187313174045376E-2</v>
      </c>
      <c r="AE29" s="63">
        <v>1.550971123424408E-2</v>
      </c>
      <c r="AF29" s="63">
        <v>1.9435992883194812E-3</v>
      </c>
      <c r="AG29" s="63">
        <v>9.3476872996199546E-4</v>
      </c>
      <c r="AH29" s="63">
        <v>1.3103900080311246E-4</v>
      </c>
      <c r="AI29" s="63">
        <v>8.5665451858800649E-3</v>
      </c>
      <c r="AJ29" s="63">
        <v>7.6751293615395259E-3</v>
      </c>
      <c r="AK29" s="63" t="s">
        <v>188</v>
      </c>
      <c r="AL29" s="63"/>
      <c r="AM29" s="63">
        <v>2.2266179572031607E-3</v>
      </c>
      <c r="AN29" s="63">
        <v>1.0952465873607165E-3</v>
      </c>
      <c r="AO29" s="63">
        <v>1.1636134395453086E-2</v>
      </c>
      <c r="AP29" s="63">
        <v>5.5320330259503924E-3</v>
      </c>
      <c r="AQ29" s="63">
        <v>2.4814786857268157E-3</v>
      </c>
      <c r="AR29" s="63">
        <v>8.613057430272242E-4</v>
      </c>
      <c r="AS29" s="63">
        <v>2.3650346457831603E-3</v>
      </c>
      <c r="AT29" s="63">
        <v>2.9949013572313967E-4</v>
      </c>
      <c r="AU29" s="63">
        <v>2.759886855987605E-3</v>
      </c>
      <c r="AV29" s="63">
        <v>1.3475204572504936E-3</v>
      </c>
      <c r="AW29" s="63">
        <v>4.7629047413539976E-4</v>
      </c>
      <c r="AX29" s="63"/>
      <c r="AY29" s="63">
        <v>1.5858133392601115E-3</v>
      </c>
      <c r="AZ29" s="63">
        <v>5.2075269702102822E-4</v>
      </c>
      <c r="BA29" s="63">
        <v>5.299024750321285E-4</v>
      </c>
      <c r="BB29" s="63"/>
      <c r="BC29" s="63">
        <v>7.6962871075197112E-4</v>
      </c>
      <c r="BD29" s="63">
        <v>2.8961252089731971E-4</v>
      </c>
      <c r="BE29" s="63" t="s">
        <v>188</v>
      </c>
      <c r="BF29" s="63"/>
      <c r="BG29" s="63" t="s">
        <v>188</v>
      </c>
      <c r="BH29" s="63"/>
      <c r="BI29" s="63" t="s">
        <v>188</v>
      </c>
      <c r="BJ29" s="63"/>
      <c r="BK29" s="63">
        <v>6.1575072055008789E-4</v>
      </c>
      <c r="BL29" s="63">
        <v>3.6905709186591987E-4</v>
      </c>
      <c r="BM29" s="63">
        <v>8.8627914899615454E-3</v>
      </c>
      <c r="BN29" s="63">
        <v>1.3252004158359359E-3</v>
      </c>
      <c r="BO29" s="63">
        <v>1.7565721220338597E-2</v>
      </c>
      <c r="BP29" s="63">
        <v>1.2897511447086233E-3</v>
      </c>
      <c r="BQ29" s="63">
        <v>7.1547010588152327E-2</v>
      </c>
      <c r="BR29" s="63">
        <v>2.9854378702575689E-2</v>
      </c>
      <c r="BS29" s="63"/>
      <c r="BT29" s="63">
        <v>14.335706987004734</v>
      </c>
      <c r="BU29" s="63">
        <v>0.43091492457754244</v>
      </c>
      <c r="BV29" s="63">
        <v>2.8230827727589833</v>
      </c>
      <c r="BW29" s="63">
        <v>0.30930464625402304</v>
      </c>
      <c r="BX29" s="63">
        <v>0.90863502362663662</v>
      </c>
      <c r="BY29" s="63">
        <v>1.8339150634471058E-2</v>
      </c>
      <c r="BZ29" s="63">
        <v>0.30287834120887891</v>
      </c>
      <c r="CA29" s="63">
        <v>6.1130502114903661E-3</v>
      </c>
      <c r="CB29" s="63">
        <v>10.906867531827993</v>
      </c>
      <c r="CC29" s="63">
        <v>0.72921625512643684</v>
      </c>
      <c r="CD29" s="63">
        <v>59.150456917885045</v>
      </c>
      <c r="CE29" s="63">
        <v>6.35128263783308</v>
      </c>
      <c r="CF29" s="63">
        <v>44.340007176700219</v>
      </c>
      <c r="CG29" s="63">
        <v>8.5061272358377558</v>
      </c>
      <c r="CH29" s="63">
        <v>9.2766767799004377</v>
      </c>
      <c r="CI29" s="63">
        <v>1.0875284340174127</v>
      </c>
      <c r="CJ29" s="63">
        <v>0.70455800845100758</v>
      </c>
      <c r="CK29" s="63">
        <v>0.15998915477907261</v>
      </c>
      <c r="CL29" s="63">
        <v>268.471784496993</v>
      </c>
      <c r="CM29" s="63">
        <v>5.5414034974716699</v>
      </c>
      <c r="CN29" s="63">
        <v>179.9389781916374</v>
      </c>
      <c r="CO29" s="63">
        <v>15.306168353076817</v>
      </c>
      <c r="CP29" s="63">
        <v>48.859569277321306</v>
      </c>
      <c r="CQ29" s="63">
        <v>0</v>
      </c>
      <c r="CR29" s="63">
        <v>33.366810801922519</v>
      </c>
      <c r="CS29">
        <v>3.5427008978131607</v>
      </c>
      <c r="CU29" s="63">
        <v>4.5095404587412229E-2</v>
      </c>
      <c r="CV29" s="63">
        <v>2.727581087004629E-2</v>
      </c>
      <c r="CW29" s="63">
        <v>6.1215218551672161E-3</v>
      </c>
    </row>
    <row r="30" spans="1:101">
      <c r="A30" s="4" t="s">
        <v>290</v>
      </c>
      <c r="B30" s="447"/>
      <c r="C30" s="63" t="s">
        <v>188</v>
      </c>
      <c r="D30" s="63"/>
      <c r="E30" s="63">
        <v>2.714608111184202</v>
      </c>
      <c r="F30" s="63">
        <v>0.36692679577115456</v>
      </c>
      <c r="G30" s="63">
        <v>0.46138134644837031</v>
      </c>
      <c r="H30" s="63">
        <v>3.4470425719768348E-2</v>
      </c>
      <c r="I30" s="63">
        <v>0.84127015470600852</v>
      </c>
      <c r="J30" s="63">
        <v>0.17994447201863872</v>
      </c>
      <c r="K30" s="63">
        <v>1.683957892939961E-2</v>
      </c>
      <c r="L30" s="63">
        <v>4.3533768064856889E-3</v>
      </c>
      <c r="M30" s="63">
        <v>9.2087053566906552E-2</v>
      </c>
      <c r="N30" s="63">
        <v>3.4499587434037013E-2</v>
      </c>
      <c r="O30" s="63">
        <v>18.698387809746329</v>
      </c>
      <c r="P30" s="63">
        <v>1.3761394490277303</v>
      </c>
      <c r="Q30" s="63" t="s">
        <v>188</v>
      </c>
      <c r="R30" s="63"/>
      <c r="S30" s="63">
        <v>2.4494436916334242E-2</v>
      </c>
      <c r="T30" s="63">
        <v>3.0597356757582424E-3</v>
      </c>
      <c r="U30" s="63" t="s">
        <v>188</v>
      </c>
      <c r="V30" s="63"/>
      <c r="W30" s="63">
        <v>2.8033474202803052E-3</v>
      </c>
      <c r="X30" s="63">
        <v>2.8525080432210124E-3</v>
      </c>
      <c r="Y30" s="63">
        <v>1.5047002082083516E-2</v>
      </c>
      <c r="Z30" s="63">
        <v>1.4480818266654625E-2</v>
      </c>
      <c r="AA30" s="63">
        <v>3.0245054429923313E-2</v>
      </c>
      <c r="AB30" s="63">
        <v>1.8459497818846038E-2</v>
      </c>
      <c r="AC30" s="63">
        <v>0.17976913840884112</v>
      </c>
      <c r="AD30" s="63">
        <v>1.5436387141568194E-2</v>
      </c>
      <c r="AE30" s="63">
        <v>3.7716957125948573E-2</v>
      </c>
      <c r="AF30" s="63">
        <v>2.7850911224699161E-3</v>
      </c>
      <c r="AG30" s="63">
        <v>1.0147187402620769E-3</v>
      </c>
      <c r="AH30" s="63"/>
      <c r="AI30" s="63" t="s">
        <v>188</v>
      </c>
      <c r="AJ30" s="63"/>
      <c r="AK30" s="63" t="s">
        <v>188</v>
      </c>
      <c r="AL30" s="63"/>
      <c r="AM30" s="63" t="s">
        <v>188</v>
      </c>
      <c r="AN30" s="63"/>
      <c r="AO30" s="63" t="s">
        <v>188</v>
      </c>
      <c r="AP30" s="63"/>
      <c r="AQ30" s="63">
        <v>7.1894762274485216E-4</v>
      </c>
      <c r="AR30" s="63"/>
      <c r="AS30" s="63">
        <v>6.2207432771743927E-3</v>
      </c>
      <c r="AT30" s="63">
        <v>3.2838026660218187E-4</v>
      </c>
      <c r="AU30" s="63" t="s">
        <v>188</v>
      </c>
      <c r="AV30" s="63"/>
      <c r="AW30" s="63" t="s">
        <v>188</v>
      </c>
      <c r="AX30" s="63"/>
      <c r="AY30" s="63">
        <v>5.3601538218813621E-4</v>
      </c>
      <c r="AZ30" s="63"/>
      <c r="BA30" s="63" t="s">
        <v>188</v>
      </c>
      <c r="BB30" s="63"/>
      <c r="BC30" s="63" t="s">
        <v>188</v>
      </c>
      <c r="BD30" s="63"/>
      <c r="BE30" s="63" t="s">
        <v>188</v>
      </c>
      <c r="BF30" s="63"/>
      <c r="BG30" s="63" t="s">
        <v>188</v>
      </c>
      <c r="BH30" s="63"/>
      <c r="BI30" s="63" t="s">
        <v>188</v>
      </c>
      <c r="BJ30" s="63"/>
      <c r="BK30" s="63">
        <v>1.2786011330263351E-2</v>
      </c>
      <c r="BL30" s="63">
        <v>1.5466248818816718E-2</v>
      </c>
      <c r="BM30" s="63">
        <v>2.1655033319275912E-2</v>
      </c>
      <c r="BN30" s="63">
        <v>7.4114874827675425E-3</v>
      </c>
      <c r="BO30" s="63">
        <v>1.120042745822745E-2</v>
      </c>
      <c r="BP30" s="63">
        <v>4.4478536299971227E-4</v>
      </c>
      <c r="BQ30" s="63">
        <v>0.11261478583192208</v>
      </c>
      <c r="BR30" s="63">
        <v>3.0783639418883089E-2</v>
      </c>
      <c r="BS30" s="63"/>
      <c r="BT30" s="63">
        <v>51.482327631717872</v>
      </c>
      <c r="BU30" s="63">
        <v>1.4393086824151726</v>
      </c>
      <c r="BV30" s="63">
        <v>2.3169574940298912</v>
      </c>
      <c r="BW30" s="63">
        <v>0.34565964294843332</v>
      </c>
      <c r="BX30" s="63">
        <v>0.60451837217202475</v>
      </c>
      <c r="BY30" s="63">
        <v>5.7455100650229771E-3</v>
      </c>
      <c r="BZ30" s="63">
        <v>0.30225918608601238</v>
      </c>
      <c r="CA30" s="63">
        <v>2.8727550325114886E-3</v>
      </c>
      <c r="CB30" s="63">
        <v>4.7338141819884632</v>
      </c>
      <c r="CC30" s="63">
        <v>0.61363649921574481</v>
      </c>
      <c r="CD30" s="63">
        <v>31.630215613749641</v>
      </c>
      <c r="CE30" s="63">
        <v>14.86363982564796</v>
      </c>
      <c r="CF30" s="63">
        <v>13.193644608309429</v>
      </c>
      <c r="CG30" s="63">
        <v>6.6146924114843486</v>
      </c>
      <c r="CH30" s="63">
        <v>18.137440367675492</v>
      </c>
      <c r="CI30" s="63">
        <v>0.47350609959689433</v>
      </c>
      <c r="CJ30" s="63">
        <v>2.7197882758298064</v>
      </c>
      <c r="CK30" s="63">
        <v>0.51930870918557603</v>
      </c>
      <c r="CL30" s="63">
        <v>1123.8838346750506</v>
      </c>
      <c r="CM30" s="63">
        <v>87.69734553351951</v>
      </c>
      <c r="CN30" s="63">
        <v>59.046075700664694</v>
      </c>
      <c r="CO30" s="63">
        <v>3.9581766802986724</v>
      </c>
      <c r="CP30" s="63">
        <v>41.62506543721544</v>
      </c>
      <c r="CQ30" s="63">
        <v>0</v>
      </c>
      <c r="CR30" s="63">
        <v>38.474487429135429</v>
      </c>
      <c r="CS30">
        <v>5.4230717670221802</v>
      </c>
      <c r="CU30" s="63">
        <v>9.7430383201995499E-3</v>
      </c>
      <c r="CV30" s="63">
        <v>6.9396908999192451E-3</v>
      </c>
      <c r="CW30" s="63">
        <v>5.3601538218813621E-4</v>
      </c>
    </row>
    <row r="31" spans="1:101">
      <c r="A31" s="4" t="s">
        <v>460</v>
      </c>
      <c r="B31" s="447"/>
      <c r="C31" s="63" t="s">
        <v>188</v>
      </c>
      <c r="D31" s="63"/>
      <c r="E31" s="63">
        <v>0.44410231780724313</v>
      </c>
      <c r="F31" s="63">
        <v>0.12845563081573813</v>
      </c>
      <c r="G31" s="63">
        <v>8.6725716570773326E-2</v>
      </c>
      <c r="H31" s="63">
        <v>4.7985123747305937E-2</v>
      </c>
      <c r="I31" s="63">
        <v>0.39459708194074317</v>
      </c>
      <c r="J31" s="63">
        <v>0.22851462427068608</v>
      </c>
      <c r="K31" s="63">
        <v>5.0596407255126701E-2</v>
      </c>
      <c r="L31" s="63">
        <v>8.6160072317154092E-3</v>
      </c>
      <c r="M31" s="63">
        <v>0.87601057286888251</v>
      </c>
      <c r="N31" s="63">
        <v>8.9584565735763164E-2</v>
      </c>
      <c r="O31" s="63">
        <v>2.2027303082370531</v>
      </c>
      <c r="P31" s="63">
        <v>0.73250614048469231</v>
      </c>
      <c r="Q31" s="63" t="s">
        <v>188</v>
      </c>
      <c r="R31" s="63"/>
      <c r="S31" s="63" t="s">
        <v>188</v>
      </c>
      <c r="T31" s="63"/>
      <c r="U31" s="63" t="s">
        <v>188</v>
      </c>
      <c r="V31" s="63"/>
      <c r="W31" s="63">
        <v>4.8627040427905149E-3</v>
      </c>
      <c r="X31" s="63">
        <v>4.3849778127743391E-3</v>
      </c>
      <c r="Y31" s="63" t="s">
        <v>188</v>
      </c>
      <c r="Z31" s="63"/>
      <c r="AA31" s="63">
        <v>8.2354116166393225E-4</v>
      </c>
      <c r="AB31" s="63"/>
      <c r="AC31" s="63">
        <v>8.196485203088591E-2</v>
      </c>
      <c r="AD31" s="63">
        <v>3.6251950256044607E-2</v>
      </c>
      <c r="AE31" s="63">
        <v>2.2250102623117009E-3</v>
      </c>
      <c r="AF31" s="63">
        <v>1.6678752930617297E-3</v>
      </c>
      <c r="AG31" s="63">
        <v>5.0317700205984399E-4</v>
      </c>
      <c r="AH31" s="63"/>
      <c r="AI31" s="63">
        <v>1.4021673644472891E-3</v>
      </c>
      <c r="AJ31" s="63"/>
      <c r="AK31" s="63" t="s">
        <v>188</v>
      </c>
      <c r="AL31" s="63"/>
      <c r="AM31" s="63">
        <v>1.0496540788243419E-3</v>
      </c>
      <c r="AN31" s="63"/>
      <c r="AO31" s="63">
        <v>4.6733448480556139E-3</v>
      </c>
      <c r="AP31" s="63">
        <v>3.4182399769970852E-3</v>
      </c>
      <c r="AQ31" s="63">
        <v>1.6603636896749309E-3</v>
      </c>
      <c r="AR31" s="63">
        <v>4.783046149715254E-4</v>
      </c>
      <c r="AS31" s="63">
        <v>1.3403007374986414E-3</v>
      </c>
      <c r="AT31" s="63">
        <v>4.1360394665594582E-4</v>
      </c>
      <c r="AU31" s="63">
        <v>1.5271579130835559E-3</v>
      </c>
      <c r="AV31" s="63">
        <v>5.7519575294098779E-4</v>
      </c>
      <c r="AW31" s="63" t="s">
        <v>188</v>
      </c>
      <c r="AX31" s="63"/>
      <c r="AY31" s="63">
        <v>1.0192965236598375E-3</v>
      </c>
      <c r="AZ31" s="63">
        <v>3.7097575514362114E-4</v>
      </c>
      <c r="BA31" s="63" t="s">
        <v>188</v>
      </c>
      <c r="BB31" s="63"/>
      <c r="BC31" s="63" t="s">
        <v>188</v>
      </c>
      <c r="BD31" s="63"/>
      <c r="BE31" s="63" t="s">
        <v>188</v>
      </c>
      <c r="BF31" s="63"/>
      <c r="BG31" s="63" t="s">
        <v>188</v>
      </c>
      <c r="BH31" s="63"/>
      <c r="BI31" s="63" t="s">
        <v>188</v>
      </c>
      <c r="BJ31" s="63"/>
      <c r="BK31" s="63">
        <v>1.2153112582031734E-4</v>
      </c>
      <c r="BL31" s="63">
        <v>2.6962712437542054E-4</v>
      </c>
      <c r="BM31" s="63">
        <v>6.2289344947171095E-3</v>
      </c>
      <c r="BN31" s="63">
        <v>2.3763394217540187E-3</v>
      </c>
      <c r="BO31" s="63">
        <v>3.7185577872304609E-3</v>
      </c>
      <c r="BP31" s="63">
        <v>9.9891011914770796E-4</v>
      </c>
      <c r="BQ31" s="63">
        <v>3.1319168611037888E-2</v>
      </c>
      <c r="BR31" s="63">
        <v>1.1157912269489735E-2</v>
      </c>
      <c r="BS31" s="63"/>
      <c r="BT31" s="63">
        <v>8.6986947183373875</v>
      </c>
      <c r="BU31" s="63">
        <v>1.784556145520958</v>
      </c>
      <c r="BV31" s="63">
        <v>3.2954525442315394</v>
      </c>
      <c r="BW31" s="63">
        <v>1.4788646585076803</v>
      </c>
      <c r="BX31" s="63">
        <v>0.79971344047672865</v>
      </c>
      <c r="BY31" s="63">
        <v>0.16385399592361155</v>
      </c>
      <c r="BZ31" s="63">
        <v>0.30049102327157667</v>
      </c>
      <c r="CA31" s="63">
        <v>4.3200767058730145E-3</v>
      </c>
      <c r="CB31" s="63">
        <v>4.7962909005092103</v>
      </c>
      <c r="CC31" s="63">
        <v>1.2572868004535844</v>
      </c>
      <c r="CD31" s="63">
        <v>46.049929900573524</v>
      </c>
      <c r="CE31" s="63">
        <v>9.157541479003191</v>
      </c>
      <c r="CF31" s="63">
        <v>72.070967874380884</v>
      </c>
      <c r="CG31" s="63">
        <v>35.129963757263745</v>
      </c>
      <c r="CH31" s="63">
        <v>2.0204560102617948</v>
      </c>
      <c r="CI31" s="63">
        <v>1.8461456461550714</v>
      </c>
      <c r="CJ31" s="63">
        <v>1.29694611533072</v>
      </c>
      <c r="CK31" s="63">
        <v>0.61448735573311952</v>
      </c>
      <c r="CL31" s="63">
        <v>92.766759095300515</v>
      </c>
      <c r="CM31" s="63">
        <v>19.007063527139014</v>
      </c>
      <c r="CN31" s="63">
        <v>138.88854538453845</v>
      </c>
      <c r="CO31" s="63">
        <v>43.702575528061843</v>
      </c>
      <c r="CP31" s="63">
        <v>60.272566636859644</v>
      </c>
      <c r="CQ31" s="63">
        <v>0</v>
      </c>
      <c r="CR31" s="63">
        <v>47.228518698087008</v>
      </c>
      <c r="CS31">
        <v>20.722502788746677</v>
      </c>
      <c r="CU31" s="63">
        <v>1.6515692674374888E-2</v>
      </c>
      <c r="CV31" s="63">
        <v>1.0125830718500817E-2</v>
      </c>
      <c r="CW31" s="63">
        <v>2.5464544367433933E-3</v>
      </c>
    </row>
    <row r="32" spans="1:101" s="5" customFormat="1">
      <c r="A32" s="7" t="s">
        <v>461</v>
      </c>
      <c r="B32" s="441"/>
      <c r="C32" s="86" t="s">
        <v>188</v>
      </c>
      <c r="D32" s="86"/>
      <c r="E32" s="86">
        <v>0.38542577200770239</v>
      </c>
      <c r="F32" s="86">
        <v>7.7083189861557488E-2</v>
      </c>
      <c r="G32" s="86">
        <v>0.10323319725839392</v>
      </c>
      <c r="H32" s="86">
        <v>0.11969224201900758</v>
      </c>
      <c r="I32" s="86">
        <v>8.3644953176088291E-2</v>
      </c>
      <c r="J32" s="86">
        <v>3.9962173564631824E-2</v>
      </c>
      <c r="K32" s="86">
        <v>2.8036632955672037E-2</v>
      </c>
      <c r="L32" s="86">
        <v>9.2529864047088232E-3</v>
      </c>
      <c r="M32" s="86">
        <v>0.67626442121050523</v>
      </c>
      <c r="N32" s="86">
        <v>3.6252667141567371E-2</v>
      </c>
      <c r="O32" s="86">
        <v>6.3192121135371246E-2</v>
      </c>
      <c r="P32" s="86">
        <v>7.6278012945937085E-2</v>
      </c>
      <c r="Q32" s="86" t="s">
        <v>188</v>
      </c>
      <c r="R32" s="86"/>
      <c r="S32" s="86" t="s">
        <v>188</v>
      </c>
      <c r="T32" s="86"/>
      <c r="U32" s="86" t="s">
        <v>188</v>
      </c>
      <c r="V32" s="86"/>
      <c r="W32" s="86">
        <v>-1.0622492810215972E-4</v>
      </c>
      <c r="X32" s="86">
        <v>1.5486021916191783E-4</v>
      </c>
      <c r="Y32" s="86">
        <v>1.0841036793955537E-2</v>
      </c>
      <c r="Z32" s="86"/>
      <c r="AA32" s="86">
        <v>3.5930456845113541E-2</v>
      </c>
      <c r="AB32" s="86"/>
      <c r="AC32" s="86">
        <v>2.3900055717515634E-2</v>
      </c>
      <c r="AD32" s="86">
        <v>7.3732463399064909E-3</v>
      </c>
      <c r="AE32" s="86">
        <v>2.171479158351882E-3</v>
      </c>
      <c r="AF32" s="86">
        <v>1.229718047440573E-3</v>
      </c>
      <c r="AG32" s="86">
        <v>1.7821553140513898E-3</v>
      </c>
      <c r="AH32" s="86"/>
      <c r="AI32" s="86" t="s">
        <v>188</v>
      </c>
      <c r="AJ32" s="86"/>
      <c r="AK32" s="86" t="s">
        <v>188</v>
      </c>
      <c r="AL32" s="86"/>
      <c r="AM32" s="86" t="s">
        <v>188</v>
      </c>
      <c r="AN32" s="86"/>
      <c r="AO32" s="86" t="s">
        <v>188</v>
      </c>
      <c r="AP32" s="86"/>
      <c r="AQ32" s="86" t="s">
        <v>188</v>
      </c>
      <c r="AR32" s="86"/>
      <c r="AS32" s="86">
        <v>6.9407185094291443E-4</v>
      </c>
      <c r="AT32" s="86">
        <v>1.0358085681553497E-4</v>
      </c>
      <c r="AU32" s="86" t="s">
        <v>188</v>
      </c>
      <c r="AV32" s="86"/>
      <c r="AW32" s="86" t="s">
        <v>188</v>
      </c>
      <c r="AX32" s="86"/>
      <c r="AY32" s="86" t="s">
        <v>188</v>
      </c>
      <c r="AZ32" s="86"/>
      <c r="BA32" s="86" t="s">
        <v>188</v>
      </c>
      <c r="BB32" s="86"/>
      <c r="BC32" s="86" t="s">
        <v>188</v>
      </c>
      <c r="BD32" s="86"/>
      <c r="BE32" s="86" t="s">
        <v>188</v>
      </c>
      <c r="BF32" s="86"/>
      <c r="BG32" s="86" t="s">
        <v>188</v>
      </c>
      <c r="BH32" s="86"/>
      <c r="BI32" s="86" t="s">
        <v>188</v>
      </c>
      <c r="BJ32" s="86"/>
      <c r="BK32" s="86">
        <v>4.7885623090245973E-3</v>
      </c>
      <c r="BL32" s="86">
        <v>8.0198524821695032E-3</v>
      </c>
      <c r="BM32" s="86">
        <v>1.3911224139219197E-2</v>
      </c>
      <c r="BN32" s="86">
        <v>1.2162907178657562E-2</v>
      </c>
      <c r="BO32" s="86">
        <v>2.7816761419506373E-3</v>
      </c>
      <c r="BP32" s="86">
        <v>3.1590754530139795E-3</v>
      </c>
      <c r="BQ32" s="86">
        <v>1.7698033077580163E-2</v>
      </c>
      <c r="BR32" s="86">
        <v>1.5775744763245891E-2</v>
      </c>
      <c r="BS32" s="86"/>
      <c r="BT32" s="86">
        <v>6.184960751622774</v>
      </c>
      <c r="BU32" s="86">
        <v>1.0732666182749624</v>
      </c>
      <c r="BV32" s="86">
        <v>1.9256433905157844</v>
      </c>
      <c r="BW32" s="86">
        <v>0.69931386074222912</v>
      </c>
      <c r="BX32" s="86">
        <v>0.60829342810194609</v>
      </c>
      <c r="BY32" s="86">
        <v>8.2746533244216721E-4</v>
      </c>
      <c r="BZ32" s="86">
        <v>0.30414671405097304</v>
      </c>
      <c r="CA32" s="86">
        <v>4.1373266622108361E-4</v>
      </c>
      <c r="CB32" s="86">
        <v>1.8254795459594007</v>
      </c>
      <c r="CC32" s="86">
        <v>0.91374455159912182</v>
      </c>
      <c r="CD32" s="86">
        <v>79.246008693925603</v>
      </c>
      <c r="CE32" s="86">
        <v>40.193185644035566</v>
      </c>
      <c r="CF32" s="86">
        <v>48.542982583010343</v>
      </c>
      <c r="CG32" s="86">
        <v>23.569055702834575</v>
      </c>
      <c r="CH32" s="86">
        <v>2.1304796553831067</v>
      </c>
      <c r="CI32" s="86">
        <v>1.9022442316441517</v>
      </c>
      <c r="CJ32" s="86">
        <v>0.81074833823240589</v>
      </c>
      <c r="CK32" s="86">
        <v>0.34985796885604981</v>
      </c>
      <c r="CL32" s="86">
        <v>26.56306564926032</v>
      </c>
      <c r="CM32" s="86">
        <v>3.0892641701502224</v>
      </c>
      <c r="CN32" s="86">
        <v>88.109185323551102</v>
      </c>
      <c r="CO32" s="86">
        <v>13.512139866430646</v>
      </c>
      <c r="CP32" s="86">
        <v>78.023227393724866</v>
      </c>
      <c r="CQ32" s="86">
        <v>0</v>
      </c>
      <c r="CR32" s="86">
        <v>32.938916508214533</v>
      </c>
      <c r="CS32" s="5">
        <v>12.054567956911068</v>
      </c>
      <c r="CU32" s="86">
        <v>5.8784692284075471E-4</v>
      </c>
      <c r="CV32" s="86">
        <v>6.9407185094291443E-4</v>
      </c>
      <c r="CW32" s="86">
        <v>0</v>
      </c>
    </row>
    <row r="33" spans="1:101">
      <c r="A33" s="4" t="s">
        <v>262</v>
      </c>
      <c r="B33" s="474" t="s">
        <v>363</v>
      </c>
      <c r="C33" s="63">
        <v>0.28342273434836152</v>
      </c>
      <c r="D33" s="63">
        <v>4.5259974468099103E-2</v>
      </c>
      <c r="E33" s="63">
        <v>6.9205646452065954</v>
      </c>
      <c r="F33" s="63">
        <v>0.28335926858454774</v>
      </c>
      <c r="G33" s="63">
        <v>1.0679629029822226</v>
      </c>
      <c r="H33" s="63">
        <v>0.4137436689271049</v>
      </c>
      <c r="I33" s="63">
        <v>1.3144158020168819</v>
      </c>
      <c r="J33" s="63">
        <v>0.23888477918043965</v>
      </c>
      <c r="K33" s="63">
        <v>2.7352557543877709</v>
      </c>
      <c r="L33" s="63">
        <v>0.38034461673856318</v>
      </c>
      <c r="M33" s="63">
        <v>9.8666756267926701</v>
      </c>
      <c r="N33" s="63">
        <v>1.2029220711953585</v>
      </c>
      <c r="O33" s="63">
        <v>7.2189077256302028</v>
      </c>
      <c r="P33" s="63">
        <v>1.0359223297313584</v>
      </c>
      <c r="Q33" s="63">
        <v>20.885907943787178</v>
      </c>
      <c r="R33" s="63">
        <v>3.4080448283936335</v>
      </c>
      <c r="S33" s="63">
        <v>0.5735802996482664</v>
      </c>
      <c r="T33" s="63">
        <v>3.6579073324917152E-2</v>
      </c>
      <c r="U33" s="63">
        <v>0.82816853808952151</v>
      </c>
      <c r="V33" s="63">
        <v>7.1613177446186144E-2</v>
      </c>
      <c r="W33" s="63">
        <v>2.9398277494204934</v>
      </c>
      <c r="X33" s="63">
        <v>0.18543229510685946</v>
      </c>
      <c r="Y33" s="63">
        <v>0.56921717188883736</v>
      </c>
      <c r="Z33" s="63">
        <v>0.14834775059535668</v>
      </c>
      <c r="AA33" s="63">
        <v>0.28765057157380691</v>
      </c>
      <c r="AB33" s="63">
        <v>0.12072861038236446</v>
      </c>
      <c r="AC33" s="63">
        <v>2.6826369931068194E-2</v>
      </c>
      <c r="AD33" s="63">
        <v>6.639673421944557E-3</v>
      </c>
      <c r="AE33" s="63">
        <v>6.1614951359618975E-2</v>
      </c>
      <c r="AF33" s="63">
        <v>1.9879615569136023E-2</v>
      </c>
      <c r="AG33" s="63">
        <v>2.1357027066021796E-2</v>
      </c>
      <c r="AH33" s="63">
        <v>7.6518311750510461E-3</v>
      </c>
      <c r="AI33" s="63">
        <v>1.7282305170616079</v>
      </c>
      <c r="AJ33" s="63">
        <v>0.26067753424282714</v>
      </c>
      <c r="AK33" s="63">
        <v>4.221214376901453</v>
      </c>
      <c r="AL33" s="63">
        <v>0.34399270175336516</v>
      </c>
      <c r="AM33" s="63">
        <v>0.62483906627441799</v>
      </c>
      <c r="AN33" s="63">
        <v>5.163968771180015E-2</v>
      </c>
      <c r="AO33" s="63">
        <v>2.897220509458728</v>
      </c>
      <c r="AP33" s="63">
        <v>0.21530873667447778</v>
      </c>
      <c r="AQ33" s="63">
        <v>0.71258631876096212</v>
      </c>
      <c r="AR33" s="63">
        <v>4.0314037951074889E-2</v>
      </c>
      <c r="AS33" s="63">
        <v>0.1667910241568514</v>
      </c>
      <c r="AT33" s="63">
        <v>5.9694285312173589E-3</v>
      </c>
      <c r="AU33" s="63">
        <v>0.75739395928718878</v>
      </c>
      <c r="AV33" s="63">
        <v>4.1057504460596493E-2</v>
      </c>
      <c r="AW33" s="63">
        <v>0.10393484739221677</v>
      </c>
      <c r="AX33" s="63">
        <v>3.7376609551487638E-3</v>
      </c>
      <c r="AY33" s="63">
        <v>0.55480306603914953</v>
      </c>
      <c r="AZ33" s="63">
        <v>2.1251508583537224E-2</v>
      </c>
      <c r="BA33" s="63">
        <v>0.10436288578835153</v>
      </c>
      <c r="BB33" s="63">
        <v>3.6772147851132139E-3</v>
      </c>
      <c r="BC33" s="63">
        <v>0.26333219324553597</v>
      </c>
      <c r="BD33" s="63">
        <v>7.5792584883869066E-3</v>
      </c>
      <c r="BE33" s="63">
        <v>3.3571293888699817E-2</v>
      </c>
      <c r="BF33" s="63">
        <v>5.1575824838564024E-4</v>
      </c>
      <c r="BG33" s="63">
        <v>0.19934108421412958</v>
      </c>
      <c r="BH33" s="63">
        <v>2.3247562994091592E-3</v>
      </c>
      <c r="BI33" s="63">
        <v>2.9360267404003871E-2</v>
      </c>
      <c r="BJ33" s="63">
        <v>3.3827461454553204E-4</v>
      </c>
      <c r="BK33" s="63">
        <v>0.24639242432831357</v>
      </c>
      <c r="BL33" s="63">
        <v>0.20821084642619025</v>
      </c>
      <c r="BM33" s="63">
        <v>0.19569144090398352</v>
      </c>
      <c r="BN33" s="63">
        <v>2.4251679970283258E-2</v>
      </c>
      <c r="BO33" s="63">
        <v>5.153762153613884E-2</v>
      </c>
      <c r="BP33" s="63">
        <v>1.7136035010840895E-2</v>
      </c>
      <c r="BQ33" s="63">
        <v>0.92233847720302153</v>
      </c>
      <c r="BR33" s="63">
        <v>7.5034039857623299E-3</v>
      </c>
      <c r="BS33" s="63"/>
      <c r="BT33" s="63" t="s">
        <v>188</v>
      </c>
      <c r="BU33" s="63"/>
      <c r="BV33" s="63">
        <v>121.12313138626541</v>
      </c>
      <c r="BW33" s="63">
        <v>22.985294070508903</v>
      </c>
      <c r="BX33" s="63">
        <v>0.81004706523008707</v>
      </c>
      <c r="BY33" s="63">
        <v>0.16998697818645128</v>
      </c>
      <c r="BZ33" s="63">
        <v>12.363703408805966</v>
      </c>
      <c r="CA33" s="63">
        <v>1.6324827279787633</v>
      </c>
      <c r="CB33" s="63">
        <v>5.8763116890068288</v>
      </c>
      <c r="CC33" s="63">
        <v>0.59088255185913197</v>
      </c>
      <c r="CD33" s="63">
        <v>307.83631588565396</v>
      </c>
      <c r="CE33" s="63">
        <v>16.453421793794352</v>
      </c>
      <c r="CF33" s="63">
        <v>618.1138267017227</v>
      </c>
      <c r="CG33" s="63">
        <v>67.768434368956989</v>
      </c>
      <c r="CH33" s="63" t="s">
        <v>188</v>
      </c>
      <c r="CI33" s="63"/>
      <c r="CJ33" s="63">
        <v>1.7223667518267713</v>
      </c>
      <c r="CK33" s="63">
        <v>0.34354935669055137</v>
      </c>
      <c r="CL33" s="63">
        <v>1903.4003426030515</v>
      </c>
      <c r="CM33" s="63">
        <v>64.890756084702545</v>
      </c>
      <c r="CN33" s="63">
        <v>47.222011515157078</v>
      </c>
      <c r="CO33" s="63">
        <v>3.1978588380083131</v>
      </c>
      <c r="CP33" s="63">
        <v>299.71354525433503</v>
      </c>
      <c r="CQ33" s="63">
        <v>49.748766279332777</v>
      </c>
      <c r="CR33" s="63">
        <v>600.52380589163386</v>
      </c>
      <c r="CS33">
        <v>47.774943193524592</v>
      </c>
      <c r="CU33" s="63">
        <v>14.782006093254639</v>
      </c>
      <c r="CV33" s="63">
        <v>10.35088181261402</v>
      </c>
      <c r="CW33" s="63">
        <v>2.0460995972592761</v>
      </c>
    </row>
    <row r="34" spans="1:101">
      <c r="A34" s="4" t="s">
        <v>267</v>
      </c>
      <c r="B34" s="447"/>
      <c r="C34" s="63">
        <v>9.0844028238416252E-2</v>
      </c>
      <c r="D34" s="63">
        <v>2.9122800205460916E-2</v>
      </c>
      <c r="E34" s="63">
        <v>4.5779594720142578</v>
      </c>
      <c r="F34" s="63">
        <v>0.54933898835386696</v>
      </c>
      <c r="G34" s="63">
        <v>0.27716577928156844</v>
      </c>
      <c r="H34" s="63">
        <v>0.16350364524235242</v>
      </c>
      <c r="I34" s="63">
        <v>0.35507311177584633</v>
      </c>
      <c r="J34" s="63">
        <v>0.18075242917475831</v>
      </c>
      <c r="K34" s="63">
        <v>0.15321508910377171</v>
      </c>
      <c r="L34" s="63">
        <v>4.3166890820960757E-2</v>
      </c>
      <c r="M34" s="63">
        <v>0.27720893747896708</v>
      </c>
      <c r="N34" s="63">
        <v>6.7461917857587123E-2</v>
      </c>
      <c r="O34" s="63">
        <v>0.84739374367003839</v>
      </c>
      <c r="P34" s="63">
        <v>7.7686403059295278E-2</v>
      </c>
      <c r="Q34" s="63">
        <v>0.63949214435589996</v>
      </c>
      <c r="R34" s="63">
        <v>4.8503736201929853E-2</v>
      </c>
      <c r="S34" s="63">
        <v>0.20168486836161861</v>
      </c>
      <c r="T34" s="63">
        <v>3.1412109250556347E-2</v>
      </c>
      <c r="U34" s="63">
        <v>0.3345750681791877</v>
      </c>
      <c r="V34" s="63">
        <v>5.114871802037662E-2</v>
      </c>
      <c r="W34" s="63">
        <v>0.52370972858495313</v>
      </c>
      <c r="X34" s="63">
        <v>0.13576995889460597</v>
      </c>
      <c r="Y34" s="63">
        <v>2.6459934681684377E-2</v>
      </c>
      <c r="Z34" s="63">
        <v>5.6759143735689551E-3</v>
      </c>
      <c r="AA34" s="63">
        <v>5.7184151236527592E-2</v>
      </c>
      <c r="AB34" s="63">
        <v>2.3044669115338972E-3</v>
      </c>
      <c r="AC34" s="63">
        <v>1.0265630061917068E-2</v>
      </c>
      <c r="AD34" s="63">
        <v>1.5674367490062572E-3</v>
      </c>
      <c r="AE34" s="63">
        <v>1.8004180222226183E-2</v>
      </c>
      <c r="AF34" s="63">
        <v>4.1897627712336929E-3</v>
      </c>
      <c r="AG34" s="63">
        <v>1.0994516155426364E-2</v>
      </c>
      <c r="AH34" s="63">
        <v>1.6479328314036963E-3</v>
      </c>
      <c r="AI34" s="63">
        <v>0.89606651556397665</v>
      </c>
      <c r="AJ34" s="63">
        <v>0.19983038625105007</v>
      </c>
      <c r="AK34" s="63">
        <v>1.5411419741909282</v>
      </c>
      <c r="AL34" s="63">
        <v>0.27327809829883976</v>
      </c>
      <c r="AM34" s="63">
        <v>0.28575976686474908</v>
      </c>
      <c r="AN34" s="63">
        <v>5.4179589724352335E-2</v>
      </c>
      <c r="AO34" s="63">
        <v>1.1805479189871566</v>
      </c>
      <c r="AP34" s="63">
        <v>0.22176556495615368</v>
      </c>
      <c r="AQ34" s="63">
        <v>0.26749794423201201</v>
      </c>
      <c r="AR34" s="63">
        <v>4.8709176359264902E-2</v>
      </c>
      <c r="AS34" s="63">
        <v>5.9195468252162153E-2</v>
      </c>
      <c r="AT34" s="63">
        <v>1.1805798124044651E-2</v>
      </c>
      <c r="AU34" s="63">
        <v>0.23597336453164108</v>
      </c>
      <c r="AV34" s="63">
        <v>4.9164417493919997E-2</v>
      </c>
      <c r="AW34" s="63">
        <v>3.1064427141688711E-2</v>
      </c>
      <c r="AX34" s="63">
        <v>7.0896325913474851E-3</v>
      </c>
      <c r="AY34" s="63">
        <v>0.14779605757505709</v>
      </c>
      <c r="AZ34" s="63">
        <v>3.3599934022128415E-2</v>
      </c>
      <c r="BA34" s="63">
        <v>2.383058670199617E-2</v>
      </c>
      <c r="BB34" s="63">
        <v>5.5635216340896212E-3</v>
      </c>
      <c r="BC34" s="63">
        <v>5.5649956265004186E-2</v>
      </c>
      <c r="BD34" s="63">
        <v>1.3756753925270081E-2</v>
      </c>
      <c r="BE34" s="63">
        <v>6.9954697789502557E-3</v>
      </c>
      <c r="BF34" s="63">
        <v>1.5434107825218469E-3</v>
      </c>
      <c r="BG34" s="63">
        <v>4.4493142967682801E-2</v>
      </c>
      <c r="BH34" s="63">
        <v>1.0462591558183892E-2</v>
      </c>
      <c r="BI34" s="63">
        <v>5.9261289593762383E-3</v>
      </c>
      <c r="BJ34" s="63">
        <v>1.5388949330862219E-3</v>
      </c>
      <c r="BK34" s="63">
        <v>1.458141958967829E-3</v>
      </c>
      <c r="BL34" s="63">
        <v>4.7168464191542489E-4</v>
      </c>
      <c r="BM34" s="63">
        <v>6.0005577039015566E-2</v>
      </c>
      <c r="BN34" s="63">
        <v>4.9963911800583391E-3</v>
      </c>
      <c r="BO34" s="63">
        <v>1.8373402783893194E-2</v>
      </c>
      <c r="BP34" s="63">
        <v>3.1885451693021575E-3</v>
      </c>
      <c r="BQ34" s="63">
        <v>1.1074366078972881</v>
      </c>
      <c r="BR34" s="63">
        <v>0.38641445107116268</v>
      </c>
      <c r="BS34" s="63"/>
      <c r="BT34" s="63" t="s">
        <v>188</v>
      </c>
      <c r="BU34" s="63"/>
      <c r="BV34" s="63">
        <v>2.4994197665320246</v>
      </c>
      <c r="BW34" s="63">
        <v>0.58554393397262217</v>
      </c>
      <c r="BX34" s="63">
        <v>0.39841251710892367</v>
      </c>
      <c r="BY34" s="63">
        <v>0.16217803494380917</v>
      </c>
      <c r="BZ34" s="63" t="s">
        <v>188</v>
      </c>
      <c r="CA34" s="63"/>
      <c r="CB34" s="63">
        <v>3.9542197635828304</v>
      </c>
      <c r="CC34" s="63"/>
      <c r="CD34" s="63">
        <v>1.8115393961926596</v>
      </c>
      <c r="CE34" s="63">
        <v>1.0656524492377746</v>
      </c>
      <c r="CF34" s="63">
        <v>254.47549987035018</v>
      </c>
      <c r="CG34" s="63">
        <v>52.944497735298405</v>
      </c>
      <c r="CH34" s="63" t="s">
        <v>188</v>
      </c>
      <c r="CI34" s="63"/>
      <c r="CJ34" s="63">
        <v>2.5002316250240599</v>
      </c>
      <c r="CK34" s="63">
        <v>0.40264858931003583</v>
      </c>
      <c r="CL34" s="63" t="s">
        <v>188</v>
      </c>
      <c r="CM34" s="63"/>
      <c r="CN34" s="63">
        <v>16.959239948620507</v>
      </c>
      <c r="CO34" s="63">
        <v>2.7041383197017446</v>
      </c>
      <c r="CP34" s="63">
        <v>8.5473744517028241</v>
      </c>
      <c r="CQ34" s="63">
        <v>3.9270106202489741</v>
      </c>
      <c r="CR34" s="63">
        <v>102.43969685976759</v>
      </c>
      <c r="CS34">
        <v>30.351629946468957</v>
      </c>
      <c r="CU34" s="63">
        <v>5.1578523930222779</v>
      </c>
      <c r="CV34" s="63">
        <v>4.2302095880909851</v>
      </c>
      <c r="CW34" s="63">
        <v>0.55172913392139655</v>
      </c>
    </row>
    <row r="35" spans="1:101">
      <c r="A35" s="4" t="s">
        <v>271</v>
      </c>
      <c r="B35" s="447"/>
      <c r="C35" s="63">
        <v>3.8578811765656675E-2</v>
      </c>
      <c r="D35" s="63">
        <v>2.6443987464997102E-2</v>
      </c>
      <c r="E35" s="63">
        <v>2.4632141784096864</v>
      </c>
      <c r="F35" s="63">
        <v>0.2036200606660494</v>
      </c>
      <c r="G35" s="63">
        <v>0.20949620020998402</v>
      </c>
      <c r="H35" s="63">
        <v>0.17156357138506603</v>
      </c>
      <c r="I35" s="63">
        <v>0.80908000297565774</v>
      </c>
      <c r="J35" s="63">
        <v>0.93662467372233527</v>
      </c>
      <c r="K35" s="63">
        <v>0.40114131922337332</v>
      </c>
      <c r="L35" s="63">
        <v>0.22668191338312971</v>
      </c>
      <c r="M35" s="63">
        <v>1.3989775566390292</v>
      </c>
      <c r="N35" s="63">
        <v>0.65392873135612328</v>
      </c>
      <c r="O35" s="63">
        <v>2.0321786228248842</v>
      </c>
      <c r="P35" s="63">
        <v>0.75280542833463426</v>
      </c>
      <c r="Q35" s="63">
        <v>2.2664980285088396</v>
      </c>
      <c r="R35" s="63">
        <v>0.86011946444879706</v>
      </c>
      <c r="S35" s="63">
        <v>0.62327817093641136</v>
      </c>
      <c r="T35" s="63">
        <v>0.17741419263057648</v>
      </c>
      <c r="U35" s="63">
        <v>1.1694570929158605</v>
      </c>
      <c r="V35" s="63">
        <v>0.33317144762932854</v>
      </c>
      <c r="W35" s="63">
        <v>3.1408452949437033</v>
      </c>
      <c r="X35" s="63">
        <v>1.0021319127706865</v>
      </c>
      <c r="Y35" s="63">
        <v>8.2800382998495046E-3</v>
      </c>
      <c r="Z35" s="63">
        <v>3.0057365110195823E-3</v>
      </c>
      <c r="AA35" s="63">
        <v>3.6777059921182936E-2</v>
      </c>
      <c r="AB35" s="63">
        <v>4.4319202919041846E-3</v>
      </c>
      <c r="AC35" s="63">
        <v>7.7335654888360189E-3</v>
      </c>
      <c r="AD35" s="63">
        <v>8.7808795156172031E-4</v>
      </c>
      <c r="AE35" s="63">
        <v>1.7424090559564804E-2</v>
      </c>
      <c r="AF35" s="63">
        <v>3.2277810984646339E-3</v>
      </c>
      <c r="AG35" s="63">
        <v>5.1028391425474795E-3</v>
      </c>
      <c r="AH35" s="63">
        <v>4.3068569241470211E-4</v>
      </c>
      <c r="AI35" s="63">
        <v>2.3206465395477172</v>
      </c>
      <c r="AJ35" s="63">
        <v>0.91568327640744729</v>
      </c>
      <c r="AK35" s="63">
        <v>4.6922351771769089</v>
      </c>
      <c r="AL35" s="63">
        <v>1.3901190259055261</v>
      </c>
      <c r="AM35" s="63">
        <v>0.89576550844301639</v>
      </c>
      <c r="AN35" s="63">
        <v>0.26643737635634618</v>
      </c>
      <c r="AO35" s="63">
        <v>4.0195424660867261</v>
      </c>
      <c r="AP35" s="63">
        <v>1.1004611593259348</v>
      </c>
      <c r="AQ35" s="63">
        <v>0.93102887155422731</v>
      </c>
      <c r="AR35" s="63">
        <v>0.22805773712230523</v>
      </c>
      <c r="AS35" s="63">
        <v>0.20491373781813005</v>
      </c>
      <c r="AT35" s="63">
        <v>5.254828923227961E-2</v>
      </c>
      <c r="AU35" s="63">
        <v>0.90278532536065137</v>
      </c>
      <c r="AV35" s="63">
        <v>0.23463777548866641</v>
      </c>
      <c r="AW35" s="63">
        <v>0.12377897015365519</v>
      </c>
      <c r="AX35" s="63">
        <v>3.2896375065851614E-2</v>
      </c>
      <c r="AY35" s="63">
        <v>0.65037486299247094</v>
      </c>
      <c r="AZ35" s="63">
        <v>0.18308194039204104</v>
      </c>
      <c r="BA35" s="63">
        <v>0.11942506625195266</v>
      </c>
      <c r="BB35" s="63">
        <v>3.522949151974817E-2</v>
      </c>
      <c r="BC35" s="63">
        <v>0.30380113480417692</v>
      </c>
      <c r="BD35" s="63">
        <v>8.9747953688458226E-2</v>
      </c>
      <c r="BE35" s="63">
        <v>3.8788618855223618E-2</v>
      </c>
      <c r="BF35" s="63">
        <v>1.130836264888881E-2</v>
      </c>
      <c r="BG35" s="63">
        <v>0.24398388742951874</v>
      </c>
      <c r="BH35" s="63">
        <v>7.171494403647069E-2</v>
      </c>
      <c r="BI35" s="63">
        <v>3.4872387846520775E-2</v>
      </c>
      <c r="BJ35" s="63">
        <v>1.0197825893657593E-2</v>
      </c>
      <c r="BK35" s="63">
        <v>2.1998739321132288E-3</v>
      </c>
      <c r="BL35" s="63">
        <v>6.5636880190896583E-4</v>
      </c>
      <c r="BM35" s="63">
        <v>4.990839302227279E-2</v>
      </c>
      <c r="BN35" s="63">
        <v>3.4673584026269715E-3</v>
      </c>
      <c r="BO35" s="63">
        <v>1.4007308842600331E-2</v>
      </c>
      <c r="BP35" s="63">
        <v>1.9771763084504099E-3</v>
      </c>
      <c r="BQ35" s="63">
        <v>0.9885392042046458</v>
      </c>
      <c r="BR35" s="63">
        <v>0.39859323731175916</v>
      </c>
      <c r="BS35" s="63"/>
      <c r="BT35" s="63" t="s">
        <v>188</v>
      </c>
      <c r="BU35" s="63"/>
      <c r="BV35" s="63">
        <v>10.70314816896038</v>
      </c>
      <c r="BW35" s="63">
        <v>2.2529114520630436</v>
      </c>
      <c r="BX35" s="63">
        <v>0.40505179207212444</v>
      </c>
      <c r="BY35" s="63">
        <v>0.17790323877524711</v>
      </c>
      <c r="BZ35" s="63">
        <v>0.10008715533634026</v>
      </c>
      <c r="CA35" s="63">
        <v>0.17335603822757981</v>
      </c>
      <c r="CB35" s="63">
        <v>0.90687749998464973</v>
      </c>
      <c r="CC35" s="63">
        <v>0.51479195531220379</v>
      </c>
      <c r="CD35" s="63">
        <v>221.42445395351618</v>
      </c>
      <c r="CE35" s="63">
        <v>37.896173713075868</v>
      </c>
      <c r="CF35" s="63">
        <v>158.29098193951697</v>
      </c>
      <c r="CG35" s="63">
        <v>27.780992242647848</v>
      </c>
      <c r="CH35" s="63" t="s">
        <v>188</v>
      </c>
      <c r="CI35" s="63"/>
      <c r="CJ35" s="63">
        <v>0</v>
      </c>
      <c r="CK35" s="63"/>
      <c r="CL35" s="63">
        <v>486.86166049969933</v>
      </c>
      <c r="CM35" s="63">
        <v>21.397038345704573</v>
      </c>
      <c r="CN35" s="63">
        <v>17.182853599400691</v>
      </c>
      <c r="CO35" s="63">
        <v>2.5079796664791383</v>
      </c>
      <c r="CP35" s="63">
        <v>6.4609492361783545</v>
      </c>
      <c r="CQ35" s="63">
        <v>1.7949352633721811</v>
      </c>
      <c r="CR35" s="63">
        <v>150.55662894742616</v>
      </c>
      <c r="CS35">
        <v>32.641858802160861</v>
      </c>
      <c r="CU35" s="63">
        <v>17.972412986272129</v>
      </c>
      <c r="CV35" s="63">
        <v>13.064132300626726</v>
      </c>
      <c r="CW35" s="63">
        <v>2.4178102536941704</v>
      </c>
    </row>
    <row r="36" spans="1:101">
      <c r="A36" s="4" t="s">
        <v>275</v>
      </c>
      <c r="B36" s="447"/>
      <c r="C36" s="63">
        <v>8.4520494166895943E-2</v>
      </c>
      <c r="D36" s="63">
        <v>3.3697213440136133E-2</v>
      </c>
      <c r="E36" s="63">
        <v>3.5116964627478988</v>
      </c>
      <c r="F36" s="63">
        <v>0.78755757824709471</v>
      </c>
      <c r="G36" s="63">
        <v>0.38154026517783307</v>
      </c>
      <c r="H36" s="63">
        <v>0.25381685318226332</v>
      </c>
      <c r="I36" s="63">
        <v>0.44637095782611697</v>
      </c>
      <c r="J36" s="63">
        <v>0.28138786286842438</v>
      </c>
      <c r="K36" s="63">
        <v>0.11162554051759421</v>
      </c>
      <c r="L36" s="63">
        <v>4.3850606110048929E-2</v>
      </c>
      <c r="M36" s="63">
        <v>0.22270007711917236</v>
      </c>
      <c r="N36" s="63">
        <v>7.6270628012461816E-2</v>
      </c>
      <c r="O36" s="63">
        <v>1.3080369894097752</v>
      </c>
      <c r="P36" s="63">
        <v>0.19731234447067819</v>
      </c>
      <c r="Q36" s="63">
        <v>0.47496124703427761</v>
      </c>
      <c r="R36" s="63">
        <v>2.1240639172114155E-2</v>
      </c>
      <c r="S36" s="63">
        <v>0.14636119691833471</v>
      </c>
      <c r="T36" s="63">
        <v>3.6259895731989789E-2</v>
      </c>
      <c r="U36" s="63">
        <v>0.22676207063081286</v>
      </c>
      <c r="V36" s="63">
        <v>6.0458521193285354E-2</v>
      </c>
      <c r="W36" s="63">
        <v>0.43188250668106071</v>
      </c>
      <c r="X36" s="63">
        <v>0.20810721711956218</v>
      </c>
      <c r="Y36" s="63">
        <v>3.1063110294234007E-2</v>
      </c>
      <c r="Z36" s="63">
        <v>5.9052150521167945E-3</v>
      </c>
      <c r="AA36" s="63">
        <v>2.942253381308747E-2</v>
      </c>
      <c r="AB36" s="63">
        <v>4.5603830190700072E-3</v>
      </c>
      <c r="AC36" s="63">
        <v>5.755216095962243E-3</v>
      </c>
      <c r="AD36" s="63">
        <v>9.7572190508360358E-4</v>
      </c>
      <c r="AE36" s="63">
        <v>2.307698690499869E-3</v>
      </c>
      <c r="AF36" s="63"/>
      <c r="AG36" s="63">
        <v>7.085487178258694E-3</v>
      </c>
      <c r="AH36" s="63">
        <v>2.5880731912759141E-3</v>
      </c>
      <c r="AI36" s="63">
        <v>0.66689548596511294</v>
      </c>
      <c r="AJ36" s="63">
        <v>0.27879104163724205</v>
      </c>
      <c r="AK36" s="63">
        <v>1.2265066546017831</v>
      </c>
      <c r="AL36" s="63">
        <v>0.32807979755975708</v>
      </c>
      <c r="AM36" s="63">
        <v>0.19294886543550535</v>
      </c>
      <c r="AN36" s="63">
        <v>5.0539877489472862E-2</v>
      </c>
      <c r="AO36" s="63">
        <v>0.80646482518044527</v>
      </c>
      <c r="AP36" s="63">
        <v>0.20336676029949119</v>
      </c>
      <c r="AQ36" s="63">
        <v>0.17875470943888949</v>
      </c>
      <c r="AR36" s="63">
        <v>4.1258892676343001E-2</v>
      </c>
      <c r="AS36" s="63">
        <v>4.0414399861817663E-2</v>
      </c>
      <c r="AT36" s="63">
        <v>1.0318505751904336E-2</v>
      </c>
      <c r="AU36" s="63">
        <v>0.16777665100336026</v>
      </c>
      <c r="AV36" s="63">
        <v>5.3317771360394638E-2</v>
      </c>
      <c r="AW36" s="63">
        <v>2.1763370718047782E-2</v>
      </c>
      <c r="AX36" s="63">
        <v>7.4285016993700312E-3</v>
      </c>
      <c r="AY36" s="63">
        <v>0.10720946666923836</v>
      </c>
      <c r="AZ36" s="63">
        <v>4.0224648821199388E-2</v>
      </c>
      <c r="BA36" s="63">
        <v>1.7772495204305908E-2</v>
      </c>
      <c r="BB36" s="63">
        <v>7.2809204999147639E-3</v>
      </c>
      <c r="BC36" s="63">
        <v>4.3846450912856196E-2</v>
      </c>
      <c r="BD36" s="63">
        <v>1.907239615402186E-2</v>
      </c>
      <c r="BE36" s="63">
        <v>5.4863412538750378E-3</v>
      </c>
      <c r="BF36" s="63">
        <v>2.5502390765110628E-3</v>
      </c>
      <c r="BG36" s="63">
        <v>3.6933753742525069E-2</v>
      </c>
      <c r="BH36" s="63">
        <v>1.5812352420607294E-2</v>
      </c>
      <c r="BI36" s="63">
        <v>4.8518204834841769E-3</v>
      </c>
      <c r="BJ36" s="63">
        <v>2.2302675129025023E-3</v>
      </c>
      <c r="BK36" s="63">
        <v>1.1651723763781595E-3</v>
      </c>
      <c r="BL36" s="63">
        <v>2.3812682097155752E-4</v>
      </c>
      <c r="BM36" s="63">
        <v>4.3547737216757816E-2</v>
      </c>
      <c r="BN36" s="63">
        <v>4.090317456251681E-3</v>
      </c>
      <c r="BO36" s="63">
        <v>8.9762748253512884E-3</v>
      </c>
      <c r="BP36" s="63">
        <v>1.2185483768725734E-3</v>
      </c>
      <c r="BQ36" s="63">
        <v>0.82722265137964912</v>
      </c>
      <c r="BR36" s="63">
        <v>0.30991816518149773</v>
      </c>
      <c r="BS36" s="63"/>
      <c r="BT36" s="63" t="s">
        <v>188</v>
      </c>
      <c r="BU36" s="63"/>
      <c r="BV36" s="63">
        <v>2.318041586131216</v>
      </c>
      <c r="BW36" s="63">
        <v>0.77433489083850227</v>
      </c>
      <c r="BX36" s="63">
        <v>0.30194688507671308</v>
      </c>
      <c r="BY36" s="63">
        <v>2.0167061803607958E-3</v>
      </c>
      <c r="BZ36" s="63" t="s">
        <v>188</v>
      </c>
      <c r="CA36" s="63"/>
      <c r="CB36" s="63" t="s">
        <v>188</v>
      </c>
      <c r="CC36" s="63"/>
      <c r="CD36" s="63">
        <v>3.9385715773474339</v>
      </c>
      <c r="CE36" s="63">
        <v>3.189341802823102</v>
      </c>
      <c r="CF36" s="63">
        <v>184.65400381056136</v>
      </c>
      <c r="CG36" s="63">
        <v>39.871528971402547</v>
      </c>
      <c r="CH36" s="63" t="s">
        <v>188</v>
      </c>
      <c r="CI36" s="63"/>
      <c r="CJ36" s="63">
        <v>1.7076980714896839</v>
      </c>
      <c r="CK36" s="63">
        <v>0.75006649944329096</v>
      </c>
      <c r="CL36" s="63" t="s">
        <v>188</v>
      </c>
      <c r="CM36" s="63"/>
      <c r="CN36" s="63">
        <v>16.929370898825997</v>
      </c>
      <c r="CO36" s="63">
        <v>4.695656163369299</v>
      </c>
      <c r="CP36" s="63">
        <v>6.2549835437211039</v>
      </c>
      <c r="CQ36" s="63">
        <v>3.3637276804700438</v>
      </c>
      <c r="CR36" s="63">
        <v>68.375917801531472</v>
      </c>
      <c r="CS36">
        <v>31.104151718471336</v>
      </c>
      <c r="CU36" s="63">
        <v>3.8422983304830693</v>
      </c>
      <c r="CV36" s="63">
        <v>3.1119849404835538</v>
      </c>
      <c r="CW36" s="63">
        <v>0.40564034998769283</v>
      </c>
    </row>
    <row r="37" spans="1:101">
      <c r="A37" s="4" t="s">
        <v>279</v>
      </c>
      <c r="B37" s="447"/>
      <c r="C37" s="63">
        <v>6.7594279794009851E-2</v>
      </c>
      <c r="D37" s="63">
        <v>1.0773543720747838E-2</v>
      </c>
      <c r="E37" s="63">
        <v>2.3873359828809497</v>
      </c>
      <c r="F37" s="63">
        <v>6.071733323672647E-2</v>
      </c>
      <c r="G37" s="63">
        <v>0.3700569246941609</v>
      </c>
      <c r="H37" s="63">
        <v>8.671404959326473E-2</v>
      </c>
      <c r="I37" s="63">
        <v>0.65537328851468868</v>
      </c>
      <c r="J37" s="63">
        <v>7.9382883407181304E-2</v>
      </c>
      <c r="K37" s="63">
        <v>0.21902628828744189</v>
      </c>
      <c r="L37" s="63">
        <v>7.677351617074976E-3</v>
      </c>
      <c r="M37" s="63">
        <v>0.73474235207124883</v>
      </c>
      <c r="N37" s="63">
        <v>4.4363269462383614E-2</v>
      </c>
      <c r="O37" s="63">
        <v>2.333711839917489</v>
      </c>
      <c r="P37" s="63">
        <v>0.11723602917433719</v>
      </c>
      <c r="Q37" s="63">
        <v>4.7927129832764361</v>
      </c>
      <c r="R37" s="63">
        <v>0.24853705018116096</v>
      </c>
      <c r="S37" s="63">
        <v>0.56166387189994127</v>
      </c>
      <c r="T37" s="63">
        <v>4.9852925877792137E-2</v>
      </c>
      <c r="U37" s="63">
        <v>1.0355329847996753</v>
      </c>
      <c r="V37" s="63">
        <v>8.7075376031831214E-2</v>
      </c>
      <c r="W37" s="63">
        <v>2.1882844204376637</v>
      </c>
      <c r="X37" s="63">
        <v>0.20348240906207826</v>
      </c>
      <c r="Y37" s="63">
        <v>1.3233039376017492E-2</v>
      </c>
      <c r="Z37" s="63">
        <v>3.2840391415368732E-3</v>
      </c>
      <c r="AA37" s="63">
        <v>2.1494031314701834E-2</v>
      </c>
      <c r="AB37" s="63">
        <v>1.9389551281203973E-3</v>
      </c>
      <c r="AC37" s="63">
        <v>4.5955737893332276E-3</v>
      </c>
      <c r="AD37" s="63">
        <v>4.1521140087999887E-4</v>
      </c>
      <c r="AE37" s="63" t="s">
        <v>188</v>
      </c>
      <c r="AF37" s="63"/>
      <c r="AG37" s="63">
        <v>2.3420476879137666E-3</v>
      </c>
      <c r="AH37" s="63">
        <v>1.0014071165368029E-3</v>
      </c>
      <c r="AI37" s="63">
        <v>1.9921833764131189</v>
      </c>
      <c r="AJ37" s="63">
        <v>0.20842077661381619</v>
      </c>
      <c r="AK37" s="63">
        <v>4.1664746971623687</v>
      </c>
      <c r="AL37" s="63">
        <v>0.41729045249330549</v>
      </c>
      <c r="AM37" s="63">
        <v>0.81210081286248059</v>
      </c>
      <c r="AN37" s="63">
        <v>6.1635690349030436E-2</v>
      </c>
      <c r="AO37" s="63">
        <v>3.6354089239030176</v>
      </c>
      <c r="AP37" s="63">
        <v>0.24366613337758672</v>
      </c>
      <c r="AQ37" s="63">
        <v>0.85613307705356878</v>
      </c>
      <c r="AR37" s="63">
        <v>4.7962871156474129E-2</v>
      </c>
      <c r="AS37" s="63">
        <v>0.18514106136663533</v>
      </c>
      <c r="AT37" s="63">
        <v>9.8000581492773148E-3</v>
      </c>
      <c r="AU37" s="63">
        <v>0.79068531218992433</v>
      </c>
      <c r="AV37" s="63">
        <v>5.2744095356070539E-2</v>
      </c>
      <c r="AW37" s="63">
        <v>0.10477009673331129</v>
      </c>
      <c r="AX37" s="63">
        <v>7.8736036380438728E-3</v>
      </c>
      <c r="AY37" s="63">
        <v>0.52790572999299956</v>
      </c>
      <c r="AZ37" s="63">
        <v>4.1672190737358762E-2</v>
      </c>
      <c r="BA37" s="63">
        <v>9.1093132232067123E-2</v>
      </c>
      <c r="BB37" s="63">
        <v>7.0551200419764074E-3</v>
      </c>
      <c r="BC37" s="63">
        <v>0.22288257393880304</v>
      </c>
      <c r="BD37" s="63">
        <v>1.9704940816654453E-2</v>
      </c>
      <c r="BE37" s="63">
        <v>2.7810806254301563E-2</v>
      </c>
      <c r="BF37" s="63">
        <v>2.5922062850001139E-3</v>
      </c>
      <c r="BG37" s="63">
        <v>0.17604919888736015</v>
      </c>
      <c r="BH37" s="63">
        <v>1.4962797616313099E-2</v>
      </c>
      <c r="BI37" s="63">
        <v>2.3885829845508678E-2</v>
      </c>
      <c r="BJ37" s="63">
        <v>1.787970815079018E-3</v>
      </c>
      <c r="BK37" s="63">
        <v>2.2001847042578547E-3</v>
      </c>
      <c r="BL37" s="63">
        <v>1.5258840221382214E-4</v>
      </c>
      <c r="BM37" s="63">
        <v>3.9102380249638739E-2</v>
      </c>
      <c r="BN37" s="63">
        <v>2.1289598833776143E-3</v>
      </c>
      <c r="BO37" s="63">
        <v>8.1425478405017186E-3</v>
      </c>
      <c r="BP37" s="63">
        <v>6.2745895700453422E-4</v>
      </c>
      <c r="BQ37" s="63">
        <v>1.244781804128511</v>
      </c>
      <c r="BR37" s="63">
        <v>7.8389827281546989E-2</v>
      </c>
      <c r="BS37" s="63"/>
      <c r="BT37" s="63" t="s">
        <v>188</v>
      </c>
      <c r="BU37" s="63"/>
      <c r="BV37" s="63">
        <v>11.020148629459712</v>
      </c>
      <c r="BW37" s="63">
        <v>1.2700927735959537</v>
      </c>
      <c r="BX37" s="63">
        <v>0.50494172504249624</v>
      </c>
      <c r="BY37" s="63">
        <v>0.17362883319897388</v>
      </c>
      <c r="BZ37" s="63" t="s">
        <v>188</v>
      </c>
      <c r="CA37" s="63"/>
      <c r="CB37" s="63" t="s">
        <v>188</v>
      </c>
      <c r="CC37" s="63"/>
      <c r="CD37" s="63">
        <v>89.245267746105483</v>
      </c>
      <c r="CE37" s="63">
        <v>2.2865632645801459</v>
      </c>
      <c r="CF37" s="63">
        <v>209.74873819371476</v>
      </c>
      <c r="CG37" s="63">
        <v>12.91041038789872</v>
      </c>
      <c r="CH37" s="63" t="s">
        <v>188</v>
      </c>
      <c r="CI37" s="63"/>
      <c r="CJ37" s="63">
        <v>0.60726913752392064</v>
      </c>
      <c r="CK37" s="63">
        <v>0.30572093189612881</v>
      </c>
      <c r="CL37" s="63">
        <v>167.06373248149933</v>
      </c>
      <c r="CM37" s="63">
        <v>6.0050594159023989</v>
      </c>
      <c r="CN37" s="63">
        <v>20.518041913873375</v>
      </c>
      <c r="CO37" s="63">
        <v>2.2023284282275606</v>
      </c>
      <c r="CP37" s="63">
        <v>6.2660056530141146</v>
      </c>
      <c r="CQ37" s="63">
        <v>0.15377131244796163</v>
      </c>
      <c r="CR37" s="63">
        <v>124.21407574868304</v>
      </c>
      <c r="CS37">
        <v>5.906464148471315</v>
      </c>
      <c r="CU37" s="63">
        <v>15.272903319280129</v>
      </c>
      <c r="CV37" s="63">
        <v>11.647441948761191</v>
      </c>
      <c r="CW37" s="63">
        <v>1.9650826800742758</v>
      </c>
    </row>
    <row r="38" spans="1:101">
      <c r="A38" s="4" t="s">
        <v>283</v>
      </c>
      <c r="B38" s="447"/>
      <c r="C38" s="63">
        <v>0.26776791300793529</v>
      </c>
      <c r="D38" s="63">
        <v>9.6722727303180378E-3</v>
      </c>
      <c r="E38" s="63">
        <v>3.861326918560243</v>
      </c>
      <c r="F38" s="63">
        <v>0.20722900638640446</v>
      </c>
      <c r="G38" s="63">
        <v>0.12988924647194589</v>
      </c>
      <c r="H38" s="63">
        <v>5.5043235933301314E-2</v>
      </c>
      <c r="I38" s="63">
        <v>0.18781687632336019</v>
      </c>
      <c r="J38" s="63">
        <v>6.6493276907785032E-2</v>
      </c>
      <c r="K38" s="63">
        <v>1.195918462266099E-2</v>
      </c>
      <c r="L38" s="63">
        <v>2.3375360150587727E-3</v>
      </c>
      <c r="M38" s="63">
        <v>6.2116957492252135E-2</v>
      </c>
      <c r="N38" s="63">
        <v>7.3243933615956608E-3</v>
      </c>
      <c r="O38" s="63">
        <v>0.30574378366279564</v>
      </c>
      <c r="P38" s="63">
        <v>1.2741761312165133E-2</v>
      </c>
      <c r="Q38" s="63">
        <v>4.3477347707004869E-5</v>
      </c>
      <c r="R38" s="63"/>
      <c r="S38" s="63">
        <v>2.0131921012413571E-2</v>
      </c>
      <c r="T38" s="63">
        <v>3.4734134618549101E-3</v>
      </c>
      <c r="U38" s="63">
        <v>2.3731157848339401E-2</v>
      </c>
      <c r="V38" s="63">
        <v>1.4035166782874417E-3</v>
      </c>
      <c r="W38" s="63">
        <v>0.14486799919566085</v>
      </c>
      <c r="X38" s="63">
        <v>2.204079728919978E-2</v>
      </c>
      <c r="Y38" s="63">
        <v>1.6818463763934224E-2</v>
      </c>
      <c r="Z38" s="63">
        <v>4.5265874762317158E-3</v>
      </c>
      <c r="AA38" s="63">
        <v>9.5062888590888572E-2</v>
      </c>
      <c r="AB38" s="63">
        <v>1.8533540284226123E-2</v>
      </c>
      <c r="AC38" s="63">
        <v>9.6560172037596457E-3</v>
      </c>
      <c r="AD38" s="63">
        <v>3.6794169709835696E-3</v>
      </c>
      <c r="AE38" s="63">
        <v>1.4588418913690081E-2</v>
      </c>
      <c r="AF38" s="63">
        <v>9.473764077621457E-3</v>
      </c>
      <c r="AG38" s="63">
        <v>9.8556299510983037E-3</v>
      </c>
      <c r="AH38" s="63">
        <v>3.0057833608624854E-3</v>
      </c>
      <c r="AI38" s="63">
        <v>6.4291984679905489E-2</v>
      </c>
      <c r="AJ38" s="63">
        <v>1.0291501728632817E-2</v>
      </c>
      <c r="AK38" s="63">
        <v>0.10762970766134201</v>
      </c>
      <c r="AL38" s="63">
        <v>1.3736810827186832E-2</v>
      </c>
      <c r="AM38" s="63">
        <v>2.2021216960485878E-2</v>
      </c>
      <c r="AN38" s="63">
        <v>3.5491812103395784E-3</v>
      </c>
      <c r="AO38" s="63">
        <v>9.1969422787894051E-2</v>
      </c>
      <c r="AP38" s="63">
        <v>9.7192276663985184E-3</v>
      </c>
      <c r="AQ38" s="63">
        <v>2.4310614242686757E-2</v>
      </c>
      <c r="AR38" s="63">
        <v>3.0597787067775249E-3</v>
      </c>
      <c r="AS38" s="63">
        <v>6.9253323887352889E-3</v>
      </c>
      <c r="AT38" s="63">
        <v>1.4210892024515453E-3</v>
      </c>
      <c r="AU38" s="63">
        <v>2.7602346736031697E-2</v>
      </c>
      <c r="AV38" s="63">
        <v>2.9037084879290592E-3</v>
      </c>
      <c r="AW38" s="63">
        <v>4.4749469603119763E-3</v>
      </c>
      <c r="AX38" s="63">
        <v>8.866851675350323E-4</v>
      </c>
      <c r="AY38" s="63">
        <v>2.5639776754723582E-2</v>
      </c>
      <c r="AZ38" s="63">
        <v>3.4927652443646475E-3</v>
      </c>
      <c r="BA38" s="63">
        <v>5.7158386861332891E-3</v>
      </c>
      <c r="BB38" s="63">
        <v>1.0127679377974904E-3</v>
      </c>
      <c r="BC38" s="63">
        <v>1.5781943554057258E-2</v>
      </c>
      <c r="BD38" s="63">
        <v>2.1926165094565781E-3</v>
      </c>
      <c r="BE38" s="63">
        <v>2.7431281848486339E-3</v>
      </c>
      <c r="BF38" s="63">
        <v>7.6450857105846723E-4</v>
      </c>
      <c r="BG38" s="63">
        <v>1.6716258232371228E-2</v>
      </c>
      <c r="BH38" s="63">
        <v>2.8022967041309026E-3</v>
      </c>
      <c r="BI38" s="63">
        <v>2.819220267627921E-3</v>
      </c>
      <c r="BJ38" s="63">
        <v>7.9737489013053135E-4</v>
      </c>
      <c r="BK38" s="63">
        <v>2.8063175134927613E-3</v>
      </c>
      <c r="BL38" s="63">
        <v>1.1257132407568409E-3</v>
      </c>
      <c r="BM38" s="63">
        <v>4.2712348371085812E-2</v>
      </c>
      <c r="BN38" s="63">
        <v>2.728718514324051E-3</v>
      </c>
      <c r="BO38" s="63">
        <v>2.3808361115596453E-2</v>
      </c>
      <c r="BP38" s="63">
        <v>8.6575717966237246E-3</v>
      </c>
      <c r="BQ38" s="63">
        <v>0.16605710386759914</v>
      </c>
      <c r="BR38" s="63">
        <v>4.6396227197256286E-2</v>
      </c>
      <c r="BS38" s="63"/>
      <c r="BT38" s="63" t="s">
        <v>188</v>
      </c>
      <c r="BU38" s="63"/>
      <c r="BV38" s="63">
        <v>1.5324159243101814</v>
      </c>
      <c r="BW38" s="63">
        <v>0.6455917397377986</v>
      </c>
      <c r="BX38" s="63">
        <v>0.304923570513077</v>
      </c>
      <c r="BY38" s="63">
        <v>7.6699563586076882E-3</v>
      </c>
      <c r="BZ38" s="63" t="s">
        <v>188</v>
      </c>
      <c r="CA38" s="63"/>
      <c r="CB38" s="63" t="s">
        <v>188</v>
      </c>
      <c r="CC38" s="63"/>
      <c r="CD38" s="63">
        <v>2.3396572953549288</v>
      </c>
      <c r="CE38" s="63">
        <v>0.21752807746702579</v>
      </c>
      <c r="CF38" s="63">
        <v>164.74025309115552</v>
      </c>
      <c r="CG38" s="63">
        <v>25.170340242823155</v>
      </c>
      <c r="CH38" s="63" t="s">
        <v>188</v>
      </c>
      <c r="CI38" s="63"/>
      <c r="CJ38" s="63">
        <v>2.8536722035037934</v>
      </c>
      <c r="CK38" s="63">
        <v>0.54123992584323299</v>
      </c>
      <c r="CL38" s="63" t="s">
        <v>188</v>
      </c>
      <c r="CM38" s="63"/>
      <c r="CN38" s="63">
        <v>14.236728524522301</v>
      </c>
      <c r="CO38" s="63">
        <v>1.3925961951158128</v>
      </c>
      <c r="CP38" s="63">
        <v>3.0377761766027391</v>
      </c>
      <c r="CQ38" s="63">
        <v>0.99783832965739305</v>
      </c>
      <c r="CR38" s="63">
        <v>68.233479790815267</v>
      </c>
      <c r="CS38">
        <v>12.462636851086522</v>
      </c>
      <c r="CU38" s="63">
        <v>0.53786996053809233</v>
      </c>
      <c r="CV38" s="63">
        <v>0.31714827872104945</v>
      </c>
      <c r="CW38" s="63">
        <v>0.10149345937610559</v>
      </c>
    </row>
    <row r="39" spans="1:101">
      <c r="A39" s="4" t="s">
        <v>221</v>
      </c>
      <c r="B39" s="447"/>
      <c r="C39" s="63">
        <v>0.43208586777871244</v>
      </c>
      <c r="D39" s="63">
        <v>9.2753658151270207E-2</v>
      </c>
      <c r="E39" s="63">
        <v>4.6222034289320719</v>
      </c>
      <c r="F39" s="63">
        <v>0.72967214466047126</v>
      </c>
      <c r="G39" s="63">
        <v>0.7063491470644041</v>
      </c>
      <c r="H39" s="63">
        <v>0.11064038575213984</v>
      </c>
      <c r="I39" s="63">
        <v>1.6072772494256504</v>
      </c>
      <c r="J39" s="63">
        <v>0.17638875888606304</v>
      </c>
      <c r="K39" s="63">
        <v>0.16638854425926872</v>
      </c>
      <c r="L39" s="63">
        <v>6.099304281846336E-3</v>
      </c>
      <c r="M39" s="63">
        <v>0.57402981948814047</v>
      </c>
      <c r="N39" s="63">
        <v>4.7167559101422778E-2</v>
      </c>
      <c r="O39" s="63">
        <v>4.1659013389224917</v>
      </c>
      <c r="P39" s="63">
        <v>0.20865446505306304</v>
      </c>
      <c r="Q39" s="63">
        <v>1.8874622385327788</v>
      </c>
      <c r="R39" s="63">
        <v>0.12300613161034191</v>
      </c>
      <c r="S39" s="63">
        <v>0.92701187999872869</v>
      </c>
      <c r="T39" s="63">
        <v>9.0439673666118381E-2</v>
      </c>
      <c r="U39" s="63">
        <v>1.5480860066619726</v>
      </c>
      <c r="V39" s="63">
        <v>0.15642288963931053</v>
      </c>
      <c r="W39" s="63">
        <v>3.1005008075464833</v>
      </c>
      <c r="X39" s="63">
        <v>0.38659129617879673</v>
      </c>
      <c r="Y39" s="63">
        <v>1.5555556022041372E-2</v>
      </c>
      <c r="Z39" s="63">
        <v>6.471422121486139E-3</v>
      </c>
      <c r="AA39" s="63">
        <v>6.0237525819039815E-2</v>
      </c>
      <c r="AB39" s="63">
        <v>1.1769683088878321E-2</v>
      </c>
      <c r="AC39" s="63">
        <v>5.6829114553101938E-3</v>
      </c>
      <c r="AD39" s="63">
        <v>8.2250999827771149E-4</v>
      </c>
      <c r="AE39" s="63">
        <v>3.61932879380817E-3</v>
      </c>
      <c r="AF39" s="63">
        <v>2.9240661301045802E-3</v>
      </c>
      <c r="AG39" s="63">
        <v>4.588627782154988E-3</v>
      </c>
      <c r="AH39" s="63">
        <v>1.2508608333308003E-3</v>
      </c>
      <c r="AI39" s="63">
        <v>3.4462515110174619</v>
      </c>
      <c r="AJ39" s="63">
        <v>0.55955256089318428</v>
      </c>
      <c r="AK39" s="63">
        <v>7.181051763898747</v>
      </c>
      <c r="AL39" s="63">
        <v>0.82466165295022698</v>
      </c>
      <c r="AM39" s="63">
        <v>1.3413437628645049</v>
      </c>
      <c r="AN39" s="63">
        <v>0.13914409249902759</v>
      </c>
      <c r="AO39" s="63">
        <v>5.3971851932627608</v>
      </c>
      <c r="AP39" s="63">
        <v>0.49370148289843502</v>
      </c>
      <c r="AQ39" s="63">
        <v>1.1337482204057909</v>
      </c>
      <c r="AR39" s="63">
        <v>7.6223878508903456E-2</v>
      </c>
      <c r="AS39" s="63">
        <v>0.23852953160749393</v>
      </c>
      <c r="AT39" s="63">
        <v>1.7098032368695146E-2</v>
      </c>
      <c r="AU39" s="63">
        <v>0.93904227408336061</v>
      </c>
      <c r="AV39" s="63">
        <v>8.0209311234535688E-2</v>
      </c>
      <c r="AW39" s="63">
        <v>0.12763532222749244</v>
      </c>
      <c r="AX39" s="63">
        <v>1.1539632200749874E-2</v>
      </c>
      <c r="AY39" s="63">
        <v>0.67340502773841615</v>
      </c>
      <c r="AZ39" s="63">
        <v>6.558642332525054E-2</v>
      </c>
      <c r="BA39" s="63">
        <v>0.1208949988202449</v>
      </c>
      <c r="BB39" s="63">
        <v>1.2429651194974738E-2</v>
      </c>
      <c r="BC39" s="63">
        <v>0.31660028341701801</v>
      </c>
      <c r="BD39" s="63">
        <v>3.2929502540735719E-2</v>
      </c>
      <c r="BE39" s="63">
        <v>4.0445450377243231E-2</v>
      </c>
      <c r="BF39" s="63">
        <v>4.4458599243325202E-3</v>
      </c>
      <c r="BG39" s="63">
        <v>0.25898776082993691</v>
      </c>
      <c r="BH39" s="63">
        <v>2.6019732141888942E-2</v>
      </c>
      <c r="BI39" s="63">
        <v>3.582021880461797E-2</v>
      </c>
      <c r="BJ39" s="63">
        <v>3.2588912227753944E-3</v>
      </c>
      <c r="BK39" s="63">
        <v>5.1077818406282983E-3</v>
      </c>
      <c r="BL39" s="63">
        <v>1.8689011981586272E-3</v>
      </c>
      <c r="BM39" s="63">
        <v>3.6809549165166523E-2</v>
      </c>
      <c r="BN39" s="63">
        <v>4.5464384396450572E-3</v>
      </c>
      <c r="BO39" s="63">
        <v>1.2601683496832222E-2</v>
      </c>
      <c r="BP39" s="63">
        <v>2.345743881649833E-3</v>
      </c>
      <c r="BQ39" s="63">
        <v>1.9611905506332292</v>
      </c>
      <c r="BR39" s="63">
        <v>0.10898672297158624</v>
      </c>
      <c r="BS39" s="63"/>
      <c r="BT39" s="63" t="s">
        <v>188</v>
      </c>
      <c r="BU39" s="63"/>
      <c r="BV39" s="63">
        <v>7.5020962597694973</v>
      </c>
      <c r="BW39" s="63">
        <v>1.48243034306452</v>
      </c>
      <c r="BX39" s="63">
        <v>0.40575408030225207</v>
      </c>
      <c r="BY39" s="63">
        <v>0.17849352646241484</v>
      </c>
      <c r="BZ39" s="63" t="s">
        <v>188</v>
      </c>
      <c r="CA39" s="63"/>
      <c r="CB39" s="63" t="s">
        <v>188</v>
      </c>
      <c r="CC39" s="63"/>
      <c r="CD39" s="63">
        <v>11.858482539213702</v>
      </c>
      <c r="CE39" s="63">
        <v>4.6082594123840099</v>
      </c>
      <c r="CF39" s="63">
        <v>223.55081903545468</v>
      </c>
      <c r="CG39" s="63">
        <v>19.499101184621733</v>
      </c>
      <c r="CH39" s="63" t="s">
        <v>188</v>
      </c>
      <c r="CI39" s="63"/>
      <c r="CJ39" s="63">
        <v>3.3424208057961358</v>
      </c>
      <c r="CK39" s="63">
        <v>0.62137451214094408</v>
      </c>
      <c r="CL39" s="63" t="s">
        <v>188</v>
      </c>
      <c r="CM39" s="63"/>
      <c r="CN39" s="63">
        <v>19.264906559119805</v>
      </c>
      <c r="CO39" s="63">
        <v>2.7284061909419548</v>
      </c>
      <c r="CP39" s="63">
        <v>8.1181227406744281</v>
      </c>
      <c r="CQ39" s="63">
        <v>1.9547217008582327</v>
      </c>
      <c r="CR39" s="63">
        <v>172.52423022907689</v>
      </c>
      <c r="CS39">
        <v>21.293902934340259</v>
      </c>
      <c r="CU39" s="63">
        <v>23.678037099163156</v>
      </c>
      <c r="CV39" s="63">
        <v>18.738109983056759</v>
      </c>
      <c r="CW39" s="63">
        <v>2.5128313362983308</v>
      </c>
    </row>
    <row r="40" spans="1:101">
      <c r="A40" s="4" t="s">
        <v>290</v>
      </c>
      <c r="B40" s="447"/>
      <c r="C40" s="63">
        <v>0.86417807669999414</v>
      </c>
      <c r="D40" s="63">
        <v>3.119314766986685E-2</v>
      </c>
      <c r="E40" s="63">
        <v>6.7794758619492148</v>
      </c>
      <c r="F40" s="63">
        <v>0.52283887745815494</v>
      </c>
      <c r="G40" s="63">
        <v>2.1261873224286623</v>
      </c>
      <c r="H40" s="63">
        <v>0.13850054786567326</v>
      </c>
      <c r="I40" s="63">
        <v>4.5322164711625996</v>
      </c>
      <c r="J40" s="63">
        <v>0.20959928501912911</v>
      </c>
      <c r="K40" s="63">
        <v>0.39916360309980942</v>
      </c>
      <c r="L40" s="63">
        <v>2.0507791858361442E-2</v>
      </c>
      <c r="M40" s="63">
        <v>0.94825410438808488</v>
      </c>
      <c r="N40" s="63">
        <v>1.858222821320981E-2</v>
      </c>
      <c r="O40" s="63">
        <v>14.483964146895824</v>
      </c>
      <c r="P40" s="63">
        <v>0.37358547228709915</v>
      </c>
      <c r="Q40" s="63">
        <v>2.543672464742698</v>
      </c>
      <c r="R40" s="63">
        <v>0.12534375863521591</v>
      </c>
      <c r="S40" s="63">
        <v>0.39718080622890511</v>
      </c>
      <c r="T40" s="63">
        <v>4.0780327757441406E-2</v>
      </c>
      <c r="U40" s="63">
        <v>0.13741127859672311</v>
      </c>
      <c r="V40" s="63">
        <v>1.7535050881671635E-2</v>
      </c>
      <c r="W40" s="63">
        <v>1.1644694501018265</v>
      </c>
      <c r="X40" s="63">
        <v>5.9874108575761795E-2</v>
      </c>
      <c r="Y40" s="63">
        <v>1.8271913327693227E-2</v>
      </c>
      <c r="Z40" s="63">
        <v>5.8072534569412445E-3</v>
      </c>
      <c r="AA40" s="63">
        <v>3.919169824304803E-2</v>
      </c>
      <c r="AB40" s="63">
        <v>5.297412018942127E-3</v>
      </c>
      <c r="AC40" s="63">
        <v>3.5953239134800252E-3</v>
      </c>
      <c r="AD40" s="63">
        <v>4.1337145246644387E-4</v>
      </c>
      <c r="AE40" s="63">
        <v>1.1582304844169537E-3</v>
      </c>
      <c r="AF40" s="63"/>
      <c r="AG40" s="63">
        <v>9.619256161432185E-3</v>
      </c>
      <c r="AH40" s="63">
        <v>1.7937839049542153E-3</v>
      </c>
      <c r="AI40" s="63">
        <v>7.1107916963053533E-2</v>
      </c>
      <c r="AJ40" s="63">
        <v>7.1389755662991904E-3</v>
      </c>
      <c r="AK40" s="63">
        <v>8.5066795316757995E-2</v>
      </c>
      <c r="AL40" s="63">
        <v>1.4277650038236212E-2</v>
      </c>
      <c r="AM40" s="63">
        <v>6.2942207028061373E-2</v>
      </c>
      <c r="AN40" s="63">
        <v>7.2467950349037261E-3</v>
      </c>
      <c r="AO40" s="63">
        <v>0.40160548590152056</v>
      </c>
      <c r="AP40" s="63">
        <v>4.2193510897273447E-2</v>
      </c>
      <c r="AQ40" s="63">
        <v>0.13968453388365454</v>
      </c>
      <c r="AR40" s="63">
        <v>1.2813237489980015E-2</v>
      </c>
      <c r="AS40" s="63">
        <v>3.9399073452845025E-2</v>
      </c>
      <c r="AT40" s="63">
        <v>3.2874804378552266E-3</v>
      </c>
      <c r="AU40" s="63">
        <v>0.18920548502839096</v>
      </c>
      <c r="AV40" s="63">
        <v>1.1190352688701614E-2</v>
      </c>
      <c r="AW40" s="63">
        <v>2.9777521951905497E-2</v>
      </c>
      <c r="AX40" s="63">
        <v>1.8506125259484256E-3</v>
      </c>
      <c r="AY40" s="63">
        <v>0.18738194619338899</v>
      </c>
      <c r="AZ40" s="63">
        <v>9.1825993521165161E-3</v>
      </c>
      <c r="BA40" s="63">
        <v>3.8302031084347155E-2</v>
      </c>
      <c r="BB40" s="63">
        <v>1.4957703780322266E-3</v>
      </c>
      <c r="BC40" s="63">
        <v>0.11138985660486041</v>
      </c>
      <c r="BD40" s="63">
        <v>4.6384191981158835E-3</v>
      </c>
      <c r="BE40" s="63">
        <v>1.5765687031398311E-2</v>
      </c>
      <c r="BF40" s="63">
        <v>6.4380671903038853E-4</v>
      </c>
      <c r="BG40" s="63">
        <v>0.11083351102317274</v>
      </c>
      <c r="BH40" s="63">
        <v>4.2938330170100084E-3</v>
      </c>
      <c r="BI40" s="63">
        <v>1.6571459959145367E-2</v>
      </c>
      <c r="BJ40" s="63">
        <v>5.0513058192500938E-4</v>
      </c>
      <c r="BK40" s="63">
        <v>3.6264185939769073E-3</v>
      </c>
      <c r="BL40" s="63">
        <v>8.2254618269800273E-4</v>
      </c>
      <c r="BM40" s="63">
        <v>3.0149940647274876E-2</v>
      </c>
      <c r="BN40" s="63">
        <v>2.9642212878506001E-3</v>
      </c>
      <c r="BO40" s="63">
        <v>7.4141881754060694E-3</v>
      </c>
      <c r="BP40" s="63">
        <v>1.196284845631059E-3</v>
      </c>
      <c r="BQ40" s="63">
        <v>1.3844809188245761</v>
      </c>
      <c r="BR40" s="63">
        <v>3.8402324601159277E-2</v>
      </c>
      <c r="BS40" s="63"/>
      <c r="BT40" s="63" t="s">
        <v>188</v>
      </c>
      <c r="BU40" s="63"/>
      <c r="BV40" s="63">
        <v>24.363890068151999</v>
      </c>
      <c r="BW40" s="63">
        <v>3.0142277248045635</v>
      </c>
      <c r="BX40" s="63">
        <v>0.60189453013885152</v>
      </c>
      <c r="BY40" s="63">
        <v>4.556809391451009E-3</v>
      </c>
      <c r="BZ40" s="63" t="s">
        <v>188</v>
      </c>
      <c r="CA40" s="63"/>
      <c r="CB40" s="63" t="s">
        <v>188</v>
      </c>
      <c r="CC40" s="63"/>
      <c r="CD40" s="63" t="s">
        <v>188</v>
      </c>
      <c r="CE40" s="63"/>
      <c r="CF40" s="63">
        <v>126.2041453950673</v>
      </c>
      <c r="CG40" s="63">
        <v>8.0831510372635051</v>
      </c>
      <c r="CH40" s="63" t="s">
        <v>188</v>
      </c>
      <c r="CI40" s="63"/>
      <c r="CJ40" s="63">
        <v>5.7160176597426116</v>
      </c>
      <c r="CK40" s="63">
        <v>0.77579917305412882</v>
      </c>
      <c r="CL40" s="63" t="s">
        <v>188</v>
      </c>
      <c r="CM40" s="63"/>
      <c r="CN40" s="63">
        <v>8.0289988344307286</v>
      </c>
      <c r="CO40" s="63">
        <v>0.81510247109392686</v>
      </c>
      <c r="CP40" s="63">
        <v>5.9186488251181641</v>
      </c>
      <c r="CQ40" s="63">
        <v>0.46403533897036314</v>
      </c>
      <c r="CR40" s="63">
        <v>361.86553703314502</v>
      </c>
      <c r="CS40">
        <v>14.509250196050457</v>
      </c>
      <c r="CU40" s="63">
        <v>2.4761210153309396</v>
      </c>
      <c r="CV40" s="63">
        <v>0.79980601254589301</v>
      </c>
      <c r="CW40" s="63">
        <v>0.69922749887660951</v>
      </c>
    </row>
    <row r="41" spans="1:101">
      <c r="A41" s="4" t="s">
        <v>460</v>
      </c>
      <c r="B41" s="447"/>
      <c r="C41" s="63">
        <v>0.91704710757669394</v>
      </c>
      <c r="D41" s="63">
        <v>0.2970469867119892</v>
      </c>
      <c r="E41" s="63">
        <v>7.5411422658944991</v>
      </c>
      <c r="F41" s="63">
        <v>0.2106932157949267</v>
      </c>
      <c r="G41" s="63">
        <v>0.47226364042229957</v>
      </c>
      <c r="H41" s="63">
        <v>0.27336422183600295</v>
      </c>
      <c r="I41" s="63">
        <v>0.79650072024274099</v>
      </c>
      <c r="J41" s="63">
        <v>0.46527957235092732</v>
      </c>
      <c r="K41" s="63">
        <v>0.41142894396839275</v>
      </c>
      <c r="L41" s="63">
        <v>0.14865184111567481</v>
      </c>
      <c r="M41" s="63">
        <v>0.81583907821033586</v>
      </c>
      <c r="N41" s="63">
        <v>0.22284214215773826</v>
      </c>
      <c r="O41" s="63">
        <v>2.3381404523807068</v>
      </c>
      <c r="P41" s="63">
        <v>0.59655877875077434</v>
      </c>
      <c r="Q41" s="63">
        <v>1.248342176044102</v>
      </c>
      <c r="R41" s="63">
        <v>0.17661961184443767</v>
      </c>
      <c r="S41" s="63">
        <v>0.44259905956949819</v>
      </c>
      <c r="T41" s="63">
        <v>8.9315285396992058E-2</v>
      </c>
      <c r="U41" s="63">
        <v>0.69993461742177143</v>
      </c>
      <c r="V41" s="63">
        <v>0.13670161484522567</v>
      </c>
      <c r="W41" s="63">
        <v>1.3371919902213889</v>
      </c>
      <c r="X41" s="63">
        <v>0.33924766478723012</v>
      </c>
      <c r="Y41" s="63">
        <v>2.1453898863799597E-2</v>
      </c>
      <c r="Z41" s="63">
        <v>5.0836543902560774E-3</v>
      </c>
      <c r="AA41" s="63">
        <v>2.6891939179377794E-2</v>
      </c>
      <c r="AB41" s="63">
        <v>4.4102675240032044E-3</v>
      </c>
      <c r="AC41" s="63">
        <v>2.36436280295529E-3</v>
      </c>
      <c r="AD41" s="63">
        <v>7.1827927975603968E-4</v>
      </c>
      <c r="AE41" s="63" t="s">
        <v>188</v>
      </c>
      <c r="AF41" s="63"/>
      <c r="AG41" s="63">
        <v>1.9501173960839366E-3</v>
      </c>
      <c r="AH41" s="63">
        <v>9.0257170072152878E-4</v>
      </c>
      <c r="AI41" s="63">
        <v>1.0905502710121484</v>
      </c>
      <c r="AJ41" s="63">
        <v>0.28822613261333119</v>
      </c>
      <c r="AK41" s="63">
        <v>3.4480889843169416</v>
      </c>
      <c r="AL41" s="63">
        <v>0.77111360162855314</v>
      </c>
      <c r="AM41" s="63">
        <v>0.54270925274392112</v>
      </c>
      <c r="AN41" s="63">
        <v>0.11720076747470631</v>
      </c>
      <c r="AO41" s="63">
        <v>2.4543828088348905</v>
      </c>
      <c r="AP41" s="63">
        <v>0.50506089512961549</v>
      </c>
      <c r="AQ41" s="63">
        <v>0.60685501244160989</v>
      </c>
      <c r="AR41" s="63">
        <v>0.11376108027440041</v>
      </c>
      <c r="AS41" s="63">
        <v>0.13478674025817886</v>
      </c>
      <c r="AT41" s="63">
        <v>2.6043870487525846E-2</v>
      </c>
      <c r="AU41" s="63">
        <v>0.52063339611362647</v>
      </c>
      <c r="AV41" s="63">
        <v>0.11226101278488376</v>
      </c>
      <c r="AW41" s="63">
        <v>6.9384631527811103E-2</v>
      </c>
      <c r="AX41" s="63">
        <v>1.5061270049487844E-2</v>
      </c>
      <c r="AY41" s="63">
        <v>0.3380468927558542</v>
      </c>
      <c r="AZ41" s="63">
        <v>7.5929587499780321E-2</v>
      </c>
      <c r="BA41" s="63">
        <v>5.4754856140507062E-2</v>
      </c>
      <c r="BB41" s="63">
        <v>1.3387055061040248E-2</v>
      </c>
      <c r="BC41" s="63">
        <v>0.12799716333054634</v>
      </c>
      <c r="BD41" s="63">
        <v>3.1828897594484221E-2</v>
      </c>
      <c r="BE41" s="63">
        <v>1.5292106016586024E-2</v>
      </c>
      <c r="BF41" s="63">
        <v>4.0673143669298691E-3</v>
      </c>
      <c r="BG41" s="63">
        <v>9.2877570423522959E-2</v>
      </c>
      <c r="BH41" s="63">
        <v>2.4602780944047289E-2</v>
      </c>
      <c r="BI41" s="63">
        <v>1.1472172500230625E-2</v>
      </c>
      <c r="BJ41" s="63">
        <v>3.186616183469773E-3</v>
      </c>
      <c r="BK41" s="63">
        <v>1.912073034121776E-3</v>
      </c>
      <c r="BL41" s="63">
        <v>6.9407391271262804E-4</v>
      </c>
      <c r="BM41" s="63">
        <v>2.6774060010978932E-2</v>
      </c>
      <c r="BN41" s="63">
        <v>2.5557604936913727E-3</v>
      </c>
      <c r="BO41" s="63">
        <v>5.6780899922687011E-3</v>
      </c>
      <c r="BP41" s="63">
        <v>4.8210428993773931E-4</v>
      </c>
      <c r="BQ41" s="63">
        <v>1.0672484332219649</v>
      </c>
      <c r="BR41" s="63">
        <v>0.29584343137055635</v>
      </c>
      <c r="BS41" s="63"/>
      <c r="BT41" s="63" t="s">
        <v>188</v>
      </c>
      <c r="BU41" s="63"/>
      <c r="BV41" s="63">
        <v>8.5728922186332763</v>
      </c>
      <c r="BW41" s="63">
        <v>0.61480556649160656</v>
      </c>
      <c r="BX41" s="63">
        <v>0.60501207392287437</v>
      </c>
      <c r="BY41" s="63">
        <v>0.30272252785822901</v>
      </c>
      <c r="BZ41" s="63" t="s">
        <v>188</v>
      </c>
      <c r="CA41" s="63"/>
      <c r="CB41" s="63" t="s">
        <v>188</v>
      </c>
      <c r="CC41" s="63"/>
      <c r="CD41" s="63">
        <v>0.91074879854603008</v>
      </c>
      <c r="CE41" s="63"/>
      <c r="CF41" s="63">
        <v>225.33677431524475</v>
      </c>
      <c r="CG41" s="63">
        <v>18.294869959633928</v>
      </c>
      <c r="CH41" s="63" t="s">
        <v>188</v>
      </c>
      <c r="CI41" s="63"/>
      <c r="CJ41" s="63">
        <v>6.6574490519522547</v>
      </c>
      <c r="CK41" s="63">
        <v>0.31079422963595482</v>
      </c>
      <c r="CL41" s="63" t="s">
        <v>188</v>
      </c>
      <c r="CM41" s="63"/>
      <c r="CN41" s="63">
        <v>16.948744930601396</v>
      </c>
      <c r="CO41" s="63">
        <v>3.4345862513062824</v>
      </c>
      <c r="CP41" s="63">
        <v>3.427861555101233</v>
      </c>
      <c r="CQ41" s="63">
        <v>0.86540854112793641</v>
      </c>
      <c r="CR41" s="63">
        <v>156.81279086954328</v>
      </c>
      <c r="CS41">
        <v>27.505992271192021</v>
      </c>
      <c r="CU41" s="63">
        <v>10.50697695588191</v>
      </c>
      <c r="CV41" s="63">
        <v>8.277373069607691</v>
      </c>
      <c r="CW41" s="63">
        <v>1.2304587888086849</v>
      </c>
    </row>
    <row r="42" spans="1:101" s="5" customFormat="1">
      <c r="A42" s="7" t="s">
        <v>461</v>
      </c>
      <c r="B42" s="441"/>
      <c r="C42" s="86">
        <v>0.33267750831873011</v>
      </c>
      <c r="D42" s="86">
        <v>8.8693992240015521E-2</v>
      </c>
      <c r="E42" s="86">
        <v>5.3288548317421132</v>
      </c>
      <c r="F42" s="86">
        <v>2.8701533736058975</v>
      </c>
      <c r="G42" s="86">
        <v>0.15138069211728294</v>
      </c>
      <c r="H42" s="86">
        <v>6.6080238155085916E-2</v>
      </c>
      <c r="I42" s="86">
        <v>0.24576440439302125</v>
      </c>
      <c r="J42" s="86">
        <v>0.10998127067465024</v>
      </c>
      <c r="K42" s="86">
        <v>0.22205504599537049</v>
      </c>
      <c r="L42" s="86">
        <v>8.6180037562045148E-2</v>
      </c>
      <c r="M42" s="86">
        <v>0.53903856499562153</v>
      </c>
      <c r="N42" s="86">
        <v>0.15713047804527983</v>
      </c>
      <c r="O42" s="86">
        <v>0.23094245112190959</v>
      </c>
      <c r="P42" s="86">
        <v>5.3773731544872597E-2</v>
      </c>
      <c r="Q42" s="86">
        <v>2.266894917380275</v>
      </c>
      <c r="R42" s="86">
        <v>0.82635910045724814</v>
      </c>
      <c r="S42" s="86">
        <v>2.8938387907066005E-2</v>
      </c>
      <c r="T42" s="86">
        <v>7.7774270561542314E-3</v>
      </c>
      <c r="U42" s="86">
        <v>1.9108614916579114E-2</v>
      </c>
      <c r="V42" s="86">
        <v>1.1135326847759206E-2</v>
      </c>
      <c r="W42" s="86">
        <v>0.11973591768404453</v>
      </c>
      <c r="X42" s="86">
        <v>7.5784229175779438E-3</v>
      </c>
      <c r="Y42" s="86">
        <v>8.8930620789671958E-3</v>
      </c>
      <c r="Z42" s="86">
        <v>4.9320638055419487E-3</v>
      </c>
      <c r="AA42" s="86">
        <v>2.259706945531274E-2</v>
      </c>
      <c r="AB42" s="86">
        <v>3.6619404558774905E-3</v>
      </c>
      <c r="AC42" s="86">
        <v>1.6453406590757446E-3</v>
      </c>
      <c r="AD42" s="86">
        <v>3.0596675731483001E-4</v>
      </c>
      <c r="AE42" s="86" t="s">
        <v>188</v>
      </c>
      <c r="AF42" s="86"/>
      <c r="AG42" s="86">
        <v>2.3921806279760464E-3</v>
      </c>
      <c r="AH42" s="86">
        <v>8.9572429089148124E-4</v>
      </c>
      <c r="AI42" s="86">
        <v>7.9275351330301336E-2</v>
      </c>
      <c r="AJ42" s="86">
        <v>1.3375978833599944E-2</v>
      </c>
      <c r="AK42" s="86">
        <v>0.11507282245855499</v>
      </c>
      <c r="AL42" s="86">
        <v>6.8279761537602096E-2</v>
      </c>
      <c r="AM42" s="86">
        <v>2.1726267421320954E-2</v>
      </c>
      <c r="AN42" s="86">
        <v>7.5944956123472646E-3</v>
      </c>
      <c r="AO42" s="86">
        <v>9.0502616358480739E-2</v>
      </c>
      <c r="AP42" s="86">
        <v>2.7362978883804973E-2</v>
      </c>
      <c r="AQ42" s="86">
        <v>2.1364337339849267E-2</v>
      </c>
      <c r="AR42" s="86">
        <v>7.1429647975756565E-3</v>
      </c>
      <c r="AS42" s="86">
        <v>5.513891829517714E-3</v>
      </c>
      <c r="AT42" s="86">
        <v>1.4836473016257125E-3</v>
      </c>
      <c r="AU42" s="86">
        <v>2.2710381746469537E-2</v>
      </c>
      <c r="AV42" s="86">
        <v>3.5941428365856821E-3</v>
      </c>
      <c r="AW42" s="86">
        <v>3.2331361636764272E-3</v>
      </c>
      <c r="AX42" s="86">
        <v>6.8236413028228114E-4</v>
      </c>
      <c r="AY42" s="86">
        <v>2.1166965229649382E-2</v>
      </c>
      <c r="AZ42" s="86">
        <v>3.6622938359769678E-3</v>
      </c>
      <c r="BA42" s="86">
        <v>4.0628533904780925E-3</v>
      </c>
      <c r="BB42" s="86">
        <v>5.9466401356609298E-4</v>
      </c>
      <c r="BC42" s="86">
        <v>1.2206932852769489E-2</v>
      </c>
      <c r="BD42" s="86">
        <v>1.0542090412337056E-3</v>
      </c>
      <c r="BE42" s="86">
        <v>1.5028660107150899E-3</v>
      </c>
      <c r="BF42" s="86">
        <v>2.2045774464959326E-4</v>
      </c>
      <c r="BG42" s="86">
        <v>1.2858939901274284E-2</v>
      </c>
      <c r="BH42" s="86">
        <v>1.110419319132142E-3</v>
      </c>
      <c r="BI42" s="86">
        <v>1.7254861452508201E-3</v>
      </c>
      <c r="BJ42" s="86">
        <v>1.1372675674605932E-4</v>
      </c>
      <c r="BK42" s="86">
        <v>4.2336796624802372E-4</v>
      </c>
      <c r="BL42" s="86">
        <v>2.360703881457062E-4</v>
      </c>
      <c r="BM42" s="86">
        <v>2.3724818526285857E-2</v>
      </c>
      <c r="BN42" s="86">
        <v>2.5944273039309146E-3</v>
      </c>
      <c r="BO42" s="86">
        <v>3.5047810210263419E-3</v>
      </c>
      <c r="BP42" s="86">
        <v>4.2012418595463962E-4</v>
      </c>
      <c r="BQ42" s="86">
        <v>0.13523585759409426</v>
      </c>
      <c r="BR42" s="86">
        <v>4.1962362408472419E-2</v>
      </c>
      <c r="BS42" s="86"/>
      <c r="BT42" s="86" t="s">
        <v>188</v>
      </c>
      <c r="BU42" s="86"/>
      <c r="BV42" s="86">
        <v>2.8436019019393464</v>
      </c>
      <c r="BW42" s="86">
        <v>2.3478137162484543</v>
      </c>
      <c r="BX42" s="86">
        <v>0.40612556391175891</v>
      </c>
      <c r="BY42" s="86">
        <v>0.17324020400575302</v>
      </c>
      <c r="BZ42" s="86" t="s">
        <v>188</v>
      </c>
      <c r="CA42" s="86"/>
      <c r="CB42" s="86" t="s">
        <v>188</v>
      </c>
      <c r="CC42" s="86"/>
      <c r="CD42" s="86">
        <v>1.0732483335498033</v>
      </c>
      <c r="CE42" s="86">
        <v>0.23432228407144451</v>
      </c>
      <c r="CF42" s="86">
        <v>135.4630934076888</v>
      </c>
      <c r="CG42" s="86">
        <v>36.809291807926741</v>
      </c>
      <c r="CH42" s="86" t="s">
        <v>188</v>
      </c>
      <c r="CI42" s="86"/>
      <c r="CJ42" s="86">
        <v>4.352652401647072</v>
      </c>
      <c r="CK42" s="86">
        <v>3.0357888273151339</v>
      </c>
      <c r="CL42" s="86" t="s">
        <v>188</v>
      </c>
      <c r="CM42" s="86"/>
      <c r="CN42" s="86">
        <v>12.012326481073755</v>
      </c>
      <c r="CO42" s="86">
        <v>1.8573943265289139</v>
      </c>
      <c r="CP42" s="86">
        <v>1.8383885124529731</v>
      </c>
      <c r="CQ42" s="86">
        <v>2.8312982535954028E-2</v>
      </c>
      <c r="CR42" s="86">
        <v>98.651067236632443</v>
      </c>
      <c r="CS42" s="5">
        <v>23.081353028998493</v>
      </c>
      <c r="CU42" s="86">
        <v>0.51149180063270328</v>
      </c>
      <c r="CV42" s="86">
        <v>0.33345528673802499</v>
      </c>
      <c r="CW42" s="86">
        <v>7.9467561440283122E-2</v>
      </c>
    </row>
    <row r="43" spans="1:101">
      <c r="A43" s="4" t="s">
        <v>262</v>
      </c>
      <c r="B43" s="474" t="s">
        <v>394</v>
      </c>
      <c r="C43" s="63">
        <v>1.8605276548988323</v>
      </c>
      <c r="D43" s="63">
        <v>5.7692226029297265E-2</v>
      </c>
      <c r="E43" s="63">
        <v>99.095131649956286</v>
      </c>
      <c r="F43" s="63">
        <v>23.400159147430422</v>
      </c>
      <c r="G43" s="63">
        <v>2.9333518296919689</v>
      </c>
      <c r="H43" s="63">
        <v>0.66218219689981628</v>
      </c>
      <c r="I43" s="63">
        <v>1.4493467899302435</v>
      </c>
      <c r="J43" s="63">
        <v>0.18580354822981279</v>
      </c>
      <c r="K43" s="63">
        <v>3.9363100139520237</v>
      </c>
      <c r="L43" s="63">
        <v>0.10386768002628737</v>
      </c>
      <c r="M43" s="63">
        <v>13.16536057487585</v>
      </c>
      <c r="N43" s="63">
        <v>0.27499250383882862</v>
      </c>
      <c r="O43" s="63">
        <v>12.699147468842851</v>
      </c>
      <c r="P43" s="63">
        <v>0.63623533884697492</v>
      </c>
      <c r="Q43" s="63">
        <v>41.17272270990717</v>
      </c>
      <c r="R43" s="63">
        <v>1.255010343647543</v>
      </c>
      <c r="S43" s="63">
        <v>2.7795048284740873</v>
      </c>
      <c r="T43" s="63">
        <v>0.10964244211302721</v>
      </c>
      <c r="U43" s="63">
        <v>2.9411550393666883</v>
      </c>
      <c r="V43" s="63">
        <v>0.14537951190474066</v>
      </c>
      <c r="W43" s="63">
        <v>5.7695993289669465</v>
      </c>
      <c r="X43" s="63">
        <v>0.2841575930639601</v>
      </c>
      <c r="Y43" s="63">
        <v>10.676114087700817</v>
      </c>
      <c r="Z43" s="63">
        <v>0.72661945834686104</v>
      </c>
      <c r="AA43" s="63">
        <v>0.7303812624160777</v>
      </c>
      <c r="AB43" s="63">
        <v>4.4905652115284619E-2</v>
      </c>
      <c r="AC43" s="63">
        <v>0.23108511989622163</v>
      </c>
      <c r="AD43" s="63">
        <v>7.3970597218775771E-4</v>
      </c>
      <c r="AE43" s="63">
        <v>0.2939011688915279</v>
      </c>
      <c r="AF43" s="63">
        <v>3.7308008240334355E-3</v>
      </c>
      <c r="AG43" s="63">
        <v>0.22949471434843441</v>
      </c>
      <c r="AH43" s="63">
        <v>3.7248903253660438E-3</v>
      </c>
      <c r="AI43" s="63">
        <v>13.84097322742015</v>
      </c>
      <c r="AJ43" s="63">
        <v>0.83928631257946407</v>
      </c>
      <c r="AK43" s="63">
        <v>31.310942222152068</v>
      </c>
      <c r="AL43" s="63">
        <v>1.9093097575249518</v>
      </c>
      <c r="AM43" s="63">
        <v>3.5923560684903886</v>
      </c>
      <c r="AN43" s="63">
        <v>0.22947031381299599</v>
      </c>
      <c r="AO43" s="63">
        <v>14.069604742520236</v>
      </c>
      <c r="AP43" s="63">
        <v>0.93707451432057876</v>
      </c>
      <c r="AQ43" s="63">
        <v>2.7097663223948758</v>
      </c>
      <c r="AR43" s="63">
        <v>0.17019715107674094</v>
      </c>
      <c r="AS43" s="63">
        <v>0.52585558387219589</v>
      </c>
      <c r="AT43" s="63">
        <v>3.4420630170803532E-2</v>
      </c>
      <c r="AU43" s="63">
        <v>2.5660239999272725</v>
      </c>
      <c r="AV43" s="63">
        <v>0.15517393662487736</v>
      </c>
      <c r="AW43" s="63">
        <v>0.39694062448208661</v>
      </c>
      <c r="AX43" s="63">
        <v>1.7838080228075391E-2</v>
      </c>
      <c r="AY43" s="63">
        <v>1.7103763274403221</v>
      </c>
      <c r="AZ43" s="63">
        <v>9.5296369260305963E-2</v>
      </c>
      <c r="BA43" s="63">
        <v>0.19932791538154601</v>
      </c>
      <c r="BB43" s="63">
        <v>1.5978636408335134E-2</v>
      </c>
      <c r="BC43" s="63">
        <v>0.64275028645601084</v>
      </c>
      <c r="BD43" s="63">
        <v>4.1586351340209431E-2</v>
      </c>
      <c r="BE43" s="63" t="s">
        <v>188</v>
      </c>
      <c r="BF43" s="63"/>
      <c r="BG43" s="63">
        <v>0.38582361596086634</v>
      </c>
      <c r="BH43" s="63">
        <v>2.5977502234172136E-2</v>
      </c>
      <c r="BI43" s="63">
        <v>2.4439495674431173E-2</v>
      </c>
      <c r="BJ43" s="63">
        <v>2.9820209395528693E-3</v>
      </c>
      <c r="BK43" s="63">
        <v>0.61889790939360989</v>
      </c>
      <c r="BL43" s="63">
        <v>2.9950815630113078E-2</v>
      </c>
      <c r="BM43" s="63">
        <v>0.40540832364023416</v>
      </c>
      <c r="BN43" s="63">
        <v>3.9295481997639561E-2</v>
      </c>
      <c r="BO43" s="63">
        <v>0.23202949724235758</v>
      </c>
      <c r="BP43" s="63">
        <v>1.258602597159341E-3</v>
      </c>
      <c r="BQ43" s="63">
        <v>0.80825587365949769</v>
      </c>
      <c r="BR43" s="63">
        <v>3.9176933308772803E-2</v>
      </c>
      <c r="BS43" s="63"/>
      <c r="BT43" s="63">
        <v>7.78425748874416</v>
      </c>
      <c r="BU43" s="63">
        <v>0.21541208822899455</v>
      </c>
      <c r="BV43" s="63">
        <v>1757.9306398354099</v>
      </c>
      <c r="BW43" s="63">
        <v>77.849746266494918</v>
      </c>
      <c r="BX43" s="63">
        <v>1.1232257317712022</v>
      </c>
      <c r="BY43" s="63">
        <v>0.13096138507300492</v>
      </c>
      <c r="BZ43" s="63">
        <v>39.764782568455331</v>
      </c>
      <c r="CA43" s="63">
        <v>0.81549221819548523</v>
      </c>
      <c r="CB43" s="63">
        <v>7.2604202833781679</v>
      </c>
      <c r="CC43" s="63">
        <v>0.87677600816891843</v>
      </c>
      <c r="CD43" s="63">
        <v>251.12904973934587</v>
      </c>
      <c r="CE43" s="63">
        <v>15.735684225099362</v>
      </c>
      <c r="CF43" s="63">
        <v>1871.490145410449</v>
      </c>
      <c r="CG43" s="63">
        <v>40.521406609463348</v>
      </c>
      <c r="CH43" s="63">
        <v>9.9610879164660915</v>
      </c>
      <c r="CI43" s="63">
        <v>0.72464364011660265</v>
      </c>
      <c r="CJ43" s="63">
        <v>95.958020434517906</v>
      </c>
      <c r="CK43" s="63">
        <v>21.929194715678207</v>
      </c>
      <c r="CL43" s="63">
        <v>1658.0013023943793</v>
      </c>
      <c r="CM43" s="63">
        <v>134.98528864862766</v>
      </c>
      <c r="CN43" s="63">
        <v>189.78685040188307</v>
      </c>
      <c r="CO43" s="63">
        <v>34.200077839971975</v>
      </c>
      <c r="CP43" s="63">
        <v>406.58687164965318</v>
      </c>
      <c r="CQ43" s="63">
        <v>38.751424911070686</v>
      </c>
      <c r="CR43" s="63">
        <v>1402.0138712708483</v>
      </c>
      <c r="CS43">
        <v>116.66074787917384</v>
      </c>
      <c r="CU43" s="63">
        <v>76.034403433699055</v>
      </c>
      <c r="CV43" s="63">
        <v>66.049498166849915</v>
      </c>
      <c r="CW43" s="63">
        <v>5.9256822653225365</v>
      </c>
    </row>
    <row r="44" spans="1:101">
      <c r="A44" s="4" t="s">
        <v>267</v>
      </c>
      <c r="B44" s="447"/>
      <c r="C44" s="63">
        <v>0.9431067562448</v>
      </c>
      <c r="D44" s="63">
        <v>0.2238674439212627</v>
      </c>
      <c r="E44" s="63">
        <v>137.65486906685442</v>
      </c>
      <c r="F44" s="63">
        <v>10.53970173877507</v>
      </c>
      <c r="G44" s="63">
        <v>1.6004164401001892</v>
      </c>
      <c r="H44" s="63">
        <v>1.1736714236199017</v>
      </c>
      <c r="I44" s="63">
        <v>0.21061079478464592</v>
      </c>
      <c r="J44" s="63">
        <v>0.2142235588211821</v>
      </c>
      <c r="K44" s="63">
        <v>0.15792123302086747</v>
      </c>
      <c r="L44" s="63">
        <v>0.12795641452673426</v>
      </c>
      <c r="M44" s="63">
        <v>0.13604205792660537</v>
      </c>
      <c r="N44" s="63">
        <v>0.10630709646973592</v>
      </c>
      <c r="O44" s="63">
        <v>4.4330610463099278</v>
      </c>
      <c r="P44" s="63">
        <v>1.7906941425986458</v>
      </c>
      <c r="Q44" s="63">
        <v>2.8940476110582289</v>
      </c>
      <c r="R44" s="63">
        <v>1.0829325670701782</v>
      </c>
      <c r="S44" s="63">
        <v>1.3506829042943351</v>
      </c>
      <c r="T44" s="63">
        <v>0.16444081785798073</v>
      </c>
      <c r="U44" s="63">
        <v>1.6084004053234728</v>
      </c>
      <c r="V44" s="63">
        <v>0.12911512379659223</v>
      </c>
      <c r="W44" s="63">
        <v>1.9352925316529002</v>
      </c>
      <c r="X44" s="63">
        <v>0.14574816645174635</v>
      </c>
      <c r="Y44" s="63">
        <v>0.86812428108965323</v>
      </c>
      <c r="Z44" s="63">
        <v>7.208268170696415E-2</v>
      </c>
      <c r="AA44" s="63">
        <v>0.69282600751081302</v>
      </c>
      <c r="AB44" s="63">
        <v>0.12946654978425517</v>
      </c>
      <c r="AC44" s="63">
        <v>0.2152494262433419</v>
      </c>
      <c r="AD44" s="63">
        <v>5.0465226843908143E-3</v>
      </c>
      <c r="AE44" s="63">
        <v>0.25066520740644282</v>
      </c>
      <c r="AF44" s="63">
        <v>4.6162813582991185E-3</v>
      </c>
      <c r="AG44" s="63">
        <v>0.19399549981648853</v>
      </c>
      <c r="AH44" s="63">
        <v>6.8463429931539125E-3</v>
      </c>
      <c r="AI44" s="63">
        <v>7.5862852481929828</v>
      </c>
      <c r="AJ44" s="63">
        <v>0.71521499564672886</v>
      </c>
      <c r="AK44" s="63">
        <v>17.546502524277486</v>
      </c>
      <c r="AL44" s="63">
        <v>2.0185263354245877</v>
      </c>
      <c r="AM44" s="63">
        <v>1.9261522688065471</v>
      </c>
      <c r="AN44" s="63">
        <v>0.20363173902319978</v>
      </c>
      <c r="AO44" s="63">
        <v>7.2493800326527209</v>
      </c>
      <c r="AP44" s="63">
        <v>0.75566152074962234</v>
      </c>
      <c r="AQ44" s="63">
        <v>1.3340503870523743</v>
      </c>
      <c r="AR44" s="63">
        <v>0.14032147267018463</v>
      </c>
      <c r="AS44" s="63">
        <v>0.21073146405450849</v>
      </c>
      <c r="AT44" s="63">
        <v>3.0256228572167719E-2</v>
      </c>
      <c r="AU44" s="63">
        <v>1.1030578093680901</v>
      </c>
      <c r="AV44" s="63">
        <v>0.11416099495294736</v>
      </c>
      <c r="AW44" s="63">
        <v>0.22405766548455383</v>
      </c>
      <c r="AX44" s="63">
        <v>1.4441818982009939E-2</v>
      </c>
      <c r="AY44" s="63">
        <v>0.68281173578936905</v>
      </c>
      <c r="AZ44" s="63">
        <v>6.8818688904979247E-2</v>
      </c>
      <c r="BA44" s="63">
        <v>1.2318950097477391E-2</v>
      </c>
      <c r="BB44" s="63">
        <v>1.0022565833138822E-2</v>
      </c>
      <c r="BC44" s="63">
        <v>0.17285676417640414</v>
      </c>
      <c r="BD44" s="63">
        <v>2.4436848127904268E-2</v>
      </c>
      <c r="BE44" s="63" t="s">
        <v>188</v>
      </c>
      <c r="BF44" s="63"/>
      <c r="BG44" s="63">
        <v>5.5626490699534868E-2</v>
      </c>
      <c r="BH44" s="63">
        <v>1.7136582500799927E-2</v>
      </c>
      <c r="BI44" s="63" t="s">
        <v>188</v>
      </c>
      <c r="BJ44" s="63"/>
      <c r="BK44" s="63">
        <v>0.25909819072376838</v>
      </c>
      <c r="BL44" s="63">
        <v>3.7046779896797231E-3</v>
      </c>
      <c r="BM44" s="63">
        <v>0.32948380272639488</v>
      </c>
      <c r="BN44" s="63">
        <v>5.9519954336064232E-3</v>
      </c>
      <c r="BO44" s="63">
        <v>0.22397558446097732</v>
      </c>
      <c r="BP44" s="63">
        <v>4.0719153119790691E-3</v>
      </c>
      <c r="BQ44" s="63">
        <v>0.48361995796668217</v>
      </c>
      <c r="BR44" s="63">
        <v>0.14947664390844972</v>
      </c>
      <c r="BS44" s="63"/>
      <c r="BT44" s="63">
        <v>1.9229603838697578</v>
      </c>
      <c r="BU44" s="63">
        <v>0.5504158634784666</v>
      </c>
      <c r="BV44" s="63">
        <v>134.98254549612648</v>
      </c>
      <c r="BW44" s="63">
        <v>52.73371791026544</v>
      </c>
      <c r="BX44" s="63">
        <v>0.34857267059322811</v>
      </c>
      <c r="BY44" s="63">
        <v>3.7231004609126518E-2</v>
      </c>
      <c r="BZ44" s="63">
        <v>0.19946914269690383</v>
      </c>
      <c r="CA44" s="63">
        <v>8.7844358820925852E-2</v>
      </c>
      <c r="CB44" s="63">
        <v>3.0969306519587598</v>
      </c>
      <c r="CC44" s="63">
        <v>0.66394599703114376</v>
      </c>
      <c r="CD44" s="63">
        <v>34.617938407833861</v>
      </c>
      <c r="CE44" s="63">
        <v>4.2396005860788373</v>
      </c>
      <c r="CF44" s="63">
        <v>411.82393232551044</v>
      </c>
      <c r="CG44" s="63">
        <v>196.86903010396344</v>
      </c>
      <c r="CH44" s="63">
        <v>0.73881100661953836</v>
      </c>
      <c r="CI44" s="63">
        <v>0.50667150032643904</v>
      </c>
      <c r="CJ44" s="63">
        <v>154.71903665506693</v>
      </c>
      <c r="CK44" s="63">
        <v>17.537591140476938</v>
      </c>
      <c r="CL44" s="63">
        <v>12.858381278021502</v>
      </c>
      <c r="CM44" s="63">
        <v>1.4713641929425609</v>
      </c>
      <c r="CN44" s="63">
        <v>36.266776311396399</v>
      </c>
      <c r="CO44" s="63">
        <v>18.25299168492975</v>
      </c>
      <c r="CP44" s="63">
        <v>16.915684830439641</v>
      </c>
      <c r="CQ44" s="63">
        <v>10.296016203873112</v>
      </c>
      <c r="CR44" s="63">
        <v>407.04562694418229</v>
      </c>
      <c r="CS44">
        <v>168.5792268147932</v>
      </c>
      <c r="CU44" s="63">
        <v>39.356312136515577</v>
      </c>
      <c r="CV44" s="63">
        <v>35.853101925036619</v>
      </c>
      <c r="CW44" s="63">
        <v>2.2507294156154294</v>
      </c>
    </row>
    <row r="45" spans="1:101">
      <c r="A45" s="4" t="s">
        <v>271</v>
      </c>
      <c r="B45" s="447"/>
      <c r="C45" s="63">
        <v>1.1677228680879506</v>
      </c>
      <c r="D45" s="63">
        <v>0.22118444096289186</v>
      </c>
      <c r="E45" s="63">
        <v>139.81356899674401</v>
      </c>
      <c r="F45" s="63">
        <v>34.469753293902784</v>
      </c>
      <c r="G45" s="63">
        <v>0.98892809935765957</v>
      </c>
      <c r="H45" s="63">
        <v>1.0824657337950512</v>
      </c>
      <c r="I45" s="63">
        <v>0.45839925759887096</v>
      </c>
      <c r="J45" s="63">
        <v>0.52877987818768479</v>
      </c>
      <c r="K45" s="63">
        <v>0.71952498897529971</v>
      </c>
      <c r="L45" s="63">
        <v>0.39137924046266204</v>
      </c>
      <c r="M45" s="63">
        <v>1.1478258224034701</v>
      </c>
      <c r="N45" s="63">
        <v>0.50195357728197587</v>
      </c>
      <c r="O45" s="63">
        <v>7.0348454896513575</v>
      </c>
      <c r="P45" s="63">
        <v>2.6599011289529089</v>
      </c>
      <c r="Q45" s="63">
        <v>7.1886467317728844</v>
      </c>
      <c r="R45" s="63">
        <v>2.29949618116042</v>
      </c>
      <c r="S45" s="63">
        <v>1.8993698501902043</v>
      </c>
      <c r="T45" s="63">
        <v>0.27317168217900573</v>
      </c>
      <c r="U45" s="63">
        <v>1.9513895232231777</v>
      </c>
      <c r="V45" s="63">
        <v>0.14603758914739506</v>
      </c>
      <c r="W45" s="63">
        <v>3.6149975867233137</v>
      </c>
      <c r="X45" s="63">
        <v>0.27613736681589668</v>
      </c>
      <c r="Y45" s="63">
        <v>0.6134122461096192</v>
      </c>
      <c r="Z45" s="63">
        <v>0.11095126467300837</v>
      </c>
      <c r="AA45" s="63">
        <v>0.30631004350765023</v>
      </c>
      <c r="AB45" s="63">
        <v>5.6822606544201315E-3</v>
      </c>
      <c r="AC45" s="63">
        <v>0.21660653900063484</v>
      </c>
      <c r="AD45" s="63">
        <v>1.8667157559640447E-3</v>
      </c>
      <c r="AE45" s="63">
        <v>0.27059377185489292</v>
      </c>
      <c r="AF45" s="63">
        <v>5.5977415787962833E-3</v>
      </c>
      <c r="AG45" s="63">
        <v>0.20043864521253454</v>
      </c>
      <c r="AH45" s="63">
        <v>4.4947429618193112E-3</v>
      </c>
      <c r="AI45" s="63">
        <v>9.1078762297084896</v>
      </c>
      <c r="AJ45" s="63">
        <v>0.76622835947041346</v>
      </c>
      <c r="AK45" s="63">
        <v>21.363792841282191</v>
      </c>
      <c r="AL45" s="63">
        <v>2.3088388177385655</v>
      </c>
      <c r="AM45" s="63">
        <v>2.3139920647911745</v>
      </c>
      <c r="AN45" s="63">
        <v>0.21832045093243027</v>
      </c>
      <c r="AO45" s="63">
        <v>9.0615916355527677</v>
      </c>
      <c r="AP45" s="63">
        <v>0.83212115345828863</v>
      </c>
      <c r="AQ45" s="63">
        <v>1.6660679872433806</v>
      </c>
      <c r="AR45" s="63">
        <v>0.18451666481586734</v>
      </c>
      <c r="AS45" s="63">
        <v>0.28190609410084649</v>
      </c>
      <c r="AT45" s="63">
        <v>4.0604736392684762E-2</v>
      </c>
      <c r="AU45" s="63">
        <v>1.5446411172177195</v>
      </c>
      <c r="AV45" s="63">
        <v>0.15628871265529273</v>
      </c>
      <c r="AW45" s="63">
        <v>0.27724924820036784</v>
      </c>
      <c r="AX45" s="63">
        <v>1.830266766698866E-2</v>
      </c>
      <c r="AY45" s="63">
        <v>1.0450941167724848</v>
      </c>
      <c r="AZ45" s="63">
        <v>0.10944756410018576</v>
      </c>
      <c r="BA45" s="63">
        <v>9.0800762287678347E-2</v>
      </c>
      <c r="BB45" s="63">
        <v>1.8792069983367646E-2</v>
      </c>
      <c r="BC45" s="63">
        <v>0.39640197609007721</v>
      </c>
      <c r="BD45" s="63">
        <v>4.6129422871335674E-2</v>
      </c>
      <c r="BE45" s="63" t="s">
        <v>188</v>
      </c>
      <c r="BF45" s="63"/>
      <c r="BG45" s="63">
        <v>0.24321885988207703</v>
      </c>
      <c r="BH45" s="63">
        <v>3.7863798321609979E-2</v>
      </c>
      <c r="BI45" s="63">
        <v>5.9487144802065255E-3</v>
      </c>
      <c r="BJ45" s="63">
        <v>5.4230004116715474E-3</v>
      </c>
      <c r="BK45" s="63">
        <v>0.24639035999328415</v>
      </c>
      <c r="BL45" s="63">
        <v>1.1259735318205812E-3</v>
      </c>
      <c r="BM45" s="63">
        <v>0.33033926070746222</v>
      </c>
      <c r="BN45" s="63">
        <v>2.0152749528419005E-3</v>
      </c>
      <c r="BO45" s="63">
        <v>0.22546304943365572</v>
      </c>
      <c r="BP45" s="63">
        <v>1.1693634318231162E-3</v>
      </c>
      <c r="BQ45" s="63">
        <v>0.56448424278880416</v>
      </c>
      <c r="BR45" s="63">
        <v>0.1960114388346815</v>
      </c>
      <c r="BS45" s="63"/>
      <c r="BT45" s="63">
        <v>2.7739678774270242</v>
      </c>
      <c r="BU45" s="63">
        <v>1.2704739730500954</v>
      </c>
      <c r="BV45" s="63">
        <v>698.65081994452521</v>
      </c>
      <c r="BW45" s="63">
        <v>234.17591425963428</v>
      </c>
      <c r="BX45" s="63">
        <v>0.45941603486989829</v>
      </c>
      <c r="BY45" s="63">
        <v>0.11761075668915215</v>
      </c>
      <c r="BZ45" s="63">
        <v>2.7153933694360064</v>
      </c>
      <c r="CA45" s="63">
        <v>0.95174944634081049</v>
      </c>
      <c r="CB45" s="63">
        <v>3.8542500066041483</v>
      </c>
      <c r="CC45" s="63">
        <v>1.1772711732403947</v>
      </c>
      <c r="CD45" s="63">
        <v>170.76257704398361</v>
      </c>
      <c r="CE45" s="63">
        <v>52.534826516262214</v>
      </c>
      <c r="CF45" s="63">
        <v>436.72303265090483</v>
      </c>
      <c r="CG45" s="63">
        <v>224.60732102647844</v>
      </c>
      <c r="CH45" s="63">
        <v>5.5112156386210556</v>
      </c>
      <c r="CI45" s="63">
        <v>1.8270490254585816</v>
      </c>
      <c r="CJ45" s="63">
        <v>147.88366443006211</v>
      </c>
      <c r="CK45" s="63">
        <v>47.071921943436472</v>
      </c>
      <c r="CL45" s="63">
        <v>124.9279949280148</v>
      </c>
      <c r="CM45" s="63">
        <v>56.730979323265764</v>
      </c>
      <c r="CN45" s="63">
        <v>53.975017302866206</v>
      </c>
      <c r="CO45" s="63">
        <v>31.029791516387064</v>
      </c>
      <c r="CP45" s="63">
        <v>63.474007951393482</v>
      </c>
      <c r="CQ45" s="63">
        <v>28.836449412291106</v>
      </c>
      <c r="CR45" s="63">
        <v>433.44904931977288</v>
      </c>
      <c r="CS45">
        <v>185.77230619216405</v>
      </c>
      <c r="CU45" s="63">
        <v>49.968485117560284</v>
      </c>
      <c r="CV45" s="63">
        <v>43.795226852678844</v>
      </c>
      <c r="CW45" s="63">
        <v>3.6033547949306115</v>
      </c>
    </row>
    <row r="46" spans="1:101">
      <c r="A46" s="4" t="s">
        <v>275</v>
      </c>
      <c r="B46" s="447"/>
      <c r="C46" s="63">
        <v>0.95045923181010716</v>
      </c>
      <c r="D46" s="63">
        <v>0.18710339844433146</v>
      </c>
      <c r="E46" s="63">
        <v>104.47800900193893</v>
      </c>
      <c r="F46" s="63">
        <v>7.4171624641240212</v>
      </c>
      <c r="G46" s="63">
        <v>1.6082506592387971</v>
      </c>
      <c r="H46" s="63">
        <v>1.215954113914995</v>
      </c>
      <c r="I46" s="63">
        <v>0.21329465949265378</v>
      </c>
      <c r="J46" s="63">
        <v>0.2373770440902162</v>
      </c>
      <c r="K46" s="63">
        <v>8.3808644308596789E-2</v>
      </c>
      <c r="L46" s="63">
        <v>8.6510576638799713E-2</v>
      </c>
      <c r="M46" s="63">
        <v>4.9129158154920145E-2</v>
      </c>
      <c r="N46" s="63">
        <v>4.5390383928193681E-2</v>
      </c>
      <c r="O46" s="63">
        <v>5.3074443765993902</v>
      </c>
      <c r="P46" s="63">
        <v>1.7743775167886002</v>
      </c>
      <c r="Q46" s="63">
        <v>2.21018717473742</v>
      </c>
      <c r="R46" s="63">
        <v>0.71917162149984559</v>
      </c>
      <c r="S46" s="63">
        <v>1.2044324502834762</v>
      </c>
      <c r="T46" s="63">
        <v>0.15309857762702569</v>
      </c>
      <c r="U46" s="63">
        <v>1.4810763891413246</v>
      </c>
      <c r="V46" s="63">
        <v>0.13280344303743272</v>
      </c>
      <c r="W46" s="63">
        <v>1.7835262794346576</v>
      </c>
      <c r="X46" s="63">
        <v>0.12291598587707923</v>
      </c>
      <c r="Y46" s="63">
        <v>0.78672680213258939</v>
      </c>
      <c r="Z46" s="63">
        <v>6.1518178298583553E-2</v>
      </c>
      <c r="AA46" s="63">
        <v>0.61831139585263939</v>
      </c>
      <c r="AB46" s="63">
        <v>0.12955959790797553</v>
      </c>
      <c r="AC46" s="63">
        <v>0.21306953969948325</v>
      </c>
      <c r="AD46" s="63">
        <v>2.5386588048976434E-3</v>
      </c>
      <c r="AE46" s="63">
        <v>0.24952935722947578</v>
      </c>
      <c r="AF46" s="63">
        <v>1.6383694629002752E-3</v>
      </c>
      <c r="AG46" s="63">
        <v>0.19907560022444626</v>
      </c>
      <c r="AH46" s="63">
        <v>6.4514719355189473E-3</v>
      </c>
      <c r="AI46" s="63">
        <v>6.85028128915949</v>
      </c>
      <c r="AJ46" s="63">
        <v>0.74354680099795101</v>
      </c>
      <c r="AK46" s="63">
        <v>15.826926104729145</v>
      </c>
      <c r="AL46" s="63">
        <v>2.0345585235753152</v>
      </c>
      <c r="AM46" s="63">
        <v>1.7650963602501653</v>
      </c>
      <c r="AN46" s="63">
        <v>0.21413105841919267</v>
      </c>
      <c r="AO46" s="63">
        <v>6.6973802894907477</v>
      </c>
      <c r="AP46" s="63">
        <v>0.78770942860048909</v>
      </c>
      <c r="AQ46" s="63">
        <v>1.2072374433738107</v>
      </c>
      <c r="AR46" s="63">
        <v>0.14381550801230095</v>
      </c>
      <c r="AS46" s="63">
        <v>0.18312682780682454</v>
      </c>
      <c r="AT46" s="63">
        <v>3.0699208840658302E-2</v>
      </c>
      <c r="AU46" s="63">
        <v>0.99003066138749352</v>
      </c>
      <c r="AV46" s="63">
        <v>0.11964314652681877</v>
      </c>
      <c r="AW46" s="63">
        <v>0.20916108382870183</v>
      </c>
      <c r="AX46" s="63">
        <v>1.3705649900132453E-2</v>
      </c>
      <c r="AY46" s="63">
        <v>0.60784930531481096</v>
      </c>
      <c r="AZ46" s="63">
        <v>6.7843535490742526E-2</v>
      </c>
      <c r="BA46" s="63">
        <v>2.4464234923691269E-3</v>
      </c>
      <c r="BB46" s="63">
        <v>9.7706420100357599E-3</v>
      </c>
      <c r="BC46" s="63">
        <v>0.15160580250568226</v>
      </c>
      <c r="BD46" s="63">
        <v>2.2588360292167018E-2</v>
      </c>
      <c r="BE46" s="63" t="s">
        <v>188</v>
      </c>
      <c r="BF46" s="63"/>
      <c r="BG46" s="63">
        <v>4.3857640433705929E-2</v>
      </c>
      <c r="BH46" s="63">
        <v>1.4108805939281941E-2</v>
      </c>
      <c r="BI46" s="63" t="s">
        <v>188</v>
      </c>
      <c r="BJ46" s="63"/>
      <c r="BK46" s="63">
        <v>0.25624906084659799</v>
      </c>
      <c r="BL46" s="63">
        <v>1.833620596283734E-3</v>
      </c>
      <c r="BM46" s="63">
        <v>0.32702509281764169</v>
      </c>
      <c r="BN46" s="63">
        <v>1.9257968283317424E-3</v>
      </c>
      <c r="BO46" s="63">
        <v>0.22230794769089854</v>
      </c>
      <c r="BP46" s="63">
        <v>1.2253608344222099E-3</v>
      </c>
      <c r="BQ46" s="63">
        <v>0.35570265950608154</v>
      </c>
      <c r="BR46" s="63">
        <v>9.4220646691073051E-2</v>
      </c>
      <c r="BS46" s="63"/>
      <c r="BT46" s="63">
        <v>1.5258483431569509</v>
      </c>
      <c r="BU46" s="63">
        <v>0.38105723908986727</v>
      </c>
      <c r="BV46" s="63">
        <v>102.92061722906294</v>
      </c>
      <c r="BW46" s="63">
        <v>30.596199976516104</v>
      </c>
      <c r="BX46" s="63">
        <v>0.25749651059992823</v>
      </c>
      <c r="BY46" s="63">
        <v>1.6869534360797061E-2</v>
      </c>
      <c r="BZ46" s="63">
        <v>0.13878069825805869</v>
      </c>
      <c r="CA46" s="63">
        <v>6.2449694950888708E-2</v>
      </c>
      <c r="CB46" s="63">
        <v>2.2784278433466114</v>
      </c>
      <c r="CC46" s="63">
        <v>0.29183332558739805</v>
      </c>
      <c r="CD46" s="63">
        <v>32.010857034344561</v>
      </c>
      <c r="CE46" s="63">
        <v>3.6095798038345968</v>
      </c>
      <c r="CF46" s="63">
        <v>206.49087375659823</v>
      </c>
      <c r="CG46" s="63">
        <v>89.233816956207647</v>
      </c>
      <c r="CH46" s="63">
        <v>0.56493636970179206</v>
      </c>
      <c r="CI46" s="63">
        <v>0.21649192979654774</v>
      </c>
      <c r="CJ46" s="63">
        <v>116.3415071192385</v>
      </c>
      <c r="CK46" s="63">
        <v>12.084191890517102</v>
      </c>
      <c r="CL46" s="63">
        <v>12.146763692879867</v>
      </c>
      <c r="CM46" s="63">
        <v>1.5302348550057403</v>
      </c>
      <c r="CN46" s="63">
        <v>18.464679014990224</v>
      </c>
      <c r="CO46" s="63">
        <v>6.058863479354061</v>
      </c>
      <c r="CP46" s="63">
        <v>10.249813018441154</v>
      </c>
      <c r="CQ46" s="63">
        <v>5.4631832519273615</v>
      </c>
      <c r="CR46" s="63">
        <v>229.43030686995917</v>
      </c>
      <c r="CS46">
        <v>65.599676043749227</v>
      </c>
      <c r="CU46" s="63">
        <v>35.71067620589281</v>
      </c>
      <c r="CV46" s="63">
        <v>32.530048314810188</v>
      </c>
      <c r="CW46" s="63">
        <v>2.004950916962764</v>
      </c>
    </row>
    <row r="47" spans="1:101">
      <c r="A47" s="4" t="s">
        <v>279</v>
      </c>
      <c r="B47" s="447"/>
      <c r="C47" s="63">
        <v>1.1157302943800902</v>
      </c>
      <c r="D47" s="63">
        <v>8.5584830418142716E-2</v>
      </c>
      <c r="E47" s="63">
        <v>137.50204746362775</v>
      </c>
      <c r="F47" s="63">
        <v>10.963704184229297</v>
      </c>
      <c r="G47" s="63">
        <v>1.6412288369687253</v>
      </c>
      <c r="H47" s="63">
        <v>0.19404686200372678</v>
      </c>
      <c r="I47" s="63">
        <v>0.39075778869699773</v>
      </c>
      <c r="J47" s="63">
        <v>9.1400661889573007E-2</v>
      </c>
      <c r="K47" s="63">
        <v>0.40747881632066324</v>
      </c>
      <c r="L47" s="63">
        <v>6.6490751383882052E-2</v>
      </c>
      <c r="M47" s="63">
        <v>0.44561561557439205</v>
      </c>
      <c r="N47" s="63">
        <v>7.9790879670258372E-2</v>
      </c>
      <c r="O47" s="63">
        <v>6.5259882133263636</v>
      </c>
      <c r="P47" s="63">
        <v>0.73925754694336121</v>
      </c>
      <c r="Q47" s="63">
        <v>12.890536374389207</v>
      </c>
      <c r="R47" s="63">
        <v>1.0832349976039801</v>
      </c>
      <c r="S47" s="63">
        <v>1.730344936643976</v>
      </c>
      <c r="T47" s="63">
        <v>0.141248035863655</v>
      </c>
      <c r="U47" s="63">
        <v>2.0080952488600299</v>
      </c>
      <c r="V47" s="63">
        <v>0.14162697142133257</v>
      </c>
      <c r="W47" s="63">
        <v>3.3804006632796706</v>
      </c>
      <c r="X47" s="63">
        <v>0.3021620279106671</v>
      </c>
      <c r="Y47" s="63">
        <v>0.54933315777633096</v>
      </c>
      <c r="Z47" s="63">
        <v>2.5856090741526772E-2</v>
      </c>
      <c r="AA47" s="63">
        <v>0.43787956038162612</v>
      </c>
      <c r="AB47" s="63">
        <v>7.5292200150114383E-2</v>
      </c>
      <c r="AC47" s="63">
        <v>0.2170852753565243</v>
      </c>
      <c r="AD47" s="63">
        <v>1.0784062248758595E-3</v>
      </c>
      <c r="AE47" s="63">
        <v>0.2611673103724102</v>
      </c>
      <c r="AF47" s="63">
        <v>9.1291502344040374E-4</v>
      </c>
      <c r="AG47" s="63">
        <v>0.19820039792154689</v>
      </c>
      <c r="AH47" s="63">
        <v>2.7662452986060228E-3</v>
      </c>
      <c r="AI47" s="63">
        <v>9.2519437564526168</v>
      </c>
      <c r="AJ47" s="63">
        <v>0.76428953108590247</v>
      </c>
      <c r="AK47" s="63">
        <v>21.459056130274984</v>
      </c>
      <c r="AL47" s="63">
        <v>1.7460064506938184</v>
      </c>
      <c r="AM47" s="63">
        <v>2.4036483927575083</v>
      </c>
      <c r="AN47" s="63">
        <v>0.21447741857897665</v>
      </c>
      <c r="AO47" s="63">
        <v>9.5809202974047309</v>
      </c>
      <c r="AP47" s="63">
        <v>0.82215774541222575</v>
      </c>
      <c r="AQ47" s="63">
        <v>1.7875635717264782</v>
      </c>
      <c r="AR47" s="63">
        <v>0.14989535074633079</v>
      </c>
      <c r="AS47" s="63">
        <v>0.30315264612850584</v>
      </c>
      <c r="AT47" s="63">
        <v>3.3875779775623747E-2</v>
      </c>
      <c r="AU47" s="63">
        <v>1.6351799517323602</v>
      </c>
      <c r="AV47" s="63">
        <v>0.14457614635741683</v>
      </c>
      <c r="AW47" s="63">
        <v>0.28587679276027861</v>
      </c>
      <c r="AX47" s="63">
        <v>1.714962397479762E-2</v>
      </c>
      <c r="AY47" s="63">
        <v>1.0805051964528751</v>
      </c>
      <c r="AZ47" s="63">
        <v>0.10935170077688096</v>
      </c>
      <c r="BA47" s="63">
        <v>8.8755682964318419E-2</v>
      </c>
      <c r="BB47" s="63">
        <v>1.8263206459656678E-2</v>
      </c>
      <c r="BC47" s="63">
        <v>0.37687278227235294</v>
      </c>
      <c r="BD47" s="63">
        <v>4.3930411345484609E-2</v>
      </c>
      <c r="BE47" s="63" t="s">
        <v>188</v>
      </c>
      <c r="BF47" s="63"/>
      <c r="BG47" s="63">
        <v>0.21018143219896604</v>
      </c>
      <c r="BH47" s="63">
        <v>3.3262843423986631E-2</v>
      </c>
      <c r="BI47" s="63">
        <v>2.5310640819771069E-3</v>
      </c>
      <c r="BJ47" s="63">
        <v>2.2915740881595472E-3</v>
      </c>
      <c r="BK47" s="63">
        <v>0.24784947159937354</v>
      </c>
      <c r="BL47" s="63">
        <v>2.3216927253143895E-3</v>
      </c>
      <c r="BM47" s="63">
        <v>0.33023212939666574</v>
      </c>
      <c r="BN47" s="63">
        <v>2.2825894114920486E-3</v>
      </c>
      <c r="BO47" s="63">
        <v>0.22536497200650121</v>
      </c>
      <c r="BP47" s="63">
        <v>1.4445536003084443E-3</v>
      </c>
      <c r="BQ47" s="63">
        <v>0.52766764771494878</v>
      </c>
      <c r="BR47" s="63">
        <v>6.6927072902654955E-2</v>
      </c>
      <c r="BS47" s="63"/>
      <c r="BT47" s="63">
        <v>2.3512983923864983</v>
      </c>
      <c r="BU47" s="63">
        <v>0.59824942614716836</v>
      </c>
      <c r="BV47" s="63">
        <v>592.5541954180195</v>
      </c>
      <c r="BW47" s="63">
        <v>62.363576205233095</v>
      </c>
      <c r="BX47" s="63">
        <v>0.310208192344823</v>
      </c>
      <c r="BY47" s="63">
        <v>1.5154967890168935E-2</v>
      </c>
      <c r="BZ47" s="63">
        <v>0.7703766424040509</v>
      </c>
      <c r="CA47" s="63">
        <v>7.0443539081096629E-2</v>
      </c>
      <c r="CB47" s="63">
        <v>2.8317515861617508</v>
      </c>
      <c r="CC47" s="63">
        <v>0.16285758328527131</v>
      </c>
      <c r="CD47" s="63">
        <v>111.79629589191241</v>
      </c>
      <c r="CE47" s="63">
        <v>9.2390147968351535</v>
      </c>
      <c r="CF47" s="63">
        <v>328.17950375282607</v>
      </c>
      <c r="CG47" s="63">
        <v>38.099887484511662</v>
      </c>
      <c r="CH47" s="63">
        <v>3.6704863084447719</v>
      </c>
      <c r="CI47" s="63">
        <v>0.64823014074446839</v>
      </c>
      <c r="CJ47" s="63">
        <v>146.57422606476516</v>
      </c>
      <c r="CK47" s="63">
        <v>10.691502710503364</v>
      </c>
      <c r="CL47" s="63">
        <v>59.532816587157242</v>
      </c>
      <c r="CM47" s="63">
        <v>4.8504419562290506</v>
      </c>
      <c r="CN47" s="63">
        <v>35.35645555262419</v>
      </c>
      <c r="CO47" s="63">
        <v>7.7807990600961698</v>
      </c>
      <c r="CP47" s="63">
        <v>23.770023862600244</v>
      </c>
      <c r="CQ47" s="63">
        <v>3.4567816271779246</v>
      </c>
      <c r="CR47" s="63">
        <v>344.20950246664665</v>
      </c>
      <c r="CS47">
        <v>31.838620559631131</v>
      </c>
      <c r="CU47" s="63">
        <v>50.766083164034747</v>
      </c>
      <c r="CV47" s="63">
        <v>44.786284794744823</v>
      </c>
      <c r="CW47" s="63">
        <v>3.679902902463128</v>
      </c>
    </row>
    <row r="48" spans="1:101">
      <c r="A48" s="4" t="s">
        <v>283</v>
      </c>
      <c r="B48" s="447"/>
      <c r="C48" s="63">
        <v>0.42152457788186631</v>
      </c>
      <c r="D48" s="63">
        <v>4.1880193371244726E-2</v>
      </c>
      <c r="E48" s="63">
        <v>97.828393159067573</v>
      </c>
      <c r="F48" s="63">
        <v>11.690919129121669</v>
      </c>
      <c r="G48" s="63">
        <v>0.49790153122731323</v>
      </c>
      <c r="H48" s="63">
        <v>0.31993621973321523</v>
      </c>
      <c r="I48" s="63">
        <v>7.2147526173660464E-2</v>
      </c>
      <c r="J48" s="63"/>
      <c r="K48" s="63" t="s">
        <v>188</v>
      </c>
      <c r="L48" s="63"/>
      <c r="M48" s="63" t="s">
        <v>188</v>
      </c>
      <c r="N48" s="63"/>
      <c r="O48" s="63">
        <v>1.9526131832854434</v>
      </c>
      <c r="P48" s="63">
        <v>0.53624694368729253</v>
      </c>
      <c r="Q48" s="63">
        <v>1.5241680263096635</v>
      </c>
      <c r="R48" s="63">
        <v>0.39513988839403963</v>
      </c>
      <c r="S48" s="63">
        <v>0.13399686953284004</v>
      </c>
      <c r="T48" s="63">
        <v>7.3556519924127218E-3</v>
      </c>
      <c r="U48" s="63">
        <v>0.32670109094992922</v>
      </c>
      <c r="V48" s="63">
        <v>5.0702495984907576E-3</v>
      </c>
      <c r="W48" s="63">
        <v>0.45534151717610077</v>
      </c>
      <c r="X48" s="63">
        <v>2.7118197364121278E-3</v>
      </c>
      <c r="Y48" s="63">
        <v>0.82075276030546007</v>
      </c>
      <c r="Z48" s="63">
        <v>5.5334312699820941E-2</v>
      </c>
      <c r="AA48" s="63">
        <v>0.53081799240027561</v>
      </c>
      <c r="AB48" s="63">
        <v>5.8949551016993236E-2</v>
      </c>
      <c r="AC48" s="63">
        <v>0.21286617815399955</v>
      </c>
      <c r="AD48" s="63">
        <v>9.2439210418054625E-4</v>
      </c>
      <c r="AE48" s="63">
        <v>0.25053920574569616</v>
      </c>
      <c r="AF48" s="63">
        <v>2.0291641848824869E-3</v>
      </c>
      <c r="AG48" s="63">
        <v>0.18534372021742643</v>
      </c>
      <c r="AH48" s="63">
        <v>1.6250529625568115E-3</v>
      </c>
      <c r="AI48" s="63">
        <v>0.49423587632977767</v>
      </c>
      <c r="AJ48" s="63">
        <v>1.7096262834496737E-2</v>
      </c>
      <c r="AK48" s="63">
        <v>1.3184939533460132</v>
      </c>
      <c r="AL48" s="63">
        <v>3.9437241122389159E-2</v>
      </c>
      <c r="AM48" s="63">
        <v>5.7817667321087764E-2</v>
      </c>
      <c r="AN48" s="63">
        <v>4.4076835805650092E-3</v>
      </c>
      <c r="AO48" s="63">
        <v>0.5276211295104809</v>
      </c>
      <c r="AP48" s="63">
        <v>1.7023184944252551E-2</v>
      </c>
      <c r="AQ48" s="63">
        <v>5.4880961700116526E-2</v>
      </c>
      <c r="AR48" s="63">
        <v>2.9462931479924716E-3</v>
      </c>
      <c r="AS48" s="63" t="s">
        <v>188</v>
      </c>
      <c r="AT48" s="63"/>
      <c r="AU48" s="63">
        <v>3.2394485558759818E-3</v>
      </c>
      <c r="AV48" s="63">
        <v>1.0589938211062282E-3</v>
      </c>
      <c r="AW48" s="63">
        <v>9.3554487858888272E-2</v>
      </c>
      <c r="AX48" s="63">
        <v>5.6974596378124294E-4</v>
      </c>
      <c r="AY48" s="63" t="s">
        <v>188</v>
      </c>
      <c r="AZ48" s="63"/>
      <c r="BA48" s="63" t="s">
        <v>188</v>
      </c>
      <c r="BB48" s="63"/>
      <c r="BC48" s="63" t="s">
        <v>188</v>
      </c>
      <c r="BD48" s="63"/>
      <c r="BE48" s="63" t="s">
        <v>188</v>
      </c>
      <c r="BF48" s="63"/>
      <c r="BG48" s="63" t="s">
        <v>188</v>
      </c>
      <c r="BH48" s="63"/>
      <c r="BI48" s="63" t="s">
        <v>188</v>
      </c>
      <c r="BJ48" s="63"/>
      <c r="BK48" s="63">
        <v>0.25452709152974795</v>
      </c>
      <c r="BL48" s="63">
        <v>2.7950925080431088E-3</v>
      </c>
      <c r="BM48" s="63">
        <v>0.33357413264847441</v>
      </c>
      <c r="BN48" s="63">
        <v>6.2376581945386258E-3</v>
      </c>
      <c r="BO48" s="63">
        <v>0.22312345460099972</v>
      </c>
      <c r="BP48" s="63">
        <v>1.7385907501594469E-3</v>
      </c>
      <c r="BQ48" s="63">
        <v>2.3092460004011106E-2</v>
      </c>
      <c r="BR48" s="63">
        <v>1.9793985187545722E-2</v>
      </c>
      <c r="BS48" s="63"/>
      <c r="BT48" s="63">
        <v>1.0031521673741028</v>
      </c>
      <c r="BU48" s="63">
        <v>7.2171328540113849E-2</v>
      </c>
      <c r="BV48" s="63">
        <v>68.687520665134869</v>
      </c>
      <c r="BW48" s="63">
        <v>11.889653862357791</v>
      </c>
      <c r="BX48" s="63">
        <v>0.24839575170756834</v>
      </c>
      <c r="BY48" s="63">
        <v>1.8473239189938942E-2</v>
      </c>
      <c r="BZ48" s="63">
        <v>2.9800830349584657E-2</v>
      </c>
      <c r="CA48" s="63">
        <v>1.7669109578794496E-4</v>
      </c>
      <c r="CB48" s="63">
        <v>2.2943424034170743</v>
      </c>
      <c r="CC48" s="63">
        <v>9.7195524950521139E-2</v>
      </c>
      <c r="CD48" s="63">
        <v>21.177418469131482</v>
      </c>
      <c r="CE48" s="63">
        <v>1.0640915032505809</v>
      </c>
      <c r="CF48" s="63">
        <v>166.89867609831907</v>
      </c>
      <c r="CG48" s="63">
        <v>34.385889092647474</v>
      </c>
      <c r="CH48" s="63">
        <v>0.37111234901140427</v>
      </c>
      <c r="CI48" s="63">
        <v>0.14528924321378145</v>
      </c>
      <c r="CJ48" s="63">
        <v>99.588048839828971</v>
      </c>
      <c r="CK48" s="63">
        <v>13.584965748784409</v>
      </c>
      <c r="CL48" s="63">
        <v>9.8622022669585956</v>
      </c>
      <c r="CM48" s="63">
        <v>0.49187960106161366</v>
      </c>
      <c r="CN48" s="63">
        <v>17.881754684479855</v>
      </c>
      <c r="CO48" s="63">
        <v>0.61589521369670386</v>
      </c>
      <c r="CP48" s="63">
        <v>6.3106187118624133</v>
      </c>
      <c r="CQ48" s="63">
        <v>2.0943065054939205</v>
      </c>
      <c r="CR48" s="63">
        <v>185.49395608808334</v>
      </c>
      <c r="CS48">
        <v>26.813939879653574</v>
      </c>
      <c r="CU48" s="63">
        <v>3.0051850417983408</v>
      </c>
      <c r="CV48" s="63">
        <v>2.4530495882074761</v>
      </c>
      <c r="CW48" s="63">
        <v>9.6793936414764248E-2</v>
      </c>
    </row>
    <row r="49" spans="1:101">
      <c r="A49" s="4" t="s">
        <v>221</v>
      </c>
      <c r="B49" s="447"/>
      <c r="C49" s="63">
        <v>1.2183709488978323</v>
      </c>
      <c r="D49" s="63">
        <v>8.8607365223351303E-2</v>
      </c>
      <c r="E49" s="63">
        <v>173.07537570190024</v>
      </c>
      <c r="F49" s="63">
        <v>14.901606946051961</v>
      </c>
      <c r="G49" s="63">
        <v>2.8612502810539193</v>
      </c>
      <c r="H49" s="63">
        <v>0.39816223367848497</v>
      </c>
      <c r="I49" s="63">
        <v>0.95110405926019637</v>
      </c>
      <c r="J49" s="63">
        <v>0.1128942976104905</v>
      </c>
      <c r="K49" s="63">
        <v>0.17226365934717339</v>
      </c>
      <c r="L49" s="63">
        <v>4.003439160900997E-2</v>
      </c>
      <c r="M49" s="63">
        <v>0.27900434020485604</v>
      </c>
      <c r="N49" s="63">
        <v>5.2377955272526866E-2</v>
      </c>
      <c r="O49" s="63">
        <v>10.292334805470155</v>
      </c>
      <c r="P49" s="63">
        <v>0.49634744937136238</v>
      </c>
      <c r="Q49" s="63">
        <v>5.4669820540803622</v>
      </c>
      <c r="R49" s="63">
        <v>0.42628343833445476</v>
      </c>
      <c r="S49" s="63">
        <v>11.899437142520751</v>
      </c>
      <c r="T49" s="63">
        <v>0.89730589689336659</v>
      </c>
      <c r="U49" s="63">
        <v>9.7063277388137195</v>
      </c>
      <c r="V49" s="63">
        <v>0.42236483041747969</v>
      </c>
      <c r="W49" s="63">
        <v>11.61062500945985</v>
      </c>
      <c r="X49" s="63">
        <v>0.67800964245645445</v>
      </c>
      <c r="Y49" s="63">
        <v>0.55917293534995072</v>
      </c>
      <c r="Z49" s="63">
        <v>5.801700865309771E-2</v>
      </c>
      <c r="AA49" s="63">
        <v>0.77868067187721779</v>
      </c>
      <c r="AB49" s="63">
        <v>3.4480323354997906E-2</v>
      </c>
      <c r="AC49" s="63">
        <v>0.22022722251468788</v>
      </c>
      <c r="AD49" s="63">
        <v>2.5370695179246995E-3</v>
      </c>
      <c r="AE49" s="63">
        <v>0.26101348967463134</v>
      </c>
      <c r="AF49" s="63">
        <v>3.3736135107495439E-3</v>
      </c>
      <c r="AG49" s="63">
        <v>0.19616388933056864</v>
      </c>
      <c r="AH49" s="63">
        <v>1.1383612166884945E-3</v>
      </c>
      <c r="AI49" s="63">
        <v>41.886525864892185</v>
      </c>
      <c r="AJ49" s="63">
        <v>1.5353592041534299</v>
      </c>
      <c r="AK49" s="63">
        <v>108.59060753719814</v>
      </c>
      <c r="AL49" s="63">
        <v>3.5041005703121835</v>
      </c>
      <c r="AM49" s="63">
        <v>13.248201938433747</v>
      </c>
      <c r="AN49" s="63">
        <v>0.52513407455988237</v>
      </c>
      <c r="AO49" s="63">
        <v>47.21884088982825</v>
      </c>
      <c r="AP49" s="63">
        <v>1.9816429282147299</v>
      </c>
      <c r="AQ49" s="63">
        <v>9.0412912829424101</v>
      </c>
      <c r="AR49" s="63">
        <v>0.44840808969722329</v>
      </c>
      <c r="AS49" s="63">
        <v>1.7521950477849197</v>
      </c>
      <c r="AT49" s="63">
        <v>9.7440850709282489E-2</v>
      </c>
      <c r="AU49" s="63">
        <v>7.21000608905128</v>
      </c>
      <c r="AV49" s="63">
        <v>0.39692545483620967</v>
      </c>
      <c r="AW49" s="63">
        <v>0.92477636339031744</v>
      </c>
      <c r="AX49" s="63">
        <v>4.4978392910733744E-2</v>
      </c>
      <c r="AY49" s="63">
        <v>4.3852096439857995</v>
      </c>
      <c r="AZ49" s="63">
        <v>0.25387572271342113</v>
      </c>
      <c r="BA49" s="63">
        <v>0.60228597738428524</v>
      </c>
      <c r="BB49" s="63">
        <v>4.5886880677749466E-2</v>
      </c>
      <c r="BC49" s="63">
        <v>1.5480992827847755</v>
      </c>
      <c r="BD49" s="63">
        <v>0.10237401107584562</v>
      </c>
      <c r="BE49" s="63">
        <v>6.0236813669793034E-2</v>
      </c>
      <c r="BF49" s="63">
        <v>1.3759120588554708E-2</v>
      </c>
      <c r="BG49" s="63">
        <v>0.90976013839202174</v>
      </c>
      <c r="BH49" s="63">
        <v>6.5768254749400012E-2</v>
      </c>
      <c r="BI49" s="63">
        <v>8.2777477029943855E-2</v>
      </c>
      <c r="BJ49" s="63">
        <v>8.7779586973787387E-3</v>
      </c>
      <c r="BK49" s="63">
        <v>0.25501383079619527</v>
      </c>
      <c r="BL49" s="63">
        <v>3.5183898434711001E-3</v>
      </c>
      <c r="BM49" s="63">
        <v>0.33313687893934557</v>
      </c>
      <c r="BN49" s="63">
        <v>4.5694826262703478E-3</v>
      </c>
      <c r="BO49" s="63">
        <v>0.22862018453904587</v>
      </c>
      <c r="BP49" s="63">
        <v>2.8452052346218965E-3</v>
      </c>
      <c r="BQ49" s="63">
        <v>2.1273620509680415</v>
      </c>
      <c r="BR49" s="63">
        <v>6.0122402175434131E-2</v>
      </c>
      <c r="BS49" s="63"/>
      <c r="BT49" s="63">
        <v>2.0025232310756969</v>
      </c>
      <c r="BU49" s="63">
        <v>1.7173855249310084</v>
      </c>
      <c r="BV49" s="63">
        <v>162.22784248339974</v>
      </c>
      <c r="BW49" s="63">
        <v>66.05078593421095</v>
      </c>
      <c r="BX49" s="63">
        <v>0.25003338114209828</v>
      </c>
      <c r="BY49" s="63">
        <v>4.7972112793269191E-2</v>
      </c>
      <c r="BZ49" s="63">
        <v>0.19044165737051791</v>
      </c>
      <c r="CA49" s="63">
        <v>0.14925438504317096</v>
      </c>
      <c r="CB49" s="63">
        <v>2.1988070637450199</v>
      </c>
      <c r="CC49" s="63">
        <v>0.63792262166344815</v>
      </c>
      <c r="CD49" s="63">
        <v>56.013298160690567</v>
      </c>
      <c r="CE49" s="63">
        <v>54.669520028446044</v>
      </c>
      <c r="CF49" s="63">
        <v>226.56803261885793</v>
      </c>
      <c r="CG49" s="63">
        <v>111.71921004798276</v>
      </c>
      <c r="CH49" s="63">
        <v>1.3828097968127491</v>
      </c>
      <c r="CI49" s="63">
        <v>0.97619299096564016</v>
      </c>
      <c r="CJ49" s="63">
        <v>163.94162684462151</v>
      </c>
      <c r="CK49" s="63">
        <v>13.299721605409189</v>
      </c>
      <c r="CL49" s="63">
        <v>18.765775059760955</v>
      </c>
      <c r="CM49" s="63">
        <v>13.56325224144641</v>
      </c>
      <c r="CN49" s="63">
        <v>28.933284393094286</v>
      </c>
      <c r="CO49" s="63">
        <v>6.0074305193370625</v>
      </c>
      <c r="CP49" s="63">
        <v>8.1112497954847278</v>
      </c>
      <c r="CQ49" s="63">
        <v>6.4248682996457553</v>
      </c>
      <c r="CR49" s="63">
        <v>265.18103150464805</v>
      </c>
      <c r="CS49">
        <v>117.50889303761443</v>
      </c>
      <c r="CU49" s="63">
        <v>244.6862297122419</v>
      </c>
      <c r="CV49" s="63">
        <v>221.73766256107962</v>
      </c>
      <c r="CW49" s="63">
        <v>15.723151785688218</v>
      </c>
    </row>
    <row r="50" spans="1:101">
      <c r="A50" s="4" t="s">
        <v>290</v>
      </c>
      <c r="B50" s="447"/>
      <c r="C50" s="63">
        <v>2.4371674703140638</v>
      </c>
      <c r="D50" s="63">
        <v>4.8467990042393445E-2</v>
      </c>
      <c r="E50" s="63">
        <v>1081.6196333022224</v>
      </c>
      <c r="F50" s="63">
        <v>69.447479858065108</v>
      </c>
      <c r="G50" s="63">
        <v>15.852906941345479</v>
      </c>
      <c r="H50" s="63">
        <v>1.2770248452116435</v>
      </c>
      <c r="I50" s="63">
        <v>2.3544812942864706</v>
      </c>
      <c r="J50" s="63">
        <v>0.13080754511999387</v>
      </c>
      <c r="K50" s="63">
        <v>0.2488745365983539</v>
      </c>
      <c r="L50" s="63">
        <v>4.6083957026800938E-2</v>
      </c>
      <c r="M50" s="63">
        <v>0.35631860788731107</v>
      </c>
      <c r="N50" s="63">
        <v>3.720267859299662E-2</v>
      </c>
      <c r="O50" s="63">
        <v>15.949937467912759</v>
      </c>
      <c r="P50" s="63">
        <v>0.56945068232804452</v>
      </c>
      <c r="Q50" s="63">
        <v>2.2712589232832223</v>
      </c>
      <c r="R50" s="63">
        <v>0.1690809401854198</v>
      </c>
      <c r="S50" s="63">
        <v>1.92026153349304</v>
      </c>
      <c r="T50" s="63">
        <v>8.3427358294941314E-2</v>
      </c>
      <c r="U50" s="63">
        <v>0.74871945264819229</v>
      </c>
      <c r="V50" s="63">
        <v>3.913299236760712E-3</v>
      </c>
      <c r="W50" s="63">
        <v>1.6825353381661847</v>
      </c>
      <c r="X50" s="63">
        <v>1.2298651415341628E-2</v>
      </c>
      <c r="Y50" s="63">
        <v>2.6332033237429715</v>
      </c>
      <c r="Z50" s="63">
        <v>0.680209492126154</v>
      </c>
      <c r="AA50" s="63">
        <v>1.5967735938672103</v>
      </c>
      <c r="AB50" s="63">
        <v>7.9941436791619677E-2</v>
      </c>
      <c r="AC50" s="63">
        <v>0.21261021520681578</v>
      </c>
      <c r="AD50" s="63">
        <v>1.8364044351698373E-3</v>
      </c>
      <c r="AE50" s="63">
        <v>0.27816369787113016</v>
      </c>
      <c r="AF50" s="63">
        <v>2.144392792385224E-3</v>
      </c>
      <c r="AG50" s="63">
        <v>0.209849314119568</v>
      </c>
      <c r="AH50" s="63">
        <v>2.8293899650987677E-3</v>
      </c>
      <c r="AI50" s="63">
        <v>0.75032993737613529</v>
      </c>
      <c r="AJ50" s="63">
        <v>2.1106810135119877E-2</v>
      </c>
      <c r="AK50" s="63">
        <v>2.8842493783113068</v>
      </c>
      <c r="AL50" s="63">
        <v>5.9385429158323885E-2</v>
      </c>
      <c r="AM50" s="63">
        <v>0.40855259548700601</v>
      </c>
      <c r="AN50" s="63">
        <v>7.5621490656591905E-3</v>
      </c>
      <c r="AO50" s="63">
        <v>2.2216551724292759</v>
      </c>
      <c r="AP50" s="63">
        <v>5.3134407967276136E-2</v>
      </c>
      <c r="AQ50" s="63">
        <v>0.55789564643169542</v>
      </c>
      <c r="AR50" s="63">
        <v>1.3869132028991661E-2</v>
      </c>
      <c r="AS50" s="63">
        <v>5.7617774806281032E-2</v>
      </c>
      <c r="AT50" s="63">
        <v>2.6953488512573482E-3</v>
      </c>
      <c r="AU50" s="63">
        <v>0.4527314155629043</v>
      </c>
      <c r="AV50" s="63">
        <v>8.1409298464029996E-3</v>
      </c>
      <c r="AW50" s="63">
        <v>0.16236068390429409</v>
      </c>
      <c r="AX50" s="63">
        <v>1.3102374048812348E-3</v>
      </c>
      <c r="AY50" s="63">
        <v>0.43475082672909277</v>
      </c>
      <c r="AZ50" s="63">
        <v>6.9670618364192334E-3</v>
      </c>
      <c r="BA50" s="63" t="s">
        <v>188</v>
      </c>
      <c r="BB50" s="63">
        <v>1.1531569311418494E-3</v>
      </c>
      <c r="BC50" s="63">
        <v>0.1381194485960949</v>
      </c>
      <c r="BD50" s="63">
        <v>2.2796563923677179E-3</v>
      </c>
      <c r="BE50" s="63" t="s">
        <v>188</v>
      </c>
      <c r="BF50" s="63"/>
      <c r="BG50" s="63">
        <v>5.9057866920034653E-2</v>
      </c>
      <c r="BH50" s="63">
        <v>1.9901722121531194E-3</v>
      </c>
      <c r="BI50" s="63" t="s">
        <v>188</v>
      </c>
      <c r="BJ50" s="63"/>
      <c r="BK50" s="63">
        <v>0.36041083019219977</v>
      </c>
      <c r="BL50" s="63">
        <v>2.3175424925093804E-2</v>
      </c>
      <c r="BM50" s="63">
        <v>0.33048704198011675</v>
      </c>
      <c r="BN50" s="63">
        <v>2.5136634635766824E-3</v>
      </c>
      <c r="BO50" s="63">
        <v>0.22194171027557216</v>
      </c>
      <c r="BP50" s="63">
        <v>1.8364289642747676E-3</v>
      </c>
      <c r="BQ50" s="63">
        <v>0.2619998457550361</v>
      </c>
      <c r="BR50" s="63">
        <v>8.3678817891318959E-3</v>
      </c>
      <c r="BS50" s="63"/>
      <c r="BT50" s="63">
        <v>8.4430467467922128</v>
      </c>
      <c r="BU50" s="63">
        <v>8.1086360196063545</v>
      </c>
      <c r="BV50" s="63">
        <v>162.53147959598917</v>
      </c>
      <c r="BW50" s="63">
        <v>82.291705260919201</v>
      </c>
      <c r="BX50" s="63">
        <v>0.22708290822307939</v>
      </c>
      <c r="BY50" s="63">
        <v>3.2854029911467179E-2</v>
      </c>
      <c r="BZ50" s="63">
        <v>8.8715322304982094E-2</v>
      </c>
      <c r="CA50" s="63">
        <v>5.0662155480151176E-2</v>
      </c>
      <c r="CB50" s="63">
        <v>2.0837920687958698</v>
      </c>
      <c r="CC50" s="63">
        <v>0.43950560936448257</v>
      </c>
      <c r="CD50" s="63">
        <v>57.938427057558094</v>
      </c>
      <c r="CE50" s="63">
        <v>29.958765762215393</v>
      </c>
      <c r="CF50" s="63">
        <v>199.89112292851613</v>
      </c>
      <c r="CG50" s="63">
        <v>134.41893199113164</v>
      </c>
      <c r="CH50" s="63">
        <v>4.9608386639759452</v>
      </c>
      <c r="CI50" s="63">
        <v>5.0748877003959665</v>
      </c>
      <c r="CJ50" s="63">
        <v>169.96014269185397</v>
      </c>
      <c r="CK50" s="63">
        <v>66.817010203828801</v>
      </c>
      <c r="CL50" s="63">
        <v>29.496548697330223</v>
      </c>
      <c r="CM50" s="63">
        <v>21.55907219478577</v>
      </c>
      <c r="CN50" s="63">
        <v>5.3842467688847746</v>
      </c>
      <c r="CO50" s="63">
        <v>0.11364072101035719</v>
      </c>
      <c r="CP50" s="63">
        <v>5.3109012294615923</v>
      </c>
      <c r="CQ50" s="63">
        <v>4.425187803177832</v>
      </c>
      <c r="CR50" s="63">
        <v>273.50920309384281</v>
      </c>
      <c r="CS50">
        <v>160.2708029823992</v>
      </c>
      <c r="CU50" s="63">
        <v>9.375105257991212</v>
      </c>
      <c r="CV50" s="63">
        <v>6.8803005048416992</v>
      </c>
      <c r="CW50" s="63">
        <v>1.2470202417124205</v>
      </c>
    </row>
    <row r="51" spans="1:101">
      <c r="A51" s="4" t="s">
        <v>460</v>
      </c>
      <c r="B51" s="447"/>
      <c r="C51" s="63">
        <v>1.316257481167395</v>
      </c>
      <c r="D51" s="63">
        <v>0.23296356448533082</v>
      </c>
      <c r="E51" s="63">
        <v>199.77600973822132</v>
      </c>
      <c r="F51" s="63">
        <v>24.911122747806441</v>
      </c>
      <c r="G51" s="63">
        <v>3.8244381414669917</v>
      </c>
      <c r="H51" s="63">
        <v>2.4721039442729302</v>
      </c>
      <c r="I51" s="63">
        <v>0.546268403685642</v>
      </c>
      <c r="J51" s="63">
        <v>0.3837416157679836</v>
      </c>
      <c r="K51" s="63">
        <v>0.56145602500374425</v>
      </c>
      <c r="L51" s="63">
        <v>0.27953066655281622</v>
      </c>
      <c r="M51" s="63">
        <v>0.5507756804024303</v>
      </c>
      <c r="N51" s="63">
        <v>0.24218834085893221</v>
      </c>
      <c r="O51" s="63">
        <v>7.1514749402650848</v>
      </c>
      <c r="P51" s="63">
        <v>2.0885525285544349</v>
      </c>
      <c r="Q51" s="63">
        <v>3.6307719864809247</v>
      </c>
      <c r="R51" s="63">
        <v>0.63201194103705893</v>
      </c>
      <c r="S51" s="63">
        <v>2.2482387595739062</v>
      </c>
      <c r="T51" s="63">
        <v>0.42667684539642275</v>
      </c>
      <c r="U51" s="63">
        <v>2.5245829975973684</v>
      </c>
      <c r="V51" s="63">
        <v>0.4129983772636438</v>
      </c>
      <c r="W51" s="63">
        <v>3.1528948015493561</v>
      </c>
      <c r="X51" s="63">
        <v>0.49516266569950357</v>
      </c>
      <c r="Y51" s="63">
        <v>1.3692697547301051</v>
      </c>
      <c r="Z51" s="63">
        <v>0.3151444261427736</v>
      </c>
      <c r="AA51" s="63">
        <v>0.65785759110800002</v>
      </c>
      <c r="AB51" s="63">
        <v>0.12148346096969641</v>
      </c>
      <c r="AC51" s="63">
        <v>0.21378192717802255</v>
      </c>
      <c r="AD51" s="63">
        <v>1.1920056867001322E-3</v>
      </c>
      <c r="AE51" s="63">
        <v>0.25241007184253483</v>
      </c>
      <c r="AF51" s="63">
        <v>9.8035631386819266E-4</v>
      </c>
      <c r="AG51" s="63">
        <v>0.19051848216884862</v>
      </c>
      <c r="AH51" s="63">
        <v>4.2379851513495966E-3</v>
      </c>
      <c r="AI51" s="63">
        <v>9.1048043396568676</v>
      </c>
      <c r="AJ51" s="63">
        <v>1.6763119397373192</v>
      </c>
      <c r="AK51" s="63">
        <v>27.271497144599621</v>
      </c>
      <c r="AL51" s="63">
        <v>4.9840828135638491</v>
      </c>
      <c r="AM51" s="63">
        <v>2.9869895752116906</v>
      </c>
      <c r="AN51" s="63">
        <v>0.55545107626078605</v>
      </c>
      <c r="AO51" s="63">
        <v>11.599808088712363</v>
      </c>
      <c r="AP51" s="63">
        <v>2.1185559412203583</v>
      </c>
      <c r="AQ51" s="63">
        <v>2.4481882007050459</v>
      </c>
      <c r="AR51" s="63">
        <v>0.450178359527387</v>
      </c>
      <c r="AS51" s="63">
        <v>0.45698051378626942</v>
      </c>
      <c r="AT51" s="63">
        <v>9.750029452071729E-2</v>
      </c>
      <c r="AU51" s="63">
        <v>1.9955348771995547</v>
      </c>
      <c r="AV51" s="63">
        <v>0.37714225493991416</v>
      </c>
      <c r="AW51" s="63">
        <v>0.34170295087799962</v>
      </c>
      <c r="AX51" s="63">
        <v>4.7355349459848407E-2</v>
      </c>
      <c r="AY51" s="63">
        <v>1.2842339256321627</v>
      </c>
      <c r="AZ51" s="63">
        <v>0.24329236310252156</v>
      </c>
      <c r="BA51" s="63">
        <v>9.7287272382076004E-2</v>
      </c>
      <c r="BB51" s="63">
        <v>3.5919692179112991E-2</v>
      </c>
      <c r="BC51" s="63">
        <v>0.33121099541424998</v>
      </c>
      <c r="BD51" s="63">
        <v>7.5115710609009512E-2</v>
      </c>
      <c r="BE51" s="63" t="s">
        <v>188</v>
      </c>
      <c r="BF51" s="63"/>
      <c r="BG51" s="63">
        <v>0.12539845389151194</v>
      </c>
      <c r="BH51" s="63">
        <v>4.0546629707430476E-2</v>
      </c>
      <c r="BI51" s="63" t="s">
        <v>188</v>
      </c>
      <c r="BJ51" s="63"/>
      <c r="BK51" s="63">
        <v>0.27282066153153012</v>
      </c>
      <c r="BL51" s="63">
        <v>1.0416659338045873E-2</v>
      </c>
      <c r="BM51" s="63">
        <v>0.32770296460531084</v>
      </c>
      <c r="BN51" s="63">
        <v>1.5113010807837036E-3</v>
      </c>
      <c r="BO51" s="63">
        <v>0.22299001728176823</v>
      </c>
      <c r="BP51" s="63">
        <v>8.0487649999793915E-4</v>
      </c>
      <c r="BQ51" s="63">
        <v>0.72334793528328234</v>
      </c>
      <c r="BR51" s="63">
        <v>0.21730871569654461</v>
      </c>
      <c r="BS51" s="63"/>
      <c r="BT51" s="63">
        <v>11.581052469116463</v>
      </c>
      <c r="BU51" s="63">
        <v>5.0786805451568195</v>
      </c>
      <c r="BV51" s="63">
        <v>509.75729242571674</v>
      </c>
      <c r="BW51" s="63">
        <v>237.41162922492637</v>
      </c>
      <c r="BX51" s="63">
        <v>0.39602233300819573</v>
      </c>
      <c r="BY51" s="63">
        <v>0.11173796223153031</v>
      </c>
      <c r="BZ51" s="63">
        <v>0.52444561804881973</v>
      </c>
      <c r="CA51" s="63">
        <v>0.3301383038020631</v>
      </c>
      <c r="CB51" s="63">
        <v>2.1493173443357931</v>
      </c>
      <c r="CC51" s="63">
        <v>0.38938251368814836</v>
      </c>
      <c r="CD51" s="63">
        <v>71.882471747658187</v>
      </c>
      <c r="CE51" s="63">
        <v>16.991957530022557</v>
      </c>
      <c r="CF51" s="63">
        <v>226.24364311580271</v>
      </c>
      <c r="CG51" s="63">
        <v>121.93887371957868</v>
      </c>
      <c r="CH51" s="63">
        <v>8.0734719859345034</v>
      </c>
      <c r="CI51" s="63">
        <v>2.267966565842138</v>
      </c>
      <c r="CJ51" s="63">
        <v>777.67754162330846</v>
      </c>
      <c r="CK51" s="63">
        <v>470.53574426957744</v>
      </c>
      <c r="CL51" s="63">
        <v>35.509458479895045</v>
      </c>
      <c r="CM51" s="63">
        <v>15.1048918871433</v>
      </c>
      <c r="CN51" s="63">
        <v>26.951001809835663</v>
      </c>
      <c r="CO51" s="63">
        <v>5.0514849704200291</v>
      </c>
      <c r="CP51" s="63">
        <v>9.9699557522123907</v>
      </c>
      <c r="CQ51" s="63"/>
      <c r="CR51" s="63">
        <v>460.9804254607584</v>
      </c>
      <c r="CS51">
        <v>18.915034020994966</v>
      </c>
      <c r="CU51" s="63">
        <v>59.912297213986612</v>
      </c>
      <c r="CV51" s="63">
        <v>53.868267862671857</v>
      </c>
      <c r="CW51" s="63">
        <v>4.175368475397554</v>
      </c>
    </row>
    <row r="52" spans="1:101" s="5" customFormat="1">
      <c r="A52" s="7" t="s">
        <v>461</v>
      </c>
      <c r="B52" s="441"/>
      <c r="C52" s="86">
        <v>0.49473235802301191</v>
      </c>
      <c r="D52" s="86">
        <v>7.3374272910024976E-2</v>
      </c>
      <c r="E52" s="86">
        <v>135.31161222957948</v>
      </c>
      <c r="F52" s="86">
        <v>24.629145133011505</v>
      </c>
      <c r="G52" s="86">
        <v>0.74064451846877466</v>
      </c>
      <c r="H52" s="86">
        <v>0.40351358447223762</v>
      </c>
      <c r="I52" s="86">
        <v>8.9057856037033978E-2</v>
      </c>
      <c r="J52" s="86">
        <v>4.8764161064381827E-2</v>
      </c>
      <c r="K52" s="86">
        <v>0.20886307772531745</v>
      </c>
      <c r="L52" s="86">
        <v>9.5732656420340942E-2</v>
      </c>
      <c r="M52" s="86">
        <v>0.42331532580615089</v>
      </c>
      <c r="N52" s="86">
        <v>0.12420126222670723</v>
      </c>
      <c r="O52" s="86">
        <v>1.2965437121603927</v>
      </c>
      <c r="P52" s="86">
        <v>0.32397752637579896</v>
      </c>
      <c r="Q52" s="86">
        <v>5.4454491145792829</v>
      </c>
      <c r="R52" s="86">
        <v>1.5451468314930459</v>
      </c>
      <c r="S52" s="86">
        <v>0.44795157912964739</v>
      </c>
      <c r="T52" s="86">
        <v>3.0311598278529629E-2</v>
      </c>
      <c r="U52" s="86">
        <v>0.63909606251317763</v>
      </c>
      <c r="V52" s="86">
        <v>2.3314966116511602E-2</v>
      </c>
      <c r="W52" s="86">
        <v>0.71752859309749517</v>
      </c>
      <c r="X52" s="86">
        <v>3.3617688244276932E-2</v>
      </c>
      <c r="Y52" s="86">
        <v>0.88047711499471737</v>
      </c>
      <c r="Z52" s="86">
        <v>0.15312542986778019</v>
      </c>
      <c r="AA52" s="86">
        <v>0.47645706413329297</v>
      </c>
      <c r="AB52" s="86">
        <v>0.14473795722968477</v>
      </c>
      <c r="AC52" s="86">
        <v>0.21403482189532708</v>
      </c>
      <c r="AD52" s="86">
        <v>1.2563269991885874E-3</v>
      </c>
      <c r="AE52" s="86">
        <v>0.25489258535674414</v>
      </c>
      <c r="AF52" s="86">
        <v>1.6067528192375308E-3</v>
      </c>
      <c r="AG52" s="86">
        <v>0.18783931439555115</v>
      </c>
      <c r="AH52" s="86">
        <v>2.1281788124323229E-3</v>
      </c>
      <c r="AI52" s="86">
        <v>2.2020840114986457</v>
      </c>
      <c r="AJ52" s="86">
        <v>0.12886082159808604</v>
      </c>
      <c r="AK52" s="86">
        <v>5.0666548827888711</v>
      </c>
      <c r="AL52" s="86">
        <v>0.26750018093772543</v>
      </c>
      <c r="AM52" s="86">
        <v>0.49969049270514326</v>
      </c>
      <c r="AN52" s="86">
        <v>2.8384776972481939E-2</v>
      </c>
      <c r="AO52" s="86">
        <v>2.0890954138050954</v>
      </c>
      <c r="AP52" s="86">
        <v>0.10282334254775351</v>
      </c>
      <c r="AQ52" s="86">
        <v>0.33649310196865373</v>
      </c>
      <c r="AR52" s="86">
        <v>1.8534346455545584E-2</v>
      </c>
      <c r="AS52" s="86">
        <v>4.4180132150686575E-3</v>
      </c>
      <c r="AT52" s="86"/>
      <c r="AU52" s="86">
        <v>0.23320251548635604</v>
      </c>
      <c r="AV52" s="86">
        <v>1.814688762732853E-2</v>
      </c>
      <c r="AW52" s="86">
        <v>0.1189584063680575</v>
      </c>
      <c r="AX52" s="86">
        <v>2.1912452349231669E-3</v>
      </c>
      <c r="AY52" s="86">
        <v>0.11932319964029102</v>
      </c>
      <c r="AZ52" s="86">
        <v>1.2413626978992509E-2</v>
      </c>
      <c r="BA52" s="86" t="s">
        <v>188</v>
      </c>
      <c r="BB52" s="86"/>
      <c r="BC52" s="86" t="s">
        <v>188</v>
      </c>
      <c r="BD52" s="86"/>
      <c r="BE52" s="86" t="s">
        <v>188</v>
      </c>
      <c r="BF52" s="86"/>
      <c r="BG52" s="86" t="s">
        <v>188</v>
      </c>
      <c r="BH52" s="86"/>
      <c r="BI52" s="86" t="s">
        <v>188</v>
      </c>
      <c r="BJ52" s="86"/>
      <c r="BK52" s="86">
        <v>0.25652825874416219</v>
      </c>
      <c r="BL52" s="86">
        <v>3.8188920442094694E-3</v>
      </c>
      <c r="BM52" s="86">
        <v>0.33026015392831282</v>
      </c>
      <c r="BN52" s="86">
        <v>1.4635631483425789E-3</v>
      </c>
      <c r="BO52" s="86">
        <v>0.2240480514673239</v>
      </c>
      <c r="BP52" s="86">
        <v>7.5104355651436146E-4</v>
      </c>
      <c r="BQ52" s="86">
        <v>2.0966387233185172E-2</v>
      </c>
      <c r="BR52" s="86">
        <v>1.650235320054564E-2</v>
      </c>
      <c r="BS52" s="86"/>
      <c r="BT52" s="86">
        <v>5.2826907709827493</v>
      </c>
      <c r="BU52" s="86">
        <v>2.5974450252267736</v>
      </c>
      <c r="BV52" s="86">
        <v>374.51988868956323</v>
      </c>
      <c r="BW52" s="86">
        <v>212.63078092231956</v>
      </c>
      <c r="BX52" s="86">
        <v>0.31012987866286862</v>
      </c>
      <c r="BY52" s="86">
        <v>0.12493426254678919</v>
      </c>
      <c r="BZ52" s="86">
        <v>0.46010638995170955</v>
      </c>
      <c r="CA52" s="86">
        <v>0.120673571586949</v>
      </c>
      <c r="CB52" s="86">
        <v>2.301052029062761</v>
      </c>
      <c r="CC52" s="86">
        <v>0.46327931936362149</v>
      </c>
      <c r="CD52" s="86">
        <v>102.56629743557062</v>
      </c>
      <c r="CE52" s="86">
        <v>35.942574173951549</v>
      </c>
      <c r="CF52" s="86">
        <v>283.40264421820876</v>
      </c>
      <c r="CG52" s="86">
        <v>109.95496006136239</v>
      </c>
      <c r="CH52" s="86">
        <v>4.0021233785195989</v>
      </c>
      <c r="CI52" s="86">
        <v>2.5285034762235692</v>
      </c>
      <c r="CJ52" s="86">
        <v>459.35532198290031</v>
      </c>
      <c r="CK52" s="86">
        <v>479.31857990488311</v>
      </c>
      <c r="CL52" s="86">
        <v>32.364825844872193</v>
      </c>
      <c r="CM52" s="86">
        <v>4.7966525392473756</v>
      </c>
      <c r="CN52" s="86">
        <v>19.768790054000188</v>
      </c>
      <c r="CO52" s="86">
        <v>2.0858666315697008</v>
      </c>
      <c r="CP52" s="86">
        <v>15.072359505338918</v>
      </c>
      <c r="CQ52" s="86">
        <v>3.5124777259299313</v>
      </c>
      <c r="CR52" s="86">
        <v>408.07914656731168</v>
      </c>
      <c r="CS52" s="5">
        <v>44.349755487426556</v>
      </c>
      <c r="CU52" s="86">
        <v>11.268125430933384</v>
      </c>
      <c r="CV52" s="86">
        <v>10.198435915981477</v>
      </c>
      <c r="CW52" s="86">
        <v>0.47148412149470459</v>
      </c>
    </row>
    <row r="53" spans="1:101">
      <c r="A53" s="4" t="s">
        <v>262</v>
      </c>
      <c r="B53" s="440" t="s">
        <v>425</v>
      </c>
      <c r="C53" s="230">
        <v>11.474360762135506</v>
      </c>
      <c r="D53" s="230">
        <v>0.45727002552582374</v>
      </c>
      <c r="E53" s="230">
        <v>3785.097861448377</v>
      </c>
      <c r="F53" s="230">
        <v>144.12819111176861</v>
      </c>
      <c r="G53" s="340">
        <v>99.508240898548152</v>
      </c>
      <c r="H53" s="340">
        <v>3.9527710151950886</v>
      </c>
      <c r="I53" s="340">
        <v>66.892700224479015</v>
      </c>
      <c r="J53" s="340">
        <v>2.447872657370302</v>
      </c>
      <c r="K53" s="230">
        <v>4.7388893551043969</v>
      </c>
      <c r="L53" s="230">
        <v>0.38627105578645515</v>
      </c>
      <c r="M53" s="230">
        <v>12.501966497700892</v>
      </c>
      <c r="N53" s="230">
        <v>2.9574743182794694</v>
      </c>
      <c r="O53" s="230">
        <v>17.716089831414191</v>
      </c>
      <c r="P53" s="230">
        <v>10.876516949281363</v>
      </c>
      <c r="Q53" s="63">
        <v>44.448873940237569</v>
      </c>
      <c r="R53" s="63">
        <v>6.0876608810130479</v>
      </c>
      <c r="S53" s="63">
        <v>21.553284213128421</v>
      </c>
      <c r="T53" s="63">
        <v>1.1254152098619823</v>
      </c>
      <c r="U53" s="63">
        <v>5.0950891678117607</v>
      </c>
      <c r="V53" s="63">
        <v>0.18865278456859139</v>
      </c>
      <c r="W53" s="63">
        <v>15.599648045611872</v>
      </c>
      <c r="X53" s="63">
        <v>0.61078241939637046</v>
      </c>
      <c r="Y53" s="63">
        <v>82.373302796653888</v>
      </c>
      <c r="Z53" s="63">
        <v>4.5351328530624944</v>
      </c>
      <c r="AA53" s="63">
        <v>9.7939867002048828</v>
      </c>
      <c r="AB53" s="63">
        <v>0.31265472396340871</v>
      </c>
      <c r="AC53" s="63">
        <v>0.15233805251220239</v>
      </c>
      <c r="AD53" s="63">
        <v>1.4187521038138182E-2</v>
      </c>
      <c r="AE53" s="63">
        <v>0.5284581653291176</v>
      </c>
      <c r="AF53" s="63">
        <v>9.2935451963797391E-2</v>
      </c>
      <c r="AG53" s="63">
        <v>5.6417314884890817E-2</v>
      </c>
      <c r="AH53" s="63">
        <v>1.7290049362164717E-2</v>
      </c>
      <c r="AI53" s="63">
        <v>27.449744039941304</v>
      </c>
      <c r="AJ53" s="63">
        <v>0.82886026022107029</v>
      </c>
      <c r="AK53" s="63">
        <v>47.445844211398594</v>
      </c>
      <c r="AL53" s="63">
        <v>5.4854366302025497</v>
      </c>
      <c r="AM53" s="63">
        <v>5.6483689626566509</v>
      </c>
      <c r="AN53" s="63">
        <v>0.14677632689870812</v>
      </c>
      <c r="AO53" s="63">
        <v>20.307663880261455</v>
      </c>
      <c r="AP53" s="63">
        <v>0.47500336456287823</v>
      </c>
      <c r="AQ53" s="63">
        <v>3.4833630537549225</v>
      </c>
      <c r="AR53" s="63">
        <v>5.6693499988524569E-2</v>
      </c>
      <c r="AS53" s="63">
        <v>0.70920897761090052</v>
      </c>
      <c r="AT53" s="63">
        <v>1.7711533541563639E-2</v>
      </c>
      <c r="AU53" s="63">
        <v>3.047100149384034</v>
      </c>
      <c r="AV53" s="63">
        <v>9.3451955136319154E-2</v>
      </c>
      <c r="AW53" s="63">
        <v>0.44163302034671942</v>
      </c>
      <c r="AX53" s="63">
        <v>1.2284850486711444E-2</v>
      </c>
      <c r="AY53" s="63">
        <v>2.6215154875688511</v>
      </c>
      <c r="AZ53" s="63">
        <v>7.7435546804278194E-2</v>
      </c>
      <c r="BA53" s="63">
        <v>0.5574168750464108</v>
      </c>
      <c r="BB53" s="63">
        <v>2.0274245299699952E-2</v>
      </c>
      <c r="BC53" s="63">
        <v>1.6942012587860009</v>
      </c>
      <c r="BD53" s="63">
        <v>7.1743577334201475E-2</v>
      </c>
      <c r="BE53" s="63">
        <v>0.2630367381228001</v>
      </c>
      <c r="BF53" s="63">
        <v>1.0443388054119311E-2</v>
      </c>
      <c r="BG53" s="63">
        <v>1.7771823947239616</v>
      </c>
      <c r="BH53" s="63">
        <v>4.7475974488018151E-2</v>
      </c>
      <c r="BI53" s="63">
        <v>0.27609190009404228</v>
      </c>
      <c r="BJ53" s="63">
        <v>7.9547871970663923E-3</v>
      </c>
      <c r="BK53" s="63">
        <v>2.3351683266900989</v>
      </c>
      <c r="BL53" s="63">
        <v>4.3950895554945614E-2</v>
      </c>
      <c r="BM53" s="63">
        <v>1.0202776337460724</v>
      </c>
      <c r="BN53" s="63">
        <v>5.3357444919577939E-2</v>
      </c>
      <c r="BO53" s="63">
        <v>1.3144197470837702</v>
      </c>
      <c r="BP53" s="63">
        <v>0.14910934197330897</v>
      </c>
      <c r="BQ53" s="63">
        <v>2.0893478028939003</v>
      </c>
      <c r="BR53" s="63">
        <v>6.484166005606537E-2</v>
      </c>
      <c r="BS53" s="63"/>
      <c r="BT53" s="63">
        <v>466.59203077964963</v>
      </c>
      <c r="BU53" s="63">
        <v>8.2507414721790706</v>
      </c>
      <c r="BV53" s="63">
        <v>12052.949919052005</v>
      </c>
      <c r="BW53" s="63">
        <v>166.88210321007594</v>
      </c>
      <c r="BX53" s="63">
        <v>0</v>
      </c>
      <c r="BY53" s="63">
        <v>0</v>
      </c>
      <c r="BZ53" s="63">
        <v>79.205512150477972</v>
      </c>
      <c r="CA53" s="63">
        <v>1.03818931930914</v>
      </c>
      <c r="CB53" s="63" t="s">
        <v>188</v>
      </c>
      <c r="CC53" s="63"/>
      <c r="CD53" s="63">
        <v>129.69575064097117</v>
      </c>
      <c r="CE53" s="63">
        <v>17.834680160621769</v>
      </c>
      <c r="CF53" s="63">
        <v>290529.86993122753</v>
      </c>
      <c r="CG53" s="63">
        <v>11409.303235673458</v>
      </c>
      <c r="CH53" s="63">
        <v>38.514007833713563</v>
      </c>
      <c r="CI53" s="63">
        <v>2.2710383892656578</v>
      </c>
      <c r="CJ53" s="63">
        <v>3384.6162738669886</v>
      </c>
      <c r="CK53" s="63">
        <v>71.400670362323012</v>
      </c>
      <c r="CL53" s="63">
        <v>350.16259805773433</v>
      </c>
      <c r="CM53" s="63">
        <v>17.638664390933489</v>
      </c>
      <c r="CN53" s="63">
        <v>32164.087800621608</v>
      </c>
      <c r="CO53" s="63">
        <v>887.86284344199476</v>
      </c>
      <c r="CP53" s="63">
        <v>0</v>
      </c>
      <c r="CQ53" s="63">
        <v>0</v>
      </c>
      <c r="CR53" s="63">
        <v>69180.495669041702</v>
      </c>
      <c r="CS53">
        <v>2254.3595158456678</v>
      </c>
      <c r="CU53" s="63">
        <v>128.70050350773968</v>
      </c>
      <c r="CV53" s="63">
        <v>105.04419312562383</v>
      </c>
      <c r="CW53" s="63">
        <v>10.67817782407282</v>
      </c>
    </row>
    <row r="54" spans="1:101">
      <c r="A54" s="4" t="s">
        <v>267</v>
      </c>
      <c r="B54" s="447"/>
      <c r="C54" s="63">
        <v>8.0891930661492797</v>
      </c>
      <c r="D54" s="63">
        <v>1.0176727309127367</v>
      </c>
      <c r="E54" s="63">
        <v>2831.4715027602451</v>
      </c>
      <c r="F54" s="63">
        <v>235.81636490817127</v>
      </c>
      <c r="G54" s="341">
        <v>71.295041084390846</v>
      </c>
      <c r="H54" s="341">
        <v>12.942542137313291</v>
      </c>
      <c r="I54" s="341">
        <v>42.738803141558243</v>
      </c>
      <c r="J54" s="341">
        <v>8.7392979533940842</v>
      </c>
      <c r="K54" s="63">
        <v>1.5818252668623092</v>
      </c>
      <c r="L54" s="63">
        <v>0.2699039613634398</v>
      </c>
      <c r="M54" s="63">
        <v>12.932414199275735</v>
      </c>
      <c r="N54" s="63">
        <v>11.971778521441099</v>
      </c>
      <c r="O54" s="63">
        <v>7.2280484611697515</v>
      </c>
      <c r="P54" s="63">
        <v>1.5910495761455463</v>
      </c>
      <c r="Q54" s="63">
        <v>11.773813108938361</v>
      </c>
      <c r="R54" s="63">
        <v>3.530250544736472</v>
      </c>
      <c r="S54" s="63">
        <v>12.460799386969265</v>
      </c>
      <c r="T54" s="63">
        <v>2.1070194018398105</v>
      </c>
      <c r="U54" s="63">
        <v>2.697084321847226</v>
      </c>
      <c r="V54" s="63">
        <v>0.20632581108732292</v>
      </c>
      <c r="W54" s="63">
        <v>8.2390744463664003</v>
      </c>
      <c r="X54" s="63">
        <v>0.5598981878191539</v>
      </c>
      <c r="Y54" s="63">
        <v>77.516407528189106</v>
      </c>
      <c r="Z54" s="63">
        <v>8.5020332908392682</v>
      </c>
      <c r="AA54" s="63">
        <v>6.5783933277246343</v>
      </c>
      <c r="AB54" s="63">
        <v>1.4956168752012611</v>
      </c>
      <c r="AC54" s="63">
        <v>0.30904943522958045</v>
      </c>
      <c r="AD54" s="63"/>
      <c r="AE54" s="63">
        <v>0.32672347793059858</v>
      </c>
      <c r="AF54" s="63">
        <v>4.9361702509250108E-2</v>
      </c>
      <c r="AG54" s="63">
        <v>2.8722192703284504E-2</v>
      </c>
      <c r="AH54" s="63">
        <v>2.2273794638471732E-3</v>
      </c>
      <c r="AI54" s="63">
        <v>15.76268512795752</v>
      </c>
      <c r="AJ54" s="63">
        <v>1.1972257411097609</v>
      </c>
      <c r="AK54" s="63">
        <v>23.963973196852248</v>
      </c>
      <c r="AL54" s="63">
        <v>1.7959228341807747</v>
      </c>
      <c r="AM54" s="63">
        <v>3.1003313231176701</v>
      </c>
      <c r="AN54" s="63">
        <v>0.22433868232539836</v>
      </c>
      <c r="AO54" s="63">
        <v>10.777653195730238</v>
      </c>
      <c r="AP54" s="63">
        <v>0.77520620513303362</v>
      </c>
      <c r="AQ54" s="63">
        <v>1.7601332977508497</v>
      </c>
      <c r="AR54" s="63">
        <v>0.14158271440146999</v>
      </c>
      <c r="AS54" s="63">
        <v>0.34487754543420079</v>
      </c>
      <c r="AT54" s="63">
        <v>2.9080674852082763E-2</v>
      </c>
      <c r="AU54" s="63">
        <v>1.4878060908407675</v>
      </c>
      <c r="AV54" s="63">
        <v>0.11720748588360996</v>
      </c>
      <c r="AW54" s="63">
        <v>0.22397189133650541</v>
      </c>
      <c r="AX54" s="63">
        <v>1.6890628498178514E-2</v>
      </c>
      <c r="AY54" s="63">
        <v>1.3798423534794164</v>
      </c>
      <c r="AZ54" s="63">
        <v>0.10273113480253868</v>
      </c>
      <c r="BA54" s="63">
        <v>0.29958980847565231</v>
      </c>
      <c r="BB54" s="63">
        <v>2.1884919242192602E-2</v>
      </c>
      <c r="BC54" s="63">
        <v>0.94059593668840102</v>
      </c>
      <c r="BD54" s="63">
        <v>6.2569240364973022E-2</v>
      </c>
      <c r="BE54" s="63">
        <v>0.149320260988034</v>
      </c>
      <c r="BF54" s="63">
        <v>1.0362693817206725E-2</v>
      </c>
      <c r="BG54" s="63">
        <v>1.0338843455083975</v>
      </c>
      <c r="BH54" s="63">
        <v>6.9104913749370722E-2</v>
      </c>
      <c r="BI54" s="63">
        <v>0.16371916232725958</v>
      </c>
      <c r="BJ54" s="63">
        <v>1.2096876936566499E-2</v>
      </c>
      <c r="BK54" s="63">
        <v>2.0601847002111486</v>
      </c>
      <c r="BL54" s="63">
        <v>0.31998757483924856</v>
      </c>
      <c r="BM54" s="63">
        <v>0.62740536597909424</v>
      </c>
      <c r="BN54" s="63">
        <v>4.9206615561438245E-2</v>
      </c>
      <c r="BO54" s="63">
        <v>0.85470110705768454</v>
      </c>
      <c r="BP54" s="63">
        <v>0.18060796894601708</v>
      </c>
      <c r="BQ54" s="63">
        <v>1.2668135390783026</v>
      </c>
      <c r="BR54" s="63">
        <v>0.11023324959128583</v>
      </c>
      <c r="BS54" s="63"/>
      <c r="BT54" s="63">
        <v>271.09337043685861</v>
      </c>
      <c r="BU54" s="63">
        <v>29.216973167926156</v>
      </c>
      <c r="BV54" s="63">
        <v>5419.5827593562772</v>
      </c>
      <c r="BW54" s="63">
        <v>1732.6527345852408</v>
      </c>
      <c r="BX54" s="63">
        <v>0</v>
      </c>
      <c r="BY54" s="63">
        <v>0</v>
      </c>
      <c r="BZ54" s="63">
        <v>15.769427271777724</v>
      </c>
      <c r="CA54" s="63">
        <v>2.6062597992325247</v>
      </c>
      <c r="CB54" s="63" t="s">
        <v>188</v>
      </c>
      <c r="CC54" s="63"/>
      <c r="CD54" s="63">
        <v>78.905076791317413</v>
      </c>
      <c r="CE54" s="63">
        <v>17.233039079222838</v>
      </c>
      <c r="CF54" s="63">
        <v>207056.8076183277</v>
      </c>
      <c r="CG54" s="63">
        <v>19261.703802741235</v>
      </c>
      <c r="CH54" s="63">
        <v>22.912289768015498</v>
      </c>
      <c r="CI54" s="63">
        <v>3.1844709261907278</v>
      </c>
      <c r="CJ54" s="63">
        <v>2665.0891034752481</v>
      </c>
      <c r="CK54" s="63">
        <v>330.09621898128768</v>
      </c>
      <c r="CL54" s="63">
        <v>85.936425711653911</v>
      </c>
      <c r="CM54" s="63">
        <v>14.521920694060544</v>
      </c>
      <c r="CN54" s="63">
        <v>9318.7780196487511</v>
      </c>
      <c r="CO54" s="63">
        <v>1179.3909128375185</v>
      </c>
      <c r="CP54" s="63">
        <v>0</v>
      </c>
      <c r="CQ54" s="63">
        <v>0</v>
      </c>
      <c r="CR54" s="63">
        <v>47581.33653116264</v>
      </c>
      <c r="CS54">
        <v>10465.530259602087</v>
      </c>
      <c r="CU54" s="63">
        <v>68.247615629374152</v>
      </c>
      <c r="CV54" s="63">
        <v>55.709653686842728</v>
      </c>
      <c r="CW54" s="63">
        <v>5.6787298496444336</v>
      </c>
    </row>
    <row r="55" spans="1:101">
      <c r="A55" s="4" t="s">
        <v>271</v>
      </c>
      <c r="B55" s="447"/>
      <c r="C55" s="63">
        <v>7.4984809035980495</v>
      </c>
      <c r="D55" s="63">
        <v>1.0588412231754534</v>
      </c>
      <c r="E55" s="63">
        <v>2206.6859753059593</v>
      </c>
      <c r="F55" s="63">
        <v>231.33759248658271</v>
      </c>
      <c r="G55" s="341">
        <v>50.517639610201371</v>
      </c>
      <c r="H55" s="341">
        <v>9.500548394835052</v>
      </c>
      <c r="I55" s="341">
        <v>35.762817319379131</v>
      </c>
      <c r="J55" s="341">
        <v>7.0102884646323895</v>
      </c>
      <c r="K55" s="63">
        <v>3.0243464596415373</v>
      </c>
      <c r="L55" s="63">
        <v>0.33490886294472</v>
      </c>
      <c r="M55" s="63">
        <v>7.8813896372179242</v>
      </c>
      <c r="N55" s="63">
        <v>5.703020975978994</v>
      </c>
      <c r="O55" s="63">
        <v>10.245101852150434</v>
      </c>
      <c r="P55" s="63">
        <v>2.8341407604201652</v>
      </c>
      <c r="Q55" s="63">
        <v>18.606879250966848</v>
      </c>
      <c r="R55" s="63"/>
      <c r="S55" s="63">
        <v>13.446936214458768</v>
      </c>
      <c r="T55" s="63">
        <v>2.3018593369750082</v>
      </c>
      <c r="U55" s="63">
        <v>3.5056227744015085</v>
      </c>
      <c r="V55" s="63">
        <v>0.39232249828366106</v>
      </c>
      <c r="W55" s="63">
        <v>12.293855755675686</v>
      </c>
      <c r="X55" s="63">
        <v>0.99396612277338803</v>
      </c>
      <c r="Y55" s="63">
        <v>58.177546303505302</v>
      </c>
      <c r="Z55" s="63">
        <v>6.2364227343516054</v>
      </c>
      <c r="AA55" s="63">
        <v>5.2453357623105612</v>
      </c>
      <c r="AB55" s="63">
        <v>0.99935096953919533</v>
      </c>
      <c r="AC55" s="63">
        <v>0.26205099906091889</v>
      </c>
      <c r="AD55" s="63">
        <v>0.15966640496321172</v>
      </c>
      <c r="AE55" s="63">
        <v>0.36994133928708878</v>
      </c>
      <c r="AF55" s="63">
        <v>6.4434566737428881E-2</v>
      </c>
      <c r="AG55" s="63">
        <v>1.9022859931422081E-2</v>
      </c>
      <c r="AH55" s="63">
        <v>4.4625062957366329E-3</v>
      </c>
      <c r="AI55" s="63">
        <v>20.383311891530777</v>
      </c>
      <c r="AJ55" s="63">
        <v>2.0513754821654424</v>
      </c>
      <c r="AK55" s="63">
        <v>33.425585184642891</v>
      </c>
      <c r="AL55" s="63">
        <v>5.0306855759246965</v>
      </c>
      <c r="AM55" s="63">
        <v>4.1390331421980386</v>
      </c>
      <c r="AN55" s="63">
        <v>0.37202763078147727</v>
      </c>
      <c r="AO55" s="63">
        <v>14.712618675870891</v>
      </c>
      <c r="AP55" s="63">
        <v>1.2347125145346136</v>
      </c>
      <c r="AQ55" s="63">
        <v>2.4941562002804596</v>
      </c>
      <c r="AR55" s="63">
        <v>0.21370129200621343</v>
      </c>
      <c r="AS55" s="63">
        <v>0.50766721217785304</v>
      </c>
      <c r="AT55" s="63">
        <v>4.4856133237768145E-2</v>
      </c>
      <c r="AU55" s="63">
        <v>2.1593106084534046</v>
      </c>
      <c r="AV55" s="63">
        <v>0.18037245128584256</v>
      </c>
      <c r="AW55" s="63">
        <v>0.32957856422619064</v>
      </c>
      <c r="AX55" s="63">
        <v>2.7602892541903058E-2</v>
      </c>
      <c r="AY55" s="63">
        <v>2.011298739520615</v>
      </c>
      <c r="AZ55" s="63">
        <v>0.16095111668102166</v>
      </c>
      <c r="BA55" s="63">
        <v>0.43982438045017203</v>
      </c>
      <c r="BB55" s="63">
        <v>3.7879133390884771E-2</v>
      </c>
      <c r="BC55" s="63">
        <v>1.3660640749718695</v>
      </c>
      <c r="BD55" s="63">
        <v>0.11752487512298637</v>
      </c>
      <c r="BE55" s="63">
        <v>0.2106652201193501</v>
      </c>
      <c r="BF55" s="63">
        <v>1.7176904154921763E-2</v>
      </c>
      <c r="BG55" s="63">
        <v>1.4435315711104737</v>
      </c>
      <c r="BH55" s="63">
        <v>0.11233321877328188</v>
      </c>
      <c r="BI55" s="63">
        <v>0.22532587315779742</v>
      </c>
      <c r="BJ55" s="63">
        <v>1.8616541516055417E-2</v>
      </c>
      <c r="BK55" s="63">
        <v>1.4712256634784637</v>
      </c>
      <c r="BL55" s="63">
        <v>0.19432985861292473</v>
      </c>
      <c r="BM55" s="63">
        <v>0.58130075921399438</v>
      </c>
      <c r="BN55" s="63">
        <v>4.1658081679037277E-2</v>
      </c>
      <c r="BO55" s="63">
        <v>0.70093228285602072</v>
      </c>
      <c r="BP55" s="63">
        <v>9.4654231399527611E-2</v>
      </c>
      <c r="BQ55" s="63">
        <v>1.4790172748924943</v>
      </c>
      <c r="BR55" s="63">
        <v>0.14234618482943678</v>
      </c>
      <c r="BS55" s="63"/>
      <c r="BT55" s="63">
        <v>401.65872014508517</v>
      </c>
      <c r="BU55" s="63">
        <v>43.450374130987889</v>
      </c>
      <c r="BV55" s="63">
        <v>8226.7389657209205</v>
      </c>
      <c r="BW55" s="63">
        <v>1888.5436754294146</v>
      </c>
      <c r="BX55" s="63">
        <v>0</v>
      </c>
      <c r="BY55" s="63">
        <v>0</v>
      </c>
      <c r="BZ55" s="63">
        <v>46.781903493470672</v>
      </c>
      <c r="CA55" s="63">
        <v>7.2050509182987561</v>
      </c>
      <c r="CB55" s="63" t="s">
        <v>188</v>
      </c>
      <c r="CC55" s="63"/>
      <c r="CD55" s="63">
        <v>107.30842556839794</v>
      </c>
      <c r="CE55" s="63">
        <v>20.988258214628971</v>
      </c>
      <c r="CF55" s="63">
        <v>250575.67312526898</v>
      </c>
      <c r="CG55" s="63">
        <v>22019.023486294063</v>
      </c>
      <c r="CH55" s="63">
        <v>33.719100584800749</v>
      </c>
      <c r="CI55" s="63">
        <v>3.8815094125342484</v>
      </c>
      <c r="CJ55" s="63">
        <v>2197.6316591852442</v>
      </c>
      <c r="CK55" s="63">
        <v>321.25134348730307</v>
      </c>
      <c r="CL55" s="63">
        <v>147.05606314515174</v>
      </c>
      <c r="CM55" s="63">
        <v>49.294525362167228</v>
      </c>
      <c r="CN55" s="63">
        <v>25395.579602016252</v>
      </c>
      <c r="CO55" s="63">
        <v>3244.3411314676341</v>
      </c>
      <c r="CP55" s="63">
        <v>0</v>
      </c>
      <c r="CQ55" s="63">
        <v>0</v>
      </c>
      <c r="CR55" s="63">
        <v>48842.591139761345</v>
      </c>
      <c r="CS55">
        <v>9308.0092811002087</v>
      </c>
      <c r="CU55" s="63">
        <v>94.130528354865874</v>
      </c>
      <c r="CV55" s="63">
        <v>75.662372306700902</v>
      </c>
      <c r="CW55" s="63">
        <v>8.1855990320098737</v>
      </c>
    </row>
    <row r="56" spans="1:101">
      <c r="A56" s="4" t="s">
        <v>275</v>
      </c>
      <c r="B56" s="447"/>
      <c r="C56" s="63">
        <v>8.0005322193030022</v>
      </c>
      <c r="D56" s="63">
        <v>1.3502801849980406</v>
      </c>
      <c r="E56" s="63">
        <v>2860.3203515055925</v>
      </c>
      <c r="F56" s="63">
        <v>318.66256702415421</v>
      </c>
      <c r="G56" s="341">
        <v>67.455205209726159</v>
      </c>
      <c r="H56" s="341">
        <v>12.982408516522469</v>
      </c>
      <c r="I56" s="341">
        <v>42.796904903611534</v>
      </c>
      <c r="J56" s="341">
        <v>8.6136771012692197</v>
      </c>
      <c r="K56" s="63">
        <v>1.5324910339852467</v>
      </c>
      <c r="L56" s="63">
        <v>0.31662333458034786</v>
      </c>
      <c r="M56" s="63">
        <v>3.7568273978011528</v>
      </c>
      <c r="N56" s="63">
        <v>3.5468748123336575</v>
      </c>
      <c r="O56" s="63">
        <v>10.564081930535878</v>
      </c>
      <c r="P56" s="63">
        <v>1.9147936873935045</v>
      </c>
      <c r="Q56" s="63" t="s">
        <v>188</v>
      </c>
      <c r="R56" s="63"/>
      <c r="S56" s="63">
        <v>12.649674247449335</v>
      </c>
      <c r="T56" s="63">
        <v>2.1440684281462441</v>
      </c>
      <c r="U56" s="63">
        <v>2.655379743392372</v>
      </c>
      <c r="V56" s="63">
        <v>0.34489496967252653</v>
      </c>
      <c r="W56" s="63">
        <v>8.4300212560415684</v>
      </c>
      <c r="X56" s="63">
        <v>0.6604089323757717</v>
      </c>
      <c r="Y56" s="63">
        <v>77.625834261294912</v>
      </c>
      <c r="Z56" s="63">
        <v>10.153563240329973</v>
      </c>
      <c r="AA56" s="63">
        <v>6.5807108519492727</v>
      </c>
      <c r="AB56" s="63">
        <v>1.1375120757768085</v>
      </c>
      <c r="AC56" s="63">
        <v>0.43626384479736996</v>
      </c>
      <c r="AD56" s="63"/>
      <c r="AE56" s="63">
        <v>0.12790730111129486</v>
      </c>
      <c r="AF56" s="63">
        <v>8.0890048546350624E-2</v>
      </c>
      <c r="AG56" s="63">
        <v>1.7184147109823342E-2</v>
      </c>
      <c r="AH56" s="63">
        <v>3.6512928457762628E-3</v>
      </c>
      <c r="AI56" s="63">
        <v>15.244758432407693</v>
      </c>
      <c r="AJ56" s="63">
        <v>1.5211870569196095</v>
      </c>
      <c r="AK56" s="63">
        <v>22.893162496285765</v>
      </c>
      <c r="AL56" s="63">
        <v>2.0103802249937139</v>
      </c>
      <c r="AM56" s="63">
        <v>2.9924642619688</v>
      </c>
      <c r="AN56" s="63">
        <v>0.27304269474308068</v>
      </c>
      <c r="AO56" s="63">
        <v>10.478374381374621</v>
      </c>
      <c r="AP56" s="63">
        <v>0.96999771924191047</v>
      </c>
      <c r="AQ56" s="63">
        <v>1.7217379041857577</v>
      </c>
      <c r="AR56" s="63">
        <v>0.17119833468445642</v>
      </c>
      <c r="AS56" s="63">
        <v>0.34845783621719967</v>
      </c>
      <c r="AT56" s="63">
        <v>3.9711704012013002E-2</v>
      </c>
      <c r="AU56" s="63">
        <v>1.445802318363774</v>
      </c>
      <c r="AV56" s="63">
        <v>0.11794182737047207</v>
      </c>
      <c r="AW56" s="63">
        <v>0.22354461243300375</v>
      </c>
      <c r="AX56" s="63">
        <v>1.8880624955771908E-2</v>
      </c>
      <c r="AY56" s="63">
        <v>1.3987207043119103</v>
      </c>
      <c r="AZ56" s="63">
        <v>0.11533359867039265</v>
      </c>
      <c r="BA56" s="63">
        <v>0.30538694851631737</v>
      </c>
      <c r="BB56" s="63">
        <v>2.5336076909208693E-2</v>
      </c>
      <c r="BC56" s="63">
        <v>0.9575166752761638</v>
      </c>
      <c r="BD56" s="63">
        <v>8.01125391208235E-2</v>
      </c>
      <c r="BE56" s="63">
        <v>0.15039003381677807</v>
      </c>
      <c r="BF56" s="63">
        <v>1.1907802748754139E-2</v>
      </c>
      <c r="BG56" s="63">
        <v>1.063929693362458</v>
      </c>
      <c r="BH56" s="63">
        <v>8.9060053254400293E-2</v>
      </c>
      <c r="BI56" s="63">
        <v>0.16528613314448007</v>
      </c>
      <c r="BJ56" s="63">
        <v>1.4697830141958782E-2</v>
      </c>
      <c r="BK56" s="63">
        <v>2.0527212744701604</v>
      </c>
      <c r="BL56" s="63">
        <v>0.32282268895880473</v>
      </c>
      <c r="BM56" s="63">
        <v>0.56200375226702215</v>
      </c>
      <c r="BN56" s="63">
        <v>5.6232632973886559E-2</v>
      </c>
      <c r="BO56" s="63">
        <v>0.84640964301912247</v>
      </c>
      <c r="BP56" s="63">
        <v>0.34342592953446466</v>
      </c>
      <c r="BQ56" s="63">
        <v>1.2665841876089674</v>
      </c>
      <c r="BR56" s="63">
        <v>0.11949757109925904</v>
      </c>
      <c r="BS56" s="63"/>
      <c r="BT56" s="63">
        <v>284.99762303635816</v>
      </c>
      <c r="BU56" s="63">
        <v>37.071139875028081</v>
      </c>
      <c r="BV56" s="63">
        <v>5642.9164496034182</v>
      </c>
      <c r="BW56" s="63">
        <v>1713.4856427105717</v>
      </c>
      <c r="BX56" s="63">
        <v>0</v>
      </c>
      <c r="BY56" s="63">
        <v>0</v>
      </c>
      <c r="BZ56" s="63">
        <v>16.079710528616264</v>
      </c>
      <c r="CA56" s="63">
        <v>4.661529723197777</v>
      </c>
      <c r="CB56" s="63" t="s">
        <v>188</v>
      </c>
      <c r="CC56" s="63"/>
      <c r="CD56" s="63">
        <v>91.160074632194267</v>
      </c>
      <c r="CE56" s="63">
        <v>33.62881495353151</v>
      </c>
      <c r="CF56" s="63">
        <v>210497.63691326708</v>
      </c>
      <c r="CG56" s="63">
        <v>30731.441532251993</v>
      </c>
      <c r="CH56" s="63">
        <v>21.626412772321753</v>
      </c>
      <c r="CI56" s="63">
        <v>1.6862715808996214</v>
      </c>
      <c r="CJ56" s="63">
        <v>2762.0189868236771</v>
      </c>
      <c r="CK56" s="63">
        <v>430.31562327712686</v>
      </c>
      <c r="CL56" s="63">
        <v>82.728663309454802</v>
      </c>
      <c r="CM56" s="63">
        <v>13.040342654649617</v>
      </c>
      <c r="CN56" s="63">
        <v>10128.236247681178</v>
      </c>
      <c r="CO56" s="63">
        <v>2086.7147559748282</v>
      </c>
      <c r="CP56" s="63">
        <v>0</v>
      </c>
      <c r="CQ56" s="63">
        <v>0</v>
      </c>
      <c r="CR56" s="63">
        <v>49433.261789469543</v>
      </c>
      <c r="CS56">
        <v>12988.839197723319</v>
      </c>
      <c r="CU56" s="63">
        <v>66.420832983394376</v>
      </c>
      <c r="CV56" s="63">
        <v>53.67895531243984</v>
      </c>
      <c r="CW56" s="63">
        <v>5.7105771192248858</v>
      </c>
    </row>
    <row r="57" spans="1:101">
      <c r="A57" s="4" t="s">
        <v>279</v>
      </c>
      <c r="B57" s="447"/>
      <c r="C57" s="63">
        <v>8.9629009874060355</v>
      </c>
      <c r="D57" s="63">
        <v>0.12570549038875173</v>
      </c>
      <c r="E57" s="63">
        <v>2932.1794047181279</v>
      </c>
      <c r="F57" s="63">
        <v>29.864825099923557</v>
      </c>
      <c r="G57" s="341">
        <v>76.437085032324958</v>
      </c>
      <c r="H57" s="341">
        <v>1.5772130867053031</v>
      </c>
      <c r="I57" s="341">
        <v>49.512334944357058</v>
      </c>
      <c r="J57" s="341">
        <v>1.2372524777198504</v>
      </c>
      <c r="K57" s="63">
        <v>3.1895767909095234</v>
      </c>
      <c r="L57" s="63">
        <v>8.8301211796337084E-2</v>
      </c>
      <c r="M57" s="63">
        <v>8.6238474567936034</v>
      </c>
      <c r="N57" s="63">
        <v>2.2897509064106152</v>
      </c>
      <c r="O57" s="63">
        <v>16.73278386812127</v>
      </c>
      <c r="P57" s="63">
        <v>2.5006376772110199</v>
      </c>
      <c r="Q57" s="63">
        <v>11.907413561077965</v>
      </c>
      <c r="R57" s="63">
        <v>1.0785479635227748</v>
      </c>
      <c r="S57" s="63">
        <v>16.705434862526605</v>
      </c>
      <c r="T57" s="63">
        <v>0.38401872971007706</v>
      </c>
      <c r="U57" s="63">
        <v>3.7896729277675338</v>
      </c>
      <c r="V57" s="63">
        <v>6.265497544514341E-2</v>
      </c>
      <c r="W57" s="63">
        <v>12.220992706510556</v>
      </c>
      <c r="X57" s="63">
        <v>0.21193992032197109</v>
      </c>
      <c r="Y57" s="63">
        <v>65.5088426788475</v>
      </c>
      <c r="Z57" s="63">
        <v>4.5188032736550197</v>
      </c>
      <c r="AA57" s="63">
        <v>7.9947051177221597</v>
      </c>
      <c r="AB57" s="63">
        <v>0.51432104781060772</v>
      </c>
      <c r="AC57" s="63">
        <v>1.5976850334021286</v>
      </c>
      <c r="AD57" s="63">
        <v>0.27880283671712347</v>
      </c>
      <c r="AE57" s="63">
        <v>0.39485510923802875</v>
      </c>
      <c r="AF57" s="63">
        <v>0.12335722849017837</v>
      </c>
      <c r="AG57" s="63">
        <v>1.8072156012403879E-2</v>
      </c>
      <c r="AH57" s="63">
        <v>3.6878873168040872E-3</v>
      </c>
      <c r="AI57" s="63">
        <v>24.687946956703225</v>
      </c>
      <c r="AJ57" s="63">
        <v>0.42563823456851424</v>
      </c>
      <c r="AK57" s="63">
        <v>38.172737993234826</v>
      </c>
      <c r="AL57" s="63">
        <v>0.57459396819964337</v>
      </c>
      <c r="AM57" s="63">
        <v>4.7272332423910628</v>
      </c>
      <c r="AN57" s="63">
        <v>6.7537015335369432E-2</v>
      </c>
      <c r="AO57" s="63">
        <v>16.552712611991694</v>
      </c>
      <c r="AP57" s="63">
        <v>0.29183418773446101</v>
      </c>
      <c r="AQ57" s="63">
        <v>2.7245087897496325</v>
      </c>
      <c r="AR57" s="63">
        <v>3.9469892076071197E-2</v>
      </c>
      <c r="AS57" s="63">
        <v>0.55357937062733276</v>
      </c>
      <c r="AT57" s="63">
        <v>3.8858917849514387E-3</v>
      </c>
      <c r="AU57" s="63">
        <v>2.3048094388642983</v>
      </c>
      <c r="AV57" s="63">
        <v>3.3813686850285796E-2</v>
      </c>
      <c r="AW57" s="63">
        <v>0.34240075017347699</v>
      </c>
      <c r="AX57" s="63">
        <v>4.6589905969352261E-3</v>
      </c>
      <c r="AY57" s="63">
        <v>2.0637974477662873</v>
      </c>
      <c r="AZ57" s="63">
        <v>4.1364728886292813E-2</v>
      </c>
      <c r="BA57" s="63">
        <v>0.44024272922195012</v>
      </c>
      <c r="BB57" s="63">
        <v>7.6184397082106701E-3</v>
      </c>
      <c r="BC57" s="63">
        <v>1.3721184983055685</v>
      </c>
      <c r="BD57" s="63">
        <v>3.1874451123997498E-2</v>
      </c>
      <c r="BE57" s="63">
        <v>0.21250015829387434</v>
      </c>
      <c r="BF57" s="63">
        <v>4.6915098821574677E-3</v>
      </c>
      <c r="BG57" s="63">
        <v>1.4665522775070456</v>
      </c>
      <c r="BH57" s="63">
        <v>3.1882594424419097E-2</v>
      </c>
      <c r="BI57" s="63">
        <v>0.22680542004826598</v>
      </c>
      <c r="BJ57" s="63">
        <v>4.7797245796395143E-3</v>
      </c>
      <c r="BK57" s="63">
        <v>1.7800048981778398</v>
      </c>
      <c r="BL57" s="63">
        <v>0.14243042482389287</v>
      </c>
      <c r="BM57" s="63">
        <v>0.68035817699178125</v>
      </c>
      <c r="BN57" s="63">
        <v>3.9041760486786523E-2</v>
      </c>
      <c r="BO57" s="63">
        <v>1.0718570213956469</v>
      </c>
      <c r="BP57" s="63">
        <v>8.6085668565340501E-2</v>
      </c>
      <c r="BQ57" s="63">
        <v>1.8253332093388865</v>
      </c>
      <c r="BR57" s="63">
        <v>4.0524175401485431E-2</v>
      </c>
      <c r="BS57" s="63"/>
      <c r="BT57" s="63">
        <v>289.72270010807682</v>
      </c>
      <c r="BU57" s="63">
        <v>19.586800404506722</v>
      </c>
      <c r="BV57" s="63">
        <v>6742.1211775669644</v>
      </c>
      <c r="BW57" s="63">
        <v>563.07721876389087</v>
      </c>
      <c r="BX57" s="63">
        <v>0</v>
      </c>
      <c r="BY57" s="63">
        <v>0</v>
      </c>
      <c r="BZ57" s="63">
        <v>25.963627915168217</v>
      </c>
      <c r="CA57" s="63">
        <v>1.8187106549018088</v>
      </c>
      <c r="CB57" s="63" t="s">
        <v>188</v>
      </c>
      <c r="CC57" s="63"/>
      <c r="CD57" s="63">
        <v>111.54059670252502</v>
      </c>
      <c r="CE57" s="63">
        <v>29.276326831356776</v>
      </c>
      <c r="CF57" s="63">
        <v>194426.3012043644</v>
      </c>
      <c r="CG57" s="63">
        <v>16478.532960436598</v>
      </c>
      <c r="CH57" s="63">
        <v>32.309760081999769</v>
      </c>
      <c r="CI57" s="63">
        <v>2.9151721670561441</v>
      </c>
      <c r="CJ57" s="63">
        <v>2171.8009628202476</v>
      </c>
      <c r="CK57" s="63">
        <v>137.95654219598927</v>
      </c>
      <c r="CL57" s="63">
        <v>92.636862393956065</v>
      </c>
      <c r="CM57" s="63">
        <v>15.405534076737464</v>
      </c>
      <c r="CN57" s="63">
        <v>18194.823406107</v>
      </c>
      <c r="CO57" s="63">
        <v>4752.0310825085162</v>
      </c>
      <c r="CP57" s="63">
        <v>0</v>
      </c>
      <c r="CQ57" s="63">
        <v>0</v>
      </c>
      <c r="CR57" s="63">
        <v>46458.72554269751</v>
      </c>
      <c r="CS57">
        <v>4863.0188110749987</v>
      </c>
      <c r="CU57" s="63">
        <v>106.00514094362282</v>
      </c>
      <c r="CV57" s="63">
        <v>87.418718964697774</v>
      </c>
      <c r="CW57" s="63">
        <v>8.4292267201807665</v>
      </c>
    </row>
    <row r="58" spans="1:101">
      <c r="A58" s="4" t="s">
        <v>283</v>
      </c>
      <c r="B58" s="447"/>
      <c r="C58" s="63">
        <v>7.1144365123131275</v>
      </c>
      <c r="D58" s="63">
        <v>1.1615678184534826</v>
      </c>
      <c r="E58" s="63">
        <v>3059.0992568330803</v>
      </c>
      <c r="F58" s="63">
        <v>380.8169875378515</v>
      </c>
      <c r="G58" s="341">
        <v>46.850122939021738</v>
      </c>
      <c r="H58" s="341">
        <v>10.062387566493046</v>
      </c>
      <c r="I58" s="341">
        <v>32.157188936297736</v>
      </c>
      <c r="J58" s="341">
        <v>6.7017803051600113</v>
      </c>
      <c r="K58" s="63">
        <v>0.79819687399495798</v>
      </c>
      <c r="L58" s="63">
        <v>0.15922368149238286</v>
      </c>
      <c r="M58" s="63">
        <v>4.5995331230263456</v>
      </c>
      <c r="N58" s="63">
        <v>2.5076138653582554</v>
      </c>
      <c r="O58" s="63">
        <v>12.108668388022529</v>
      </c>
      <c r="P58" s="63">
        <v>9.8368535373601649</v>
      </c>
      <c r="Q58" s="63">
        <v>9.8348794011687719</v>
      </c>
      <c r="R58" s="63">
        <v>2.0547061930209511</v>
      </c>
      <c r="S58" s="63">
        <v>10.16177654494482</v>
      </c>
      <c r="T58" s="63">
        <v>1.9041144018692866</v>
      </c>
      <c r="U58" s="63">
        <v>2.6133072680621825</v>
      </c>
      <c r="V58" s="63">
        <v>0.22801145339771975</v>
      </c>
      <c r="W58" s="63">
        <v>9.8508128184492278</v>
      </c>
      <c r="X58" s="63">
        <v>1.0013858221104655</v>
      </c>
      <c r="Y58" s="63">
        <v>77.609850169667837</v>
      </c>
      <c r="Z58" s="63">
        <v>16.285599350140725</v>
      </c>
      <c r="AA58" s="63">
        <v>6.5337686908013284</v>
      </c>
      <c r="AB58" s="63">
        <v>1.5868497371025743</v>
      </c>
      <c r="AC58" s="63">
        <v>1.1541848326386228</v>
      </c>
      <c r="AD58" s="63">
        <v>0.67394610416388678</v>
      </c>
      <c r="AE58" s="63">
        <v>0.24335187278302173</v>
      </c>
      <c r="AF58" s="63">
        <v>9.9272561765917269E-2</v>
      </c>
      <c r="AG58" s="63">
        <v>2.7059131474404707E-2</v>
      </c>
      <c r="AH58" s="63">
        <v>2.2358637721795753E-3</v>
      </c>
      <c r="AI58" s="63">
        <v>15.911981510139499</v>
      </c>
      <c r="AJ58" s="63">
        <v>1.8740666961904444</v>
      </c>
      <c r="AK58" s="63">
        <v>27.221936727296491</v>
      </c>
      <c r="AL58" s="63">
        <v>7.2464610325189733</v>
      </c>
      <c r="AM58" s="63">
        <v>3.1322020206263055</v>
      </c>
      <c r="AN58" s="63">
        <v>0.3473978717258206</v>
      </c>
      <c r="AO58" s="63">
        <v>11.06397389793166</v>
      </c>
      <c r="AP58" s="63">
        <v>1.1685073585799099</v>
      </c>
      <c r="AQ58" s="63">
        <v>1.7778844275595438</v>
      </c>
      <c r="AR58" s="63">
        <v>0.18432425920977347</v>
      </c>
      <c r="AS58" s="63">
        <v>0.3379481864260574</v>
      </c>
      <c r="AT58" s="63">
        <v>3.5274073983017816E-2</v>
      </c>
      <c r="AU58" s="63">
        <v>1.5644416877499436</v>
      </c>
      <c r="AV58" s="63">
        <v>0.19145559404764498</v>
      </c>
      <c r="AW58" s="63">
        <v>0.2464378738665669</v>
      </c>
      <c r="AX58" s="63">
        <v>2.8838247492453638E-2</v>
      </c>
      <c r="AY58" s="63">
        <v>1.5234977523894917</v>
      </c>
      <c r="AZ58" s="63">
        <v>0.16513971016914822</v>
      </c>
      <c r="BA58" s="63">
        <v>0.34775470541747328</v>
      </c>
      <c r="BB58" s="63">
        <v>3.7468441175507329E-2</v>
      </c>
      <c r="BC58" s="63">
        <v>1.0811566177123411</v>
      </c>
      <c r="BD58" s="63">
        <v>0.12137200205262448</v>
      </c>
      <c r="BE58" s="63">
        <v>0.17573014894590325</v>
      </c>
      <c r="BF58" s="63">
        <v>2.0607206310082386E-2</v>
      </c>
      <c r="BG58" s="63">
        <v>1.2096250378350462</v>
      </c>
      <c r="BH58" s="63">
        <v>0.13392642262052554</v>
      </c>
      <c r="BI58" s="63">
        <v>0.19305687983496131</v>
      </c>
      <c r="BJ58" s="63">
        <v>2.0929354125567221E-2</v>
      </c>
      <c r="BK58" s="63">
        <v>2.070874781311062</v>
      </c>
      <c r="BL58" s="63">
        <v>0.43039855545489369</v>
      </c>
      <c r="BM58" s="63">
        <v>0.73638726653720499</v>
      </c>
      <c r="BN58" s="63">
        <v>0.11745273219222334</v>
      </c>
      <c r="BO58" s="63">
        <v>0.98622321206558639</v>
      </c>
      <c r="BP58" s="63">
        <v>0.18112978094178731</v>
      </c>
      <c r="BQ58" s="63">
        <v>1.4765872344561533</v>
      </c>
      <c r="BR58" s="63">
        <v>0.19429132992443673</v>
      </c>
      <c r="BS58" s="63"/>
      <c r="BT58" s="63">
        <v>302.8038922257108</v>
      </c>
      <c r="BU58" s="63">
        <v>25.160101528957401</v>
      </c>
      <c r="BV58" s="63">
        <v>4053.3633676447303</v>
      </c>
      <c r="BW58" s="63">
        <v>822.06380884905298</v>
      </c>
      <c r="BX58" s="63">
        <v>0</v>
      </c>
      <c r="BY58" s="63">
        <v>0</v>
      </c>
      <c r="BZ58" s="63">
        <v>13.928221622392305</v>
      </c>
      <c r="CA58" s="63">
        <v>1.735251487715225</v>
      </c>
      <c r="CB58" s="63" t="s">
        <v>188</v>
      </c>
      <c r="CC58" s="63"/>
      <c r="CD58" s="63">
        <v>73.331149686907949</v>
      </c>
      <c r="CE58" s="63">
        <v>41.407954960092077</v>
      </c>
      <c r="CF58" s="63">
        <v>234036.33863986214</v>
      </c>
      <c r="CG58" s="63">
        <v>18843.517088221201</v>
      </c>
      <c r="CH58" s="63">
        <v>23.51180752042627</v>
      </c>
      <c r="CI58" s="63">
        <v>3.0542187639763889</v>
      </c>
      <c r="CJ58" s="63">
        <v>2847.3602092546948</v>
      </c>
      <c r="CK58" s="63">
        <v>255.80383099734473</v>
      </c>
      <c r="CL58" s="63">
        <v>85.236450051307813</v>
      </c>
      <c r="CM58" s="63">
        <v>3.0976202144641047</v>
      </c>
      <c r="CN58" s="63">
        <v>10237.706516129074</v>
      </c>
      <c r="CO58" s="63">
        <v>1513.7834772693197</v>
      </c>
      <c r="CP58" s="63">
        <v>0</v>
      </c>
      <c r="CQ58" s="63">
        <v>0</v>
      </c>
      <c r="CR58" s="63">
        <v>36597.345042065492</v>
      </c>
      <c r="CS58">
        <v>5941.9002021103415</v>
      </c>
      <c r="CU58" s="63">
        <v>74.114942539791016</v>
      </c>
      <c r="CV58" s="63">
        <v>59.445926769979557</v>
      </c>
      <c r="CW58" s="63">
        <v>6.3417007037517283</v>
      </c>
    </row>
    <row r="59" spans="1:101">
      <c r="A59" s="4" t="s">
        <v>221</v>
      </c>
      <c r="B59" s="447"/>
      <c r="C59" s="63">
        <v>7.1835195582777613</v>
      </c>
      <c r="D59" s="63">
        <v>0.33758238476547392</v>
      </c>
      <c r="E59" s="63">
        <v>2272.3073856036149</v>
      </c>
      <c r="F59" s="63">
        <v>59.571460372472693</v>
      </c>
      <c r="G59" s="341">
        <v>55.545337219763439</v>
      </c>
      <c r="H59" s="341">
        <v>1.3409724401373071</v>
      </c>
      <c r="I59" s="341">
        <v>39.307845218353478</v>
      </c>
      <c r="J59" s="341">
        <v>3.6606851979045341</v>
      </c>
      <c r="K59" s="63">
        <v>1.8240149851655136</v>
      </c>
      <c r="L59" s="63">
        <v>7.0684450258350337E-2</v>
      </c>
      <c r="M59" s="63">
        <v>6.5850378435724428</v>
      </c>
      <c r="N59" s="63">
        <v>2.7517525829568839</v>
      </c>
      <c r="O59" s="63">
        <v>15.39281041293645</v>
      </c>
      <c r="P59" s="63">
        <v>1.9550113924722003</v>
      </c>
      <c r="Q59" s="63">
        <v>19.633435283359002</v>
      </c>
      <c r="R59" s="63">
        <v>0.39807206525995248</v>
      </c>
      <c r="S59" s="63">
        <v>16.431916428472864</v>
      </c>
      <c r="T59" s="63">
        <v>0.6100485269896786</v>
      </c>
      <c r="U59" s="63">
        <v>7.0774533172453244</v>
      </c>
      <c r="V59" s="63">
        <v>0.53745948456677406</v>
      </c>
      <c r="W59" s="63">
        <v>17.138325090230715</v>
      </c>
      <c r="X59" s="63">
        <v>1.12261225055418</v>
      </c>
      <c r="Y59" s="63">
        <v>53.157093570183655</v>
      </c>
      <c r="Z59" s="63">
        <v>2.1600917225123015</v>
      </c>
      <c r="AA59" s="63">
        <v>7.1707044317486712</v>
      </c>
      <c r="AB59" s="63">
        <v>0.25863276924777079</v>
      </c>
      <c r="AC59" s="63">
        <v>9.4030042106359166E-2</v>
      </c>
      <c r="AD59" s="63">
        <v>1.055698426108981E-2</v>
      </c>
      <c r="AE59" s="63">
        <v>0.18923346642871441</v>
      </c>
      <c r="AF59" s="63">
        <v>2.3713523351989365E-2</v>
      </c>
      <c r="AG59" s="63">
        <v>2.1105321868926791E-2</v>
      </c>
      <c r="AH59" s="63">
        <v>4.4569384791739814E-3</v>
      </c>
      <c r="AI59" s="63">
        <v>35.652970450351752</v>
      </c>
      <c r="AJ59" s="63">
        <v>2.2560706043617151</v>
      </c>
      <c r="AK59" s="63">
        <v>71.553787561572435</v>
      </c>
      <c r="AL59" s="63">
        <v>5.4676706175612955</v>
      </c>
      <c r="AM59" s="63">
        <v>9.1232638259946288</v>
      </c>
      <c r="AN59" s="63">
        <v>0.70249120302398849</v>
      </c>
      <c r="AO59" s="63">
        <v>33.259966266842909</v>
      </c>
      <c r="AP59" s="63">
        <v>2.6400642034251938</v>
      </c>
      <c r="AQ59" s="63">
        <v>6.3042950841794392</v>
      </c>
      <c r="AR59" s="63">
        <v>0.51581298663735675</v>
      </c>
      <c r="AS59" s="63">
        <v>1.2924048097041865</v>
      </c>
      <c r="AT59" s="63">
        <v>0.11057839839133231</v>
      </c>
      <c r="AU59" s="63">
        <v>5.1778210632460047</v>
      </c>
      <c r="AV59" s="63">
        <v>0.45292567170145748</v>
      </c>
      <c r="AW59" s="63">
        <v>0.72088959620104964</v>
      </c>
      <c r="AX59" s="63">
        <v>6.6697429125323851E-2</v>
      </c>
      <c r="AY59" s="63">
        <v>3.5907145940946492</v>
      </c>
      <c r="AZ59" s="63">
        <v>0.28538108506768473</v>
      </c>
      <c r="BA59" s="63">
        <v>0.66248165017976068</v>
      </c>
      <c r="BB59" s="63">
        <v>4.8175687110150842E-2</v>
      </c>
      <c r="BC59" s="63">
        <v>1.7591706175385609</v>
      </c>
      <c r="BD59" s="63">
        <v>0.1101174300550895</v>
      </c>
      <c r="BE59" s="63">
        <v>0.24836273722186589</v>
      </c>
      <c r="BF59" s="63">
        <v>1.2824381882218516E-2</v>
      </c>
      <c r="BG59" s="63">
        <v>1.5439546936836042</v>
      </c>
      <c r="BH59" s="63">
        <v>7.1915407022368025E-2</v>
      </c>
      <c r="BI59" s="63">
        <v>0.22469951669623658</v>
      </c>
      <c r="BJ59" s="63">
        <v>8.4763595367379988E-3</v>
      </c>
      <c r="BK59" s="63">
        <v>1.48583945270007</v>
      </c>
      <c r="BL59" s="63">
        <v>7.1060907274147544E-2</v>
      </c>
      <c r="BM59" s="63">
        <v>0.5470615494318154</v>
      </c>
      <c r="BN59" s="63">
        <v>1.5320363885046933E-2</v>
      </c>
      <c r="BO59" s="63">
        <v>0.84297198076997404</v>
      </c>
      <c r="BP59" s="63">
        <v>0.18266477981027848</v>
      </c>
      <c r="BQ59" s="63">
        <v>1.6144956270395976</v>
      </c>
      <c r="BR59" s="63">
        <v>5.1945001385009383E-2</v>
      </c>
      <c r="BS59" s="63"/>
      <c r="BT59" s="63">
        <v>288.83327959716348</v>
      </c>
      <c r="BU59" s="63">
        <v>7.5767155571265299</v>
      </c>
      <c r="BV59" s="63">
        <v>6396.8725189623465</v>
      </c>
      <c r="BW59" s="63">
        <v>278.1434915813719</v>
      </c>
      <c r="BX59" s="63">
        <v>0</v>
      </c>
      <c r="BY59" s="63">
        <v>0</v>
      </c>
      <c r="BZ59" s="63">
        <v>23.278588153143186</v>
      </c>
      <c r="CA59" s="63">
        <v>0.45070028296576642</v>
      </c>
      <c r="CB59" s="63" t="s">
        <v>188</v>
      </c>
      <c r="CC59" s="63"/>
      <c r="CD59" s="63">
        <v>148.38534371901568</v>
      </c>
      <c r="CE59" s="63">
        <v>11.882335222599034</v>
      </c>
      <c r="CF59" s="63">
        <v>205173.32876143549</v>
      </c>
      <c r="CG59" s="63">
        <v>4163.4826406030261</v>
      </c>
      <c r="CH59" s="63">
        <v>29.125263676762643</v>
      </c>
      <c r="CI59" s="63">
        <v>1.2838120543020384</v>
      </c>
      <c r="CJ59" s="63">
        <v>2255.3521079872685</v>
      </c>
      <c r="CK59" s="63">
        <v>81.698073217430377</v>
      </c>
      <c r="CL59" s="63">
        <v>110.09287445281056</v>
      </c>
      <c r="CM59" s="63">
        <v>22.622617172198652</v>
      </c>
      <c r="CN59" s="63">
        <v>16052.714174111874</v>
      </c>
      <c r="CO59" s="63">
        <v>165.19434277883013</v>
      </c>
      <c r="CP59" s="63">
        <v>0</v>
      </c>
      <c r="CQ59" s="63">
        <v>0</v>
      </c>
      <c r="CR59" s="63">
        <v>55311.031332598046</v>
      </c>
      <c r="CS59">
        <v>1115.7663812596709</v>
      </c>
      <c r="CU59" s="63">
        <v>184.66239296364319</v>
      </c>
      <c r="CV59" s="63">
        <v>157.18668799864537</v>
      </c>
      <c r="CW59" s="63">
        <v>13.928094468861733</v>
      </c>
    </row>
    <row r="60" spans="1:101">
      <c r="A60" s="4" t="s">
        <v>290</v>
      </c>
      <c r="B60" s="447"/>
      <c r="C60" s="63">
        <v>4.2414033702184639</v>
      </c>
      <c r="D60" s="63">
        <v>0.39639522657073956</v>
      </c>
      <c r="E60" s="63">
        <v>4243.0686854238602</v>
      </c>
      <c r="F60" s="63">
        <v>354.84651053415661</v>
      </c>
      <c r="G60" s="341">
        <v>64.654126130762805</v>
      </c>
      <c r="H60" s="341">
        <v>6.0515805063088886</v>
      </c>
      <c r="I60" s="341">
        <v>15.705449107910388</v>
      </c>
      <c r="J60" s="341">
        <v>4.2993312683179781</v>
      </c>
      <c r="K60" s="63">
        <v>0.75165133006289686</v>
      </c>
      <c r="L60" s="63">
        <v>8.2036812158100769E-2</v>
      </c>
      <c r="M60" s="63">
        <v>3.1391922075994554</v>
      </c>
      <c r="N60" s="63">
        <v>1.8988647279070305</v>
      </c>
      <c r="O60" s="63">
        <v>18.616106338541723</v>
      </c>
      <c r="P60" s="63">
        <v>0.85891967420618143</v>
      </c>
      <c r="Q60" s="63">
        <v>7.5262448638084622</v>
      </c>
      <c r="R60" s="63">
        <v>1.0034675320412079</v>
      </c>
      <c r="S60" s="63">
        <v>9.9305401691775881</v>
      </c>
      <c r="T60" s="63">
        <v>0.91253643652849392</v>
      </c>
      <c r="U60" s="63">
        <v>1.6003573622682412</v>
      </c>
      <c r="V60" s="63">
        <v>0.10225204498727034</v>
      </c>
      <c r="W60" s="63">
        <v>5.5534656573100589</v>
      </c>
      <c r="X60" s="63">
        <v>0.63881456414767124</v>
      </c>
      <c r="Y60" s="63">
        <v>102.81734074905467</v>
      </c>
      <c r="Z60" s="63">
        <v>12.319708289084488</v>
      </c>
      <c r="AA60" s="63">
        <v>7.9230138911539827</v>
      </c>
      <c r="AB60" s="63">
        <v>0.83845716992315966</v>
      </c>
      <c r="AC60" s="63">
        <v>2.1122701872787872</v>
      </c>
      <c r="AD60" s="63">
        <v>0.67283229303623993</v>
      </c>
      <c r="AE60" s="63">
        <v>0.59456721398578161</v>
      </c>
      <c r="AF60" s="63">
        <v>0.11426967884304241</v>
      </c>
      <c r="AG60" s="63">
        <v>1.5439750557584819E-2</v>
      </c>
      <c r="AH60" s="63">
        <v>4.7066190013053833E-3</v>
      </c>
      <c r="AI60" s="63">
        <v>9.1164147032282035</v>
      </c>
      <c r="AJ60" s="63">
        <v>1.0607143559977681</v>
      </c>
      <c r="AK60" s="63">
        <v>12.084296130312284</v>
      </c>
      <c r="AL60" s="63">
        <v>1.7243177260016178</v>
      </c>
      <c r="AM60" s="63">
        <v>1.5452007292266217</v>
      </c>
      <c r="AN60" s="63">
        <v>0.17985723139674858</v>
      </c>
      <c r="AO60" s="63">
        <v>5.1780988973318003</v>
      </c>
      <c r="AP60" s="63">
        <v>0.61806915814046792</v>
      </c>
      <c r="AQ60" s="63">
        <v>0.85995566346194019</v>
      </c>
      <c r="AR60" s="63">
        <v>9.8940184670323283E-2</v>
      </c>
      <c r="AS60" s="63">
        <v>0.1598490733823483</v>
      </c>
      <c r="AT60" s="63">
        <v>1.8378104244647569E-2</v>
      </c>
      <c r="AU60" s="63">
        <v>0.76440661815345878</v>
      </c>
      <c r="AV60" s="63">
        <v>0.10054404362201462</v>
      </c>
      <c r="AW60" s="63">
        <v>0.12851792172718826</v>
      </c>
      <c r="AX60" s="63">
        <v>1.5041524720631598E-2</v>
      </c>
      <c r="AY60" s="63">
        <v>0.82151860698987245</v>
      </c>
      <c r="AZ60" s="63">
        <v>9.9155401647595773E-2</v>
      </c>
      <c r="BA60" s="63">
        <v>0.18851372339629677</v>
      </c>
      <c r="BB60" s="63">
        <v>2.2897215963991503E-2</v>
      </c>
      <c r="BC60" s="63">
        <v>0.6099358520508954</v>
      </c>
      <c r="BD60" s="63">
        <v>7.1125175157400244E-2</v>
      </c>
      <c r="BE60" s="63">
        <v>0.10000973771785034</v>
      </c>
      <c r="BF60" s="63">
        <v>1.0726469640952366E-2</v>
      </c>
      <c r="BG60" s="63">
        <v>0.71754301071165294</v>
      </c>
      <c r="BH60" s="63">
        <v>7.2272336257460504E-2</v>
      </c>
      <c r="BI60" s="63">
        <v>0.11457944158612936</v>
      </c>
      <c r="BJ60" s="63">
        <v>1.152289242497778E-2</v>
      </c>
      <c r="BK60" s="63">
        <v>2.7353763244996041</v>
      </c>
      <c r="BL60" s="63">
        <v>0.31632434916468033</v>
      </c>
      <c r="BM60" s="63">
        <v>0.60777431366115886</v>
      </c>
      <c r="BN60" s="63">
        <v>7.0903988925817618E-2</v>
      </c>
      <c r="BO60" s="63">
        <v>0.79581526319257456</v>
      </c>
      <c r="BP60" s="63">
        <v>0.11012777564663313</v>
      </c>
      <c r="BQ60" s="63">
        <v>1.066471283701196</v>
      </c>
      <c r="BR60" s="63">
        <v>0.10786849894401285</v>
      </c>
      <c r="BS60" s="63"/>
      <c r="BT60" s="63">
        <v>73.204220068790718</v>
      </c>
      <c r="BU60" s="63">
        <v>0.97205988810679789</v>
      </c>
      <c r="BV60" s="63">
        <v>2611.7885613101994</v>
      </c>
      <c r="BW60" s="63">
        <v>58.79929494146301</v>
      </c>
      <c r="BX60" s="63">
        <v>0</v>
      </c>
      <c r="BY60" s="63">
        <v>0</v>
      </c>
      <c r="BZ60" s="63">
        <v>5.8175694056465757</v>
      </c>
      <c r="CA60" s="63">
        <v>4.2550310265327129E-2</v>
      </c>
      <c r="CB60" s="63" t="s">
        <v>188</v>
      </c>
      <c r="CC60" s="63"/>
      <c r="CD60" s="63">
        <v>163.36354822004179</v>
      </c>
      <c r="CE60" s="63">
        <v>4.5694768166926689</v>
      </c>
      <c r="CF60" s="63">
        <v>110009.24822696643</v>
      </c>
      <c r="CG60" s="63">
        <v>1235.8996603293469</v>
      </c>
      <c r="CH60" s="63">
        <v>29.09493070315435</v>
      </c>
      <c r="CI60" s="63">
        <v>1.6672743621512314</v>
      </c>
      <c r="CJ60" s="63">
        <v>3809.2020541084148</v>
      </c>
      <c r="CK60" s="63">
        <v>49.21569934118267</v>
      </c>
      <c r="CL60" s="63">
        <v>66.453448898120527</v>
      </c>
      <c r="CM60" s="63">
        <v>8.4886902127776818</v>
      </c>
      <c r="CN60" s="63">
        <v>2097.875058670506</v>
      </c>
      <c r="CO60" s="63">
        <v>50.363202841430677</v>
      </c>
      <c r="CP60" s="63">
        <v>0</v>
      </c>
      <c r="CQ60" s="63">
        <v>0</v>
      </c>
      <c r="CR60" s="63">
        <v>36371.652266125158</v>
      </c>
      <c r="CS60">
        <v>837.60189294311817</v>
      </c>
      <c r="CU60" s="63">
        <v>37.120787159596723</v>
      </c>
      <c r="CV60" s="63">
        <v>28.943815196943195</v>
      </c>
      <c r="CW60" s="63">
        <v>3.4450249123333445</v>
      </c>
    </row>
    <row r="61" spans="1:101">
      <c r="A61" s="4" t="s">
        <v>460</v>
      </c>
      <c r="B61" s="447"/>
      <c r="C61" s="63">
        <v>11.567558448346167</v>
      </c>
      <c r="D61" s="63">
        <v>2.8512796182467532</v>
      </c>
      <c r="E61" s="63">
        <v>3753.8164906253219</v>
      </c>
      <c r="F61" s="63">
        <v>833.49366198207326</v>
      </c>
      <c r="G61" s="341">
        <v>95.66650041211922</v>
      </c>
      <c r="H61" s="341">
        <v>27.897160948688974</v>
      </c>
      <c r="I61" s="341">
        <v>62.87839390215057</v>
      </c>
      <c r="J61" s="341">
        <v>21.474514603730206</v>
      </c>
      <c r="K61" s="63">
        <v>2.8897365945594089</v>
      </c>
      <c r="L61" s="63">
        <v>0.75262172311065589</v>
      </c>
      <c r="M61" s="63">
        <v>10.332577127663244</v>
      </c>
      <c r="N61" s="63">
        <v>2.4638353635838461</v>
      </c>
      <c r="O61" s="63">
        <v>18.518199875643418</v>
      </c>
      <c r="P61" s="63">
        <v>7.1579688428926467</v>
      </c>
      <c r="Q61" s="63">
        <v>17.592632655862332</v>
      </c>
      <c r="R61" s="63">
        <v>4.2594302771557482</v>
      </c>
      <c r="S61" s="63">
        <v>21.420190178536263</v>
      </c>
      <c r="T61" s="63">
        <v>5.5337376406651382</v>
      </c>
      <c r="U61" s="63">
        <v>4.9870607554288329</v>
      </c>
      <c r="V61" s="63">
        <v>1.1067687062834781</v>
      </c>
      <c r="W61" s="63">
        <v>14.661754361653694</v>
      </c>
      <c r="X61" s="63">
        <v>3.1817937409527901</v>
      </c>
      <c r="Y61" s="63">
        <v>96.089466965615031</v>
      </c>
      <c r="Z61" s="63">
        <v>24.266199457565509</v>
      </c>
      <c r="AA61" s="63">
        <v>11.971720981775299</v>
      </c>
      <c r="AB61" s="63">
        <v>2.9980311977616281</v>
      </c>
      <c r="AC61" s="63">
        <v>1.5710529765339656</v>
      </c>
      <c r="AD61" s="63">
        <v>1.0089577725922392</v>
      </c>
      <c r="AE61" s="63">
        <v>0.39254579021825858</v>
      </c>
      <c r="AF61" s="63">
        <v>8.399357472184385E-2</v>
      </c>
      <c r="AG61" s="63">
        <v>2.5297613440142318E-2</v>
      </c>
      <c r="AH61" s="63">
        <v>9.0063590121446241E-3</v>
      </c>
      <c r="AI61" s="63">
        <v>30.966210957138923</v>
      </c>
      <c r="AJ61" s="63">
        <v>6.8000958297808749</v>
      </c>
      <c r="AK61" s="63">
        <v>53.923003456056556</v>
      </c>
      <c r="AL61" s="63">
        <v>12.932011934104857</v>
      </c>
      <c r="AM61" s="63">
        <v>6.4680829870880698</v>
      </c>
      <c r="AN61" s="63">
        <v>1.398977150286024</v>
      </c>
      <c r="AO61" s="63">
        <v>23.050951262064686</v>
      </c>
      <c r="AP61" s="63">
        <v>4.9306027586744552</v>
      </c>
      <c r="AQ61" s="63">
        <v>4.0504137704493699</v>
      </c>
      <c r="AR61" s="63">
        <v>0.89488078417984296</v>
      </c>
      <c r="AS61" s="63">
        <v>0.83498297694955159</v>
      </c>
      <c r="AT61" s="63">
        <v>0.17667644770215765</v>
      </c>
      <c r="AU61" s="63">
        <v>3.4043933989693724</v>
      </c>
      <c r="AV61" s="63">
        <v>0.76442202166911566</v>
      </c>
      <c r="AW61" s="63">
        <v>0.49628948908486342</v>
      </c>
      <c r="AX61" s="63">
        <v>0.10509425346814674</v>
      </c>
      <c r="AY61" s="63">
        <v>2.7691159121039024</v>
      </c>
      <c r="AZ61" s="63">
        <v>0.57993934704818384</v>
      </c>
      <c r="BA61" s="63">
        <v>0.57192752006121894</v>
      </c>
      <c r="BB61" s="63">
        <v>0.11587860075267838</v>
      </c>
      <c r="BC61" s="63">
        <v>1.6816725996588486</v>
      </c>
      <c r="BD61" s="63">
        <v>0.33852169467411486</v>
      </c>
      <c r="BE61" s="63">
        <v>0.25622527328711425</v>
      </c>
      <c r="BF61" s="63">
        <v>5.2939786671955522E-2</v>
      </c>
      <c r="BG61" s="63">
        <v>1.7409302614974405</v>
      </c>
      <c r="BH61" s="63">
        <v>0.36047497969659459</v>
      </c>
      <c r="BI61" s="63">
        <v>0.2637637593625185</v>
      </c>
      <c r="BJ61" s="63">
        <v>5.4164628127801082E-2</v>
      </c>
      <c r="BK61" s="63">
        <v>2.8356969133951409</v>
      </c>
      <c r="BL61" s="63">
        <v>0.71241331097448979</v>
      </c>
      <c r="BM61" s="63">
        <v>0.80174749967444436</v>
      </c>
      <c r="BN61" s="63">
        <v>0.19433319151232298</v>
      </c>
      <c r="BO61" s="63">
        <v>1.4261771266619165</v>
      </c>
      <c r="BP61" s="63">
        <v>0.4147731050316234</v>
      </c>
      <c r="BQ61" s="63">
        <v>2.307976288228891</v>
      </c>
      <c r="BR61" s="63">
        <v>0.47457535794891414</v>
      </c>
      <c r="BS61" s="63"/>
      <c r="BT61" s="63">
        <v>335.45894341897065</v>
      </c>
      <c r="BU61" s="63">
        <v>37.140845510886685</v>
      </c>
      <c r="BV61" s="63">
        <v>5612.3880609849994</v>
      </c>
      <c r="BW61" s="63">
        <v>1103.923080722554</v>
      </c>
      <c r="BX61" s="63">
        <v>0</v>
      </c>
      <c r="BY61" s="63">
        <v>0</v>
      </c>
      <c r="BZ61" s="63">
        <v>17.333907729038014</v>
      </c>
      <c r="CA61" s="63">
        <v>2.9213162444255492</v>
      </c>
      <c r="CB61" s="63" t="s">
        <v>188</v>
      </c>
      <c r="CC61" s="63"/>
      <c r="CD61" s="63">
        <v>240.64676382646826</v>
      </c>
      <c r="CE61" s="63">
        <v>61.047959209228566</v>
      </c>
      <c r="CF61" s="63">
        <v>244294.43905345959</v>
      </c>
      <c r="CG61" s="63">
        <v>18402.983056548233</v>
      </c>
      <c r="CH61" s="63">
        <v>75.293340487971719</v>
      </c>
      <c r="CI61" s="63">
        <v>9.6633091905196284</v>
      </c>
      <c r="CJ61" s="63">
        <v>3100.7812452566104</v>
      </c>
      <c r="CK61" s="63">
        <v>323.77623925240249</v>
      </c>
      <c r="CL61" s="63">
        <v>128.25391522557703</v>
      </c>
      <c r="CM61" s="63">
        <v>18.805786106144453</v>
      </c>
      <c r="CN61" s="63">
        <v>12203.633299132489</v>
      </c>
      <c r="CO61" s="63">
        <v>1982.4291090300389</v>
      </c>
      <c r="CP61" s="63">
        <v>0</v>
      </c>
      <c r="CQ61" s="63">
        <v>0</v>
      </c>
      <c r="CR61" s="63">
        <v>65079.557177007104</v>
      </c>
      <c r="CS61">
        <v>11851.734122871649</v>
      </c>
      <c r="CU61" s="63">
        <v>142.37060207332223</v>
      </c>
      <c r="CV61" s="63">
        <v>119.29364540974714</v>
      </c>
      <c r="CW61" s="63">
        <v>11.18431821402528</v>
      </c>
    </row>
    <row r="62" spans="1:101" s="5" customFormat="1">
      <c r="A62" s="7" t="s">
        <v>461</v>
      </c>
      <c r="B62" s="441"/>
      <c r="C62" s="86">
        <v>7.1597188091633299</v>
      </c>
      <c r="D62" s="86">
        <v>1.0415930914395528</v>
      </c>
      <c r="E62" s="86">
        <v>2818.3803239006497</v>
      </c>
      <c r="F62" s="86">
        <v>366.12888036067909</v>
      </c>
      <c r="G62" s="106">
        <v>46.909350177604928</v>
      </c>
      <c r="H62" s="106">
        <v>8.9427294595109448</v>
      </c>
      <c r="I62" s="106">
        <v>36.229467473986723</v>
      </c>
      <c r="J62" s="106">
        <v>7.073329713341769</v>
      </c>
      <c r="K62" s="86">
        <v>1.3904979802536259</v>
      </c>
      <c r="L62" s="86">
        <v>0.23161002601555256</v>
      </c>
      <c r="M62" s="86">
        <v>0.97697716288345726</v>
      </c>
      <c r="N62" s="86">
        <v>0.67213770131919159</v>
      </c>
      <c r="O62" s="86">
        <v>1.3600001699290081</v>
      </c>
      <c r="P62" s="86">
        <v>0.8283755060752036</v>
      </c>
      <c r="Q62" s="86">
        <v>11.730638474555287</v>
      </c>
      <c r="R62" s="86">
        <v>2.5077421908424498</v>
      </c>
      <c r="S62" s="86">
        <v>11.936329908925485</v>
      </c>
      <c r="T62" s="86">
        <v>1.9809882315296747</v>
      </c>
      <c r="U62" s="86">
        <v>2.7891480003242521</v>
      </c>
      <c r="V62" s="86">
        <v>0.32921869299623513</v>
      </c>
      <c r="W62" s="86">
        <v>12.515383947781544</v>
      </c>
      <c r="X62" s="86">
        <v>1.2788430970195164</v>
      </c>
      <c r="Y62" s="86">
        <v>129.7438187346192</v>
      </c>
      <c r="Z62" s="86">
        <v>18.796027790699355</v>
      </c>
      <c r="AA62" s="86">
        <v>7.6172372628518943</v>
      </c>
      <c r="AB62" s="86">
        <v>1.2891357222447213</v>
      </c>
      <c r="AC62" s="86">
        <v>0.94015730773949813</v>
      </c>
      <c r="AD62" s="86">
        <v>0.55965074469813181</v>
      </c>
      <c r="AE62" s="86">
        <v>0.27186175801701651</v>
      </c>
      <c r="AF62" s="86">
        <v>0.13711033462556071</v>
      </c>
      <c r="AG62" s="86">
        <v>1.4339587034993447E-2</v>
      </c>
      <c r="AH62" s="86">
        <v>9.6686026301066319E-3</v>
      </c>
      <c r="AI62" s="86">
        <v>17.380869000613401</v>
      </c>
      <c r="AJ62" s="86">
        <v>1.8707692947343801</v>
      </c>
      <c r="AK62" s="86">
        <v>26.258515336636346</v>
      </c>
      <c r="AL62" s="86">
        <v>2.8982056015382369</v>
      </c>
      <c r="AM62" s="86">
        <v>3.5407157740391786</v>
      </c>
      <c r="AN62" s="86">
        <v>0.35785377715927907</v>
      </c>
      <c r="AO62" s="86">
        <v>12.713856892288247</v>
      </c>
      <c r="AP62" s="86">
        <v>1.240091274493778</v>
      </c>
      <c r="AQ62" s="86">
        <v>2.1798870993457382</v>
      </c>
      <c r="AR62" s="86">
        <v>0.22900840781818838</v>
      </c>
      <c r="AS62" s="86">
        <v>0.41365109623062013</v>
      </c>
      <c r="AT62" s="86">
        <v>4.2693454583431517E-2</v>
      </c>
      <c r="AU62" s="86">
        <v>1.9813645795297201</v>
      </c>
      <c r="AV62" s="86">
        <v>0.18496598439230172</v>
      </c>
      <c r="AW62" s="86">
        <v>0.32564739551584448</v>
      </c>
      <c r="AX62" s="86">
        <v>2.8209611801530702E-2</v>
      </c>
      <c r="AY62" s="86">
        <v>2.0425795025976745</v>
      </c>
      <c r="AZ62" s="86">
        <v>0.19214305959162062</v>
      </c>
      <c r="BA62" s="86">
        <v>0.46591026757753307</v>
      </c>
      <c r="BB62" s="86">
        <v>4.8218732980614305E-2</v>
      </c>
      <c r="BC62" s="86">
        <v>1.4527405926031107</v>
      </c>
      <c r="BD62" s="86">
        <v>0.15186897098196994</v>
      </c>
      <c r="BE62" s="86">
        <v>0.23151360886818109</v>
      </c>
      <c r="BF62" s="86">
        <v>2.5338650067774863E-2</v>
      </c>
      <c r="BG62" s="86">
        <v>1.6313663584848406</v>
      </c>
      <c r="BH62" s="86">
        <v>0.1781916505186911</v>
      </c>
      <c r="BI62" s="86">
        <v>0.25739494310460787</v>
      </c>
      <c r="BJ62" s="86">
        <v>2.7501934023621392E-2</v>
      </c>
      <c r="BK62" s="86">
        <v>3.4451902815637325</v>
      </c>
      <c r="BL62" s="86">
        <v>0.51879225917102822</v>
      </c>
      <c r="BM62" s="86">
        <v>0.72040427270788554</v>
      </c>
      <c r="BN62" s="86">
        <v>9.064239719556097E-2</v>
      </c>
      <c r="BO62" s="86">
        <v>1.1434278120806354</v>
      </c>
      <c r="BP62" s="86">
        <v>0.33490503556662699</v>
      </c>
      <c r="BQ62" s="86">
        <v>1.9967438518987735</v>
      </c>
      <c r="BR62" s="86">
        <v>0.26056217825052952</v>
      </c>
      <c r="BS62" s="86"/>
      <c r="BT62" s="86">
        <v>289.97442112725099</v>
      </c>
      <c r="BU62" s="86">
        <v>27.072832300770486</v>
      </c>
      <c r="BV62" s="86">
        <v>3640.9173323865966</v>
      </c>
      <c r="BW62" s="86">
        <v>691.35185979409641</v>
      </c>
      <c r="BX62" s="86">
        <v>0</v>
      </c>
      <c r="BY62" s="86">
        <v>0</v>
      </c>
      <c r="BZ62" s="86">
        <v>15.527873874327431</v>
      </c>
      <c r="CA62" s="86">
        <v>1.9257310076766563</v>
      </c>
      <c r="CB62" s="86" t="s">
        <v>188</v>
      </c>
      <c r="CC62" s="86"/>
      <c r="CD62" s="86">
        <v>109.4623293863945</v>
      </c>
      <c r="CE62" s="86">
        <v>15.47511846166238</v>
      </c>
      <c r="CF62" s="86">
        <v>300552.2427203742</v>
      </c>
      <c r="CG62" s="86">
        <v>19998.099405105761</v>
      </c>
      <c r="CH62" s="86">
        <v>21.863727298091067</v>
      </c>
      <c r="CI62" s="86">
        <v>4.782262349610936</v>
      </c>
      <c r="CJ62" s="86">
        <v>2793.0781061042617</v>
      </c>
      <c r="CK62" s="86">
        <v>313.34493297307415</v>
      </c>
      <c r="CL62" s="86">
        <v>94.574105930257701</v>
      </c>
      <c r="CM62" s="86">
        <v>18.20762251500696</v>
      </c>
      <c r="CN62" s="86">
        <v>11858.13925873583</v>
      </c>
      <c r="CO62" s="86">
        <v>1511.2067577766613</v>
      </c>
      <c r="CP62" s="86">
        <v>0</v>
      </c>
      <c r="CQ62" s="86">
        <v>0</v>
      </c>
      <c r="CR62" s="86">
        <v>47206.624590852938</v>
      </c>
      <c r="CS62" s="5">
        <v>8511.278804305115</v>
      </c>
      <c r="CU62" s="86">
        <v>81.348816892618927</v>
      </c>
      <c r="CV62" s="86">
        <v>62.487495199153543</v>
      </c>
      <c r="CW62" s="86">
        <v>8.3885172482815111</v>
      </c>
    </row>
    <row r="63" spans="1:101">
      <c r="B63" s="50"/>
      <c r="C63" s="63"/>
      <c r="D63" s="63"/>
      <c r="E63" s="63"/>
      <c r="F63" s="63"/>
      <c r="G63" s="341"/>
      <c r="H63" s="341"/>
      <c r="I63" s="341"/>
      <c r="J63" s="341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U63" s="63"/>
      <c r="CV63" s="63"/>
      <c r="CW63" s="63"/>
    </row>
    <row r="65" spans="1:97" ht="15" customHeight="1">
      <c r="A65" s="4" t="s">
        <v>263</v>
      </c>
      <c r="B65" s="472" t="s">
        <v>464</v>
      </c>
      <c r="D65" s="15">
        <f>SQRT((D3^2)+(D4^2)+(D5^2)+(D6^2)+(D7^2)+(D8^2)+(D9^2)+(D10^2)+(D11^2)+(D12^2))</f>
        <v>3.9158824001625119E-2</v>
      </c>
      <c r="F65" s="15">
        <f t="shared" ref="F65:BP65" si="0">SQRT((F3^2)+(F4^2)+(F5^2)+(F6^2)+(F7^2)+(F8^2)+(F9^2)+(F10^2)+(F11^2)+(F12^2))</f>
        <v>6.2014449976890846</v>
      </c>
      <c r="G65" s="15"/>
      <c r="H65" s="15">
        <f t="shared" si="0"/>
        <v>1.044086104807777</v>
      </c>
      <c r="I65" s="15"/>
      <c r="J65" s="15">
        <f t="shared" si="0"/>
        <v>0.3083289208208233</v>
      </c>
      <c r="K65" s="15"/>
      <c r="L65" s="15">
        <f t="shared" si="0"/>
        <v>1.4098354424338138E-2</v>
      </c>
      <c r="M65" s="15"/>
      <c r="N65" s="15">
        <f t="shared" si="0"/>
        <v>4.2948923138451639E-2</v>
      </c>
      <c r="O65" s="15"/>
      <c r="P65" s="15">
        <f t="shared" si="0"/>
        <v>7.77318190545917E-2</v>
      </c>
      <c r="Q65" s="15"/>
      <c r="R65" s="15">
        <f t="shared" si="0"/>
        <v>0.74737020928910425</v>
      </c>
      <c r="S65" s="15"/>
      <c r="T65" s="15">
        <f t="shared" si="0"/>
        <v>0.10282270661690963</v>
      </c>
      <c r="U65" s="15"/>
      <c r="V65" s="15">
        <f t="shared" si="0"/>
        <v>3.421708082776085E-2</v>
      </c>
      <c r="W65" s="15"/>
      <c r="X65" s="15">
        <f t="shared" si="0"/>
        <v>3.4511355867018347E-2</v>
      </c>
      <c r="Y65" s="15"/>
      <c r="Z65" s="15">
        <f t="shared" si="0"/>
        <v>0.17078291435393075</v>
      </c>
      <c r="AA65" s="15"/>
      <c r="AB65" s="15">
        <f t="shared" si="0"/>
        <v>1.9883683262247244E-2</v>
      </c>
      <c r="AC65" s="15"/>
      <c r="AD65" s="15">
        <f t="shared" si="0"/>
        <v>1.9099078594905426E-2</v>
      </c>
      <c r="AE65" s="15"/>
      <c r="AF65" s="15">
        <f t="shared" si="0"/>
        <v>5.1288019097666306E-3</v>
      </c>
      <c r="AG65" s="15"/>
      <c r="AH65" s="15">
        <f t="shared" si="0"/>
        <v>1.5512017141913234E-3</v>
      </c>
      <c r="AI65" s="15"/>
      <c r="AJ65" s="15">
        <f t="shared" si="0"/>
        <v>0.15108496791147877</v>
      </c>
      <c r="AK65" s="15"/>
      <c r="AL65" s="15">
        <f t="shared" si="0"/>
        <v>0.35630252398490159</v>
      </c>
      <c r="AM65" s="15"/>
      <c r="AN65" s="15">
        <f t="shared" si="0"/>
        <v>4.3040442646096563E-2</v>
      </c>
      <c r="AO65" s="15"/>
      <c r="AP65" s="15">
        <f t="shared" si="0"/>
        <v>0.15026448438377835</v>
      </c>
      <c r="AQ65" s="15"/>
      <c r="AR65" s="15">
        <f t="shared" si="0"/>
        <v>2.6503499921546679E-2</v>
      </c>
      <c r="AS65" s="15"/>
      <c r="AT65" s="15">
        <f t="shared" si="0"/>
        <v>5.5819003145295316E-3</v>
      </c>
      <c r="AU65" s="15"/>
      <c r="AV65" s="15">
        <f t="shared" si="0"/>
        <v>2.0256160276339676E-2</v>
      </c>
      <c r="AW65" s="15"/>
      <c r="AX65" s="15">
        <f t="shared" si="0"/>
        <v>2.076652021340066E-3</v>
      </c>
      <c r="AY65" s="15"/>
      <c r="AZ65" s="15">
        <f t="shared" si="0"/>
        <v>1.2662320549111906E-2</v>
      </c>
      <c r="BA65" s="15"/>
      <c r="BB65" s="15">
        <f t="shared" si="0"/>
        <v>2.0862780201702843E-3</v>
      </c>
      <c r="BC65" s="15"/>
      <c r="BD65" s="15">
        <f t="shared" si="0"/>
        <v>5.0826483241910216E-3</v>
      </c>
      <c r="BE65" s="15"/>
      <c r="BF65" s="15">
        <f t="shared" si="0"/>
        <v>6.3912121847937552E-4</v>
      </c>
      <c r="BG65" s="15"/>
      <c r="BH65" s="15">
        <f t="shared" si="0"/>
        <v>3.97315768105257E-3</v>
      </c>
      <c r="BI65" s="15"/>
      <c r="BJ65" s="15">
        <f t="shared" si="0"/>
        <v>5.4441945577586386E-4</v>
      </c>
      <c r="BK65" s="15"/>
      <c r="BL65" s="15">
        <f t="shared" si="0"/>
        <v>6.9509601384799818E-3</v>
      </c>
      <c r="BM65" s="15"/>
      <c r="BN65" s="15">
        <f t="shared" si="0"/>
        <v>3.1275397007196675E-3</v>
      </c>
      <c r="BO65" s="15"/>
      <c r="BP65" s="15">
        <f t="shared" si="0"/>
        <v>0.19547933985748731</v>
      </c>
      <c r="BQ65" s="15"/>
      <c r="BR65" s="15">
        <f t="shared" ref="BR65:CS65" si="1">SQRT((BR3^2)+(BR4^2)+(BR5^2)+(BR6^2)+(BR7^2)+(BR8^2)+(BR9^2)+(BR10^2)+(BR11^2)+(BR12^2))</f>
        <v>2.0472726324200757E-2</v>
      </c>
      <c r="BS65" s="15"/>
      <c r="BT65" s="15"/>
      <c r="BU65" s="15">
        <f t="shared" si="1"/>
        <v>0.58758186934565859</v>
      </c>
      <c r="BV65" s="15"/>
      <c r="BW65" s="15">
        <f t="shared" si="1"/>
        <v>0</v>
      </c>
      <c r="BX65" s="15"/>
      <c r="BY65" s="15">
        <f t="shared" si="1"/>
        <v>0.8923538985064069</v>
      </c>
      <c r="BZ65" s="15"/>
      <c r="CA65" s="15">
        <f t="shared" si="1"/>
        <v>0.13899055224442014</v>
      </c>
      <c r="CB65" s="15"/>
      <c r="CC65" s="15">
        <f t="shared" si="1"/>
        <v>25.349595998758581</v>
      </c>
      <c r="CD65" s="15"/>
      <c r="CE65" s="15">
        <f t="shared" si="1"/>
        <v>0.79477638967371855</v>
      </c>
      <c r="CF65" s="15"/>
      <c r="CG65" s="15">
        <f t="shared" si="1"/>
        <v>0</v>
      </c>
      <c r="CH65" s="15"/>
      <c r="CI65" s="15">
        <f t="shared" si="1"/>
        <v>0.73549189192216924</v>
      </c>
      <c r="CJ65" s="15"/>
      <c r="CK65" s="15">
        <f t="shared" si="1"/>
        <v>5.9400693461954459</v>
      </c>
      <c r="CL65" s="15"/>
      <c r="CM65" s="15">
        <f t="shared" si="1"/>
        <v>11.098820453191694</v>
      </c>
      <c r="CN65" s="15"/>
      <c r="CO65" s="15">
        <f t="shared" si="1"/>
        <v>13.875920143440444</v>
      </c>
      <c r="CP65" s="15"/>
      <c r="CQ65" s="15">
        <f t="shared" si="1"/>
        <v>21.930295891863413</v>
      </c>
      <c r="CR65" s="15"/>
      <c r="CS65" s="15">
        <f t="shared" si="1"/>
        <v>271.29574068407595</v>
      </c>
    </row>
    <row r="66" spans="1:97" ht="15" customHeight="1">
      <c r="A66" s="4" t="s">
        <v>300</v>
      </c>
      <c r="B66" s="472"/>
      <c r="D66" s="15">
        <f>SQRT((D13^2)+(D14^2)+(D15^2)+(D16^2)+(D17^2)+(D18^2)+(D19^2)+(D20^2)+(D21^2)+(D22^2))</f>
        <v>0</v>
      </c>
      <c r="F66" s="15">
        <f t="shared" ref="F66:BP66" si="2">SQRT((F13^2)+(F14^2)+(F15^2)+(F16^2)+(F17^2)+(F18^2)+(F19^2)+(F20^2)+(F21^2)+(F22^2))</f>
        <v>1.7499633123642244</v>
      </c>
      <c r="G66" s="15"/>
      <c r="H66" s="15">
        <f t="shared" si="2"/>
        <v>0.14991498730428776</v>
      </c>
      <c r="I66" s="15"/>
      <c r="J66" s="15">
        <f t="shared" si="2"/>
        <v>0</v>
      </c>
      <c r="K66" s="15"/>
      <c r="L66" s="15">
        <f t="shared" si="2"/>
        <v>7.253358635210907E-3</v>
      </c>
      <c r="M66" s="15"/>
      <c r="N66" s="15">
        <f t="shared" si="2"/>
        <v>8.7513493995647729E-2</v>
      </c>
      <c r="O66" s="15"/>
      <c r="P66" s="15">
        <f t="shared" si="2"/>
        <v>0</v>
      </c>
      <c r="Q66" s="15"/>
      <c r="R66" s="15">
        <f t="shared" si="2"/>
        <v>0.50141598891523753</v>
      </c>
      <c r="S66" s="15"/>
      <c r="T66" s="15">
        <f t="shared" si="2"/>
        <v>1.0634316021621491E-2</v>
      </c>
      <c r="U66" s="15"/>
      <c r="V66" s="15">
        <f t="shared" si="2"/>
        <v>6.1734201795318362E-3</v>
      </c>
      <c r="W66" s="15"/>
      <c r="X66" s="15">
        <f t="shared" si="2"/>
        <v>1.6276811081207807E-2</v>
      </c>
      <c r="Y66" s="15"/>
      <c r="Z66" s="15">
        <f t="shared" si="2"/>
        <v>4.3189933747132425E-2</v>
      </c>
      <c r="AA66" s="15"/>
      <c r="AB66" s="15">
        <f t="shared" si="2"/>
        <v>6.2278568815678045E-2</v>
      </c>
      <c r="AC66" s="15"/>
      <c r="AD66" s="15">
        <f t="shared" si="2"/>
        <v>1.1408696165565266E-2</v>
      </c>
      <c r="AE66" s="15"/>
      <c r="AF66" s="15">
        <f t="shared" si="2"/>
        <v>1.3365044002262157E-2</v>
      </c>
      <c r="AG66" s="15"/>
      <c r="AH66" s="15">
        <f t="shared" si="2"/>
        <v>2.654889230232316E-3</v>
      </c>
      <c r="AI66" s="15"/>
      <c r="AJ66" s="15">
        <f t="shared" si="2"/>
        <v>1.1865688190448661E-2</v>
      </c>
      <c r="AK66" s="15"/>
      <c r="AL66" s="15">
        <f t="shared" si="2"/>
        <v>3.8395933602151759E-2</v>
      </c>
      <c r="AM66" s="15"/>
      <c r="AN66" s="15">
        <f t="shared" si="2"/>
        <v>2.4511224889981228E-3</v>
      </c>
      <c r="AO66" s="15"/>
      <c r="AP66" s="15">
        <f t="shared" si="2"/>
        <v>1.198042915160815E-2</v>
      </c>
      <c r="AQ66" s="15"/>
      <c r="AR66" s="15">
        <f t="shared" si="2"/>
        <v>2.0634023768540564E-3</v>
      </c>
      <c r="AS66" s="15"/>
      <c r="AT66" s="15">
        <f t="shared" si="2"/>
        <v>7.4175612771722307E-4</v>
      </c>
      <c r="AU66" s="15"/>
      <c r="AV66" s="15">
        <f t="shared" si="2"/>
        <v>1.9414216585048603E-3</v>
      </c>
      <c r="AW66" s="15"/>
      <c r="AX66" s="15">
        <f t="shared" si="2"/>
        <v>6.6404170106464054E-5</v>
      </c>
      <c r="AY66" s="15"/>
      <c r="AZ66" s="15">
        <f t="shared" si="2"/>
        <v>1.1166224643261425E-3</v>
      </c>
      <c r="BA66" s="15"/>
      <c r="BB66" s="15">
        <f t="shared" si="2"/>
        <v>0</v>
      </c>
      <c r="BC66" s="15"/>
      <c r="BD66" s="15">
        <f t="shared" si="2"/>
        <v>2.7028030015863256E-4</v>
      </c>
      <c r="BE66" s="15"/>
      <c r="BF66" s="15">
        <f t="shared" si="2"/>
        <v>0</v>
      </c>
      <c r="BG66" s="15"/>
      <c r="BH66" s="15">
        <f t="shared" si="2"/>
        <v>7.7953672137940158E-5</v>
      </c>
      <c r="BI66" s="15"/>
      <c r="BJ66" s="15">
        <f t="shared" si="2"/>
        <v>0</v>
      </c>
      <c r="BK66" s="15"/>
      <c r="BL66" s="15">
        <f t="shared" si="2"/>
        <v>1.5533763407290997E-2</v>
      </c>
      <c r="BM66" s="15"/>
      <c r="BN66" s="15">
        <f t="shared" si="2"/>
        <v>2.6248081200131577E-2</v>
      </c>
      <c r="BO66" s="15"/>
      <c r="BP66" s="15">
        <f t="shared" si="2"/>
        <v>1.979088265718677E-2</v>
      </c>
      <c r="BQ66" s="15"/>
      <c r="BR66" s="15">
        <f t="shared" ref="BR66:CS66" si="3">SQRT((BR13^2)+(BR14^2)+(BR15^2)+(BR16^2)+(BR17^2)+(BR18^2)+(BR19^2)+(BR20^2)+(BR21^2)+(BR22^2))</f>
        <v>9.7619885301865363E-3</v>
      </c>
      <c r="BS66" s="15"/>
      <c r="BT66" s="15"/>
      <c r="BU66" s="15">
        <f t="shared" si="3"/>
        <v>23.84892787407545</v>
      </c>
      <c r="BV66" s="15"/>
      <c r="BW66" s="15">
        <f t="shared" si="3"/>
        <v>0</v>
      </c>
      <c r="BX66" s="15"/>
      <c r="BY66" s="15">
        <f t="shared" si="3"/>
        <v>0.75209913408924101</v>
      </c>
      <c r="BZ66" s="15"/>
      <c r="CA66" s="15">
        <f t="shared" si="3"/>
        <v>4.3467779780174114</v>
      </c>
      <c r="CB66" s="15"/>
      <c r="CC66" s="15">
        <f t="shared" si="3"/>
        <v>50.803150173119796</v>
      </c>
      <c r="CD66" s="15"/>
      <c r="CE66" s="15">
        <f t="shared" si="3"/>
        <v>1.426800824906137</v>
      </c>
      <c r="CF66" s="15"/>
      <c r="CG66" s="15">
        <f t="shared" si="3"/>
        <v>79.535838536397932</v>
      </c>
      <c r="CH66" s="15"/>
      <c r="CI66" s="15">
        <f t="shared" si="3"/>
        <v>24.744269464211261</v>
      </c>
      <c r="CJ66" s="15"/>
      <c r="CK66" s="15">
        <f t="shared" si="3"/>
        <v>1.5633316857968338</v>
      </c>
      <c r="CL66" s="15"/>
      <c r="CM66" s="15">
        <f t="shared" si="3"/>
        <v>1637.7104925094779</v>
      </c>
      <c r="CN66" s="15"/>
      <c r="CO66" s="15">
        <f t="shared" si="3"/>
        <v>220.58430310590501</v>
      </c>
      <c r="CP66" s="15"/>
      <c r="CQ66" s="15">
        <f t="shared" si="3"/>
        <v>593.33298508092514</v>
      </c>
      <c r="CR66" s="15"/>
      <c r="CS66" s="15">
        <f t="shared" si="3"/>
        <v>55.613648030556249</v>
      </c>
    </row>
    <row r="67" spans="1:97" ht="15" customHeight="1">
      <c r="A67" s="4" t="s">
        <v>332</v>
      </c>
      <c r="B67" s="472"/>
      <c r="D67" s="15">
        <f>SQRT((D23*2)+(D24*2)+(D25*2)+(D26*2)+(D27*2)+(D28*2)+(D29^2)+(D30^2)+(D31^2)+(D32^2))</f>
        <v>0</v>
      </c>
      <c r="F67" s="15">
        <f t="shared" ref="F67:BP67" si="4">SQRT((F23*2)+(F24*2)+(F25*2)+(F26*2)+(F27*2)+(F28*2)+(F29^2)+(F30^2)+(F31^2)+(F32^2))</f>
        <v>1.4150055735593567</v>
      </c>
      <c r="G67" s="15"/>
      <c r="H67" s="15">
        <f t="shared" si="4"/>
        <v>0.72853954770201834</v>
      </c>
      <c r="I67" s="15"/>
      <c r="J67" s="15">
        <f t="shared" si="4"/>
        <v>1.2724536956513111</v>
      </c>
      <c r="K67" s="15"/>
      <c r="L67" s="15">
        <f t="shared" si="4"/>
        <v>0.26103584595414409</v>
      </c>
      <c r="M67" s="15"/>
      <c r="N67" s="15">
        <f t="shared" si="4"/>
        <v>1.1506517613737943</v>
      </c>
      <c r="O67" s="15"/>
      <c r="P67" s="15">
        <f t="shared" si="4"/>
        <v>2.349921342398495</v>
      </c>
      <c r="Q67" s="15"/>
      <c r="R67" s="15">
        <f t="shared" si="4"/>
        <v>2.0702600815652947</v>
      </c>
      <c r="S67" s="15"/>
      <c r="T67" s="15">
        <f t="shared" si="4"/>
        <v>5.3702866123764403E-2</v>
      </c>
      <c r="U67" s="15"/>
      <c r="V67" s="15">
        <f t="shared" si="4"/>
        <v>0.16103081405100222</v>
      </c>
      <c r="W67" s="15"/>
      <c r="X67" s="15">
        <f t="shared" si="4"/>
        <v>0.28048732935260728</v>
      </c>
      <c r="Y67" s="15"/>
      <c r="Z67" s="15">
        <f t="shared" si="4"/>
        <v>0.26615684478051876</v>
      </c>
      <c r="AA67" s="15"/>
      <c r="AB67" s="15">
        <f t="shared" si="4"/>
        <v>0.67680192459078903</v>
      </c>
      <c r="AC67" s="15"/>
      <c r="AD67" s="15">
        <f t="shared" si="4"/>
        <v>0.55756092569603222</v>
      </c>
      <c r="AE67" s="15"/>
      <c r="AF67" s="15">
        <f t="shared" si="4"/>
        <v>0.2415941855845726</v>
      </c>
      <c r="AG67" s="15"/>
      <c r="AH67" s="15">
        <f t="shared" si="4"/>
        <v>0.14877663050882595</v>
      </c>
      <c r="AI67" s="15"/>
      <c r="AJ67" s="15">
        <f t="shared" si="4"/>
        <v>0.18467679599061951</v>
      </c>
      <c r="AK67" s="15"/>
      <c r="AL67" s="15">
        <f t="shared" si="4"/>
        <v>0</v>
      </c>
      <c r="AM67" s="15"/>
      <c r="AN67" s="15">
        <f t="shared" si="4"/>
        <v>0.10553892693642046</v>
      </c>
      <c r="AO67" s="15"/>
      <c r="AP67" s="15">
        <f t="shared" si="4"/>
        <v>0.2474577622659003</v>
      </c>
      <c r="AQ67" s="15"/>
      <c r="AR67" s="15">
        <f t="shared" si="4"/>
        <v>0.12022201881616547</v>
      </c>
      <c r="AS67" s="15"/>
      <c r="AT67" s="15">
        <f t="shared" si="4"/>
        <v>7.8024565349651784E-2</v>
      </c>
      <c r="AU67" s="15"/>
      <c r="AV67" s="15">
        <f t="shared" si="4"/>
        <v>0.12504437078493039</v>
      </c>
      <c r="AW67" s="15"/>
      <c r="AX67" s="15">
        <f t="shared" si="4"/>
        <v>1.6541809162214909E-2</v>
      </c>
      <c r="AY67" s="15"/>
      <c r="AZ67" s="15">
        <f t="shared" si="4"/>
        <v>9.5037037109208841E-2</v>
      </c>
      <c r="BA67" s="15"/>
      <c r="BB67" s="15">
        <f t="shared" si="4"/>
        <v>1.3756486457012123E-2</v>
      </c>
      <c r="BC67" s="15"/>
      <c r="BD67" s="15">
        <f t="shared" si="4"/>
        <v>3.4825017278014854E-2</v>
      </c>
      <c r="BE67" s="15"/>
      <c r="BF67" s="15">
        <f t="shared" si="4"/>
        <v>0</v>
      </c>
      <c r="BG67" s="15"/>
      <c r="BH67" s="15">
        <f t="shared" si="4"/>
        <v>2.6852142935826148E-2</v>
      </c>
      <c r="BI67" s="15"/>
      <c r="BJ67" s="15">
        <f t="shared" si="4"/>
        <v>0</v>
      </c>
      <c r="BK67" s="15"/>
      <c r="BL67" s="15">
        <f t="shared" si="4"/>
        <v>0.40544571269999197</v>
      </c>
      <c r="BM67" s="15"/>
      <c r="BN67" s="15">
        <f t="shared" si="4"/>
        <v>0.3333320326053904</v>
      </c>
      <c r="BO67" s="15"/>
      <c r="BP67" s="15">
        <f t="shared" si="4"/>
        <v>0.28719818075694437</v>
      </c>
      <c r="BQ67" s="15"/>
      <c r="BR67" s="15">
        <f t="shared" ref="BR67:CS67" si="5">SQRT((BR23*2)+(BR24*2)+(BR25*2)+(BR26*2)+(BR27*2)+(BR28*2)+(BR29^2)+(BR30^2)+(BR31^2)+(BR32^2))</f>
        <v>0.58463703949352153</v>
      </c>
      <c r="BS67" s="15"/>
      <c r="BT67" s="15"/>
      <c r="BU67" s="15">
        <f t="shared" si="5"/>
        <v>5.4381601892806337</v>
      </c>
      <c r="BV67" s="15"/>
      <c r="BW67" s="15">
        <f t="shared" si="5"/>
        <v>4.1712477542416861</v>
      </c>
      <c r="BX67" s="15"/>
      <c r="BY67" s="15">
        <f t="shared" si="5"/>
        <v>0.89256145258255393</v>
      </c>
      <c r="BZ67" s="15"/>
      <c r="CA67" s="15">
        <f t="shared" si="5"/>
        <v>0.85219931050559283</v>
      </c>
      <c r="CB67" s="15"/>
      <c r="CC67" s="15">
        <f t="shared" si="5"/>
        <v>6.6486902337635252</v>
      </c>
      <c r="CD67" s="15"/>
      <c r="CE67" s="15">
        <f t="shared" si="5"/>
        <v>46.329422138996982</v>
      </c>
      <c r="CF67" s="15"/>
      <c r="CG67" s="15">
        <f t="shared" si="5"/>
        <v>46.967822412527823</v>
      </c>
      <c r="CH67" s="15"/>
      <c r="CI67" s="15">
        <f t="shared" si="5"/>
        <v>6.6098111537173931</v>
      </c>
      <c r="CJ67" s="15"/>
      <c r="CK67" s="15">
        <f t="shared" si="5"/>
        <v>2.0277631757995271</v>
      </c>
      <c r="CL67" s="15"/>
      <c r="CM67" s="15">
        <f t="shared" si="5"/>
        <v>93.66698316043292</v>
      </c>
      <c r="CN67" s="15"/>
      <c r="CO67" s="15">
        <f t="shared" si="5"/>
        <v>52.421058120580462</v>
      </c>
      <c r="CP67" s="15"/>
      <c r="CQ67" s="15">
        <f t="shared" si="5"/>
        <v>0</v>
      </c>
      <c r="CR67" s="15"/>
      <c r="CS67" s="15">
        <f t="shared" si="5"/>
        <v>27.242651658330637</v>
      </c>
    </row>
    <row r="68" spans="1:97" ht="15" customHeight="1">
      <c r="A68" s="4" t="s">
        <v>363</v>
      </c>
      <c r="B68" s="472"/>
      <c r="D68" s="15">
        <f>SQRT((D42*2)+(D34*2)+(D35*2)+(D36*2)+(D37*2)+(D38*2)+(D39^2)+(D41^2)+(D40^2)+(D33^2))</f>
        <v>0.70474765041741971</v>
      </c>
      <c r="F68" s="15">
        <f t="shared" ref="F68:BP68" si="6">SQRT((F42*2)+(F34*2)+(F35*2)+(F36*2)+(F37*2)+(F38*2)+(F39^2)+(F41^2)+(F40^2)+(F33^2))</f>
        <v>3.2074442657265259</v>
      </c>
      <c r="G68" s="15"/>
      <c r="H68" s="15">
        <f t="shared" si="6"/>
        <v>1.3677641262507241</v>
      </c>
      <c r="I68" s="15"/>
      <c r="J68" s="15">
        <f t="shared" si="6"/>
        <v>1.9125482127840108</v>
      </c>
      <c r="K68" s="15"/>
      <c r="L68" s="15">
        <f t="shared" si="6"/>
        <v>0.9934816754250424</v>
      </c>
      <c r="M68" s="15"/>
      <c r="N68" s="15">
        <f t="shared" si="6"/>
        <v>1.874088856943074</v>
      </c>
      <c r="O68" s="15"/>
      <c r="P68" s="15">
        <f t="shared" si="6"/>
        <v>2.0087885992366599</v>
      </c>
      <c r="Q68" s="15"/>
      <c r="R68" s="15">
        <f t="shared" si="6"/>
        <v>3.9605966200553313</v>
      </c>
      <c r="S68" s="15"/>
      <c r="T68" s="15">
        <f t="shared" si="6"/>
        <v>0.79469336635808274</v>
      </c>
      <c r="U68" s="15"/>
      <c r="V68" s="15">
        <f t="shared" si="6"/>
        <v>1.0664788745678475</v>
      </c>
      <c r="W68" s="15"/>
      <c r="X68" s="15">
        <f t="shared" si="6"/>
        <v>1.8603046227428861</v>
      </c>
      <c r="Y68" s="15"/>
      <c r="Z68" s="15">
        <f t="shared" si="6"/>
        <v>0.27706969315621849</v>
      </c>
      <c r="AA68" s="15"/>
      <c r="AB68" s="15">
        <f t="shared" si="6"/>
        <v>0.29261552935561247</v>
      </c>
      <c r="AC68" s="15"/>
      <c r="AD68" s="15">
        <f t="shared" si="6"/>
        <v>0.12525626553825059</v>
      </c>
      <c r="AE68" s="15"/>
      <c r="AF68" s="15">
        <f t="shared" si="6"/>
        <v>0.18489555206264274</v>
      </c>
      <c r="AG68" s="15"/>
      <c r="AH68" s="15">
        <f t="shared" si="6"/>
        <v>0.13857619000498833</v>
      </c>
      <c r="AI68" s="15"/>
      <c r="AJ68" s="15">
        <f t="shared" si="6"/>
        <v>1.927942695387493</v>
      </c>
      <c r="AK68" s="15"/>
      <c r="AL68" s="15">
        <f t="shared" si="6"/>
        <v>2.5248338067797231</v>
      </c>
      <c r="AM68" s="15"/>
      <c r="AN68" s="15">
        <f t="shared" si="6"/>
        <v>0.96108724538569634</v>
      </c>
      <c r="AO68" s="15"/>
      <c r="AP68" s="15">
        <f t="shared" si="6"/>
        <v>2.0395218693297159</v>
      </c>
      <c r="AQ68" s="15"/>
      <c r="AR68" s="15">
        <f t="shared" si="6"/>
        <v>0.87916090983875927</v>
      </c>
      <c r="AS68" s="15"/>
      <c r="AT68" s="15">
        <f t="shared" si="6"/>
        <v>0.419251527163154</v>
      </c>
      <c r="AU68" s="15"/>
      <c r="AV68" s="15">
        <f t="shared" si="6"/>
        <v>0.90198161473123628</v>
      </c>
      <c r="AW68" s="15"/>
      <c r="AX68" s="15">
        <f t="shared" si="6"/>
        <v>0.33777466516574278</v>
      </c>
      <c r="AY68" s="15"/>
      <c r="AZ68" s="15">
        <f t="shared" si="6"/>
        <v>0.78871438051842435</v>
      </c>
      <c r="BA68" s="15"/>
      <c r="BB68" s="15">
        <f t="shared" si="6"/>
        <v>0.33737581419512097</v>
      </c>
      <c r="BC68" s="15"/>
      <c r="BD68" s="15">
        <f t="shared" si="6"/>
        <v>0.54151097054606523</v>
      </c>
      <c r="BE68" s="15"/>
      <c r="BF68" s="15">
        <f t="shared" si="6"/>
        <v>0.19492398371557115</v>
      </c>
      <c r="BG68" s="15"/>
      <c r="BH68" s="15">
        <f t="shared" si="6"/>
        <v>0.48480611392021655</v>
      </c>
      <c r="BI68" s="15"/>
      <c r="BJ68" s="15">
        <f t="shared" si="6"/>
        <v>0.18262876576412088</v>
      </c>
      <c r="BK68" s="15"/>
      <c r="BL68" s="15">
        <f t="shared" si="6"/>
        <v>0.22162471043149198</v>
      </c>
      <c r="BM68" s="15"/>
      <c r="BN68" s="15">
        <f t="shared" si="6"/>
        <v>0.20158491531994679</v>
      </c>
      <c r="BO68" s="15"/>
      <c r="BP68" s="15">
        <f t="shared" si="6"/>
        <v>0.1802211400492334</v>
      </c>
      <c r="BQ68" s="15"/>
      <c r="BR68" s="15">
        <f t="shared" ref="BR68:CS68" si="7">SQRT((BR42*2)+(BR34*2)+(BR35*2)+(BR36*2)+(BR37*2)+(BR38*2)+(BR39^2)+(BR41^2)+(BR40^2)+(BR33^2))</f>
        <v>1.6199632780340198</v>
      </c>
      <c r="BS68" s="15"/>
      <c r="BT68" s="15"/>
      <c r="BU68" s="15">
        <f t="shared" si="7"/>
        <v>0</v>
      </c>
      <c r="BV68" s="15"/>
      <c r="BW68" s="15">
        <f t="shared" si="7"/>
        <v>23.574084815837335</v>
      </c>
      <c r="BX68" s="15"/>
      <c r="BY68" s="15">
        <f t="shared" si="7"/>
        <v>1.2432582805081813</v>
      </c>
      <c r="BZ68" s="15"/>
      <c r="CA68" s="15">
        <f t="shared" si="7"/>
        <v>1.7354284582212383</v>
      </c>
      <c r="CB68" s="15"/>
      <c r="CC68" s="15">
        <f t="shared" si="7"/>
        <v>1.174191679716718</v>
      </c>
      <c r="CD68" s="15"/>
      <c r="CE68" s="15">
        <f t="shared" si="7"/>
        <v>19.5379197131845</v>
      </c>
      <c r="CF68" s="15"/>
      <c r="CG68" s="15">
        <f t="shared" si="7"/>
        <v>75.919624367714519</v>
      </c>
      <c r="CH68" s="15"/>
      <c r="CI68" s="15">
        <f t="shared" si="7"/>
        <v>0</v>
      </c>
      <c r="CJ68" s="15"/>
      <c r="CK68" s="15">
        <f t="shared" si="7"/>
        <v>3.3576062012277452</v>
      </c>
      <c r="CL68" s="15"/>
      <c r="CM68" s="15">
        <f t="shared" si="7"/>
        <v>65.311671397749222</v>
      </c>
      <c r="CN68" s="15"/>
      <c r="CO68" s="15">
        <f t="shared" si="7"/>
        <v>7.800734737541636</v>
      </c>
      <c r="CP68" s="15"/>
      <c r="CQ68" s="15">
        <f t="shared" si="7"/>
        <v>50.002561297995726</v>
      </c>
      <c r="CR68" s="15"/>
      <c r="CS68" s="15">
        <f t="shared" si="7"/>
        <v>63.040222401157401</v>
      </c>
    </row>
    <row r="69" spans="1:97" ht="15" customHeight="1">
      <c r="A69" s="4" t="s">
        <v>394</v>
      </c>
      <c r="B69" s="472"/>
      <c r="D69" s="15">
        <f>SQRT((D43*2)+(D44*2)+(D45*2)+(D46*2)+(D52*2)+(D47*2)+(D48^2)+(D49^2)+(D50^2)+(D51^2))</f>
        <v>1.3280962350586645</v>
      </c>
      <c r="F69" s="15">
        <f t="shared" ref="F69:BP69" si="8">SQRT((F43*2)+(F44*2)+(F45*2)+(F46*2)+(F52*2)+(F47*2)+(F48^2)+(F49^2)+(F50^2)+(F51^2))</f>
        <v>77.621461122384645</v>
      </c>
      <c r="G69" s="15"/>
      <c r="H69" s="15">
        <f t="shared" si="8"/>
        <v>4.1793122095644009</v>
      </c>
      <c r="I69" s="15"/>
      <c r="J69" s="15">
        <f t="shared" si="8"/>
        <v>1.6702727527356751</v>
      </c>
      <c r="K69" s="15"/>
      <c r="L69" s="15">
        <f t="shared" si="8"/>
        <v>1.351198918023407</v>
      </c>
      <c r="M69" s="15"/>
      <c r="N69" s="15">
        <f t="shared" si="8"/>
        <v>1.5257962146933077</v>
      </c>
      <c r="O69" s="15"/>
      <c r="P69" s="15">
        <f t="shared" si="8"/>
        <v>4.5901126043114671</v>
      </c>
      <c r="Q69" s="15"/>
      <c r="R69" s="15">
        <f t="shared" si="8"/>
        <v>4.0909492350915011</v>
      </c>
      <c r="S69" s="15"/>
      <c r="T69" s="15">
        <f t="shared" si="8"/>
        <v>1.6547058773582106</v>
      </c>
      <c r="U69" s="15"/>
      <c r="V69" s="15">
        <f t="shared" si="8"/>
        <v>1.3362469613757431</v>
      </c>
      <c r="W69" s="15"/>
      <c r="X69" s="15">
        <f t="shared" si="8"/>
        <v>1.7419872009537667</v>
      </c>
      <c r="Y69" s="15"/>
      <c r="Z69" s="15">
        <f t="shared" si="8"/>
        <v>1.6937340491446236</v>
      </c>
      <c r="AA69" s="15"/>
      <c r="AB69" s="15">
        <f t="shared" si="8"/>
        <v>1.0416819296468207</v>
      </c>
      <c r="AC69" s="15"/>
      <c r="AD69" s="15">
        <f t="shared" si="8"/>
        <v>0.15831853133577606</v>
      </c>
      <c r="AE69" s="15"/>
      <c r="AF69" s="15">
        <f t="shared" si="8"/>
        <v>0.19033334029479279</v>
      </c>
      <c r="AG69" s="15"/>
      <c r="AH69" s="15">
        <f t="shared" si="8"/>
        <v>0.22989921114023329</v>
      </c>
      <c r="AI69" s="15"/>
      <c r="AJ69" s="15">
        <f t="shared" si="8"/>
        <v>3.6170348391297846</v>
      </c>
      <c r="AK69" s="15"/>
      <c r="AL69" s="15">
        <f t="shared" si="8"/>
        <v>7.5956806381191599</v>
      </c>
      <c r="AM69" s="15"/>
      <c r="AN69" s="15">
        <f t="shared" si="8"/>
        <v>1.6736785305532009</v>
      </c>
      <c r="AO69" s="15"/>
      <c r="AP69" s="15">
        <f t="shared" si="8"/>
        <v>4.1101577141682926</v>
      </c>
      <c r="AQ69" s="15"/>
      <c r="AR69" s="15">
        <f t="shared" si="8"/>
        <v>1.4207365664728893</v>
      </c>
      <c r="AS69" s="15"/>
      <c r="AT69" s="15">
        <f t="shared" si="8"/>
        <v>0.59893360168543008</v>
      </c>
      <c r="AU69" s="15"/>
      <c r="AV69" s="15">
        <f t="shared" si="8"/>
        <v>1.3098981421676021</v>
      </c>
      <c r="AW69" s="15"/>
      <c r="AX69" s="15">
        <f t="shared" si="8"/>
        <v>0.41415673151316951</v>
      </c>
      <c r="AY69" s="15"/>
      <c r="AZ69" s="15">
        <f t="shared" si="8"/>
        <v>1.0247124316129268</v>
      </c>
      <c r="BA69" s="15"/>
      <c r="BB69" s="15">
        <f t="shared" si="8"/>
        <v>0.38607175662634552</v>
      </c>
      <c r="BC69" s="15"/>
      <c r="BD69" s="15">
        <f t="shared" si="8"/>
        <v>0.61112256783031926</v>
      </c>
      <c r="BE69" s="15"/>
      <c r="BF69" s="15">
        <f t="shared" si="8"/>
        <v>1.3759120588554708E-2</v>
      </c>
      <c r="BG69" s="15"/>
      <c r="BH69" s="15">
        <f t="shared" si="8"/>
        <v>0.51251587110893326</v>
      </c>
      <c r="BI69" s="15"/>
      <c r="BJ69" s="15">
        <f t="shared" si="8"/>
        <v>0.14652727881749805</v>
      </c>
      <c r="BK69" s="15"/>
      <c r="BL69" s="15">
        <f t="shared" si="8"/>
        <v>0.29355943819997454</v>
      </c>
      <c r="BM69" s="15"/>
      <c r="BN69" s="15">
        <f t="shared" si="8"/>
        <v>0.32548086676592392</v>
      </c>
      <c r="BO69" s="15"/>
      <c r="BP69" s="15">
        <f t="shared" si="8"/>
        <v>0.14091421806389098</v>
      </c>
      <c r="BQ69" s="15"/>
      <c r="BR69" s="15">
        <f t="shared" ref="BR69:CS69" si="9">SQRT((BR43*2)+(BR44*2)+(BR45*2)+(BR46*2)+(BR52*2)+(BR47*2)+(BR48^2)+(BR49^2)+(BR50^2)+(BR51^2))</f>
        <v>1.0844029611489556</v>
      </c>
      <c r="BS69" s="15"/>
      <c r="BT69" s="15"/>
      <c r="BU69" s="15">
        <f t="shared" si="9"/>
        <v>10.282203224531234</v>
      </c>
      <c r="BV69" s="15"/>
      <c r="BW69" s="15">
        <f t="shared" si="9"/>
        <v>262.64229763798227</v>
      </c>
      <c r="BX69" s="15"/>
      <c r="BY69" s="15">
        <f t="shared" si="9"/>
        <v>0.94959526430747054</v>
      </c>
      <c r="BZ69" s="15"/>
      <c r="CA69" s="15">
        <f t="shared" si="9"/>
        <v>2.0859387609088307</v>
      </c>
      <c r="CB69" s="15"/>
      <c r="CC69" s="15">
        <f t="shared" si="9"/>
        <v>2.8342729186305995</v>
      </c>
      <c r="CD69" s="15"/>
      <c r="CE69" s="15">
        <f t="shared" si="9"/>
        <v>66.473645437642844</v>
      </c>
      <c r="CF69" s="15"/>
      <c r="CG69" s="15">
        <f t="shared" si="9"/>
        <v>219.08829797265975</v>
      </c>
      <c r="CH69" s="15"/>
      <c r="CI69" s="15">
        <f t="shared" si="9"/>
        <v>6.6914421958606605</v>
      </c>
      <c r="CJ69" s="15"/>
      <c r="CK69" s="15">
        <f t="shared" si="9"/>
        <v>476.8722044129766</v>
      </c>
      <c r="CL69" s="15"/>
      <c r="CM69" s="15">
        <f t="shared" si="9"/>
        <v>35.859239154783388</v>
      </c>
      <c r="CN69" s="15"/>
      <c r="CO69" s="15">
        <f t="shared" si="9"/>
        <v>16.149790816087542</v>
      </c>
      <c r="CP69" s="15"/>
      <c r="CQ69" s="15">
        <f t="shared" si="9"/>
        <v>15.680561398262537</v>
      </c>
      <c r="CR69" s="15"/>
      <c r="CS69" s="15">
        <f t="shared" si="9"/>
        <v>204.44421435048605</v>
      </c>
    </row>
    <row r="70" spans="1:97" ht="15" customHeight="1">
      <c r="A70" s="4" t="s">
        <v>425</v>
      </c>
      <c r="B70" s="472"/>
      <c r="D70" s="15">
        <f>SQRT((D53*2)+(D54*2)+(D55*2)+(D56*2)+(D57*2)+(D58*2)+(D59^2)+(D60^2)+(D61^2)+(D62^2))</f>
        <v>4.4529178769234612</v>
      </c>
      <c r="F70" s="15">
        <f t="shared" ref="F70:BP70" si="10">SQRT((F53*2)+(F54*2)+(F55*2)+(F56*2)+(F57*2)+(F58*2)+(F59^2)+(F60^2)+(F61^2)+(F62^2))</f>
        <v>980.25920020368301</v>
      </c>
      <c r="G70" s="15"/>
      <c r="H70" s="15">
        <f t="shared" si="10"/>
        <v>31.601891942203967</v>
      </c>
      <c r="I70" s="15"/>
      <c r="J70" s="15">
        <f t="shared" si="10"/>
        <v>24.750191395046851</v>
      </c>
      <c r="K70" s="15"/>
      <c r="L70" s="15">
        <f t="shared" si="10"/>
        <v>1.9344955952996461</v>
      </c>
      <c r="M70" s="15"/>
      <c r="N70" s="15">
        <f t="shared" si="10"/>
        <v>8.697879633605222</v>
      </c>
      <c r="O70" s="15"/>
      <c r="P70" s="15">
        <f t="shared" si="10"/>
        <v>10.75130321691028</v>
      </c>
      <c r="Q70" s="15"/>
      <c r="R70" s="15">
        <f t="shared" si="10"/>
        <v>7.148374416835626</v>
      </c>
      <c r="S70" s="15"/>
      <c r="T70" s="15">
        <f t="shared" si="10"/>
        <v>7.4622007222569708</v>
      </c>
      <c r="U70" s="15"/>
      <c r="V70" s="15">
        <f t="shared" si="10"/>
        <v>2.1162148001068664</v>
      </c>
      <c r="W70" s="15"/>
      <c r="X70" s="15">
        <f t="shared" si="10"/>
        <v>4.6372789649552635</v>
      </c>
      <c r="Y70" s="15"/>
      <c r="Z70" s="15">
        <f t="shared" si="10"/>
        <v>34.627206281848046</v>
      </c>
      <c r="AA70" s="15"/>
      <c r="AB70" s="15">
        <f t="shared" si="10"/>
        <v>4.8489766102788616</v>
      </c>
      <c r="AC70" s="15"/>
      <c r="AD70" s="15">
        <f t="shared" si="10"/>
        <v>2.0092847536248515</v>
      </c>
      <c r="AE70" s="15"/>
      <c r="AF70" s="15">
        <f t="shared" si="10"/>
        <v>1.0295519293237181</v>
      </c>
      <c r="AG70" s="15"/>
      <c r="AH70" s="15">
        <f t="shared" si="10"/>
        <v>0.25947364231366937</v>
      </c>
      <c r="AI70" s="15"/>
      <c r="AJ70" s="15">
        <f t="shared" si="10"/>
        <v>8.4706999420094373</v>
      </c>
      <c r="AK70" s="15"/>
      <c r="AL70" s="15">
        <f t="shared" si="10"/>
        <v>15.899439691605652</v>
      </c>
      <c r="AM70" s="15"/>
      <c r="AN70" s="15">
        <f t="shared" si="10"/>
        <v>2.3395040821680717</v>
      </c>
      <c r="AO70" s="15"/>
      <c r="AP70" s="15">
        <f t="shared" si="10"/>
        <v>6.559812582303624</v>
      </c>
      <c r="AQ70" s="15"/>
      <c r="AR70" s="15">
        <f t="shared" si="10"/>
        <v>1.6562151583671483</v>
      </c>
      <c r="AS70" s="15"/>
      <c r="AT70" s="15">
        <f t="shared" si="10"/>
        <v>0.62180596488465256</v>
      </c>
      <c r="AU70" s="15"/>
      <c r="AV70" s="15">
        <f t="shared" si="10"/>
        <v>1.5173299616554543</v>
      </c>
      <c r="AW70" s="15"/>
      <c r="AX70" s="15">
        <f t="shared" si="10"/>
        <v>0.48459039195157044</v>
      </c>
      <c r="AY70" s="15"/>
      <c r="AZ70" s="15">
        <f t="shared" si="10"/>
        <v>1.3380711606717905</v>
      </c>
      <c r="BA70" s="15"/>
      <c r="BB70" s="15">
        <f t="shared" si="10"/>
        <v>0.56526152098077509</v>
      </c>
      <c r="BC70" s="15"/>
      <c r="BD70" s="15">
        <f t="shared" si="10"/>
        <v>1.0607728933633618</v>
      </c>
      <c r="BE70" s="15"/>
      <c r="BF70" s="15">
        <f t="shared" si="10"/>
        <v>0.3925598044326904</v>
      </c>
      <c r="BG70" s="15"/>
      <c r="BH70" s="15">
        <f t="shared" si="10"/>
        <v>1.067546695127277</v>
      </c>
      <c r="BI70" s="15"/>
      <c r="BJ70" s="15">
        <f t="shared" si="10"/>
        <v>0.40254815616246947</v>
      </c>
      <c r="BK70" s="15"/>
      <c r="BL70" s="15">
        <f t="shared" si="10"/>
        <v>1.9466969144517381</v>
      </c>
      <c r="BM70" s="15"/>
      <c r="BN70" s="15">
        <f t="shared" si="10"/>
        <v>0.87472398978979959</v>
      </c>
      <c r="BO70" s="15"/>
      <c r="BP70" s="15">
        <f t="shared" si="10"/>
        <v>1.5491024830457027</v>
      </c>
      <c r="BQ70" s="15"/>
      <c r="BR70" s="15">
        <f t="shared" ref="BR70:CS70" si="11">SQRT((BR53*2)+(BR54*2)+(BR55*2)+(BR56*2)+(BR57*2)+(BR58*2)+(BR59^2)+(BR60^2)+(BR61^2)+(BR62^2))</f>
        <v>1.2848800166335619</v>
      </c>
      <c r="BS70" s="15"/>
      <c r="BT70" s="15"/>
      <c r="BU70" s="15">
        <f t="shared" si="11"/>
        <v>49.96202992541469</v>
      </c>
      <c r="BV70" s="15"/>
      <c r="BW70" s="15">
        <f t="shared" si="11"/>
        <v>1338.3602398287678</v>
      </c>
      <c r="BX70" s="15"/>
      <c r="BY70" s="15">
        <f t="shared" si="11"/>
        <v>0</v>
      </c>
      <c r="BZ70" s="15"/>
      <c r="CA70" s="15">
        <f t="shared" si="11"/>
        <v>7.1117827296080627</v>
      </c>
      <c r="CB70" s="15"/>
      <c r="CC70" s="15">
        <f t="shared" si="11"/>
        <v>0</v>
      </c>
      <c r="CD70" s="15"/>
      <c r="CE70" s="15">
        <f t="shared" si="11"/>
        <v>66.701879824586172</v>
      </c>
      <c r="CF70" s="15"/>
      <c r="CG70" s="15">
        <f t="shared" si="11"/>
        <v>27526.229089893677</v>
      </c>
      <c r="CH70" s="15"/>
      <c r="CI70" s="15">
        <f t="shared" si="11"/>
        <v>12.436354665310532</v>
      </c>
      <c r="CJ70" s="15"/>
      <c r="CK70" s="15">
        <f t="shared" si="11"/>
        <v>463.90355550697643</v>
      </c>
      <c r="CL70" s="15"/>
      <c r="CM70" s="15">
        <f t="shared" si="11"/>
        <v>38.665397873983324</v>
      </c>
      <c r="CN70" s="15"/>
      <c r="CO70" s="15">
        <f t="shared" si="11"/>
        <v>2504.1814847516662</v>
      </c>
      <c r="CP70" s="15"/>
      <c r="CQ70" s="15">
        <f t="shared" si="11"/>
        <v>0</v>
      </c>
      <c r="CR70" s="15"/>
      <c r="CS70" s="15">
        <f t="shared" si="11"/>
        <v>14660.955748756622</v>
      </c>
    </row>
    <row r="71" spans="1:97" s="419" customFormat="1">
      <c r="A71" s="473" t="s">
        <v>465</v>
      </c>
      <c r="B71" s="473"/>
      <c r="C71" s="417"/>
      <c r="D71" s="418">
        <f>AVERAGE(D65:D70)</f>
        <v>1.0874867644001951</v>
      </c>
      <c r="E71" s="418"/>
      <c r="F71" s="418">
        <f>AVERAGE(F65:F70)</f>
        <v>178.40908657923447</v>
      </c>
      <c r="G71" s="418"/>
      <c r="H71" s="418">
        <f>AVERAGE(H65:H70)</f>
        <v>6.5119181529721955</v>
      </c>
      <c r="I71" s="418"/>
      <c r="J71" s="418">
        <f>AVERAGE(J65:J70)</f>
        <v>4.9856324961731113</v>
      </c>
      <c r="K71" s="418"/>
      <c r="L71" s="418">
        <f>AVERAGE(L65:L70)</f>
        <v>0.76026062462696464</v>
      </c>
      <c r="M71" s="418"/>
      <c r="N71" s="418">
        <f>AVERAGE(N65:N70)</f>
        <v>2.229813147291583</v>
      </c>
      <c r="O71" s="418"/>
      <c r="P71" s="418">
        <f>AVERAGE(P65:P70)</f>
        <v>3.2963095969852492</v>
      </c>
      <c r="Q71" s="418"/>
      <c r="R71" s="418">
        <f>AVERAGE(R65:R70)</f>
        <v>3.0864944252920155</v>
      </c>
      <c r="S71" s="418"/>
      <c r="T71" s="418">
        <f>AVERAGE(T65:T70)</f>
        <v>1.6797933091225932</v>
      </c>
      <c r="U71" s="418"/>
      <c r="V71" s="418">
        <f>AVERAGE(V65:V70)</f>
        <v>0.78672699185145856</v>
      </c>
      <c r="W71" s="418"/>
      <c r="X71" s="418">
        <f>AVERAGE(X65:X70)</f>
        <v>1.4284743808254585</v>
      </c>
      <c r="Y71" s="418"/>
      <c r="Z71" s="418">
        <f>AVERAGE(Z65:Z70)</f>
        <v>6.1796899528384115</v>
      </c>
      <c r="AA71" s="418"/>
      <c r="AB71" s="418">
        <f>AVERAGE(AB65:AB70)</f>
        <v>1.157039707658335</v>
      </c>
      <c r="AC71" s="418"/>
      <c r="AD71" s="418">
        <f>AVERAGE(AD65:AD70)</f>
        <v>0.48015470849256348</v>
      </c>
      <c r="AE71" s="418"/>
      <c r="AF71" s="418">
        <f>AVERAGE(AF65:AF70)</f>
        <v>0.27747814219629247</v>
      </c>
      <c r="AG71" s="418"/>
      <c r="AH71" s="418">
        <f>AVERAGE(AH65:AH70)</f>
        <v>0.13015529415202343</v>
      </c>
      <c r="AI71" s="418"/>
      <c r="AJ71" s="418">
        <f>AVERAGE(AJ65:AJ70)</f>
        <v>2.3938841547698768</v>
      </c>
      <c r="AK71" s="418"/>
      <c r="AL71" s="418">
        <f>AVERAGE(AL65:AL70)</f>
        <v>4.4024420990152651</v>
      </c>
      <c r="AM71" s="418"/>
      <c r="AN71" s="418">
        <f>AVERAGE(AN65:AN70)</f>
        <v>0.85421672502974744</v>
      </c>
      <c r="AO71" s="418"/>
      <c r="AP71" s="418">
        <f>AVERAGE(AP65:AP70)</f>
        <v>2.1865324736004865</v>
      </c>
      <c r="AQ71" s="418"/>
      <c r="AR71" s="418">
        <f>AVERAGE(AR65:AR70)</f>
        <v>0.68415025929889384</v>
      </c>
      <c r="AS71" s="418"/>
      <c r="AT71" s="418">
        <f>AVERAGE(AT65:AT70)</f>
        <v>0.28738988592085585</v>
      </c>
      <c r="AU71" s="418"/>
      <c r="AV71" s="418">
        <f>AVERAGE(AV65:AV70)</f>
        <v>0.64607527854567792</v>
      </c>
      <c r="AW71" s="418"/>
      <c r="AX71" s="418">
        <f>AVERAGE(AX65:AX70)</f>
        <v>0.20920110899735736</v>
      </c>
      <c r="AY71" s="418"/>
      <c r="AZ71" s="418">
        <f>AVERAGE(AZ65:AZ70)</f>
        <v>0.54338565882096479</v>
      </c>
      <c r="BA71" s="418"/>
      <c r="BB71" s="418">
        <f>AVERAGE(BB65:BB70)</f>
        <v>0.21742530937990398</v>
      </c>
      <c r="BC71" s="418"/>
      <c r="BD71" s="418">
        <f>AVERAGE(BD65:BD70)</f>
        <v>0.3755973962736851</v>
      </c>
      <c r="BE71" s="418"/>
      <c r="BF71" s="418">
        <f>AVERAGE(BF65:BF70)</f>
        <v>0.10031367165921594</v>
      </c>
      <c r="BG71" s="418"/>
      <c r="BH71" s="418">
        <f>AVERAGE(BH65:BH70)</f>
        <v>0.34929532240757394</v>
      </c>
      <c r="BI71" s="418"/>
      <c r="BJ71" s="418">
        <f>AVERAGE(BJ65:BJ70)</f>
        <v>0.12204143669997737</v>
      </c>
      <c r="BK71" s="418"/>
      <c r="BL71" s="418">
        <f>AVERAGE(BL65:BL70)</f>
        <v>0.48163524988816125</v>
      </c>
      <c r="BM71" s="418"/>
      <c r="BN71" s="418">
        <f>AVERAGE(BN65:BN70)</f>
        <v>0.29408290423031863</v>
      </c>
      <c r="BO71" s="418"/>
      <c r="BP71" s="418">
        <f>AVERAGE(BP65:BP70)</f>
        <v>0.39545104073840759</v>
      </c>
      <c r="BQ71" s="418"/>
      <c r="BR71" s="418">
        <f>AVERAGE(BR65:BR70)</f>
        <v>0.7673530016940745</v>
      </c>
      <c r="BS71" s="418"/>
      <c r="BT71" s="418"/>
      <c r="BU71" s="418">
        <f>AVERAGE(BU65:BU70)</f>
        <v>15.019817180441279</v>
      </c>
      <c r="BV71" s="418"/>
      <c r="BW71" s="418">
        <f>AVERAGE(BW65:BW70)</f>
        <v>271.45797833947154</v>
      </c>
      <c r="BX71" s="418"/>
      <c r="BY71" s="418">
        <f>AVERAGE(BY65:BY70)</f>
        <v>0.78831133833230893</v>
      </c>
      <c r="BZ71" s="418"/>
      <c r="CA71" s="418">
        <f>AVERAGE(CA65:CA70)</f>
        <v>2.7118529649175929</v>
      </c>
      <c r="CB71" s="418"/>
      <c r="CC71" s="418">
        <f>AVERAGE(CC65:CC70)</f>
        <v>14.468316833998204</v>
      </c>
      <c r="CD71" s="418"/>
      <c r="CE71" s="418">
        <f>AVERAGE(CE65:CE70)</f>
        <v>33.544074054831725</v>
      </c>
      <c r="CF71" s="418"/>
      <c r="CG71" s="418">
        <f>AVERAGE(CG65:CG70)</f>
        <v>4657.9567788638296</v>
      </c>
      <c r="CH71" s="418"/>
      <c r="CI71" s="418">
        <f>AVERAGE(CI65:CI70)</f>
        <v>8.5362282285036688</v>
      </c>
      <c r="CJ71" s="418"/>
      <c r="CK71" s="418">
        <f>AVERAGE(CK65:CK70)</f>
        <v>158.9440883881621</v>
      </c>
      <c r="CL71" s="418"/>
      <c r="CM71" s="418">
        <f>AVERAGE(CM65:CM70)</f>
        <v>313.7187674249364</v>
      </c>
      <c r="CN71" s="418"/>
      <c r="CO71" s="418">
        <f>AVERAGE(CO65:CO70)</f>
        <v>469.16888194587023</v>
      </c>
      <c r="CP71" s="418"/>
      <c r="CQ71" s="418">
        <f>AVERAGE(CQ65:CQ70)</f>
        <v>113.49106727817447</v>
      </c>
      <c r="CR71" s="418"/>
      <c r="CS71" s="418">
        <f>AVERAGE(CS65:CS70)</f>
        <v>2547.0987043135378</v>
      </c>
    </row>
    <row r="75" spans="1:97">
      <c r="AI75" s="11">
        <f>AVERAGE(AI3:AI12)</f>
        <v>0.20858417622538167</v>
      </c>
    </row>
    <row r="76" spans="1:97">
      <c r="AI76" s="11">
        <f>AVERAGE(AI13:AI22)</f>
        <v>8.553139751728207E-3</v>
      </c>
    </row>
    <row r="77" spans="1:97">
      <c r="AI77" s="11">
        <f>AVERAGE(AI23:AI32)</f>
        <v>7.3106185969687865E-3</v>
      </c>
    </row>
    <row r="78" spans="1:97">
      <c r="AI78" s="11">
        <f>AVERAGE(AI33:AI42)</f>
        <v>1.2355499469554405</v>
      </c>
    </row>
    <row r="79" spans="1:97">
      <c r="AI79" s="11">
        <f>AVERAGE(AI43:AI52)</f>
        <v>10.107533978068734</v>
      </c>
    </row>
    <row r="80" spans="1:97">
      <c r="AI80" s="11">
        <f>AVERAGE(AI53:AI62)</f>
        <v>21.255689307001226</v>
      </c>
    </row>
  </sheetData>
  <mergeCells count="57">
    <mergeCell ref="B65:B70"/>
    <mergeCell ref="A71:B71"/>
    <mergeCell ref="B43:B52"/>
    <mergeCell ref="B53:B62"/>
    <mergeCell ref="C1:D1"/>
    <mergeCell ref="B1:B2"/>
    <mergeCell ref="A1:A2"/>
    <mergeCell ref="B33:B42"/>
    <mergeCell ref="B23:B32"/>
    <mergeCell ref="B13:B22"/>
    <mergeCell ref="B3:B12"/>
    <mergeCell ref="AA1:AB1"/>
    <mergeCell ref="E1:F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Y1:AZ1"/>
    <mergeCell ref="AC1:AD1"/>
    <mergeCell ref="AE1:AF1"/>
    <mergeCell ref="AG1:AH1"/>
    <mergeCell ref="AI1:AJ1"/>
    <mergeCell ref="AK1:AL1"/>
    <mergeCell ref="AM1:AN1"/>
    <mergeCell ref="AO1:AP1"/>
    <mergeCell ref="AQ1:AR1"/>
    <mergeCell ref="AS1:AT1"/>
    <mergeCell ref="AU1:AV1"/>
    <mergeCell ref="AW1:AX1"/>
    <mergeCell ref="BX1:BY1"/>
    <mergeCell ref="BA1:BB1"/>
    <mergeCell ref="BC1:BD1"/>
    <mergeCell ref="BE1:BF1"/>
    <mergeCell ref="BG1:BH1"/>
    <mergeCell ref="BI1:BJ1"/>
    <mergeCell ref="BK1:BL1"/>
    <mergeCell ref="BM1:BN1"/>
    <mergeCell ref="BO1:BP1"/>
    <mergeCell ref="BQ1:BR1"/>
    <mergeCell ref="BT1:BU1"/>
    <mergeCell ref="BV1:BW1"/>
    <mergeCell ref="CL1:CM1"/>
    <mergeCell ref="CN1:CO1"/>
    <mergeCell ref="CP1:CQ1"/>
    <mergeCell ref="CR1:CS1"/>
    <mergeCell ref="BZ1:CA1"/>
    <mergeCell ref="CB1:CC1"/>
    <mergeCell ref="CD1:CE1"/>
    <mergeCell ref="CF1:CG1"/>
    <mergeCell ref="CH1:CI1"/>
    <mergeCell ref="CJ1:CK1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631C7-A7F8-DB4A-B3D8-114934EF7A5F}">
  <sheetPr codeName="Sheet5">
    <tabColor rgb="FF4E6D06"/>
  </sheetPr>
  <dimension ref="A1:AW62"/>
  <sheetViews>
    <sheetView zoomScale="80" zoomScaleNormal="80" workbookViewId="0">
      <selection activeCell="G19" sqref="G19"/>
    </sheetView>
  </sheetViews>
  <sheetFormatPr defaultColWidth="8.85546875" defaultRowHeight="15"/>
  <cols>
    <col min="1" max="1" width="14.42578125" style="4" customWidth="1"/>
    <col min="2" max="2" width="9.85546875" style="4" customWidth="1"/>
    <col min="3" max="3" width="8.7109375" style="11" customWidth="1"/>
    <col min="4" max="4" width="8.7109375" style="15" customWidth="1"/>
    <col min="5" max="29" width="8.7109375" style="11" customWidth="1"/>
    <col min="30" max="30" width="8.7109375" customWidth="1"/>
    <col min="38" max="38" width="9.7109375" customWidth="1"/>
    <col min="43" max="43" width="11.7109375" customWidth="1"/>
    <col min="47" max="47" width="10.140625" customWidth="1"/>
    <col min="49" max="49" width="10.140625" customWidth="1"/>
  </cols>
  <sheetData>
    <row r="1" spans="1:49" ht="27.95" customHeight="1">
      <c r="A1" s="447" t="s">
        <v>6</v>
      </c>
      <c r="B1" s="455" t="s">
        <v>255</v>
      </c>
      <c r="C1" s="93" t="s">
        <v>16</v>
      </c>
      <c r="D1" s="93" t="s">
        <v>178</v>
      </c>
      <c r="E1" s="93" t="s">
        <v>246</v>
      </c>
      <c r="F1" s="93" t="s">
        <v>17</v>
      </c>
      <c r="G1" s="93" t="s">
        <v>19</v>
      </c>
      <c r="H1" s="93" t="s">
        <v>20</v>
      </c>
      <c r="I1" s="93" t="s">
        <v>21</v>
      </c>
      <c r="J1" s="93" t="s">
        <v>22</v>
      </c>
      <c r="K1" s="93" t="s">
        <v>23</v>
      </c>
      <c r="L1" s="93" t="s">
        <v>24</v>
      </c>
      <c r="M1" s="93" t="s">
        <v>26</v>
      </c>
      <c r="N1" s="93" t="s">
        <v>27</v>
      </c>
      <c r="O1" s="93" t="s">
        <v>28</v>
      </c>
      <c r="P1" s="93" t="s">
        <v>29</v>
      </c>
      <c r="Q1" s="93" t="s">
        <v>30</v>
      </c>
      <c r="R1" s="93" t="s">
        <v>31</v>
      </c>
      <c r="S1" s="93" t="s">
        <v>32</v>
      </c>
      <c r="T1" s="93" t="s">
        <v>33</v>
      </c>
      <c r="U1" s="93" t="s">
        <v>34</v>
      </c>
      <c r="V1" s="93" t="s">
        <v>35</v>
      </c>
      <c r="W1" s="93" t="s">
        <v>36</v>
      </c>
      <c r="X1" s="93" t="s">
        <v>37</v>
      </c>
      <c r="Y1" s="93" t="s">
        <v>38</v>
      </c>
      <c r="Z1" s="93" t="s">
        <v>39</v>
      </c>
      <c r="AA1" s="93" t="s">
        <v>40</v>
      </c>
      <c r="AB1" s="93" t="s">
        <v>41</v>
      </c>
      <c r="AC1" s="93" t="s">
        <v>42</v>
      </c>
      <c r="AD1" s="93" t="s">
        <v>43</v>
      </c>
      <c r="AE1" s="93" t="s">
        <v>44</v>
      </c>
      <c r="AF1" s="93" t="s">
        <v>45</v>
      </c>
      <c r="AG1" s="93" t="s">
        <v>46</v>
      </c>
      <c r="AH1" s="93" t="s">
        <v>47</v>
      </c>
      <c r="AI1" s="93" t="s">
        <v>48</v>
      </c>
      <c r="AJ1" s="93" t="s">
        <v>49</v>
      </c>
      <c r="AK1" s="94" t="s">
        <v>180</v>
      </c>
      <c r="AL1" s="94" t="s">
        <v>179</v>
      </c>
      <c r="AM1" s="94" t="s">
        <v>244</v>
      </c>
      <c r="AN1" s="94" t="s">
        <v>18</v>
      </c>
      <c r="AO1" s="94" t="s">
        <v>171</v>
      </c>
      <c r="AP1" s="94" t="s">
        <v>175</v>
      </c>
      <c r="AQ1" s="94" t="s">
        <v>174</v>
      </c>
      <c r="AR1" s="94" t="s">
        <v>25</v>
      </c>
      <c r="AS1" s="94" t="s">
        <v>178</v>
      </c>
      <c r="AT1" s="94" t="s">
        <v>177</v>
      </c>
      <c r="AU1" s="94" t="s">
        <v>176</v>
      </c>
      <c r="AV1" s="94" t="s">
        <v>172</v>
      </c>
      <c r="AW1" s="94" t="s">
        <v>173</v>
      </c>
    </row>
    <row r="2" spans="1:49" s="5" customFormat="1" ht="15.95" customHeight="1">
      <c r="A2" s="441"/>
      <c r="B2" s="456"/>
      <c r="C2" s="18" t="s">
        <v>56</v>
      </c>
      <c r="D2" s="18" t="s">
        <v>56</v>
      </c>
      <c r="E2" s="18" t="s">
        <v>56</v>
      </c>
      <c r="F2" s="18" t="s">
        <v>56</v>
      </c>
      <c r="G2" s="18" t="s">
        <v>56</v>
      </c>
      <c r="H2" s="18" t="s">
        <v>56</v>
      </c>
      <c r="I2" s="18" t="s">
        <v>56</v>
      </c>
      <c r="J2" s="18" t="s">
        <v>56</v>
      </c>
      <c r="K2" s="18" t="s">
        <v>56</v>
      </c>
      <c r="L2" s="18" t="s">
        <v>56</v>
      </c>
      <c r="M2" s="18" t="s">
        <v>56</v>
      </c>
      <c r="N2" s="18" t="s">
        <v>56</v>
      </c>
      <c r="O2" s="18" t="s">
        <v>56</v>
      </c>
      <c r="P2" s="18" t="s">
        <v>56</v>
      </c>
      <c r="Q2" s="18" t="s">
        <v>56</v>
      </c>
      <c r="R2" s="18" t="s">
        <v>56</v>
      </c>
      <c r="S2" s="18" t="s">
        <v>56</v>
      </c>
      <c r="T2" s="18" t="s">
        <v>56</v>
      </c>
      <c r="U2" s="18" t="s">
        <v>56</v>
      </c>
      <c r="V2" s="18" t="s">
        <v>56</v>
      </c>
      <c r="W2" s="18" t="s">
        <v>56</v>
      </c>
      <c r="X2" s="18" t="s">
        <v>56</v>
      </c>
      <c r="Y2" s="18" t="s">
        <v>56</v>
      </c>
      <c r="Z2" s="18" t="s">
        <v>56</v>
      </c>
      <c r="AA2" s="18" t="s">
        <v>56</v>
      </c>
      <c r="AB2" s="18" t="s">
        <v>56</v>
      </c>
      <c r="AC2" s="18" t="s">
        <v>56</v>
      </c>
      <c r="AD2" s="18" t="s">
        <v>56</v>
      </c>
      <c r="AE2" s="18" t="s">
        <v>56</v>
      </c>
      <c r="AF2" s="18" t="s">
        <v>56</v>
      </c>
      <c r="AG2" s="18" t="s">
        <v>56</v>
      </c>
      <c r="AH2" s="18" t="s">
        <v>56</v>
      </c>
      <c r="AI2" s="18" t="s">
        <v>56</v>
      </c>
      <c r="AJ2" s="18" t="s">
        <v>56</v>
      </c>
      <c r="AK2" s="18" t="s">
        <v>56</v>
      </c>
      <c r="AL2" s="18" t="s">
        <v>56</v>
      </c>
      <c r="AM2" s="18" t="s">
        <v>56</v>
      </c>
      <c r="AN2" s="18" t="s">
        <v>56</v>
      </c>
      <c r="AO2" s="18" t="s">
        <v>56</v>
      </c>
      <c r="AP2" s="18" t="s">
        <v>56</v>
      </c>
      <c r="AQ2" s="18" t="s">
        <v>56</v>
      </c>
      <c r="AR2" s="18" t="s">
        <v>56</v>
      </c>
      <c r="AS2" s="18" t="s">
        <v>56</v>
      </c>
      <c r="AT2" s="18" t="s">
        <v>56</v>
      </c>
      <c r="AU2" s="18" t="s">
        <v>56</v>
      </c>
      <c r="AV2" s="18" t="s">
        <v>56</v>
      </c>
      <c r="AW2" s="18" t="s">
        <v>56</v>
      </c>
    </row>
    <row r="3" spans="1:49">
      <c r="A3" s="4" t="s">
        <v>262</v>
      </c>
      <c r="B3" s="4" t="s">
        <v>263</v>
      </c>
      <c r="C3" s="63">
        <v>1.8151005291225479E-2</v>
      </c>
      <c r="D3" s="63">
        <v>4.6004415164944783</v>
      </c>
      <c r="E3" s="63">
        <v>2.3902495911919135</v>
      </c>
      <c r="F3" s="63">
        <v>0.13175712309155119</v>
      </c>
      <c r="G3" s="63">
        <v>2.8377591982559503E-2</v>
      </c>
      <c r="H3" s="63">
        <v>0.16618667262344586</v>
      </c>
      <c r="I3" s="63">
        <v>5.334963362093028E-2</v>
      </c>
      <c r="J3" s="63">
        <v>0.15378476239895056</v>
      </c>
      <c r="K3" s="63">
        <v>4.237719427887874E-2</v>
      </c>
      <c r="L3" s="63">
        <v>1.8565436381669267E-2</v>
      </c>
      <c r="M3" s="63">
        <v>2.7962508336697344E-2</v>
      </c>
      <c r="N3" s="63">
        <v>9.5327243997473457E-2</v>
      </c>
      <c r="O3" s="63">
        <v>1.9675614193597622E-2</v>
      </c>
      <c r="P3" s="63">
        <v>0.54355451639004126</v>
      </c>
      <c r="Q3" s="63">
        <v>6.9500352706289667E-2</v>
      </c>
      <c r="R3" s="63">
        <v>1.1455478155749839E-3</v>
      </c>
      <c r="S3" s="63">
        <v>8.8759195382987252E-2</v>
      </c>
      <c r="T3" s="63">
        <v>0.16680869748209301</v>
      </c>
      <c r="U3" s="63">
        <v>1.8746204045355295E-2</v>
      </c>
      <c r="V3" s="63">
        <v>7.1447373714800921E-2</v>
      </c>
      <c r="W3" s="63">
        <v>1.3670739164996774E-2</v>
      </c>
      <c r="X3" s="63">
        <v>2.9369780713112935E-3</v>
      </c>
      <c r="Y3" s="63">
        <v>1.2127349435678733E-2</v>
      </c>
      <c r="Z3" s="63">
        <v>1.318316888739991E-3</v>
      </c>
      <c r="AA3" s="63">
        <v>8.560094922737585E-3</v>
      </c>
      <c r="AB3" s="63">
        <v>1.5283987038519989E-3</v>
      </c>
      <c r="AC3" s="63">
        <v>3.8787981779567229E-3</v>
      </c>
      <c r="AD3" s="63">
        <v>5.0634076453018079E-4</v>
      </c>
      <c r="AE3" s="63">
        <v>3.0513641638952606E-3</v>
      </c>
      <c r="AF3" s="63">
        <v>4.2312062443264586E-4</v>
      </c>
      <c r="AG3" s="63">
        <v>3.6759741919103472E-3</v>
      </c>
      <c r="AH3" s="63">
        <v>6.6226829894658404E-3</v>
      </c>
      <c r="AI3" s="63">
        <v>0.23965811411575103</v>
      </c>
      <c r="AJ3" s="63">
        <v>1.0177453491850175E-2</v>
      </c>
      <c r="AK3" s="63" t="s">
        <v>188</v>
      </c>
      <c r="AL3" s="63">
        <v>26.981083502446239</v>
      </c>
      <c r="AM3" s="63">
        <v>0.34805661742728145</v>
      </c>
      <c r="AN3" s="63" t="s">
        <v>188</v>
      </c>
      <c r="AO3" s="63">
        <v>247.51656150203723</v>
      </c>
      <c r="AP3" s="63">
        <v>1.2228108137870277</v>
      </c>
      <c r="AQ3" s="63">
        <v>352.80063940409332</v>
      </c>
      <c r="AR3" s="63">
        <v>2.3662769204146805</v>
      </c>
      <c r="AS3" s="63">
        <v>4.2276682870042634</v>
      </c>
      <c r="AT3" s="63">
        <v>151.74502115877735</v>
      </c>
      <c r="AU3" s="63">
        <v>110.79046266144384</v>
      </c>
      <c r="AV3" s="63">
        <v>75.928018311387987</v>
      </c>
      <c r="AW3" s="63">
        <v>90.924192348230989</v>
      </c>
    </row>
    <row r="4" spans="1:49">
      <c r="A4" s="4" t="s">
        <v>262</v>
      </c>
      <c r="B4" s="4" t="s">
        <v>300</v>
      </c>
      <c r="C4" s="63" t="s">
        <v>188</v>
      </c>
      <c r="D4" s="63">
        <v>3.8889513427078897</v>
      </c>
      <c r="E4" s="63">
        <v>0.30160556722356241</v>
      </c>
      <c r="F4" s="63" t="s">
        <v>188</v>
      </c>
      <c r="G4" s="63">
        <v>6.3814396730213246E-2</v>
      </c>
      <c r="H4" s="63">
        <v>1.3323123977100924</v>
      </c>
      <c r="I4" s="63" t="s">
        <v>188</v>
      </c>
      <c r="J4" s="63">
        <v>4.411887071092476</v>
      </c>
      <c r="K4" s="63">
        <v>5.1766608167892704E-3</v>
      </c>
      <c r="L4" s="63" t="s">
        <v>188</v>
      </c>
      <c r="M4" s="63">
        <v>8.9475112696128702E-3</v>
      </c>
      <c r="N4" s="63">
        <v>6.5951016131257272E-3</v>
      </c>
      <c r="O4" s="63">
        <v>0.15926468821724768</v>
      </c>
      <c r="P4" s="63">
        <v>6.9206910054626675E-2</v>
      </c>
      <c r="Q4" s="63">
        <v>4.1850345600139033E-2</v>
      </c>
      <c r="R4" s="63">
        <v>6.170735881887616E-3</v>
      </c>
      <c r="S4" s="63">
        <v>8.4383794189566898E-3</v>
      </c>
      <c r="T4" s="63">
        <v>1.911661198324285E-2</v>
      </c>
      <c r="U4" s="63">
        <v>2.480198281032821E-3</v>
      </c>
      <c r="V4" s="63">
        <v>1.2676265957773559E-2</v>
      </c>
      <c r="W4" s="63">
        <v>2.4185220831646754E-3</v>
      </c>
      <c r="X4" s="63">
        <v>2.7318130052633991E-3</v>
      </c>
      <c r="Y4" s="63">
        <v>2.9043624528091324E-3</v>
      </c>
      <c r="Z4" s="63">
        <v>3.4247603505956829E-4</v>
      </c>
      <c r="AA4" s="63">
        <v>1.8874293218632914E-3</v>
      </c>
      <c r="AB4" s="63">
        <v>4.4422358303906721E-4</v>
      </c>
      <c r="AC4" s="63">
        <v>7.9511045100362162E-4</v>
      </c>
      <c r="AD4" s="63" t="s">
        <v>188</v>
      </c>
      <c r="AE4" s="63">
        <v>5.7646441227731087E-4</v>
      </c>
      <c r="AF4" s="63" t="s">
        <v>188</v>
      </c>
      <c r="AG4" s="63">
        <v>5.8083021724040949E-3</v>
      </c>
      <c r="AH4" s="63">
        <v>7.7361387784066551E-2</v>
      </c>
      <c r="AI4" s="63">
        <v>3.0604716213976969E-2</v>
      </c>
      <c r="AJ4" s="63">
        <v>5.1665755343087517E-2</v>
      </c>
      <c r="AK4" s="63">
        <v>29.981542857599141</v>
      </c>
      <c r="AL4" s="63" t="s">
        <v>188</v>
      </c>
      <c r="AM4" s="63">
        <v>1.4005128297186273</v>
      </c>
      <c r="AN4" s="63">
        <v>11.432136469469045</v>
      </c>
      <c r="AO4" s="63">
        <v>94.22107642813387</v>
      </c>
      <c r="AP4" s="63">
        <v>1.5198543353174603</v>
      </c>
      <c r="AQ4" s="63">
        <v>88.257473905051725</v>
      </c>
      <c r="AR4" s="63">
        <v>64.344956645242902</v>
      </c>
      <c r="AS4" s="63">
        <v>0.30002398574046707</v>
      </c>
      <c r="AT4" s="63">
        <v>4207.7580302833821</v>
      </c>
      <c r="AU4" s="63">
        <v>576.78618953463968</v>
      </c>
      <c r="AV4" s="63">
        <v>1626.688090485939</v>
      </c>
      <c r="AW4" s="63">
        <v>17.933909706312054</v>
      </c>
    </row>
    <row r="5" spans="1:49">
      <c r="A5" s="4" t="s">
        <v>262</v>
      </c>
      <c r="B5" s="4" t="s">
        <v>332</v>
      </c>
      <c r="C5" s="63" t="s">
        <v>188</v>
      </c>
      <c r="D5" s="63">
        <v>2.3260921320702512</v>
      </c>
      <c r="E5" s="63">
        <v>0.14348027135089472</v>
      </c>
      <c r="F5" s="63">
        <v>1.6384381914245576</v>
      </c>
      <c r="G5" s="63">
        <v>0.10431308695870879</v>
      </c>
      <c r="H5" s="63">
        <v>1.5111798357046109</v>
      </c>
      <c r="I5" s="63">
        <v>5.0998351566265088</v>
      </c>
      <c r="J5" s="63">
        <v>1.3559006859463516</v>
      </c>
      <c r="K5" s="63" t="s">
        <v>188</v>
      </c>
      <c r="L5" s="63">
        <v>3.0129248643145598E-3</v>
      </c>
      <c r="M5" s="63">
        <v>1.1631732103055237E-2</v>
      </c>
      <c r="N5" s="63">
        <v>5.2460986493955634E-2</v>
      </c>
      <c r="O5" s="63">
        <v>0.2298474373236836</v>
      </c>
      <c r="P5" s="63">
        <v>0.10503701149786578</v>
      </c>
      <c r="Q5" s="63">
        <v>3.298587800181748E-2</v>
      </c>
      <c r="R5" s="63">
        <v>7.6243245220575283E-3</v>
      </c>
      <c r="S5" s="63">
        <v>4.0328520286038007E-3</v>
      </c>
      <c r="T5" s="63" t="s">
        <v>188</v>
      </c>
      <c r="U5" s="63">
        <v>1.6519403692293077E-3</v>
      </c>
      <c r="V5" s="63">
        <v>8.1397287564368027E-3</v>
      </c>
      <c r="W5" s="63">
        <v>2.2978755950613726E-3</v>
      </c>
      <c r="X5" s="63">
        <v>2.173217334076329E-3</v>
      </c>
      <c r="Y5" s="63">
        <v>2.3089566834741753E-3</v>
      </c>
      <c r="Z5" s="63">
        <v>6.7432157743514665E-4</v>
      </c>
      <c r="AA5" s="63">
        <v>1.9140283469607693E-3</v>
      </c>
      <c r="AB5" s="63">
        <v>7.0891303796691361E-4</v>
      </c>
      <c r="AC5" s="63">
        <v>1.0442177127730297E-3</v>
      </c>
      <c r="AD5" s="63">
        <v>4.5253169125130635E-4</v>
      </c>
      <c r="AE5" s="63">
        <v>7.1035725451827679E-4</v>
      </c>
      <c r="AF5" s="63" t="s">
        <v>188</v>
      </c>
      <c r="AG5" s="63">
        <v>9.4713419923450518E-2</v>
      </c>
      <c r="AH5" s="63">
        <v>8.8425388547795539E-2</v>
      </c>
      <c r="AI5" s="63">
        <v>5.0312991559686944E-2</v>
      </c>
      <c r="AJ5" s="63">
        <v>9.2350363722696449E-2</v>
      </c>
      <c r="AK5" s="63">
        <v>10.398185777443823</v>
      </c>
      <c r="AL5" s="63">
        <v>3.4322608440235918</v>
      </c>
      <c r="AM5" s="63">
        <v>1.0095223959090143</v>
      </c>
      <c r="AN5" s="63">
        <v>0.70656057755533308</v>
      </c>
      <c r="AO5" s="63">
        <v>17.660766554359128</v>
      </c>
      <c r="AP5" s="63">
        <v>94.401256065336895</v>
      </c>
      <c r="AQ5" s="63">
        <v>73.383304886583517</v>
      </c>
      <c r="AR5" s="63">
        <v>6.1502174236779901</v>
      </c>
      <c r="AS5" s="63">
        <v>0.60592363670736205</v>
      </c>
      <c r="AT5" s="63">
        <v>1357.4297696027336</v>
      </c>
      <c r="AU5" s="63">
        <v>333.9698275245164</v>
      </c>
      <c r="AV5" s="63">
        <v>727.24436352458258</v>
      </c>
      <c r="AW5" s="63">
        <v>23.619650671869476</v>
      </c>
    </row>
    <row r="6" spans="1:49">
      <c r="A6" s="4" t="s">
        <v>262</v>
      </c>
      <c r="B6" s="4" t="s">
        <v>363</v>
      </c>
      <c r="C6" s="63">
        <v>0.28342273434836152</v>
      </c>
      <c r="D6" s="63">
        <v>6.9205646452065954</v>
      </c>
      <c r="E6" s="63">
        <v>1.0679629029822226</v>
      </c>
      <c r="F6" s="63">
        <v>1.3144158020168819</v>
      </c>
      <c r="G6" s="63">
        <v>2.7352557543877709</v>
      </c>
      <c r="H6" s="63">
        <v>9.8666756267926701</v>
      </c>
      <c r="I6" s="63">
        <v>7.2189077256302028</v>
      </c>
      <c r="J6" s="63">
        <v>20.885907943787178</v>
      </c>
      <c r="K6" s="63">
        <v>0.5735802996482664</v>
      </c>
      <c r="L6" s="63">
        <v>0.82816853808952151</v>
      </c>
      <c r="M6" s="63">
        <v>2.9398277494204934</v>
      </c>
      <c r="N6" s="63">
        <v>0.56921717188883736</v>
      </c>
      <c r="O6" s="63">
        <v>0.28765057157380691</v>
      </c>
      <c r="P6" s="63">
        <v>2.6826369931068194E-2</v>
      </c>
      <c r="Q6" s="63">
        <v>6.1614951359618975E-2</v>
      </c>
      <c r="R6" s="63">
        <v>2.1357027066021796E-2</v>
      </c>
      <c r="S6" s="63">
        <v>1.7282305170616079</v>
      </c>
      <c r="T6" s="63">
        <v>4.221214376901453</v>
      </c>
      <c r="U6" s="63">
        <v>0.62483906627441799</v>
      </c>
      <c r="V6" s="63">
        <v>2.897220509458728</v>
      </c>
      <c r="W6" s="63">
        <v>0.71258631876096212</v>
      </c>
      <c r="X6" s="63">
        <v>0.1667910241568514</v>
      </c>
      <c r="Y6" s="63">
        <v>0.75739395928718878</v>
      </c>
      <c r="Z6" s="63">
        <v>0.10393484739221677</v>
      </c>
      <c r="AA6" s="63">
        <v>0.55480306603914953</v>
      </c>
      <c r="AB6" s="63">
        <v>0.10436288578835153</v>
      </c>
      <c r="AC6" s="63">
        <v>0.26333219324553597</v>
      </c>
      <c r="AD6" s="63">
        <v>3.3571293888699817E-2</v>
      </c>
      <c r="AE6" s="63">
        <v>0.19934108421412958</v>
      </c>
      <c r="AF6" s="63">
        <v>2.9360267404003871E-2</v>
      </c>
      <c r="AG6" s="63">
        <v>0.24639242432831357</v>
      </c>
      <c r="AH6" s="63">
        <v>0.19569144090398352</v>
      </c>
      <c r="AI6" s="63">
        <v>5.153762153613884E-2</v>
      </c>
      <c r="AJ6" s="63">
        <v>0.92233847720302153</v>
      </c>
      <c r="AK6" s="63" t="s">
        <v>188</v>
      </c>
      <c r="AL6" s="63">
        <v>121.12313138626541</v>
      </c>
      <c r="AM6" s="63">
        <v>0.81004706523008707</v>
      </c>
      <c r="AN6" s="63">
        <v>12.363703408805966</v>
      </c>
      <c r="AO6" s="63">
        <v>5.8763116890068288</v>
      </c>
      <c r="AP6" s="63">
        <v>307.83631588565396</v>
      </c>
      <c r="AQ6" s="63">
        <v>618.1138267017227</v>
      </c>
      <c r="AR6" s="63" t="s">
        <v>188</v>
      </c>
      <c r="AS6" s="63">
        <v>1.7223667518267713</v>
      </c>
      <c r="AT6" s="63">
        <v>1903.4003426030515</v>
      </c>
      <c r="AU6" s="63">
        <v>47.222011515157078</v>
      </c>
      <c r="AV6" s="63">
        <v>299.71354525433503</v>
      </c>
      <c r="AW6" s="63">
        <v>600.52380589163386</v>
      </c>
    </row>
    <row r="7" spans="1:49">
      <c r="A7" s="4" t="s">
        <v>262</v>
      </c>
      <c r="B7" s="4" t="s">
        <v>394</v>
      </c>
      <c r="C7" s="63">
        <v>1.8605276548988323</v>
      </c>
      <c r="D7" s="63">
        <v>99.095131649956286</v>
      </c>
      <c r="E7" s="63">
        <v>2.9333518296919689</v>
      </c>
      <c r="F7" s="63">
        <v>1.4493467899302435</v>
      </c>
      <c r="G7" s="63">
        <v>3.9363100139520237</v>
      </c>
      <c r="H7" s="63">
        <v>13.16536057487585</v>
      </c>
      <c r="I7" s="63">
        <v>12.699147468842851</v>
      </c>
      <c r="J7" s="63">
        <v>41.17272270990717</v>
      </c>
      <c r="K7" s="63">
        <v>2.7795048284740873</v>
      </c>
      <c r="L7" s="63">
        <v>2.9411550393666883</v>
      </c>
      <c r="M7" s="63">
        <v>5.7695993289669465</v>
      </c>
      <c r="N7" s="63">
        <v>10.676114087700817</v>
      </c>
      <c r="O7" s="63">
        <v>0.7303812624160777</v>
      </c>
      <c r="P7" s="63">
        <v>0.23108511989622163</v>
      </c>
      <c r="Q7" s="63">
        <v>0.2939011688915279</v>
      </c>
      <c r="R7" s="63">
        <v>0.22949471434843441</v>
      </c>
      <c r="S7" s="63">
        <v>13.84097322742015</v>
      </c>
      <c r="T7" s="63">
        <v>31.310942222152068</v>
      </c>
      <c r="U7" s="63">
        <v>3.5923560684903886</v>
      </c>
      <c r="V7" s="63">
        <v>14.069604742520236</v>
      </c>
      <c r="W7" s="63">
        <v>2.7097663223948758</v>
      </c>
      <c r="X7" s="63">
        <v>0.52585558387219589</v>
      </c>
      <c r="Y7" s="63">
        <v>2.5660239999272725</v>
      </c>
      <c r="Z7" s="63">
        <v>0.39694062448208661</v>
      </c>
      <c r="AA7" s="63">
        <v>1.7103763274403221</v>
      </c>
      <c r="AB7" s="63">
        <v>0.19932791538154601</v>
      </c>
      <c r="AC7" s="63">
        <v>0.64275028645601084</v>
      </c>
      <c r="AD7" s="63" t="s">
        <v>188</v>
      </c>
      <c r="AE7" s="63">
        <v>0.38582361596086634</v>
      </c>
      <c r="AF7" s="63">
        <v>2.4439495674431173E-2</v>
      </c>
      <c r="AG7" s="63">
        <v>0.61889790939360989</v>
      </c>
      <c r="AH7" s="63">
        <v>0.40540832364023416</v>
      </c>
      <c r="AI7" s="63">
        <v>0.23202949724235758</v>
      </c>
      <c r="AJ7" s="63">
        <v>0.80825587365949769</v>
      </c>
      <c r="AK7" s="63">
        <v>7.78425748874416</v>
      </c>
      <c r="AL7" s="63">
        <v>1757.9306398354099</v>
      </c>
      <c r="AM7" s="63">
        <v>1.1232257317712022</v>
      </c>
      <c r="AN7" s="63">
        <v>39.764782568455331</v>
      </c>
      <c r="AO7" s="63">
        <v>7.2604202833781679</v>
      </c>
      <c r="AP7" s="63">
        <v>251.12904973934587</v>
      </c>
      <c r="AQ7" s="63">
        <v>1871.490145410449</v>
      </c>
      <c r="AR7" s="63">
        <v>9.9610879164660915</v>
      </c>
      <c r="AS7" s="63">
        <v>95.958020434517906</v>
      </c>
      <c r="AT7" s="63">
        <v>1658.0013023943793</v>
      </c>
      <c r="AU7" s="63">
        <v>189.78685040188307</v>
      </c>
      <c r="AV7" s="63">
        <v>406.58687164965318</v>
      </c>
      <c r="AW7" s="63">
        <v>1402.0138712708483</v>
      </c>
    </row>
    <row r="8" spans="1:49" s="5" customFormat="1">
      <c r="A8" s="7" t="s">
        <v>262</v>
      </c>
      <c r="B8" s="7" t="s">
        <v>425</v>
      </c>
      <c r="C8" s="86">
        <v>11.474360762135506</v>
      </c>
      <c r="D8" s="86">
        <v>3785.097861448377</v>
      </c>
      <c r="E8" s="106">
        <v>99.508240898548152</v>
      </c>
      <c r="F8" s="106">
        <v>66.892700224479015</v>
      </c>
      <c r="G8" s="86">
        <v>4.7388893551043969</v>
      </c>
      <c r="H8" s="86">
        <v>12.501966497700892</v>
      </c>
      <c r="I8" s="86">
        <v>17.716089831414191</v>
      </c>
      <c r="J8" s="86">
        <v>44.448873940237569</v>
      </c>
      <c r="K8" s="86">
        <v>21.553284213128421</v>
      </c>
      <c r="L8" s="86">
        <v>5.0950891678117607</v>
      </c>
      <c r="M8" s="86">
        <v>15.599648045611872</v>
      </c>
      <c r="N8" s="86">
        <v>82.373302796653888</v>
      </c>
      <c r="O8" s="86">
        <v>9.7939867002048828</v>
      </c>
      <c r="P8" s="86">
        <v>0.15233805251220239</v>
      </c>
      <c r="Q8" s="86">
        <v>0.5284581653291176</v>
      </c>
      <c r="R8" s="86">
        <v>5.6417314884890817E-2</v>
      </c>
      <c r="S8" s="86">
        <v>27.449744039941304</v>
      </c>
      <c r="T8" s="86">
        <v>47.445844211398594</v>
      </c>
      <c r="U8" s="86">
        <v>5.6483689626566509</v>
      </c>
      <c r="V8" s="86">
        <v>20.307663880261455</v>
      </c>
      <c r="W8" s="86">
        <v>3.4833630537549225</v>
      </c>
      <c r="X8" s="86">
        <v>0.70920897761090052</v>
      </c>
      <c r="Y8" s="86">
        <v>3.047100149384034</v>
      </c>
      <c r="Z8" s="86">
        <v>0.44163302034671942</v>
      </c>
      <c r="AA8" s="86">
        <v>2.6215154875688511</v>
      </c>
      <c r="AB8" s="86">
        <v>0.5574168750464108</v>
      </c>
      <c r="AC8" s="86">
        <v>1.6942012587860009</v>
      </c>
      <c r="AD8" s="86">
        <v>0.2630367381228001</v>
      </c>
      <c r="AE8" s="86">
        <v>1.7771823947239616</v>
      </c>
      <c r="AF8" s="86">
        <v>0.27609190009404228</v>
      </c>
      <c r="AG8" s="86">
        <v>2.3351683266900989</v>
      </c>
      <c r="AH8" s="86">
        <v>1.0202776337460724</v>
      </c>
      <c r="AI8" s="86">
        <v>1.3144197470837702</v>
      </c>
      <c r="AJ8" s="86">
        <v>2.0893478028939003</v>
      </c>
      <c r="AK8" s="86">
        <v>466.59203077964963</v>
      </c>
      <c r="AL8" s="86">
        <v>12052.949919052005</v>
      </c>
      <c r="AM8" s="86">
        <v>0</v>
      </c>
      <c r="AN8" s="86">
        <v>79.205512150477972</v>
      </c>
      <c r="AO8" s="86" t="s">
        <v>188</v>
      </c>
      <c r="AP8" s="86">
        <v>129.69575064097117</v>
      </c>
      <c r="AQ8" s="86">
        <v>290529.86993122753</v>
      </c>
      <c r="AR8" s="86">
        <v>38.514007833713563</v>
      </c>
      <c r="AS8" s="86">
        <v>3384.6162738669886</v>
      </c>
      <c r="AT8" s="86">
        <v>350.16259805773433</v>
      </c>
      <c r="AU8" s="86">
        <v>32164.087800621608</v>
      </c>
      <c r="AV8" s="86">
        <v>0</v>
      </c>
      <c r="AW8" s="86">
        <v>69180.495669041702</v>
      </c>
    </row>
    <row r="9" spans="1:49" s="11" customFormat="1">
      <c r="A9" s="4" t="s">
        <v>267</v>
      </c>
      <c r="B9" s="4" t="s">
        <v>263</v>
      </c>
      <c r="C9" s="63">
        <v>0.11964650902789081</v>
      </c>
      <c r="D9" s="63">
        <v>22.159094171274077</v>
      </c>
      <c r="E9" s="63">
        <v>9.8894931437508387</v>
      </c>
      <c r="F9" s="63">
        <v>0.73414684739711034</v>
      </c>
      <c r="G9" s="63">
        <v>4.977058464201866E-2</v>
      </c>
      <c r="H9" s="63">
        <v>0.15931288867909657</v>
      </c>
      <c r="I9" s="63">
        <v>0.50259158359487477</v>
      </c>
      <c r="J9" s="63">
        <v>0.30982003415003362</v>
      </c>
      <c r="K9" s="63">
        <v>0.21056353347564516</v>
      </c>
      <c r="L9" s="63">
        <v>6.9516854732009872E-2</v>
      </c>
      <c r="M9" s="63">
        <v>7.4718887405352361E-2</v>
      </c>
      <c r="N9" s="63">
        <v>0.81115861157107982</v>
      </c>
      <c r="O9" s="63">
        <v>6.9881418335817985E-2</v>
      </c>
      <c r="P9" s="63">
        <v>0.15514466603039023</v>
      </c>
      <c r="Q9" s="63">
        <v>2.6940965491340226E-2</v>
      </c>
      <c r="R9" s="63">
        <v>3.7344617319189422E-3</v>
      </c>
      <c r="S9" s="63">
        <v>0.3478568690234578</v>
      </c>
      <c r="T9" s="63">
        <v>0.69384831261197666</v>
      </c>
      <c r="U9" s="63">
        <v>7.5823506658533504E-2</v>
      </c>
      <c r="V9" s="63">
        <v>0.27636853057843069</v>
      </c>
      <c r="W9" s="63">
        <v>5.1833028116373497E-2</v>
      </c>
      <c r="X9" s="63">
        <v>1.0780599000967098E-2</v>
      </c>
      <c r="Y9" s="63">
        <v>4.1193170423774871E-2</v>
      </c>
      <c r="Z9" s="63">
        <v>4.4547888867724631E-3</v>
      </c>
      <c r="AA9" s="63">
        <v>2.761686535370746E-2</v>
      </c>
      <c r="AB9" s="63">
        <v>4.5426673000632046E-3</v>
      </c>
      <c r="AC9" s="63">
        <v>1.1276038936447843E-2</v>
      </c>
      <c r="AD9" s="63">
        <v>1.4645852507086416E-3</v>
      </c>
      <c r="AE9" s="63">
        <v>9.0500971901783748E-3</v>
      </c>
      <c r="AF9" s="63">
        <v>1.2152017305272031E-3</v>
      </c>
      <c r="AG9" s="63">
        <v>2.4912755353505258E-2</v>
      </c>
      <c r="AH9" s="63">
        <v>9.2364377452941303E-3</v>
      </c>
      <c r="AI9" s="63">
        <v>2.4633535068238521E-2</v>
      </c>
      <c r="AJ9" s="63">
        <v>8.8341166667992979E-2</v>
      </c>
      <c r="AK9" s="63">
        <v>0.20452951304015132</v>
      </c>
      <c r="AL9" s="63">
        <v>115.71182212314146</v>
      </c>
      <c r="AM9" s="63">
        <v>0.31540748917340428</v>
      </c>
      <c r="AN9" s="63" t="s">
        <v>188</v>
      </c>
      <c r="AO9" s="63">
        <v>312.27753655760085</v>
      </c>
      <c r="AP9" s="63">
        <v>2.4079714541200943</v>
      </c>
      <c r="AQ9" s="63">
        <v>1303.0988976338156</v>
      </c>
      <c r="AR9" s="63">
        <v>0.49357604875560962</v>
      </c>
      <c r="AS9" s="63">
        <v>21.620931625373061</v>
      </c>
      <c r="AT9" s="63">
        <v>24.382636313815198</v>
      </c>
      <c r="AU9" s="63">
        <v>53.421538699868726</v>
      </c>
      <c r="AV9" s="63">
        <v>45.951268603652174</v>
      </c>
      <c r="AW9" s="63">
        <v>457.15857595304323</v>
      </c>
    </row>
    <row r="10" spans="1:49">
      <c r="A10" s="4" t="s">
        <v>267</v>
      </c>
      <c r="B10" s="4" t="s">
        <v>300</v>
      </c>
      <c r="C10" s="63" t="s">
        <v>188</v>
      </c>
      <c r="D10" s="63">
        <v>3.6650467904924171</v>
      </c>
      <c r="E10" s="63">
        <v>0.26635253246211604</v>
      </c>
      <c r="F10" s="63" t="s">
        <v>188</v>
      </c>
      <c r="G10" s="63">
        <v>1.5959045889441897E-2</v>
      </c>
      <c r="H10" s="63">
        <v>9.0530408670147153E-2</v>
      </c>
      <c r="I10" s="63">
        <v>0.16841491007101353</v>
      </c>
      <c r="J10" s="63" t="s">
        <v>188</v>
      </c>
      <c r="K10" s="63">
        <v>4.533704513016816E-3</v>
      </c>
      <c r="L10" s="63">
        <v>2.4279079513898822E-3</v>
      </c>
      <c r="M10" s="63">
        <v>3.8575568041674512E-3</v>
      </c>
      <c r="N10" s="63">
        <v>2.7518183020557134E-3</v>
      </c>
      <c r="O10" s="63">
        <v>4.7303041492180377E-2</v>
      </c>
      <c r="P10" s="63">
        <v>1.8262363096958303E-2</v>
      </c>
      <c r="Q10" s="63">
        <v>3.6776879747358964E-3</v>
      </c>
      <c r="R10" s="63">
        <v>8.5141189325373579E-4</v>
      </c>
      <c r="S10" s="63">
        <v>1.6318774669344286E-2</v>
      </c>
      <c r="T10" s="63">
        <v>2.194809988176466E-2</v>
      </c>
      <c r="U10" s="63">
        <v>3.4701352265134456E-3</v>
      </c>
      <c r="V10" s="63">
        <v>1.6467688842609372E-2</v>
      </c>
      <c r="W10" s="63">
        <v>3.7075333928991354E-3</v>
      </c>
      <c r="X10" s="63">
        <v>7.0318496663354614E-3</v>
      </c>
      <c r="Y10" s="63">
        <v>3.2722459662450705E-3</v>
      </c>
      <c r="Z10" s="63">
        <v>2.2624886950003967E-4</v>
      </c>
      <c r="AA10" s="63">
        <v>1.2226242693511506E-3</v>
      </c>
      <c r="AB10" s="63" t="s">
        <v>188</v>
      </c>
      <c r="AC10" s="63">
        <v>7.5820777087825446E-4</v>
      </c>
      <c r="AD10" s="63" t="s">
        <v>188</v>
      </c>
      <c r="AE10" s="63" t="s">
        <v>188</v>
      </c>
      <c r="AF10" s="63" t="s">
        <v>188</v>
      </c>
      <c r="AG10" s="63">
        <v>7.2027204051026939E-4</v>
      </c>
      <c r="AH10" s="63">
        <v>4.284706021479337E-2</v>
      </c>
      <c r="AI10" s="63">
        <v>4.5063816224191668E-3</v>
      </c>
      <c r="AJ10" s="63">
        <v>1.1967219655597624E-2</v>
      </c>
      <c r="AK10" s="63">
        <v>72.122153654499371</v>
      </c>
      <c r="AL10" s="63" t="s">
        <v>188</v>
      </c>
      <c r="AM10" s="63">
        <v>1.2867292695856858</v>
      </c>
      <c r="AN10" s="63">
        <v>0.29647349248336424</v>
      </c>
      <c r="AO10" s="63">
        <v>343.49860542251434</v>
      </c>
      <c r="AP10" s="63" t="s">
        <v>188</v>
      </c>
      <c r="AQ10" s="63">
        <v>79.443840902097136</v>
      </c>
      <c r="AR10" s="63">
        <v>54.165749745144957</v>
      </c>
      <c r="AS10" s="63">
        <v>0.29879990682964919</v>
      </c>
      <c r="AT10" s="63">
        <v>2635.7781935358089</v>
      </c>
      <c r="AU10" s="63">
        <v>573.41690334043335</v>
      </c>
      <c r="AV10" s="63">
        <v>963.35595529054729</v>
      </c>
      <c r="AW10" s="63">
        <v>13.648177395257166</v>
      </c>
    </row>
    <row r="11" spans="1:49">
      <c r="A11" s="4" t="s">
        <v>267</v>
      </c>
      <c r="B11" s="4" t="s">
        <v>332</v>
      </c>
      <c r="C11" s="63" t="s">
        <v>188</v>
      </c>
      <c r="D11" s="63">
        <v>0.509929741327945</v>
      </c>
      <c r="E11" s="63">
        <v>7.291478697078356E-2</v>
      </c>
      <c r="F11" s="63">
        <v>0.1893041286939848</v>
      </c>
      <c r="G11" s="63">
        <v>1.4293441542557147E-2</v>
      </c>
      <c r="H11" s="63">
        <v>0.28557460272655311</v>
      </c>
      <c r="I11" s="63">
        <v>0.60673596472725178</v>
      </c>
      <c r="J11" s="63" t="s">
        <v>188</v>
      </c>
      <c r="K11" s="63" t="s">
        <v>188</v>
      </c>
      <c r="L11" s="63">
        <v>7.3679589640374371E-4</v>
      </c>
      <c r="M11" s="63">
        <v>5.0017971237448586E-3</v>
      </c>
      <c r="N11" s="63">
        <v>6.7385086091212593E-3</v>
      </c>
      <c r="O11" s="63">
        <v>3.4524530248743031E-2</v>
      </c>
      <c r="P11" s="63">
        <v>9.3302433306031288E-2</v>
      </c>
      <c r="Q11" s="63">
        <v>1.2221245545196357E-2</v>
      </c>
      <c r="R11" s="63">
        <v>1.8154510928933079E-3</v>
      </c>
      <c r="S11" s="63">
        <v>5.7101784318764788E-3</v>
      </c>
      <c r="T11" s="63" t="s">
        <v>188</v>
      </c>
      <c r="U11" s="63">
        <v>1.3157416092281944E-3</v>
      </c>
      <c r="V11" s="63">
        <v>6.3581812330429748E-3</v>
      </c>
      <c r="W11" s="63">
        <v>1.7183163684049178E-3</v>
      </c>
      <c r="X11" s="63">
        <v>1.9365885483443295E-3</v>
      </c>
      <c r="Y11" s="63">
        <v>2.0089603805451663E-3</v>
      </c>
      <c r="Z11" s="63" t="s">
        <v>188</v>
      </c>
      <c r="AA11" s="63">
        <v>1.067553294892705E-3</v>
      </c>
      <c r="AB11" s="63" t="s">
        <v>188</v>
      </c>
      <c r="AC11" s="63">
        <v>5.26656926056404E-4</v>
      </c>
      <c r="AD11" s="63" t="s">
        <v>188</v>
      </c>
      <c r="AE11" s="63" t="s">
        <v>188</v>
      </c>
      <c r="AF11" s="63" t="s">
        <v>188</v>
      </c>
      <c r="AG11" s="63">
        <v>6.5313017501672285E-3</v>
      </c>
      <c r="AH11" s="63">
        <v>3.6036123285992858E-2</v>
      </c>
      <c r="AI11" s="63">
        <v>2.4796809191282531E-2</v>
      </c>
      <c r="AJ11" s="63">
        <v>8.9041254573570969E-2</v>
      </c>
      <c r="AK11" s="63">
        <v>10.175284257453043</v>
      </c>
      <c r="AL11" s="63">
        <v>2.2137749557535531</v>
      </c>
      <c r="AM11" s="63">
        <v>0.90453964197176939</v>
      </c>
      <c r="AN11" s="63">
        <v>0.30151321399058978</v>
      </c>
      <c r="AO11" s="63">
        <v>9.4892990899701601</v>
      </c>
      <c r="AP11" s="63">
        <v>86.923679328784985</v>
      </c>
      <c r="AQ11" s="63">
        <v>80.521828354992749</v>
      </c>
      <c r="AR11" s="63">
        <v>3.5362828210720121</v>
      </c>
      <c r="AS11" s="63">
        <v>0.70420034593368319</v>
      </c>
      <c r="AT11" s="63">
        <v>83.725867748965655</v>
      </c>
      <c r="AU11" s="63">
        <v>151.15458340552951</v>
      </c>
      <c r="AV11" s="63">
        <v>503.37623431960856</v>
      </c>
      <c r="AW11" s="63">
        <v>23.26501819923638</v>
      </c>
    </row>
    <row r="12" spans="1:49">
      <c r="A12" s="4" t="s">
        <v>267</v>
      </c>
      <c r="B12" s="4" t="s">
        <v>363</v>
      </c>
      <c r="C12" s="63">
        <v>9.0844028238416252E-2</v>
      </c>
      <c r="D12" s="63">
        <v>4.5779594720142578</v>
      </c>
      <c r="E12" s="63">
        <v>0.27716577928156844</v>
      </c>
      <c r="F12" s="63">
        <v>0.35507311177584633</v>
      </c>
      <c r="G12" s="63">
        <v>0.15321508910377171</v>
      </c>
      <c r="H12" s="63">
        <v>0.27720893747896708</v>
      </c>
      <c r="I12" s="63">
        <v>0.84739374367003839</v>
      </c>
      <c r="J12" s="63">
        <v>0.63949214435589996</v>
      </c>
      <c r="K12" s="63">
        <v>0.20168486836161861</v>
      </c>
      <c r="L12" s="63">
        <v>0.3345750681791877</v>
      </c>
      <c r="M12" s="63">
        <v>0.52370972858495313</v>
      </c>
      <c r="N12" s="63">
        <v>2.6459934681684377E-2</v>
      </c>
      <c r="O12" s="63">
        <v>5.7184151236527592E-2</v>
      </c>
      <c r="P12" s="63">
        <v>1.0265630061917068E-2</v>
      </c>
      <c r="Q12" s="63">
        <v>1.8004180222226183E-2</v>
      </c>
      <c r="R12" s="63">
        <v>1.0994516155426364E-2</v>
      </c>
      <c r="S12" s="63">
        <v>0.89606651556397665</v>
      </c>
      <c r="T12" s="63">
        <v>1.5411419741909282</v>
      </c>
      <c r="U12" s="63">
        <v>0.28575976686474908</v>
      </c>
      <c r="V12" s="63">
        <v>1.1805479189871566</v>
      </c>
      <c r="W12" s="63">
        <v>0.26749794423201201</v>
      </c>
      <c r="X12" s="63">
        <v>5.9195468252162153E-2</v>
      </c>
      <c r="Y12" s="63">
        <v>0.23597336453164108</v>
      </c>
      <c r="Z12" s="63">
        <v>3.1064427141688711E-2</v>
      </c>
      <c r="AA12" s="63">
        <v>0.14779605757505709</v>
      </c>
      <c r="AB12" s="63">
        <v>2.383058670199617E-2</v>
      </c>
      <c r="AC12" s="63">
        <v>5.5649956265004186E-2</v>
      </c>
      <c r="AD12" s="63">
        <v>6.9954697789502557E-3</v>
      </c>
      <c r="AE12" s="63">
        <v>4.4493142967682801E-2</v>
      </c>
      <c r="AF12" s="63">
        <v>5.9261289593762383E-3</v>
      </c>
      <c r="AG12" s="63">
        <v>1.458141958967829E-3</v>
      </c>
      <c r="AH12" s="63">
        <v>6.0005577039015566E-2</v>
      </c>
      <c r="AI12" s="63">
        <v>1.8373402783893194E-2</v>
      </c>
      <c r="AJ12" s="63">
        <v>1.1074366078972881</v>
      </c>
      <c r="AK12" s="63" t="s">
        <v>188</v>
      </c>
      <c r="AL12" s="63">
        <v>2.4994197665320246</v>
      </c>
      <c r="AM12" s="63">
        <v>0.39841251710892367</v>
      </c>
      <c r="AN12" s="63" t="s">
        <v>188</v>
      </c>
      <c r="AO12" s="63">
        <v>3.9542197635828304</v>
      </c>
      <c r="AP12" s="63">
        <v>1.8115393961926596</v>
      </c>
      <c r="AQ12" s="63">
        <v>254.47549987035018</v>
      </c>
      <c r="AR12" s="63" t="s">
        <v>188</v>
      </c>
      <c r="AS12" s="63">
        <v>2.5002316250240599</v>
      </c>
      <c r="AT12" s="63" t="s">
        <v>188</v>
      </c>
      <c r="AU12" s="63">
        <v>16.959239948620507</v>
      </c>
      <c r="AV12" s="63">
        <v>8.5473744517028241</v>
      </c>
      <c r="AW12" s="63">
        <v>102.43969685976759</v>
      </c>
    </row>
    <row r="13" spans="1:49">
      <c r="A13" s="4" t="s">
        <v>267</v>
      </c>
      <c r="B13" s="4" t="s">
        <v>394</v>
      </c>
      <c r="C13" s="63">
        <v>0.9431067562448</v>
      </c>
      <c r="D13" s="63">
        <v>137.65486906685442</v>
      </c>
      <c r="E13" s="63">
        <v>1.6004164401001892</v>
      </c>
      <c r="F13" s="63">
        <v>0.21061079478464592</v>
      </c>
      <c r="G13" s="63">
        <v>0.15792123302086747</v>
      </c>
      <c r="H13" s="63">
        <v>0.13604205792660537</v>
      </c>
      <c r="I13" s="63">
        <v>4.4330610463099278</v>
      </c>
      <c r="J13" s="63">
        <v>2.8940476110582289</v>
      </c>
      <c r="K13" s="63">
        <v>1.3506829042943351</v>
      </c>
      <c r="L13" s="63">
        <v>1.6084004053234728</v>
      </c>
      <c r="M13" s="63">
        <v>1.9352925316529002</v>
      </c>
      <c r="N13" s="63">
        <v>0.86812428108965323</v>
      </c>
      <c r="O13" s="63">
        <v>0.69282600751081302</v>
      </c>
      <c r="P13" s="63">
        <v>0.2152494262433419</v>
      </c>
      <c r="Q13" s="63">
        <v>0.25066520740644282</v>
      </c>
      <c r="R13" s="63">
        <v>0.19399549981648853</v>
      </c>
      <c r="S13" s="63">
        <v>7.5862852481929828</v>
      </c>
      <c r="T13" s="63">
        <v>17.546502524277486</v>
      </c>
      <c r="U13" s="63">
        <v>1.9261522688065471</v>
      </c>
      <c r="V13" s="63">
        <v>7.2493800326527209</v>
      </c>
      <c r="W13" s="63">
        <v>1.3340503870523743</v>
      </c>
      <c r="X13" s="63">
        <v>0.21073146405450849</v>
      </c>
      <c r="Y13" s="63">
        <v>1.1030578093680901</v>
      </c>
      <c r="Z13" s="63">
        <v>0.22405766548455383</v>
      </c>
      <c r="AA13" s="63">
        <v>0.68281173578936905</v>
      </c>
      <c r="AB13" s="63">
        <v>1.2318950097477391E-2</v>
      </c>
      <c r="AC13" s="63">
        <v>0.17285676417640414</v>
      </c>
      <c r="AD13" s="63" t="s">
        <v>188</v>
      </c>
      <c r="AE13" s="63">
        <v>5.5626490699534868E-2</v>
      </c>
      <c r="AF13" s="63" t="s">
        <v>188</v>
      </c>
      <c r="AG13" s="63">
        <v>0.25909819072376838</v>
      </c>
      <c r="AH13" s="63">
        <v>0.32948380272639488</v>
      </c>
      <c r="AI13" s="63">
        <v>0.22397558446097732</v>
      </c>
      <c r="AJ13" s="63">
        <v>0.48361995796668217</v>
      </c>
      <c r="AK13" s="63">
        <v>1.9229603838697578</v>
      </c>
      <c r="AL13" s="63">
        <v>134.98254549612648</v>
      </c>
      <c r="AM13" s="63">
        <v>0.34857267059322811</v>
      </c>
      <c r="AN13" s="63">
        <v>0.19946914269690383</v>
      </c>
      <c r="AO13" s="63">
        <v>3.0969306519587598</v>
      </c>
      <c r="AP13" s="63">
        <v>34.617938407833861</v>
      </c>
      <c r="AQ13" s="63">
        <v>411.82393232551044</v>
      </c>
      <c r="AR13" s="63">
        <v>0.73881100661953836</v>
      </c>
      <c r="AS13" s="63">
        <v>154.71903665506693</v>
      </c>
      <c r="AT13" s="63">
        <v>12.858381278021502</v>
      </c>
      <c r="AU13" s="63">
        <v>36.266776311396399</v>
      </c>
      <c r="AV13" s="63">
        <v>16.915684830439641</v>
      </c>
      <c r="AW13" s="63">
        <v>407.04562694418229</v>
      </c>
    </row>
    <row r="14" spans="1:49" s="5" customFormat="1">
      <c r="A14" s="7" t="s">
        <v>267</v>
      </c>
      <c r="B14" s="7" t="s">
        <v>425</v>
      </c>
      <c r="C14" s="86">
        <v>8.0891930661492797</v>
      </c>
      <c r="D14" s="86">
        <v>2831.4715027602451</v>
      </c>
      <c r="E14" s="106">
        <v>71.295041084390846</v>
      </c>
      <c r="F14" s="106">
        <v>42.738803141558243</v>
      </c>
      <c r="G14" s="86">
        <v>1.5818252668623092</v>
      </c>
      <c r="H14" s="86">
        <v>12.932414199275735</v>
      </c>
      <c r="I14" s="86">
        <v>7.2280484611697515</v>
      </c>
      <c r="J14" s="86">
        <v>11.773813108938361</v>
      </c>
      <c r="K14" s="86">
        <v>12.460799386969265</v>
      </c>
      <c r="L14" s="86">
        <v>2.697084321847226</v>
      </c>
      <c r="M14" s="86">
        <v>8.2390744463664003</v>
      </c>
      <c r="N14" s="86">
        <v>77.516407528189106</v>
      </c>
      <c r="O14" s="86">
        <v>6.5783933277246343</v>
      </c>
      <c r="P14" s="86">
        <v>0.30904943522958045</v>
      </c>
      <c r="Q14" s="86">
        <v>0.32672347793059858</v>
      </c>
      <c r="R14" s="86">
        <v>2.8722192703284504E-2</v>
      </c>
      <c r="S14" s="86">
        <v>15.76268512795752</v>
      </c>
      <c r="T14" s="86">
        <v>23.963973196852248</v>
      </c>
      <c r="U14" s="86">
        <v>3.1003313231176701</v>
      </c>
      <c r="V14" s="86">
        <v>10.777653195730238</v>
      </c>
      <c r="W14" s="86">
        <v>1.7601332977508497</v>
      </c>
      <c r="X14" s="86">
        <v>0.34487754543420079</v>
      </c>
      <c r="Y14" s="86">
        <v>1.4878060908407675</v>
      </c>
      <c r="Z14" s="86">
        <v>0.22397189133650541</v>
      </c>
      <c r="AA14" s="86">
        <v>1.3798423534794164</v>
      </c>
      <c r="AB14" s="86">
        <v>0.29958980847565231</v>
      </c>
      <c r="AC14" s="86">
        <v>0.94059593668840102</v>
      </c>
      <c r="AD14" s="86">
        <v>0.149320260988034</v>
      </c>
      <c r="AE14" s="86">
        <v>1.0338843455083975</v>
      </c>
      <c r="AF14" s="86">
        <v>0.16371916232725958</v>
      </c>
      <c r="AG14" s="86">
        <v>2.0601847002111486</v>
      </c>
      <c r="AH14" s="86">
        <v>0.62740536597909424</v>
      </c>
      <c r="AI14" s="86">
        <v>0.85470110705768454</v>
      </c>
      <c r="AJ14" s="86">
        <v>1.2668135390783026</v>
      </c>
      <c r="AK14" s="86">
        <v>271.09337043685861</v>
      </c>
      <c r="AL14" s="86">
        <v>5419.5827593562772</v>
      </c>
      <c r="AM14" s="86">
        <v>0</v>
      </c>
      <c r="AN14" s="86">
        <v>15.769427271777724</v>
      </c>
      <c r="AO14" s="86" t="s">
        <v>188</v>
      </c>
      <c r="AP14" s="86">
        <v>78.905076791317413</v>
      </c>
      <c r="AQ14" s="86">
        <v>207056.8076183277</v>
      </c>
      <c r="AR14" s="86">
        <v>22.912289768015498</v>
      </c>
      <c r="AS14" s="86">
        <v>2665.0891034752481</v>
      </c>
      <c r="AT14" s="86">
        <v>85.936425711653911</v>
      </c>
      <c r="AU14" s="86">
        <v>9318.7780196487511</v>
      </c>
      <c r="AV14" s="86">
        <v>0</v>
      </c>
      <c r="AW14" s="86">
        <v>47581.33653116264</v>
      </c>
    </row>
    <row r="15" spans="1:49" s="11" customFormat="1">
      <c r="A15" s="4" t="s">
        <v>271</v>
      </c>
      <c r="B15" s="4" t="s">
        <v>263</v>
      </c>
      <c r="C15" s="63">
        <v>3.0627299544343178E-2</v>
      </c>
      <c r="D15" s="63">
        <v>3.2590828588767082</v>
      </c>
      <c r="E15" s="63">
        <v>1.0677518012794436</v>
      </c>
      <c r="F15" s="63">
        <v>0.1922541421978603</v>
      </c>
      <c r="G15" s="63">
        <v>2.4312443493417869E-2</v>
      </c>
      <c r="H15" s="63">
        <v>8.1905393585318245E-2</v>
      </c>
      <c r="I15" s="63">
        <v>6.3288713045920847E-2</v>
      </c>
      <c r="J15" s="63">
        <v>0.18050095628066162</v>
      </c>
      <c r="K15" s="63">
        <v>6.8454891510940877E-2</v>
      </c>
      <c r="L15" s="63">
        <v>3.1975745403366652E-2</v>
      </c>
      <c r="M15" s="63">
        <v>4.3645133759227468E-2</v>
      </c>
      <c r="N15" s="63">
        <v>0.10277559881210467</v>
      </c>
      <c r="O15" s="63">
        <v>1.5152256846886513E-2</v>
      </c>
      <c r="P15" s="63">
        <v>0.17324330983284172</v>
      </c>
      <c r="Q15" s="63">
        <v>4.8522917982418291E-2</v>
      </c>
      <c r="R15" s="63">
        <v>6.5614912775356258E-4</v>
      </c>
      <c r="S15" s="63">
        <v>0.13165141167988967</v>
      </c>
      <c r="T15" s="63">
        <v>0.26352270175931553</v>
      </c>
      <c r="U15" s="63">
        <v>2.9080042789474458E-2</v>
      </c>
      <c r="V15" s="63">
        <v>0.11250979674767754</v>
      </c>
      <c r="W15" s="63">
        <v>2.1189993007822247E-2</v>
      </c>
      <c r="X15" s="63">
        <v>4.429571908040917E-3</v>
      </c>
      <c r="Y15" s="63">
        <v>1.8130866008893586E-2</v>
      </c>
      <c r="Z15" s="63">
        <v>1.9773193348596257E-3</v>
      </c>
      <c r="AA15" s="63">
        <v>1.2953250797487492E-2</v>
      </c>
      <c r="AB15" s="63">
        <v>2.3002933615990846E-3</v>
      </c>
      <c r="AC15" s="63">
        <v>5.9086252766257221E-3</v>
      </c>
      <c r="AD15" s="63">
        <v>7.8049437951833772E-4</v>
      </c>
      <c r="AE15" s="63">
        <v>4.7823042962180252E-3</v>
      </c>
      <c r="AF15" s="63">
        <v>6.5692313958232455E-4</v>
      </c>
      <c r="AG15" s="63">
        <v>3.4493111935308706E-3</v>
      </c>
      <c r="AH15" s="63">
        <v>3.4432485570084687E-3</v>
      </c>
      <c r="AI15" s="63">
        <v>1.3102658599304366E-2</v>
      </c>
      <c r="AJ15" s="63">
        <v>1.9645351987320037E-2</v>
      </c>
      <c r="AK15" s="63" t="s">
        <v>188</v>
      </c>
      <c r="AL15" s="63">
        <v>42.176345411585146</v>
      </c>
      <c r="AM15" s="63">
        <v>0.3865334096479256</v>
      </c>
      <c r="AN15" s="63" t="s">
        <v>188</v>
      </c>
      <c r="AO15" s="63">
        <v>291.79503661632845</v>
      </c>
      <c r="AP15" s="63">
        <v>1.1787962840663937</v>
      </c>
      <c r="AQ15" s="63">
        <v>551.31084988039163</v>
      </c>
      <c r="AR15" s="63">
        <v>0.60449962576498051</v>
      </c>
      <c r="AS15" s="63">
        <v>3.1326553075331312</v>
      </c>
      <c r="AT15" s="63">
        <v>21.06350254626572</v>
      </c>
      <c r="AU15" s="63">
        <v>54.796665639354863</v>
      </c>
      <c r="AV15" s="63">
        <v>25.872319816844982</v>
      </c>
      <c r="AW15" s="63">
        <v>172.79279120621086</v>
      </c>
    </row>
    <row r="16" spans="1:49">
      <c r="A16" s="4" t="s">
        <v>271</v>
      </c>
      <c r="B16" s="4" t="s">
        <v>300</v>
      </c>
      <c r="C16" s="63">
        <v>4.5600040590391359E-4</v>
      </c>
      <c r="D16" s="63">
        <v>3.1009114969908129</v>
      </c>
      <c r="E16" s="63">
        <v>9.7795256868271688E-2</v>
      </c>
      <c r="F16" s="63" t="s">
        <v>188</v>
      </c>
      <c r="G16" s="63">
        <v>4.2312956893111424E-3</v>
      </c>
      <c r="H16" s="63">
        <v>4.7271704171160771E-3</v>
      </c>
      <c r="I16" s="63" t="s">
        <v>188</v>
      </c>
      <c r="J16" s="63">
        <v>0.25295385258117553</v>
      </c>
      <c r="K16" s="63">
        <v>4.1006688754303437E-3</v>
      </c>
      <c r="L16" s="63" t="s">
        <v>188</v>
      </c>
      <c r="M16" s="63">
        <v>1.0776326802451315E-2</v>
      </c>
      <c r="N16" s="63">
        <v>6.9231717176928345E-3</v>
      </c>
      <c r="O16" s="63">
        <v>1.6705779362614484E-2</v>
      </c>
      <c r="P16" s="63">
        <v>7.2455643063588746E-2</v>
      </c>
      <c r="Q16" s="63">
        <v>1.3221102818376079E-2</v>
      </c>
      <c r="R16" s="63" t="s">
        <v>188</v>
      </c>
      <c r="S16" s="63">
        <v>4.5229769659035496E-3</v>
      </c>
      <c r="T16" s="63">
        <v>1.4023052878776199E-2</v>
      </c>
      <c r="U16" s="63">
        <v>1.8344464623495822E-3</v>
      </c>
      <c r="V16" s="63">
        <v>3.768633381236714E-3</v>
      </c>
      <c r="W16" s="63">
        <v>1.4885704166411108E-3</v>
      </c>
      <c r="X16" s="63">
        <v>9.1335524898043103E-4</v>
      </c>
      <c r="Y16" s="63">
        <v>1.3722483659921029E-3</v>
      </c>
      <c r="Z16" s="63" t="s">
        <v>188</v>
      </c>
      <c r="AA16" s="63">
        <v>7.753868304859776E-4</v>
      </c>
      <c r="AB16" s="63" t="s">
        <v>188</v>
      </c>
      <c r="AC16" s="63" t="s">
        <v>188</v>
      </c>
      <c r="AD16" s="63" t="s">
        <v>188</v>
      </c>
      <c r="AE16" s="63">
        <v>6.8352433313099731E-4</v>
      </c>
      <c r="AF16" s="63" t="s">
        <v>188</v>
      </c>
      <c r="AG16" s="63">
        <v>3.1045439210083885E-3</v>
      </c>
      <c r="AH16" s="63">
        <v>1.2844696796624267E-2</v>
      </c>
      <c r="AI16" s="63">
        <v>4.2715011593792464E-3</v>
      </c>
      <c r="AJ16" s="63">
        <v>1.3451941002038598E-3</v>
      </c>
      <c r="AK16" s="63">
        <v>5.8549011975956811</v>
      </c>
      <c r="AL16" s="63" t="s">
        <v>188</v>
      </c>
      <c r="AM16" s="63">
        <v>0.99220639436699276</v>
      </c>
      <c r="AN16" s="63">
        <v>1.091537215792016</v>
      </c>
      <c r="AO16" s="63">
        <v>122.35700040249812</v>
      </c>
      <c r="AP16" s="63" t="s">
        <v>188</v>
      </c>
      <c r="AQ16" s="63">
        <v>38.307592881992569</v>
      </c>
      <c r="AR16" s="63">
        <v>45.947716319987116</v>
      </c>
      <c r="AS16" s="63">
        <v>0.29770799538221887</v>
      </c>
      <c r="AT16" s="63">
        <v>2104.5909302979321</v>
      </c>
      <c r="AU16" s="63">
        <v>257.9125995435283</v>
      </c>
      <c r="AV16" s="63">
        <v>617.04805302201351</v>
      </c>
      <c r="AW16" s="63">
        <v>22.328239899806608</v>
      </c>
    </row>
    <row r="17" spans="1:49">
      <c r="A17" s="4" t="s">
        <v>271</v>
      </c>
      <c r="B17" s="4" t="s">
        <v>332</v>
      </c>
      <c r="C17" s="63" t="s">
        <v>188</v>
      </c>
      <c r="D17" s="63">
        <v>0.86409382243211397</v>
      </c>
      <c r="E17" s="63">
        <v>1.7281811032474951E-2</v>
      </c>
      <c r="F17" s="63">
        <v>0.29434285334490889</v>
      </c>
      <c r="G17" s="63">
        <v>6.0259048798280111E-2</v>
      </c>
      <c r="H17" s="63">
        <v>1.9800337421935206</v>
      </c>
      <c r="I17" s="63">
        <v>1.5848610721781162</v>
      </c>
      <c r="J17" s="63" t="s">
        <v>188</v>
      </c>
      <c r="K17" s="63">
        <v>2.1481122767365592E-3</v>
      </c>
      <c r="L17" s="63">
        <v>1.0155242937425119E-2</v>
      </c>
      <c r="M17" s="63">
        <v>3.4358797342689658E-2</v>
      </c>
      <c r="N17" s="63">
        <v>4.3655340368777829E-3</v>
      </c>
      <c r="O17" s="63">
        <v>2.3849157505751232E-2</v>
      </c>
      <c r="P17" s="63">
        <v>4.4927787110909861E-2</v>
      </c>
      <c r="Q17" s="63">
        <v>2.4355040359394703E-2</v>
      </c>
      <c r="R17" s="63">
        <v>1.3466557365630961E-3</v>
      </c>
      <c r="S17" s="63">
        <v>2.4751560467692165E-2</v>
      </c>
      <c r="T17" s="63" t="s">
        <v>188</v>
      </c>
      <c r="U17" s="63">
        <v>4.6062860600831349E-3</v>
      </c>
      <c r="V17" s="63">
        <v>2.5100836269948273E-2</v>
      </c>
      <c r="W17" s="63">
        <v>6.2668495801862676E-3</v>
      </c>
      <c r="X17" s="63">
        <v>2.0148826733266696E-3</v>
      </c>
      <c r="Y17" s="63">
        <v>7.7862775429295818E-3</v>
      </c>
      <c r="Z17" s="63">
        <v>1.2828017459132486E-3</v>
      </c>
      <c r="AA17" s="63">
        <v>4.4275836496530134E-3</v>
      </c>
      <c r="AB17" s="63">
        <v>1.2689145734166817E-3</v>
      </c>
      <c r="AC17" s="63">
        <v>3.1203079850214911E-3</v>
      </c>
      <c r="AD17" s="63" t="s">
        <v>188</v>
      </c>
      <c r="AE17" s="63">
        <v>1.6042782804268373E-3</v>
      </c>
      <c r="AF17" s="63" t="s">
        <v>188</v>
      </c>
      <c r="AG17" s="63">
        <v>2.9096931384245948E-3</v>
      </c>
      <c r="AH17" s="63">
        <v>2.5506319148109014E-2</v>
      </c>
      <c r="AI17" s="63">
        <v>1.0677202866929206E-2</v>
      </c>
      <c r="AJ17" s="63">
        <v>8.6349576667038394E-2</v>
      </c>
      <c r="AK17" s="63">
        <v>3.3246470329600579</v>
      </c>
      <c r="AL17" s="63">
        <v>6.1595572297129726</v>
      </c>
      <c r="AM17" s="63">
        <v>0.90752576872658708</v>
      </c>
      <c r="AN17" s="63">
        <v>0.40366232941771107</v>
      </c>
      <c r="AO17" s="63">
        <v>5.3246714465079217</v>
      </c>
      <c r="AP17" s="63">
        <v>86.553326856255708</v>
      </c>
      <c r="AQ17" s="63">
        <v>79.4042974237219</v>
      </c>
      <c r="AR17" s="63">
        <v>6.7283500524175395</v>
      </c>
      <c r="AS17" s="63">
        <v>1.1113069745963318</v>
      </c>
      <c r="AT17" s="63">
        <v>274.80469412388589</v>
      </c>
      <c r="AU17" s="63">
        <v>136.7546773777764</v>
      </c>
      <c r="AV17" s="63">
        <v>498.42525582472189</v>
      </c>
      <c r="AW17" s="63">
        <v>46.048893476664652</v>
      </c>
    </row>
    <row r="18" spans="1:49">
      <c r="A18" s="4" t="s">
        <v>271</v>
      </c>
      <c r="B18" s="4" t="s">
        <v>363</v>
      </c>
      <c r="C18" s="63">
        <v>3.8578811765656675E-2</v>
      </c>
      <c r="D18" s="63">
        <v>2.4632141784096864</v>
      </c>
      <c r="E18" s="63">
        <v>0.20949620020998402</v>
      </c>
      <c r="F18" s="63">
        <v>0.80908000297565774</v>
      </c>
      <c r="G18" s="63">
        <v>0.40114131922337332</v>
      </c>
      <c r="H18" s="63">
        <v>1.3989775566390292</v>
      </c>
      <c r="I18" s="63">
        <v>2.0321786228248842</v>
      </c>
      <c r="J18" s="63">
        <v>2.2664980285088396</v>
      </c>
      <c r="K18" s="63">
        <v>0.62327817093641136</v>
      </c>
      <c r="L18" s="63">
        <v>1.1694570929158605</v>
      </c>
      <c r="M18" s="63">
        <v>3.1408452949437033</v>
      </c>
      <c r="N18" s="63">
        <v>8.2800382998495046E-3</v>
      </c>
      <c r="O18" s="63">
        <v>3.6777059921182936E-2</v>
      </c>
      <c r="P18" s="63">
        <v>7.7335654888360189E-3</v>
      </c>
      <c r="Q18" s="63">
        <v>1.7424090559564804E-2</v>
      </c>
      <c r="R18" s="63">
        <v>5.1028391425474795E-3</v>
      </c>
      <c r="S18" s="63">
        <v>2.3206465395477172</v>
      </c>
      <c r="T18" s="63">
        <v>4.6922351771769089</v>
      </c>
      <c r="U18" s="63">
        <v>0.89576550844301639</v>
      </c>
      <c r="V18" s="63">
        <v>4.0195424660867261</v>
      </c>
      <c r="W18" s="63">
        <v>0.93102887155422731</v>
      </c>
      <c r="X18" s="63">
        <v>0.20491373781813005</v>
      </c>
      <c r="Y18" s="63">
        <v>0.90278532536065137</v>
      </c>
      <c r="Z18" s="63">
        <v>0.12377897015365519</v>
      </c>
      <c r="AA18" s="63">
        <v>0.65037486299247094</v>
      </c>
      <c r="AB18" s="63">
        <v>0.11942506625195266</v>
      </c>
      <c r="AC18" s="63">
        <v>0.30380113480417692</v>
      </c>
      <c r="AD18" s="63">
        <v>3.8788618855223618E-2</v>
      </c>
      <c r="AE18" s="63">
        <v>0.24398388742951874</v>
      </c>
      <c r="AF18" s="63">
        <v>3.4872387846520775E-2</v>
      </c>
      <c r="AG18" s="63">
        <v>2.1998739321132288E-3</v>
      </c>
      <c r="AH18" s="63">
        <v>4.990839302227279E-2</v>
      </c>
      <c r="AI18" s="63">
        <v>1.4007308842600331E-2</v>
      </c>
      <c r="AJ18" s="63">
        <v>0.9885392042046458</v>
      </c>
      <c r="AK18" s="63" t="s">
        <v>188</v>
      </c>
      <c r="AL18" s="63">
        <v>10.70314816896038</v>
      </c>
      <c r="AM18" s="63">
        <v>0.40505179207212444</v>
      </c>
      <c r="AN18" s="63">
        <v>0.10008715533634026</v>
      </c>
      <c r="AO18" s="63">
        <v>0.90687749998464973</v>
      </c>
      <c r="AP18" s="63">
        <v>221.42445395351618</v>
      </c>
      <c r="AQ18" s="63">
        <v>158.29098193951697</v>
      </c>
      <c r="AR18" s="63" t="s">
        <v>188</v>
      </c>
      <c r="AS18" s="63">
        <v>0</v>
      </c>
      <c r="AT18" s="63">
        <v>486.86166049969933</v>
      </c>
      <c r="AU18" s="63">
        <v>17.182853599400691</v>
      </c>
      <c r="AV18" s="63">
        <v>6.4609492361783545</v>
      </c>
      <c r="AW18" s="63">
        <v>150.55662894742616</v>
      </c>
    </row>
    <row r="19" spans="1:49">
      <c r="A19" s="4" t="s">
        <v>271</v>
      </c>
      <c r="B19" s="4" t="s">
        <v>394</v>
      </c>
      <c r="C19" s="63">
        <v>1.1677228680879506</v>
      </c>
      <c r="D19" s="63">
        <v>139.81356899674401</v>
      </c>
      <c r="E19" s="63">
        <v>0.98892809935765957</v>
      </c>
      <c r="F19" s="63">
        <v>0.45839925759887096</v>
      </c>
      <c r="G19" s="63">
        <v>0.71952498897529971</v>
      </c>
      <c r="H19" s="63">
        <v>1.1478258224034701</v>
      </c>
      <c r="I19" s="63">
        <v>7.0348454896513575</v>
      </c>
      <c r="J19" s="63">
        <v>7.1886467317728844</v>
      </c>
      <c r="K19" s="63">
        <v>1.8993698501902043</v>
      </c>
      <c r="L19" s="63">
        <v>1.9513895232231777</v>
      </c>
      <c r="M19" s="63">
        <v>3.6149975867233137</v>
      </c>
      <c r="N19" s="63">
        <v>0.6134122461096192</v>
      </c>
      <c r="O19" s="63">
        <v>0.30631004350765023</v>
      </c>
      <c r="P19" s="63">
        <v>0.21660653900063484</v>
      </c>
      <c r="Q19" s="63">
        <v>0.27059377185489292</v>
      </c>
      <c r="R19" s="63">
        <v>0.20043864521253454</v>
      </c>
      <c r="S19" s="63">
        <v>9.1078762297084896</v>
      </c>
      <c r="T19" s="63">
        <v>21.363792841282191</v>
      </c>
      <c r="U19" s="63">
        <v>2.3139920647911745</v>
      </c>
      <c r="V19" s="63">
        <v>9.0615916355527677</v>
      </c>
      <c r="W19" s="63">
        <v>1.6660679872433806</v>
      </c>
      <c r="X19" s="63">
        <v>0.28190609410084649</v>
      </c>
      <c r="Y19" s="63">
        <v>1.5446411172177195</v>
      </c>
      <c r="Z19" s="63">
        <v>0.27724924820036784</v>
      </c>
      <c r="AA19" s="63">
        <v>1.0450941167724848</v>
      </c>
      <c r="AB19" s="63">
        <v>9.0800762287678347E-2</v>
      </c>
      <c r="AC19" s="63">
        <v>0.39640197609007721</v>
      </c>
      <c r="AD19" s="63" t="s">
        <v>188</v>
      </c>
      <c r="AE19" s="63">
        <v>0.24321885988207703</v>
      </c>
      <c r="AF19" s="63">
        <v>5.9487144802065255E-3</v>
      </c>
      <c r="AG19" s="63">
        <v>0.24639035999328415</v>
      </c>
      <c r="AH19" s="63">
        <v>0.33033926070746222</v>
      </c>
      <c r="AI19" s="63">
        <v>0.22546304943365572</v>
      </c>
      <c r="AJ19" s="63">
        <v>0.56448424278880416</v>
      </c>
      <c r="AK19" s="63">
        <v>2.7739678774270242</v>
      </c>
      <c r="AL19" s="63">
        <v>698.65081994452521</v>
      </c>
      <c r="AM19" s="63">
        <v>0.45941603486989829</v>
      </c>
      <c r="AN19" s="63">
        <v>2.7153933694360064</v>
      </c>
      <c r="AO19" s="63">
        <v>3.8542500066041483</v>
      </c>
      <c r="AP19" s="63">
        <v>170.76257704398361</v>
      </c>
      <c r="AQ19" s="63">
        <v>436.72303265090483</v>
      </c>
      <c r="AR19" s="63">
        <v>5.5112156386210556</v>
      </c>
      <c r="AS19" s="63">
        <v>147.88366443006211</v>
      </c>
      <c r="AT19" s="63">
        <v>124.9279949280148</v>
      </c>
      <c r="AU19" s="63">
        <v>53.975017302866206</v>
      </c>
      <c r="AV19" s="63">
        <v>63.474007951393482</v>
      </c>
      <c r="AW19" s="63">
        <v>433.44904931977288</v>
      </c>
    </row>
    <row r="20" spans="1:49" s="5" customFormat="1">
      <c r="A20" s="7" t="s">
        <v>271</v>
      </c>
      <c r="B20" s="7" t="s">
        <v>425</v>
      </c>
      <c r="C20" s="86">
        <v>7.4984809035980495</v>
      </c>
      <c r="D20" s="86">
        <v>2206.6859753059593</v>
      </c>
      <c r="E20" s="106">
        <v>50.517639610201371</v>
      </c>
      <c r="F20" s="106">
        <v>35.762817319379131</v>
      </c>
      <c r="G20" s="86">
        <v>3.0243464596415373</v>
      </c>
      <c r="H20" s="86">
        <v>7.8813896372179242</v>
      </c>
      <c r="I20" s="86">
        <v>10.245101852150434</v>
      </c>
      <c r="J20" s="86">
        <v>18.606879250966848</v>
      </c>
      <c r="K20" s="86">
        <v>13.446936214458768</v>
      </c>
      <c r="L20" s="86">
        <v>3.5056227744015085</v>
      </c>
      <c r="M20" s="86">
        <v>12.293855755675686</v>
      </c>
      <c r="N20" s="86">
        <v>58.177546303505302</v>
      </c>
      <c r="O20" s="86">
        <v>5.2453357623105612</v>
      </c>
      <c r="P20" s="86">
        <v>0.26205099906091889</v>
      </c>
      <c r="Q20" s="86">
        <v>0.36994133928708878</v>
      </c>
      <c r="R20" s="86">
        <v>1.9022859931422081E-2</v>
      </c>
      <c r="S20" s="86">
        <v>20.383311891530777</v>
      </c>
      <c r="T20" s="86">
        <v>33.425585184642891</v>
      </c>
      <c r="U20" s="86">
        <v>4.1390331421980386</v>
      </c>
      <c r="V20" s="86">
        <v>14.712618675870891</v>
      </c>
      <c r="W20" s="86">
        <v>2.4941562002804596</v>
      </c>
      <c r="X20" s="86">
        <v>0.50766721217785304</v>
      </c>
      <c r="Y20" s="86">
        <v>2.1593106084534046</v>
      </c>
      <c r="Z20" s="86">
        <v>0.32957856422619064</v>
      </c>
      <c r="AA20" s="86">
        <v>2.011298739520615</v>
      </c>
      <c r="AB20" s="86">
        <v>0.43982438045017203</v>
      </c>
      <c r="AC20" s="86">
        <v>1.3660640749718695</v>
      </c>
      <c r="AD20" s="86">
        <v>0.2106652201193501</v>
      </c>
      <c r="AE20" s="86">
        <v>1.4435315711104737</v>
      </c>
      <c r="AF20" s="86">
        <v>0.22532587315779742</v>
      </c>
      <c r="AG20" s="86">
        <v>1.4712256634784637</v>
      </c>
      <c r="AH20" s="86">
        <v>0.58130075921399438</v>
      </c>
      <c r="AI20" s="86">
        <v>0.70093228285602072</v>
      </c>
      <c r="AJ20" s="86">
        <v>1.4790172748924943</v>
      </c>
      <c r="AK20" s="86">
        <v>401.65872014508517</v>
      </c>
      <c r="AL20" s="86">
        <v>8226.7389657209205</v>
      </c>
      <c r="AM20" s="86">
        <v>0</v>
      </c>
      <c r="AN20" s="86">
        <v>46.781903493470672</v>
      </c>
      <c r="AO20" s="86" t="s">
        <v>188</v>
      </c>
      <c r="AP20" s="86">
        <v>107.30842556839794</v>
      </c>
      <c r="AQ20" s="86">
        <v>250575.67312526898</v>
      </c>
      <c r="AR20" s="86">
        <v>33.719100584800749</v>
      </c>
      <c r="AS20" s="86">
        <v>2197.6316591852442</v>
      </c>
      <c r="AT20" s="86">
        <v>147.05606314515174</v>
      </c>
      <c r="AU20" s="86">
        <v>25395.579602016252</v>
      </c>
      <c r="AV20" s="86">
        <v>0</v>
      </c>
      <c r="AW20" s="86">
        <v>48842.591139761345</v>
      </c>
    </row>
    <row r="21" spans="1:49" s="11" customFormat="1">
      <c r="A21" s="4" t="s">
        <v>275</v>
      </c>
      <c r="B21" s="4" t="s">
        <v>263</v>
      </c>
      <c r="C21" s="13">
        <v>0.17167716233182953</v>
      </c>
      <c r="D21" s="13">
        <v>30.362525549261459</v>
      </c>
      <c r="E21" s="13">
        <v>7.9096025735793658</v>
      </c>
      <c r="F21" s="13">
        <v>1.1592670747325402</v>
      </c>
      <c r="G21" s="13">
        <v>6.7196346222038794E-2</v>
      </c>
      <c r="H21" s="13">
        <v>0.20099129469227706</v>
      </c>
      <c r="I21" s="13">
        <v>0.77332505496836612</v>
      </c>
      <c r="J21" s="13">
        <v>0.8924362806815459</v>
      </c>
      <c r="K21" s="13">
        <v>0.28586013935972809</v>
      </c>
      <c r="L21" s="13">
        <v>6.6081926454058096E-2</v>
      </c>
      <c r="M21" s="13">
        <v>7.9760604208185912E-2</v>
      </c>
      <c r="N21" s="13">
        <v>1.2170546710800092</v>
      </c>
      <c r="O21" s="13">
        <v>9.4684317406793728E-2</v>
      </c>
      <c r="P21" s="13">
        <v>7.8935187071692101E-2</v>
      </c>
      <c r="Q21" s="13">
        <v>2.7486991364022897E-2</v>
      </c>
      <c r="R21" s="13">
        <v>4.1315641089714724E-3</v>
      </c>
      <c r="S21" s="13">
        <v>0.3611073753160679</v>
      </c>
      <c r="T21" s="13">
        <v>0.68824978023705563</v>
      </c>
      <c r="U21" s="13">
        <v>7.3586053397661888E-2</v>
      </c>
      <c r="V21" s="13">
        <v>0.26366185830652827</v>
      </c>
      <c r="W21" s="13">
        <v>4.7665893038589556E-2</v>
      </c>
      <c r="X21" s="13">
        <v>1.0051326850317273E-2</v>
      </c>
      <c r="Y21" s="13">
        <v>3.8192492200523134E-2</v>
      </c>
      <c r="Z21" s="13">
        <v>4.1492156951142174E-3</v>
      </c>
      <c r="AA21" s="13">
        <v>2.6352960071014661E-2</v>
      </c>
      <c r="AB21" s="13">
        <v>4.5364994669163973E-3</v>
      </c>
      <c r="AC21" s="13">
        <v>1.183002983166107E-2</v>
      </c>
      <c r="AD21" s="13">
        <v>1.6147031307183566E-3</v>
      </c>
      <c r="AE21" s="13">
        <v>1.023989524883274E-2</v>
      </c>
      <c r="AF21" s="13">
        <v>1.4258503192692337E-3</v>
      </c>
      <c r="AG21" s="13">
        <v>4.2290043459451122E-2</v>
      </c>
      <c r="AH21" s="13">
        <v>1.076474997745437E-2</v>
      </c>
      <c r="AI21" s="13">
        <v>1.6096497104325813E-2</v>
      </c>
      <c r="AJ21" s="13">
        <v>6.4408428421366209E-2</v>
      </c>
      <c r="AK21" s="13">
        <v>1.0308783300431843</v>
      </c>
      <c r="AL21" s="13">
        <v>189.46174039736943</v>
      </c>
      <c r="AM21" s="13">
        <v>0.40247936898387682</v>
      </c>
      <c r="AN21" s="13">
        <v>0.16690148270284086</v>
      </c>
      <c r="AO21" s="13">
        <v>284.00202026652408</v>
      </c>
      <c r="AP21" s="13">
        <v>2.2785978245706953</v>
      </c>
      <c r="AQ21" s="13">
        <v>1863.7203227908074</v>
      </c>
      <c r="AR21" s="13">
        <v>1.1878411356768959</v>
      </c>
      <c r="AS21" s="13">
        <v>31.162276144623522</v>
      </c>
      <c r="AT21" s="13">
        <v>37.265751385062678</v>
      </c>
      <c r="AU21" s="13">
        <v>52.945628117641604</v>
      </c>
      <c r="AV21" s="13">
        <v>69.46608963822267</v>
      </c>
      <c r="AW21" s="13">
        <v>733.86523446906995</v>
      </c>
    </row>
    <row r="22" spans="1:49">
      <c r="A22" s="4" t="s">
        <v>275</v>
      </c>
      <c r="B22" s="4" t="s">
        <v>300</v>
      </c>
      <c r="C22" s="63">
        <v>1.9060430853688499E-3</v>
      </c>
      <c r="D22" s="63">
        <v>3.047188087801461</v>
      </c>
      <c r="E22" s="63">
        <v>0.12153341921736495</v>
      </c>
      <c r="F22" s="63" t="s">
        <v>188</v>
      </c>
      <c r="G22" s="63">
        <v>7.7237818793828841E-3</v>
      </c>
      <c r="H22" s="63">
        <v>6.5021501131487039E-2</v>
      </c>
      <c r="I22" s="63">
        <v>6.6811800698792737E-2</v>
      </c>
      <c r="J22" s="63" t="s">
        <v>188</v>
      </c>
      <c r="K22" s="63">
        <v>1.5624272950930595E-3</v>
      </c>
      <c r="L22" s="63" t="s">
        <v>188</v>
      </c>
      <c r="M22" s="63">
        <v>2.9704841591561988E-4</v>
      </c>
      <c r="N22" s="63">
        <v>2.3531181105838537E-3</v>
      </c>
      <c r="O22" s="63">
        <v>4.0046520741263886E-2</v>
      </c>
      <c r="P22" s="63">
        <v>6.2771336831435876E-3</v>
      </c>
      <c r="Q22" s="63" t="s">
        <v>188</v>
      </c>
      <c r="R22" s="63">
        <v>5.4987102305318811E-4</v>
      </c>
      <c r="S22" s="63">
        <v>2.861108914801114E-3</v>
      </c>
      <c r="T22" s="63">
        <v>3.9790686831572778E-3</v>
      </c>
      <c r="U22" s="63">
        <v>8.6452618429258663E-4</v>
      </c>
      <c r="V22" s="63">
        <v>2.7128579166644465E-3</v>
      </c>
      <c r="W22" s="63">
        <v>1.1543474135862182E-3</v>
      </c>
      <c r="X22" s="63">
        <v>5.8980674662144628E-3</v>
      </c>
      <c r="Y22" s="63">
        <v>1.0794945769436036E-3</v>
      </c>
      <c r="Z22" s="63" t="s">
        <v>188</v>
      </c>
      <c r="AA22" s="63">
        <v>4.9361541098354199E-4</v>
      </c>
      <c r="AB22" s="63" t="s">
        <v>188</v>
      </c>
      <c r="AC22" s="63" t="s">
        <v>188</v>
      </c>
      <c r="AD22" s="63" t="s">
        <v>188</v>
      </c>
      <c r="AE22" s="63" t="s">
        <v>188</v>
      </c>
      <c r="AF22" s="63" t="s">
        <v>188</v>
      </c>
      <c r="AG22" s="63">
        <v>7.6385773626622968E-4</v>
      </c>
      <c r="AH22" s="63">
        <v>4.2088017948831893E-2</v>
      </c>
      <c r="AI22" s="63" t="s">
        <v>188</v>
      </c>
      <c r="AJ22" s="63">
        <v>1.9763436607252703E-3</v>
      </c>
      <c r="AK22" s="63">
        <v>63.56214203820948</v>
      </c>
      <c r="AL22" s="63" t="s">
        <v>188</v>
      </c>
      <c r="AM22" s="63">
        <v>0.983000822933767</v>
      </c>
      <c r="AN22" s="63">
        <v>0.39491263396077453</v>
      </c>
      <c r="AO22" s="63">
        <v>264.32074988659889</v>
      </c>
      <c r="AP22" s="63">
        <v>1.4687031874689145</v>
      </c>
      <c r="AQ22" s="63">
        <v>40.003396061132705</v>
      </c>
      <c r="AR22" s="63">
        <v>44.680526851788521</v>
      </c>
      <c r="AS22" s="63">
        <v>0.29516540054516049</v>
      </c>
      <c r="AT22" s="63">
        <v>2159.5376565952993</v>
      </c>
      <c r="AU22" s="63">
        <v>311.16963532281699</v>
      </c>
      <c r="AV22" s="63">
        <v>833.48920509464369</v>
      </c>
      <c r="AW22" s="63">
        <v>16.806697869216045</v>
      </c>
    </row>
    <row r="23" spans="1:49">
      <c r="A23" s="4" t="s">
        <v>275</v>
      </c>
      <c r="B23" s="4" t="s">
        <v>332</v>
      </c>
      <c r="C23" s="63" t="s">
        <v>188</v>
      </c>
      <c r="D23" s="63">
        <v>0.54931032437321647</v>
      </c>
      <c r="E23" s="63">
        <v>0.13600448455525152</v>
      </c>
      <c r="F23" s="63">
        <v>0.12399050673046992</v>
      </c>
      <c r="G23" s="63">
        <v>1.0478888017935518E-2</v>
      </c>
      <c r="H23" s="63">
        <v>0.38579161401997447</v>
      </c>
      <c r="I23" s="63">
        <v>0.91840267475449133</v>
      </c>
      <c r="J23" s="63" t="s">
        <v>188</v>
      </c>
      <c r="K23" s="63" t="s">
        <v>188</v>
      </c>
      <c r="L23" s="63" t="s">
        <v>188</v>
      </c>
      <c r="M23" s="63">
        <v>3.5139194787363209E-3</v>
      </c>
      <c r="N23" s="63">
        <v>7.9513971278583496E-3</v>
      </c>
      <c r="O23" s="63">
        <v>1.7603817251520715E-2</v>
      </c>
      <c r="P23" s="63">
        <v>8.275568500119608E-2</v>
      </c>
      <c r="Q23" s="63">
        <v>4.411938484625154E-3</v>
      </c>
      <c r="R23" s="63">
        <v>4.8355660931218253E-4</v>
      </c>
      <c r="S23" s="63">
        <v>2.5865180219257541E-3</v>
      </c>
      <c r="T23" s="63" t="s">
        <v>188</v>
      </c>
      <c r="U23" s="63">
        <v>9.7172040425237683E-4</v>
      </c>
      <c r="V23" s="63">
        <v>3.7577735235768597E-3</v>
      </c>
      <c r="W23" s="63">
        <v>1.2929379036254783E-3</v>
      </c>
      <c r="X23" s="63">
        <v>1.8749219694075682E-3</v>
      </c>
      <c r="Y23" s="63">
        <v>1.9370833093638308E-3</v>
      </c>
      <c r="Z23" s="63" t="s">
        <v>188</v>
      </c>
      <c r="AA23" s="63">
        <v>7.7818292206104436E-4</v>
      </c>
      <c r="AB23" s="63" t="s">
        <v>188</v>
      </c>
      <c r="AC23" s="63" t="s">
        <v>188</v>
      </c>
      <c r="AD23" s="63" t="s">
        <v>188</v>
      </c>
      <c r="AE23" s="63" t="s">
        <v>188</v>
      </c>
      <c r="AF23" s="63" t="s">
        <v>188</v>
      </c>
      <c r="AG23" s="63">
        <v>2.3948653581084382E-3</v>
      </c>
      <c r="AH23" s="63">
        <v>2.3813223422769998E-2</v>
      </c>
      <c r="AI23" s="63">
        <v>1.0358017057758467E-2</v>
      </c>
      <c r="AJ23" s="63">
        <v>7.2979953396827307E-2</v>
      </c>
      <c r="AK23" s="63">
        <v>13.561090476256389</v>
      </c>
      <c r="AL23" s="63">
        <v>3.7949461548231889</v>
      </c>
      <c r="AM23" s="63">
        <v>0.7982582338529568</v>
      </c>
      <c r="AN23" s="63">
        <v>0.29939506084992545</v>
      </c>
      <c r="AO23" s="63">
        <v>10.773486158033016</v>
      </c>
      <c r="AP23" s="63">
        <v>80.201380087394924</v>
      </c>
      <c r="AQ23" s="63">
        <v>83.998148558742869</v>
      </c>
      <c r="AR23" s="63">
        <v>5.0772769484416402</v>
      </c>
      <c r="AS23" s="63">
        <v>1.1975802433997018</v>
      </c>
      <c r="AT23" s="63">
        <v>113.48518169225385</v>
      </c>
      <c r="AU23" s="63">
        <v>178.14968370664704</v>
      </c>
      <c r="AV23" s="63">
        <v>82.71092565572711</v>
      </c>
      <c r="AW23" s="63">
        <v>39.440153841271247</v>
      </c>
    </row>
    <row r="24" spans="1:49">
      <c r="A24" s="4" t="s">
        <v>275</v>
      </c>
      <c r="B24" s="4" t="s">
        <v>363</v>
      </c>
      <c r="C24" s="63">
        <v>8.4520494166895943E-2</v>
      </c>
      <c r="D24" s="63">
        <v>3.5116964627478988</v>
      </c>
      <c r="E24" s="63">
        <v>0.38154026517783307</v>
      </c>
      <c r="F24" s="63">
        <v>0.44637095782611697</v>
      </c>
      <c r="G24" s="63">
        <v>0.11162554051759421</v>
      </c>
      <c r="H24" s="63">
        <v>0.22270007711917236</v>
      </c>
      <c r="I24" s="63">
        <v>1.3080369894097752</v>
      </c>
      <c r="J24" s="63">
        <v>0.47496124703427761</v>
      </c>
      <c r="K24" s="63">
        <v>0.14636119691833471</v>
      </c>
      <c r="L24" s="63">
        <v>0.22676207063081286</v>
      </c>
      <c r="M24" s="63">
        <v>0.43188250668106071</v>
      </c>
      <c r="N24" s="63">
        <v>3.1063110294234007E-2</v>
      </c>
      <c r="O24" s="63">
        <v>2.942253381308747E-2</v>
      </c>
      <c r="P24" s="63">
        <v>5.755216095962243E-3</v>
      </c>
      <c r="Q24" s="63">
        <v>2.307698690499869E-3</v>
      </c>
      <c r="R24" s="63">
        <v>7.085487178258694E-3</v>
      </c>
      <c r="S24" s="63">
        <v>0.66689548596511294</v>
      </c>
      <c r="T24" s="63">
        <v>1.2265066546017831</v>
      </c>
      <c r="U24" s="63">
        <v>0.19294886543550535</v>
      </c>
      <c r="V24" s="63">
        <v>0.80646482518044527</v>
      </c>
      <c r="W24" s="63">
        <v>0.17875470943888949</v>
      </c>
      <c r="X24" s="63">
        <v>4.0414399861817663E-2</v>
      </c>
      <c r="Y24" s="63">
        <v>0.16777665100336026</v>
      </c>
      <c r="Z24" s="63">
        <v>2.1763370718047782E-2</v>
      </c>
      <c r="AA24" s="63">
        <v>0.10720946666923836</v>
      </c>
      <c r="AB24" s="63">
        <v>1.7772495204305908E-2</v>
      </c>
      <c r="AC24" s="63">
        <v>4.3846450912856196E-2</v>
      </c>
      <c r="AD24" s="63">
        <v>5.4863412538750378E-3</v>
      </c>
      <c r="AE24" s="63">
        <v>3.6933753742525069E-2</v>
      </c>
      <c r="AF24" s="63">
        <v>4.8518204834841769E-3</v>
      </c>
      <c r="AG24" s="63">
        <v>1.1651723763781595E-3</v>
      </c>
      <c r="AH24" s="63">
        <v>4.3547737216757816E-2</v>
      </c>
      <c r="AI24" s="63">
        <v>8.9762748253512884E-3</v>
      </c>
      <c r="AJ24" s="63">
        <v>0.82722265137964912</v>
      </c>
      <c r="AK24" s="63" t="s">
        <v>188</v>
      </c>
      <c r="AL24" s="63">
        <v>2.318041586131216</v>
      </c>
      <c r="AM24" s="63">
        <v>0.30194688507671308</v>
      </c>
      <c r="AN24" s="63" t="s">
        <v>188</v>
      </c>
      <c r="AO24" s="63" t="s">
        <v>188</v>
      </c>
      <c r="AP24" s="63">
        <v>3.9385715773474339</v>
      </c>
      <c r="AQ24" s="63">
        <v>184.65400381056136</v>
      </c>
      <c r="AR24" s="63" t="s">
        <v>188</v>
      </c>
      <c r="AS24" s="63">
        <v>1.7076980714896839</v>
      </c>
      <c r="AT24" s="63" t="s">
        <v>188</v>
      </c>
      <c r="AU24" s="63">
        <v>16.929370898825997</v>
      </c>
      <c r="AV24" s="63">
        <v>6.2549835437211039</v>
      </c>
      <c r="AW24" s="63">
        <v>68.375917801531472</v>
      </c>
    </row>
    <row r="25" spans="1:49">
      <c r="A25" s="4" t="s">
        <v>275</v>
      </c>
      <c r="B25" s="4" t="s">
        <v>394</v>
      </c>
      <c r="C25" s="63">
        <v>0.95045923181010716</v>
      </c>
      <c r="D25" s="63">
        <v>104.47800900193893</v>
      </c>
      <c r="E25" s="63">
        <v>1.6082506592387971</v>
      </c>
      <c r="F25" s="63">
        <v>0.21329465949265378</v>
      </c>
      <c r="G25" s="63">
        <v>8.3808644308596789E-2</v>
      </c>
      <c r="H25" s="63">
        <v>4.9129158154920145E-2</v>
      </c>
      <c r="I25" s="63">
        <v>5.3074443765993902</v>
      </c>
      <c r="J25" s="63">
        <v>2.21018717473742</v>
      </c>
      <c r="K25" s="63">
        <v>1.2044324502834762</v>
      </c>
      <c r="L25" s="63">
        <v>1.4810763891413246</v>
      </c>
      <c r="M25" s="63">
        <v>1.7835262794346576</v>
      </c>
      <c r="N25" s="63">
        <v>0.78672680213258939</v>
      </c>
      <c r="O25" s="63">
        <v>0.61831139585263939</v>
      </c>
      <c r="P25" s="63">
        <v>0.21306953969948325</v>
      </c>
      <c r="Q25" s="63">
        <v>0.24952935722947578</v>
      </c>
      <c r="R25" s="63">
        <v>0.19907560022444626</v>
      </c>
      <c r="S25" s="63">
        <v>6.85028128915949</v>
      </c>
      <c r="T25" s="63">
        <v>15.826926104729145</v>
      </c>
      <c r="U25" s="63">
        <v>1.7650963602501653</v>
      </c>
      <c r="V25" s="63">
        <v>6.6973802894907477</v>
      </c>
      <c r="W25" s="63">
        <v>1.2072374433738107</v>
      </c>
      <c r="X25" s="63">
        <v>0.18312682780682454</v>
      </c>
      <c r="Y25" s="63">
        <v>0.99003066138749352</v>
      </c>
      <c r="Z25" s="63">
        <v>0.20916108382870183</v>
      </c>
      <c r="AA25" s="63">
        <v>0.60784930531481096</v>
      </c>
      <c r="AB25" s="63">
        <v>2.4464234923691269E-3</v>
      </c>
      <c r="AC25" s="63">
        <v>0.15160580250568226</v>
      </c>
      <c r="AD25" s="63" t="s">
        <v>188</v>
      </c>
      <c r="AE25" s="63">
        <v>4.3857640433705929E-2</v>
      </c>
      <c r="AF25" s="63" t="s">
        <v>188</v>
      </c>
      <c r="AG25" s="63">
        <v>0.25624906084659799</v>
      </c>
      <c r="AH25" s="63">
        <v>0.32702509281764169</v>
      </c>
      <c r="AI25" s="63">
        <v>0.22230794769089854</v>
      </c>
      <c r="AJ25" s="63">
        <v>0.35570265950608154</v>
      </c>
      <c r="AK25" s="63">
        <v>1.5258483431569509</v>
      </c>
      <c r="AL25" s="63">
        <v>102.92061722906294</v>
      </c>
      <c r="AM25" s="63">
        <v>0.25749651059992823</v>
      </c>
      <c r="AN25" s="63">
        <v>0.13878069825805869</v>
      </c>
      <c r="AO25" s="63">
        <v>2.2784278433466114</v>
      </c>
      <c r="AP25" s="63">
        <v>32.010857034344561</v>
      </c>
      <c r="AQ25" s="63">
        <v>206.49087375659823</v>
      </c>
      <c r="AR25" s="63">
        <v>0.56493636970179206</v>
      </c>
      <c r="AS25" s="63">
        <v>116.3415071192385</v>
      </c>
      <c r="AT25" s="63">
        <v>12.146763692879867</v>
      </c>
      <c r="AU25" s="63">
        <v>18.464679014990224</v>
      </c>
      <c r="AV25" s="63">
        <v>10.249813018441154</v>
      </c>
      <c r="AW25" s="63">
        <v>229.43030686995917</v>
      </c>
    </row>
    <row r="26" spans="1:49" s="5" customFormat="1">
      <c r="A26" s="7" t="s">
        <v>275</v>
      </c>
      <c r="B26" s="7" t="s">
        <v>425</v>
      </c>
      <c r="C26" s="86">
        <v>8.0005322193030022</v>
      </c>
      <c r="D26" s="86">
        <v>2860.3203515055925</v>
      </c>
      <c r="E26" s="106">
        <v>67.455205209726159</v>
      </c>
      <c r="F26" s="106">
        <v>42.796904903611534</v>
      </c>
      <c r="G26" s="86">
        <v>1.5324910339852467</v>
      </c>
      <c r="H26" s="86">
        <v>3.7568273978011528</v>
      </c>
      <c r="I26" s="86">
        <v>10.564081930535878</v>
      </c>
      <c r="J26" s="86" t="s">
        <v>188</v>
      </c>
      <c r="K26" s="86">
        <v>12.649674247449335</v>
      </c>
      <c r="L26" s="86">
        <v>2.655379743392372</v>
      </c>
      <c r="M26" s="86">
        <v>8.4300212560415684</v>
      </c>
      <c r="N26" s="86">
        <v>77.625834261294912</v>
      </c>
      <c r="O26" s="86">
        <v>6.5807108519492727</v>
      </c>
      <c r="P26" s="86">
        <v>0.43626384479736996</v>
      </c>
      <c r="Q26" s="86">
        <v>0.12790730111129486</v>
      </c>
      <c r="R26" s="86">
        <v>1.7184147109823342E-2</v>
      </c>
      <c r="S26" s="86">
        <v>15.244758432407693</v>
      </c>
      <c r="T26" s="86">
        <v>22.893162496285765</v>
      </c>
      <c r="U26" s="86">
        <v>2.9924642619688</v>
      </c>
      <c r="V26" s="86">
        <v>10.478374381374621</v>
      </c>
      <c r="W26" s="86">
        <v>1.7217379041857577</v>
      </c>
      <c r="X26" s="86">
        <v>0.34845783621719967</v>
      </c>
      <c r="Y26" s="86">
        <v>1.445802318363774</v>
      </c>
      <c r="Z26" s="86">
        <v>0.22354461243300375</v>
      </c>
      <c r="AA26" s="86">
        <v>1.3987207043119103</v>
      </c>
      <c r="AB26" s="86">
        <v>0.30538694851631737</v>
      </c>
      <c r="AC26" s="86">
        <v>0.9575166752761638</v>
      </c>
      <c r="AD26" s="86">
        <v>0.15039003381677807</v>
      </c>
      <c r="AE26" s="86">
        <v>1.063929693362458</v>
      </c>
      <c r="AF26" s="86">
        <v>0.16528613314448007</v>
      </c>
      <c r="AG26" s="86">
        <v>2.0527212744701604</v>
      </c>
      <c r="AH26" s="86">
        <v>0.56200375226702215</v>
      </c>
      <c r="AI26" s="86">
        <v>0.84640964301912247</v>
      </c>
      <c r="AJ26" s="86">
        <v>1.2665841876089674</v>
      </c>
      <c r="AK26" s="86">
        <v>284.99762303635816</v>
      </c>
      <c r="AL26" s="86">
        <v>5642.9164496034182</v>
      </c>
      <c r="AM26" s="86">
        <v>0</v>
      </c>
      <c r="AN26" s="86">
        <v>16.079710528616264</v>
      </c>
      <c r="AO26" s="86" t="s">
        <v>188</v>
      </c>
      <c r="AP26" s="86">
        <v>91.160074632194267</v>
      </c>
      <c r="AQ26" s="86">
        <v>210497.63691326708</v>
      </c>
      <c r="AR26" s="86">
        <v>21.626412772321753</v>
      </c>
      <c r="AS26" s="86">
        <v>2762.0189868236771</v>
      </c>
      <c r="AT26" s="86">
        <v>82.728663309454802</v>
      </c>
      <c r="AU26" s="86">
        <v>10128.236247681178</v>
      </c>
      <c r="AV26" s="86">
        <v>0</v>
      </c>
      <c r="AW26" s="86">
        <v>49433.261789469543</v>
      </c>
    </row>
    <row r="27" spans="1:49" s="11" customFormat="1">
      <c r="A27" s="4" t="s">
        <v>279</v>
      </c>
      <c r="B27" s="4" t="s">
        <v>263</v>
      </c>
      <c r="C27" s="63">
        <v>6.6804935919925326E-2</v>
      </c>
      <c r="D27" s="63">
        <v>7.3857493809099006</v>
      </c>
      <c r="E27" s="63">
        <v>4.6829879761227806</v>
      </c>
      <c r="F27" s="63">
        <v>0.49669153964361118</v>
      </c>
      <c r="G27" s="63">
        <v>3.6837899758244079E-2</v>
      </c>
      <c r="H27" s="63">
        <v>0.10521349332857773</v>
      </c>
      <c r="I27" s="63">
        <v>0.16125189210462507</v>
      </c>
      <c r="J27" s="63">
        <v>0.55613576419401112</v>
      </c>
      <c r="K27" s="63">
        <v>0.16902385346095064</v>
      </c>
      <c r="L27" s="63">
        <v>6.8292759688333912E-2</v>
      </c>
      <c r="M27" s="63">
        <v>9.2492924450938999E-2</v>
      </c>
      <c r="N27" s="63">
        <v>0.21854178918856379</v>
      </c>
      <c r="O27" s="63">
        <v>2.9284062319482721E-2</v>
      </c>
      <c r="P27" s="63">
        <v>0.31072310994104058</v>
      </c>
      <c r="Q27" s="63">
        <v>8.0732943148219841E-2</v>
      </c>
      <c r="R27" s="63">
        <v>7.1181449834918696E-4</v>
      </c>
      <c r="S27" s="63">
        <v>0.30237859891135338</v>
      </c>
      <c r="T27" s="63">
        <v>0.65319226227317484</v>
      </c>
      <c r="U27" s="63">
        <v>7.3642005024256135E-2</v>
      </c>
      <c r="V27" s="63">
        <v>0.29109951488242086</v>
      </c>
      <c r="W27" s="63">
        <v>5.6538386339215325E-2</v>
      </c>
      <c r="X27" s="63">
        <v>1.1796922861291241E-2</v>
      </c>
      <c r="Y27" s="63">
        <v>4.7601384384772322E-2</v>
      </c>
      <c r="Z27" s="63">
        <v>5.0894828702236503E-3</v>
      </c>
      <c r="AA27" s="63">
        <v>3.1943930451245724E-2</v>
      </c>
      <c r="AB27" s="63">
        <v>5.3009879273517276E-3</v>
      </c>
      <c r="AC27" s="63">
        <v>1.283811048684784E-2</v>
      </c>
      <c r="AD27" s="63">
        <v>1.6307249275010194E-3</v>
      </c>
      <c r="AE27" s="63">
        <v>9.6238708472111602E-3</v>
      </c>
      <c r="AF27" s="63">
        <v>1.2423070708166876E-3</v>
      </c>
      <c r="AG27" s="63">
        <v>9.5251984431042828E-3</v>
      </c>
      <c r="AH27" s="63">
        <v>4.6044435467197447E-3</v>
      </c>
      <c r="AI27" s="63">
        <v>1.0128353873569217E-2</v>
      </c>
      <c r="AJ27" s="63">
        <v>5.1300892294221058E-2</v>
      </c>
      <c r="AK27" s="63" t="s">
        <v>188</v>
      </c>
      <c r="AL27" s="63">
        <v>92.191131661006054</v>
      </c>
      <c r="AM27" s="63">
        <v>0.47614852322874168</v>
      </c>
      <c r="AN27" s="63" t="s">
        <v>188</v>
      </c>
      <c r="AO27" s="63">
        <v>381.84352104794652</v>
      </c>
      <c r="AP27" s="63">
        <v>1.2999981549401003</v>
      </c>
      <c r="AQ27" s="63">
        <v>1136.1996790376918</v>
      </c>
      <c r="AR27" s="63">
        <v>0.96197810387271676</v>
      </c>
      <c r="AS27" s="63">
        <v>7.3596068769460032</v>
      </c>
      <c r="AT27" s="63">
        <v>20.211546819168287</v>
      </c>
      <c r="AU27" s="63">
        <v>60.412938934828958</v>
      </c>
      <c r="AV27" s="63">
        <v>45.532799986039414</v>
      </c>
      <c r="AW27" s="63">
        <v>407.10159091188171</v>
      </c>
    </row>
    <row r="28" spans="1:49">
      <c r="A28" s="4" t="s">
        <v>279</v>
      </c>
      <c r="B28" s="4" t="s">
        <v>300</v>
      </c>
      <c r="C28" s="63">
        <v>1.8589583350126359E-3</v>
      </c>
      <c r="D28" s="63">
        <v>4.0370200966021876</v>
      </c>
      <c r="E28" s="63">
        <v>0.28799539831140825</v>
      </c>
      <c r="F28" s="63" t="s">
        <v>188</v>
      </c>
      <c r="G28" s="63">
        <v>1.0281197880622173E-2</v>
      </c>
      <c r="H28" s="63">
        <v>9.0811857344330236E-4</v>
      </c>
      <c r="I28" s="63" t="s">
        <v>188</v>
      </c>
      <c r="J28" s="63">
        <v>2.5672719733393161</v>
      </c>
      <c r="K28" s="63">
        <v>2.9655105967020846E-3</v>
      </c>
      <c r="L28" s="63" t="s">
        <v>188</v>
      </c>
      <c r="M28" s="63">
        <v>2.885619648509829E-3</v>
      </c>
      <c r="N28" s="63">
        <v>2.5027218650498116E-3</v>
      </c>
      <c r="O28" s="63">
        <v>6.141710842605291E-3</v>
      </c>
      <c r="P28" s="63">
        <v>0.10378371781943024</v>
      </c>
      <c r="Q28" s="63">
        <v>5.5859382195462409E-3</v>
      </c>
      <c r="R28" s="63" t="s">
        <v>188</v>
      </c>
      <c r="S28" s="63">
        <v>7.2339108881490106E-3</v>
      </c>
      <c r="T28" s="63">
        <v>1.029601092870209E-2</v>
      </c>
      <c r="U28" s="63">
        <v>1.1336069953037037E-3</v>
      </c>
      <c r="V28" s="63">
        <v>4.7644261446018682E-3</v>
      </c>
      <c r="W28" s="63">
        <v>1.4748007820002604E-3</v>
      </c>
      <c r="X28" s="63">
        <v>2.4480083886710114E-3</v>
      </c>
      <c r="Y28" s="63">
        <v>1.4192895073148739E-3</v>
      </c>
      <c r="Z28" s="63" t="s">
        <v>188</v>
      </c>
      <c r="AA28" s="63">
        <v>8.1451925183009853E-4</v>
      </c>
      <c r="AB28" s="63" t="s">
        <v>188</v>
      </c>
      <c r="AC28" s="63" t="s">
        <v>188</v>
      </c>
      <c r="AD28" s="63" t="s">
        <v>188</v>
      </c>
      <c r="AE28" s="63" t="s">
        <v>188</v>
      </c>
      <c r="AF28" s="63" t="s">
        <v>188</v>
      </c>
      <c r="AG28" s="63">
        <v>2.7288306556005441E-3</v>
      </c>
      <c r="AH28" s="63">
        <v>2.3960333417352285E-2</v>
      </c>
      <c r="AI28" s="63" t="s">
        <v>188</v>
      </c>
      <c r="AJ28" s="63">
        <v>2.2407131515754901E-3</v>
      </c>
      <c r="AK28" s="63">
        <v>21.462119022469153</v>
      </c>
      <c r="AL28" s="63" t="s">
        <v>188</v>
      </c>
      <c r="AM28" s="63">
        <v>1.0929102562494684</v>
      </c>
      <c r="AN28" s="63">
        <v>0.59639244130932634</v>
      </c>
      <c r="AO28" s="63">
        <v>262.68592451041644</v>
      </c>
      <c r="AP28" s="63" t="s">
        <v>188</v>
      </c>
      <c r="AQ28" s="63">
        <v>39.489841722443821</v>
      </c>
      <c r="AR28" s="63">
        <v>57.95223966422887</v>
      </c>
      <c r="AS28" s="63">
        <v>0.30100281762057285</v>
      </c>
      <c r="AT28" s="63">
        <v>2513.5405338121768</v>
      </c>
      <c r="AU28" s="63">
        <v>339.32321743218932</v>
      </c>
      <c r="AV28" s="63">
        <v>832.84790114600946</v>
      </c>
      <c r="AW28" s="63">
        <v>17.616949086694415</v>
      </c>
    </row>
    <row r="29" spans="1:49">
      <c r="A29" s="4" t="s">
        <v>279</v>
      </c>
      <c r="B29" s="4" t="s">
        <v>332</v>
      </c>
      <c r="C29" s="63" t="s">
        <v>188</v>
      </c>
      <c r="D29" s="63">
        <v>0.78915287796656697</v>
      </c>
      <c r="E29" s="63">
        <v>2.9959077523673928E-2</v>
      </c>
      <c r="F29" s="63">
        <v>0.31697225063776896</v>
      </c>
      <c r="G29" s="63">
        <v>3.7128935758602072E-2</v>
      </c>
      <c r="H29" s="63">
        <v>1.5455688997875019</v>
      </c>
      <c r="I29" s="63">
        <v>1.2667125067256209</v>
      </c>
      <c r="J29" s="63">
        <v>8.6343626751370188E-3</v>
      </c>
      <c r="K29" s="63" t="s">
        <v>188</v>
      </c>
      <c r="L29" s="63">
        <v>4.0321599776495633E-3</v>
      </c>
      <c r="M29" s="63">
        <v>1.0173336753431263E-2</v>
      </c>
      <c r="N29" s="63">
        <v>4.6385935735446243E-4</v>
      </c>
      <c r="O29" s="63" t="s">
        <v>188</v>
      </c>
      <c r="P29" s="63">
        <v>4.8044021633074634E-2</v>
      </c>
      <c r="Q29" s="63">
        <v>8.2139639211228962E-3</v>
      </c>
      <c r="R29" s="63" t="s">
        <v>188</v>
      </c>
      <c r="S29" s="63">
        <v>4.1245086783559537E-3</v>
      </c>
      <c r="T29" s="63" t="s">
        <v>188</v>
      </c>
      <c r="U29" s="63">
        <v>9.8894156768068123E-4</v>
      </c>
      <c r="V29" s="63">
        <v>5.2697297015880948E-3</v>
      </c>
      <c r="W29" s="63">
        <v>1.5082706593494307E-3</v>
      </c>
      <c r="X29" s="63">
        <v>1.3689614334873156E-3</v>
      </c>
      <c r="Y29" s="63">
        <v>1.8988013698502525E-3</v>
      </c>
      <c r="Z29" s="63" t="s">
        <v>188</v>
      </c>
      <c r="AA29" s="63">
        <v>1.0591050798970838E-3</v>
      </c>
      <c r="AB29" s="63" t="s">
        <v>188</v>
      </c>
      <c r="AC29" s="63">
        <v>6.0202372982806921E-4</v>
      </c>
      <c r="AD29" s="63" t="s">
        <v>188</v>
      </c>
      <c r="AE29" s="63" t="s">
        <v>188</v>
      </c>
      <c r="AF29" s="63" t="s">
        <v>188</v>
      </c>
      <c r="AG29" s="63">
        <v>1.3110925673986507E-5</v>
      </c>
      <c r="AH29" s="63">
        <v>1.1691141547095107E-2</v>
      </c>
      <c r="AI29" s="63">
        <v>5.3452217952024072E-3</v>
      </c>
      <c r="AJ29" s="63">
        <v>5.1495695168756156E-2</v>
      </c>
      <c r="AK29" s="63">
        <v>6.9809723137977935</v>
      </c>
      <c r="AL29" s="63">
        <v>4.647086720008315</v>
      </c>
      <c r="AM29" s="63">
        <v>0.91041990583636834</v>
      </c>
      <c r="AN29" s="63">
        <v>0.30347330194545608</v>
      </c>
      <c r="AO29" s="63">
        <v>6.8794607007179431</v>
      </c>
      <c r="AP29" s="63">
        <v>59.851771256118354</v>
      </c>
      <c r="AQ29" s="63">
        <v>62.205714826379939</v>
      </c>
      <c r="AR29" s="63">
        <v>6.7735808489838512</v>
      </c>
      <c r="AS29" s="63">
        <v>1.0108534271166509</v>
      </c>
      <c r="AT29" s="63">
        <v>260.60833789582392</v>
      </c>
      <c r="AU29" s="63">
        <v>161.46096756896725</v>
      </c>
      <c r="AV29" s="63">
        <v>67.248961793081307</v>
      </c>
      <c r="AW29" s="63">
        <v>37.383011271707254</v>
      </c>
    </row>
    <row r="30" spans="1:49">
      <c r="A30" s="4" t="s">
        <v>279</v>
      </c>
      <c r="B30" s="4" t="s">
        <v>363</v>
      </c>
      <c r="C30" s="63">
        <v>6.7594279794009851E-2</v>
      </c>
      <c r="D30" s="63">
        <v>2.3873359828809497</v>
      </c>
      <c r="E30" s="63">
        <v>0.3700569246941609</v>
      </c>
      <c r="F30" s="63">
        <v>0.65537328851468868</v>
      </c>
      <c r="G30" s="63">
        <v>0.21902628828744189</v>
      </c>
      <c r="H30" s="63">
        <v>0.73474235207124883</v>
      </c>
      <c r="I30" s="63">
        <v>2.333711839917489</v>
      </c>
      <c r="J30" s="63">
        <v>4.7927129832764361</v>
      </c>
      <c r="K30" s="63">
        <v>0.56166387189994127</v>
      </c>
      <c r="L30" s="63">
        <v>1.0355329847996753</v>
      </c>
      <c r="M30" s="63">
        <v>2.1882844204376637</v>
      </c>
      <c r="N30" s="63">
        <v>1.3233039376017492E-2</v>
      </c>
      <c r="O30" s="63">
        <v>2.1494031314701834E-2</v>
      </c>
      <c r="P30" s="63">
        <v>4.5955737893332276E-3</v>
      </c>
      <c r="Q30" s="63" t="s">
        <v>188</v>
      </c>
      <c r="R30" s="63">
        <v>2.3420476879137666E-3</v>
      </c>
      <c r="S30" s="63">
        <v>1.9921833764131189</v>
      </c>
      <c r="T30" s="63">
        <v>4.1664746971623687</v>
      </c>
      <c r="U30" s="63">
        <v>0.81210081286248059</v>
      </c>
      <c r="V30" s="63">
        <v>3.6354089239030176</v>
      </c>
      <c r="W30" s="63">
        <v>0.85613307705356878</v>
      </c>
      <c r="X30" s="63">
        <v>0.18514106136663533</v>
      </c>
      <c r="Y30" s="63">
        <v>0.79068531218992433</v>
      </c>
      <c r="Z30" s="63">
        <v>0.10477009673331129</v>
      </c>
      <c r="AA30" s="63">
        <v>0.52790572999299956</v>
      </c>
      <c r="AB30" s="63">
        <v>9.1093132232067123E-2</v>
      </c>
      <c r="AC30" s="63">
        <v>0.22288257393880304</v>
      </c>
      <c r="AD30" s="63">
        <v>2.7810806254301563E-2</v>
      </c>
      <c r="AE30" s="63">
        <v>0.17604919888736015</v>
      </c>
      <c r="AF30" s="63">
        <v>2.3885829845508678E-2</v>
      </c>
      <c r="AG30" s="63">
        <v>2.2001847042578547E-3</v>
      </c>
      <c r="AH30" s="63">
        <v>3.9102380249638739E-2</v>
      </c>
      <c r="AI30" s="63">
        <v>8.1425478405017186E-3</v>
      </c>
      <c r="AJ30" s="63">
        <v>1.244781804128511</v>
      </c>
      <c r="AK30" s="63" t="s">
        <v>188</v>
      </c>
      <c r="AL30" s="63">
        <v>11.020148629459712</v>
      </c>
      <c r="AM30" s="63">
        <v>0.50494172504249624</v>
      </c>
      <c r="AN30" s="63" t="s">
        <v>188</v>
      </c>
      <c r="AO30" s="63" t="s">
        <v>188</v>
      </c>
      <c r="AP30" s="63">
        <v>89.245267746105483</v>
      </c>
      <c r="AQ30" s="63">
        <v>209.74873819371476</v>
      </c>
      <c r="AR30" s="63" t="s">
        <v>188</v>
      </c>
      <c r="AS30" s="63">
        <v>0.60726913752392064</v>
      </c>
      <c r="AT30" s="63">
        <v>167.06373248149933</v>
      </c>
      <c r="AU30" s="63">
        <v>20.518041913873375</v>
      </c>
      <c r="AV30" s="63">
        <v>6.2660056530141146</v>
      </c>
      <c r="AW30" s="63">
        <v>124.21407574868304</v>
      </c>
    </row>
    <row r="31" spans="1:49">
      <c r="A31" s="4" t="s">
        <v>279</v>
      </c>
      <c r="B31" s="4" t="s">
        <v>394</v>
      </c>
      <c r="C31" s="63">
        <v>1.1157302943800902</v>
      </c>
      <c r="D31" s="63">
        <v>137.50204746362775</v>
      </c>
      <c r="E31" s="63">
        <v>1.6412288369687253</v>
      </c>
      <c r="F31" s="63">
        <v>0.39075778869699773</v>
      </c>
      <c r="G31" s="63">
        <v>0.40747881632066324</v>
      </c>
      <c r="H31" s="63">
        <v>0.44561561557439205</v>
      </c>
      <c r="I31" s="63">
        <v>6.5259882133263636</v>
      </c>
      <c r="J31" s="63">
        <v>12.890536374389207</v>
      </c>
      <c r="K31" s="63">
        <v>1.730344936643976</v>
      </c>
      <c r="L31" s="63">
        <v>2.0080952488600299</v>
      </c>
      <c r="M31" s="63">
        <v>3.3804006632796706</v>
      </c>
      <c r="N31" s="63">
        <v>0.54933315777633096</v>
      </c>
      <c r="O31" s="63">
        <v>0.43787956038162612</v>
      </c>
      <c r="P31" s="63">
        <v>0.2170852753565243</v>
      </c>
      <c r="Q31" s="63">
        <v>0.2611673103724102</v>
      </c>
      <c r="R31" s="63">
        <v>0.19820039792154689</v>
      </c>
      <c r="S31" s="63">
        <v>9.2519437564526168</v>
      </c>
      <c r="T31" s="63">
        <v>21.459056130274984</v>
      </c>
      <c r="U31" s="63">
        <v>2.4036483927575083</v>
      </c>
      <c r="V31" s="63">
        <v>9.5809202974047309</v>
      </c>
      <c r="W31" s="63">
        <v>1.7875635717264782</v>
      </c>
      <c r="X31" s="63">
        <v>0.30315264612850584</v>
      </c>
      <c r="Y31" s="63">
        <v>1.6351799517323602</v>
      </c>
      <c r="Z31" s="63">
        <v>0.28587679276027861</v>
      </c>
      <c r="AA31" s="63">
        <v>1.0805051964528751</v>
      </c>
      <c r="AB31" s="63">
        <v>8.8755682964318419E-2</v>
      </c>
      <c r="AC31" s="63">
        <v>0.37687278227235294</v>
      </c>
      <c r="AD31" s="63" t="s">
        <v>188</v>
      </c>
      <c r="AE31" s="63">
        <v>0.21018143219896604</v>
      </c>
      <c r="AF31" s="63">
        <v>2.5310640819771069E-3</v>
      </c>
      <c r="AG31" s="63">
        <v>0.24784947159937354</v>
      </c>
      <c r="AH31" s="63">
        <v>0.33023212939666574</v>
      </c>
      <c r="AI31" s="63">
        <v>0.22536497200650121</v>
      </c>
      <c r="AJ31" s="63">
        <v>0.52766764771494878</v>
      </c>
      <c r="AK31" s="63">
        <v>2.3512983923864983</v>
      </c>
      <c r="AL31" s="63">
        <v>592.5541954180195</v>
      </c>
      <c r="AM31" s="63">
        <v>0.310208192344823</v>
      </c>
      <c r="AN31" s="63">
        <v>0.7703766424040509</v>
      </c>
      <c r="AO31" s="63">
        <v>2.8317515861617508</v>
      </c>
      <c r="AP31" s="63">
        <v>111.79629589191241</v>
      </c>
      <c r="AQ31" s="63">
        <v>328.17950375282607</v>
      </c>
      <c r="AR31" s="63">
        <v>3.6704863084447719</v>
      </c>
      <c r="AS31" s="63">
        <v>146.57422606476516</v>
      </c>
      <c r="AT31" s="63">
        <v>59.532816587157242</v>
      </c>
      <c r="AU31" s="63">
        <v>35.35645555262419</v>
      </c>
      <c r="AV31" s="63">
        <v>23.770023862600244</v>
      </c>
      <c r="AW31" s="63">
        <v>344.20950246664665</v>
      </c>
    </row>
    <row r="32" spans="1:49" s="5" customFormat="1">
      <c r="A32" s="7" t="s">
        <v>279</v>
      </c>
      <c r="B32" s="7" t="s">
        <v>425</v>
      </c>
      <c r="C32" s="86">
        <v>8.9629009874060355</v>
      </c>
      <c r="D32" s="86">
        <v>2932.1794047181279</v>
      </c>
      <c r="E32" s="106">
        <v>76.437085032324958</v>
      </c>
      <c r="F32" s="106">
        <v>49.512334944357058</v>
      </c>
      <c r="G32" s="86">
        <v>3.1895767909095234</v>
      </c>
      <c r="H32" s="86">
        <v>8.6238474567936034</v>
      </c>
      <c r="I32" s="86">
        <v>16.73278386812127</v>
      </c>
      <c r="J32" s="86">
        <v>11.907413561077965</v>
      </c>
      <c r="K32" s="86">
        <v>16.705434862526605</v>
      </c>
      <c r="L32" s="86">
        <v>3.7896729277675338</v>
      </c>
      <c r="M32" s="86">
        <v>12.220992706510556</v>
      </c>
      <c r="N32" s="86">
        <v>65.5088426788475</v>
      </c>
      <c r="O32" s="86">
        <v>7.9947051177221597</v>
      </c>
      <c r="P32" s="86">
        <v>1.5976850334021286</v>
      </c>
      <c r="Q32" s="86">
        <v>0.39485510923802875</v>
      </c>
      <c r="R32" s="86">
        <v>1.8072156012403879E-2</v>
      </c>
      <c r="S32" s="86">
        <v>24.687946956703225</v>
      </c>
      <c r="T32" s="86">
        <v>38.172737993234826</v>
      </c>
      <c r="U32" s="86">
        <v>4.7272332423910628</v>
      </c>
      <c r="V32" s="86">
        <v>16.552712611991694</v>
      </c>
      <c r="W32" s="86">
        <v>2.7245087897496325</v>
      </c>
      <c r="X32" s="86">
        <v>0.55357937062733276</v>
      </c>
      <c r="Y32" s="86">
        <v>2.3048094388642983</v>
      </c>
      <c r="Z32" s="86">
        <v>0.34240075017347699</v>
      </c>
      <c r="AA32" s="86">
        <v>2.0637974477662873</v>
      </c>
      <c r="AB32" s="86">
        <v>0.44024272922195012</v>
      </c>
      <c r="AC32" s="86">
        <v>1.3721184983055685</v>
      </c>
      <c r="AD32" s="86">
        <v>0.21250015829387434</v>
      </c>
      <c r="AE32" s="86">
        <v>1.4665522775070456</v>
      </c>
      <c r="AF32" s="86">
        <v>0.22680542004826598</v>
      </c>
      <c r="AG32" s="86">
        <v>1.7800048981778398</v>
      </c>
      <c r="AH32" s="86">
        <v>0.68035817699178125</v>
      </c>
      <c r="AI32" s="86">
        <v>1.0718570213956469</v>
      </c>
      <c r="AJ32" s="86">
        <v>1.8253332093388865</v>
      </c>
      <c r="AK32" s="86">
        <v>289.72270010807682</v>
      </c>
      <c r="AL32" s="86">
        <v>6742.1211775669644</v>
      </c>
      <c r="AM32" s="86">
        <v>0</v>
      </c>
      <c r="AN32" s="86">
        <v>25.963627915168217</v>
      </c>
      <c r="AO32" s="86" t="s">
        <v>188</v>
      </c>
      <c r="AP32" s="86">
        <v>111.54059670252502</v>
      </c>
      <c r="AQ32" s="86">
        <v>194426.3012043644</v>
      </c>
      <c r="AR32" s="86">
        <v>32.309760081999769</v>
      </c>
      <c r="AS32" s="86">
        <v>2171.8009628202476</v>
      </c>
      <c r="AT32" s="86">
        <v>92.636862393956065</v>
      </c>
      <c r="AU32" s="86">
        <v>18194.823406107</v>
      </c>
      <c r="AV32" s="86">
        <v>0</v>
      </c>
      <c r="AW32" s="86">
        <v>46458.72554269751</v>
      </c>
    </row>
    <row r="33" spans="1:49" s="11" customFormat="1">
      <c r="A33" s="4" t="s">
        <v>283</v>
      </c>
      <c r="B33" s="4" t="s">
        <v>263</v>
      </c>
      <c r="C33" s="63">
        <v>9.5339085723431735E-2</v>
      </c>
      <c r="D33" s="63">
        <v>19.260089441177872</v>
      </c>
      <c r="E33" s="63">
        <v>5.5409286814098708</v>
      </c>
      <c r="F33" s="63">
        <v>0.81964974917844302</v>
      </c>
      <c r="G33" s="63">
        <v>2.833748447932578E-2</v>
      </c>
      <c r="H33" s="63">
        <v>8.6587526092877828E-2</v>
      </c>
      <c r="I33" s="63">
        <v>0.50087571366277839</v>
      </c>
      <c r="J33" s="63">
        <v>0.3327729904100048</v>
      </c>
      <c r="K33" s="63">
        <v>0.18698278446314573</v>
      </c>
      <c r="L33" s="63">
        <v>1.2612887042129485E-2</v>
      </c>
      <c r="M33" s="63">
        <v>1.751722162253035E-2</v>
      </c>
      <c r="N33" s="63">
        <v>0.66549720960437464</v>
      </c>
      <c r="O33" s="63">
        <v>6.9164944721494814E-2</v>
      </c>
      <c r="P33" s="63">
        <v>7.4138134678448001E-2</v>
      </c>
      <c r="Q33" s="63">
        <v>3.0374484726331391E-2</v>
      </c>
      <c r="R33" s="63">
        <v>4.5925780756508076E-3</v>
      </c>
      <c r="S33" s="63">
        <v>9.5155047550569624E-2</v>
      </c>
      <c r="T33" s="63">
        <v>0.10531165551258254</v>
      </c>
      <c r="U33" s="63">
        <v>9.0816947910710034E-3</v>
      </c>
      <c r="V33" s="63">
        <v>2.5894782134718006E-2</v>
      </c>
      <c r="W33" s="63">
        <v>3.815554913435321E-3</v>
      </c>
      <c r="X33" s="63">
        <v>9.141571346344907E-4</v>
      </c>
      <c r="Y33" s="63">
        <v>3.7570758746090622E-3</v>
      </c>
      <c r="Z33" s="63">
        <v>4.6453392771054553E-4</v>
      </c>
      <c r="AA33" s="63">
        <v>3.8537499614443326E-3</v>
      </c>
      <c r="AB33" s="63">
        <v>9.3654397730702965E-4</v>
      </c>
      <c r="AC33" s="63">
        <v>3.0893813056184897E-3</v>
      </c>
      <c r="AD33" s="63">
        <v>5.2369575543238236E-4</v>
      </c>
      <c r="AE33" s="63">
        <v>3.7166920574389713E-3</v>
      </c>
      <c r="AF33" s="63">
        <v>6.2220584328855327E-4</v>
      </c>
      <c r="AG33" s="63">
        <v>2.8154099363009357E-2</v>
      </c>
      <c r="AH33" s="63">
        <v>1.1194578143516584E-2</v>
      </c>
      <c r="AI33" s="63">
        <v>2.0363812079024188E-2</v>
      </c>
      <c r="AJ33" s="63">
        <v>1.8564099961382863E-2</v>
      </c>
      <c r="AK33" s="63">
        <v>0.27973687779736878</v>
      </c>
      <c r="AL33" s="63">
        <v>151.35764228288676</v>
      </c>
      <c r="AM33" s="63">
        <v>0.35443660433254337</v>
      </c>
      <c r="AN33" s="63">
        <v>8.8411385169828147E-2</v>
      </c>
      <c r="AO33" s="63">
        <v>213.03550432646344</v>
      </c>
      <c r="AP33" s="63">
        <v>1.2595817919061627</v>
      </c>
      <c r="AQ33" s="63">
        <v>1509.975579918475</v>
      </c>
      <c r="AR33" s="63">
        <v>1.0717295631310888</v>
      </c>
      <c r="AS33" s="63">
        <v>20.225386996490325</v>
      </c>
      <c r="AT33" s="63">
        <v>23.016719905339613</v>
      </c>
      <c r="AU33" s="63">
        <v>46.266252382711791</v>
      </c>
      <c r="AV33" s="63">
        <v>58.421817989883209</v>
      </c>
      <c r="AW33" s="63">
        <v>588.18849429986528</v>
      </c>
    </row>
    <row r="34" spans="1:49">
      <c r="A34" s="4" t="s">
        <v>283</v>
      </c>
      <c r="B34" s="4" t="s">
        <v>300</v>
      </c>
      <c r="C34" s="63" t="s">
        <v>188</v>
      </c>
      <c r="D34" s="63">
        <v>2.2702046127109434</v>
      </c>
      <c r="E34" s="63">
        <v>0.18100208403362927</v>
      </c>
      <c r="F34" s="63" t="s">
        <v>188</v>
      </c>
      <c r="G34" s="63" t="s">
        <v>188</v>
      </c>
      <c r="H34" s="63" t="s">
        <v>188</v>
      </c>
      <c r="I34" s="63" t="s">
        <v>188</v>
      </c>
      <c r="J34" s="63" t="s">
        <v>188</v>
      </c>
      <c r="K34" s="63">
        <v>1.2501380026219292E-3</v>
      </c>
      <c r="L34" s="63">
        <v>5.8068375667126994E-4</v>
      </c>
      <c r="M34" s="63" t="s">
        <v>188</v>
      </c>
      <c r="N34" s="63">
        <v>2.1376110550619049E-3</v>
      </c>
      <c r="O34" s="63">
        <v>0.10492761459497491</v>
      </c>
      <c r="P34" s="63">
        <v>1.4759593427914939E-2</v>
      </c>
      <c r="Q34" s="63">
        <v>1.3490398164223242E-2</v>
      </c>
      <c r="R34" s="63">
        <v>2.479844039417384E-3</v>
      </c>
      <c r="S34" s="63" t="s">
        <v>188</v>
      </c>
      <c r="T34" s="63">
        <v>4.5760336919108699E-3</v>
      </c>
      <c r="U34" s="63" t="s">
        <v>188</v>
      </c>
      <c r="V34" s="63" t="s">
        <v>188</v>
      </c>
      <c r="W34" s="63" t="s">
        <v>188</v>
      </c>
      <c r="X34" s="63">
        <v>4.5906606697282788E-3</v>
      </c>
      <c r="Y34" s="63" t="s">
        <v>188</v>
      </c>
      <c r="Z34" s="63" t="s">
        <v>188</v>
      </c>
      <c r="AA34" s="63" t="s">
        <v>188</v>
      </c>
      <c r="AB34" s="63" t="s">
        <v>188</v>
      </c>
      <c r="AC34" s="63" t="s">
        <v>188</v>
      </c>
      <c r="AD34" s="63" t="s">
        <v>188</v>
      </c>
      <c r="AE34" s="63" t="s">
        <v>188</v>
      </c>
      <c r="AF34" s="63" t="s">
        <v>188</v>
      </c>
      <c r="AG34" s="63">
        <v>1.6853763255735728E-3</v>
      </c>
      <c r="AH34" s="63">
        <v>4.3529960937394363E-2</v>
      </c>
      <c r="AI34" s="63">
        <v>1.7154537218491184E-2</v>
      </c>
      <c r="AJ34" s="63">
        <v>1.1733886311211669E-3</v>
      </c>
      <c r="AK34" s="63">
        <v>50.225701503901355</v>
      </c>
      <c r="AL34" s="63" t="s">
        <v>188</v>
      </c>
      <c r="AM34" s="63">
        <v>1.0103100150163276</v>
      </c>
      <c r="AN34" s="63">
        <v>0.30261196588129441</v>
      </c>
      <c r="AO34" s="63">
        <v>215.65985755599044</v>
      </c>
      <c r="AP34" s="63">
        <v>0.75442279708496163</v>
      </c>
      <c r="AQ34" s="63">
        <v>45.428408302420884</v>
      </c>
      <c r="AR34" s="63">
        <v>39.731946429192455</v>
      </c>
      <c r="AS34" s="63">
        <v>0.30020677276327479</v>
      </c>
      <c r="AT34" s="63">
        <v>1753.537427701662</v>
      </c>
      <c r="AU34" s="63">
        <v>308.96459009956334</v>
      </c>
      <c r="AV34" s="63">
        <v>757.18753305469215</v>
      </c>
      <c r="AW34" s="63">
        <v>15.28932481060771</v>
      </c>
    </row>
    <row r="35" spans="1:49">
      <c r="A35" s="4" t="s">
        <v>283</v>
      </c>
      <c r="B35" s="4" t="s">
        <v>332</v>
      </c>
      <c r="C35" s="63" t="s">
        <v>188</v>
      </c>
      <c r="D35" s="63">
        <v>0.44329435556329133</v>
      </c>
      <c r="E35" s="63">
        <v>7.2579249226322806E-2</v>
      </c>
      <c r="F35" s="63">
        <v>7.183771122305542E-2</v>
      </c>
      <c r="G35" s="63" t="s">
        <v>188</v>
      </c>
      <c r="H35" s="63">
        <v>7.72194104480841E-2</v>
      </c>
      <c r="I35" s="63">
        <v>2.7681410669771127E-2</v>
      </c>
      <c r="J35" s="63">
        <v>1.9964333862186707</v>
      </c>
      <c r="K35" s="63" t="s">
        <v>188</v>
      </c>
      <c r="L35" s="63" t="s">
        <v>188</v>
      </c>
      <c r="M35" s="63">
        <v>2.4920030252458137E-3</v>
      </c>
      <c r="N35" s="63">
        <v>3.3505358293711734E-2</v>
      </c>
      <c r="O35" s="63">
        <v>8.1697116016548124E-2</v>
      </c>
      <c r="P35" s="63">
        <v>5.3892323112378911E-2</v>
      </c>
      <c r="Q35" s="63">
        <v>1.4106484041615491E-2</v>
      </c>
      <c r="R35" s="63">
        <v>5.096203781318585E-3</v>
      </c>
      <c r="S35" s="63" t="s">
        <v>188</v>
      </c>
      <c r="T35" s="63" t="s">
        <v>188</v>
      </c>
      <c r="U35" s="63" t="s">
        <v>188</v>
      </c>
      <c r="V35" s="63" t="s">
        <v>188</v>
      </c>
      <c r="W35" s="63">
        <v>7.9080646467860757E-4</v>
      </c>
      <c r="X35" s="63">
        <v>1.0988062732517139E-3</v>
      </c>
      <c r="Y35" s="63" t="s">
        <v>188</v>
      </c>
      <c r="Z35" s="63" t="s">
        <v>188</v>
      </c>
      <c r="AA35" s="63" t="s">
        <v>188</v>
      </c>
      <c r="AB35" s="63" t="s">
        <v>188</v>
      </c>
      <c r="AC35" s="63">
        <v>5.347938880161298E-4</v>
      </c>
      <c r="AD35" s="63" t="s">
        <v>188</v>
      </c>
      <c r="AE35" s="63">
        <v>5.2317627359416195E-4</v>
      </c>
      <c r="AF35" s="63" t="s">
        <v>188</v>
      </c>
      <c r="AG35" s="63">
        <v>1.4447718053821812E-2</v>
      </c>
      <c r="AH35" s="63">
        <v>1.926853102336373E-2</v>
      </c>
      <c r="AI35" s="63">
        <v>3.503934455369697E-2</v>
      </c>
      <c r="AJ35" s="63">
        <v>1.5558871517101057E-2</v>
      </c>
      <c r="AK35" s="63">
        <v>7.8726208804215458</v>
      </c>
      <c r="AL35" s="63">
        <v>3.1475898980126629</v>
      </c>
      <c r="AM35" s="63">
        <v>0.60650865854703395</v>
      </c>
      <c r="AN35" s="63">
        <v>0.30325432927351698</v>
      </c>
      <c r="AO35" s="63">
        <v>4.3321483224321478</v>
      </c>
      <c r="AP35" s="63">
        <v>78.269049489406186</v>
      </c>
      <c r="AQ35" s="63">
        <v>89.12828016359947</v>
      </c>
      <c r="AR35" s="63">
        <v>3.9112303857887958</v>
      </c>
      <c r="AS35" s="63">
        <v>1.1189134550960562</v>
      </c>
      <c r="AT35" s="63">
        <v>59.22289860411113</v>
      </c>
      <c r="AU35" s="63">
        <v>106.0169870853329</v>
      </c>
      <c r="AV35" s="63">
        <v>70.862314206191897</v>
      </c>
      <c r="AW35" s="63">
        <v>31.571608547030461</v>
      </c>
    </row>
    <row r="36" spans="1:49">
      <c r="A36" s="4" t="s">
        <v>283</v>
      </c>
      <c r="B36" s="4" t="s">
        <v>363</v>
      </c>
      <c r="C36" s="63">
        <v>0.26776791300793529</v>
      </c>
      <c r="D36" s="63">
        <v>3.861326918560243</v>
      </c>
      <c r="E36" s="63">
        <v>0.12988924647194589</v>
      </c>
      <c r="F36" s="63">
        <v>0.18781687632336019</v>
      </c>
      <c r="G36" s="63">
        <v>1.195918462266099E-2</v>
      </c>
      <c r="H36" s="63">
        <v>6.2116957492252135E-2</v>
      </c>
      <c r="I36" s="63">
        <v>0.30574378366279564</v>
      </c>
      <c r="J36" s="63">
        <v>4.3477347707004869E-5</v>
      </c>
      <c r="K36" s="63">
        <v>2.0131921012413571E-2</v>
      </c>
      <c r="L36" s="63">
        <v>2.3731157848339401E-2</v>
      </c>
      <c r="M36" s="63">
        <v>0.14486799919566085</v>
      </c>
      <c r="N36" s="63">
        <v>1.6818463763934224E-2</v>
      </c>
      <c r="O36" s="63">
        <v>9.5062888590888572E-2</v>
      </c>
      <c r="P36" s="63">
        <v>9.6560172037596457E-3</v>
      </c>
      <c r="Q36" s="63">
        <v>1.4588418913690081E-2</v>
      </c>
      <c r="R36" s="63">
        <v>9.8556299510983037E-3</v>
      </c>
      <c r="S36" s="63">
        <v>6.4291984679905489E-2</v>
      </c>
      <c r="T36" s="63">
        <v>0.10762970766134201</v>
      </c>
      <c r="U36" s="63">
        <v>2.2021216960485878E-2</v>
      </c>
      <c r="V36" s="63">
        <v>9.1969422787894051E-2</v>
      </c>
      <c r="W36" s="63">
        <v>2.4310614242686757E-2</v>
      </c>
      <c r="X36" s="63">
        <v>6.9253323887352889E-3</v>
      </c>
      <c r="Y36" s="63">
        <v>2.7602346736031697E-2</v>
      </c>
      <c r="Z36" s="63">
        <v>4.4749469603119763E-3</v>
      </c>
      <c r="AA36" s="63">
        <v>2.5639776754723582E-2</v>
      </c>
      <c r="AB36" s="63">
        <v>5.7158386861332891E-3</v>
      </c>
      <c r="AC36" s="63">
        <v>1.5781943554057258E-2</v>
      </c>
      <c r="AD36" s="63">
        <v>2.7431281848486339E-3</v>
      </c>
      <c r="AE36" s="63">
        <v>1.6716258232371228E-2</v>
      </c>
      <c r="AF36" s="63">
        <v>2.819220267627921E-3</v>
      </c>
      <c r="AG36" s="63">
        <v>2.8063175134927613E-3</v>
      </c>
      <c r="AH36" s="63">
        <v>4.2712348371085812E-2</v>
      </c>
      <c r="AI36" s="63">
        <v>2.3808361115596453E-2</v>
      </c>
      <c r="AJ36" s="63">
        <v>0.16605710386759914</v>
      </c>
      <c r="AK36" s="63" t="s">
        <v>188</v>
      </c>
      <c r="AL36" s="63">
        <v>1.5324159243101814</v>
      </c>
      <c r="AM36" s="63">
        <v>0.304923570513077</v>
      </c>
      <c r="AN36" s="63" t="s">
        <v>188</v>
      </c>
      <c r="AO36" s="63" t="s">
        <v>188</v>
      </c>
      <c r="AP36" s="63">
        <v>2.3396572953549288</v>
      </c>
      <c r="AQ36" s="63">
        <v>164.74025309115552</v>
      </c>
      <c r="AR36" s="63" t="s">
        <v>188</v>
      </c>
      <c r="AS36" s="63">
        <v>2.8536722035037934</v>
      </c>
      <c r="AT36" s="63" t="s">
        <v>188</v>
      </c>
      <c r="AU36" s="63">
        <v>14.236728524522301</v>
      </c>
      <c r="AV36" s="63">
        <v>3.0377761766027391</v>
      </c>
      <c r="AW36" s="63">
        <v>68.233479790815267</v>
      </c>
    </row>
    <row r="37" spans="1:49">
      <c r="A37" s="4" t="s">
        <v>283</v>
      </c>
      <c r="B37" s="4" t="s">
        <v>394</v>
      </c>
      <c r="C37" s="63">
        <v>0.42152457788186631</v>
      </c>
      <c r="D37" s="63">
        <v>97.828393159067573</v>
      </c>
      <c r="E37" s="63">
        <v>0.49790153122731323</v>
      </c>
      <c r="F37" s="63">
        <v>7.2147526173660464E-2</v>
      </c>
      <c r="G37" s="63" t="s">
        <v>188</v>
      </c>
      <c r="H37" s="63" t="s">
        <v>188</v>
      </c>
      <c r="I37" s="63">
        <v>1.9526131832854434</v>
      </c>
      <c r="J37" s="63">
        <v>1.5241680263096635</v>
      </c>
      <c r="K37" s="63">
        <v>0.13399686953284004</v>
      </c>
      <c r="L37" s="63">
        <v>0.32670109094992922</v>
      </c>
      <c r="M37" s="63">
        <v>0.45534151717610077</v>
      </c>
      <c r="N37" s="63">
        <v>0.82075276030546007</v>
      </c>
      <c r="O37" s="63">
        <v>0.53081799240027561</v>
      </c>
      <c r="P37" s="63">
        <v>0.21286617815399955</v>
      </c>
      <c r="Q37" s="63">
        <v>0.25053920574569616</v>
      </c>
      <c r="R37" s="63">
        <v>0.18534372021742643</v>
      </c>
      <c r="S37" s="63">
        <v>0.49423587632977767</v>
      </c>
      <c r="T37" s="63">
        <v>1.3184939533460132</v>
      </c>
      <c r="U37" s="63">
        <v>5.7817667321087764E-2</v>
      </c>
      <c r="V37" s="63">
        <v>0.5276211295104809</v>
      </c>
      <c r="W37" s="63">
        <v>5.4880961700116526E-2</v>
      </c>
      <c r="X37" s="63" t="s">
        <v>188</v>
      </c>
      <c r="Y37" s="63">
        <v>3.2394485558759818E-3</v>
      </c>
      <c r="Z37" s="63">
        <v>9.3554487858888272E-2</v>
      </c>
      <c r="AA37" s="63" t="s">
        <v>188</v>
      </c>
      <c r="AB37" s="63" t="s">
        <v>188</v>
      </c>
      <c r="AC37" s="63" t="s">
        <v>188</v>
      </c>
      <c r="AD37" s="63" t="s">
        <v>188</v>
      </c>
      <c r="AE37" s="63" t="s">
        <v>188</v>
      </c>
      <c r="AF37" s="63" t="s">
        <v>188</v>
      </c>
      <c r="AG37" s="63">
        <v>0.25452709152974795</v>
      </c>
      <c r="AH37" s="63">
        <v>0.33357413264847441</v>
      </c>
      <c r="AI37" s="63">
        <v>0.22312345460099972</v>
      </c>
      <c r="AJ37" s="63">
        <v>2.3092460004011106E-2</v>
      </c>
      <c r="AK37" s="63">
        <v>1.0031521673741028</v>
      </c>
      <c r="AL37" s="63">
        <v>68.687520665134869</v>
      </c>
      <c r="AM37" s="63">
        <v>0.24839575170756834</v>
      </c>
      <c r="AN37" s="63">
        <v>2.9800830349584657E-2</v>
      </c>
      <c r="AO37" s="63">
        <v>2.2943424034170743</v>
      </c>
      <c r="AP37" s="63">
        <v>21.177418469131482</v>
      </c>
      <c r="AQ37" s="63">
        <v>166.89867609831907</v>
      </c>
      <c r="AR37" s="63">
        <v>0.37111234901140427</v>
      </c>
      <c r="AS37" s="63">
        <v>99.588048839828971</v>
      </c>
      <c r="AT37" s="63">
        <v>9.8622022669585956</v>
      </c>
      <c r="AU37" s="63">
        <v>17.881754684479855</v>
      </c>
      <c r="AV37" s="63">
        <v>6.3106187118624133</v>
      </c>
      <c r="AW37" s="63">
        <v>185.49395608808334</v>
      </c>
    </row>
    <row r="38" spans="1:49" s="5" customFormat="1">
      <c r="A38" s="7" t="s">
        <v>283</v>
      </c>
      <c r="B38" s="7" t="s">
        <v>425</v>
      </c>
      <c r="C38" s="86">
        <v>7.1144365123131275</v>
      </c>
      <c r="D38" s="86">
        <v>3059.0992568330803</v>
      </c>
      <c r="E38" s="106">
        <v>46.850122939021738</v>
      </c>
      <c r="F38" s="106">
        <v>32.157188936297736</v>
      </c>
      <c r="G38" s="86">
        <v>0.79819687399495798</v>
      </c>
      <c r="H38" s="86">
        <v>4.5995331230263456</v>
      </c>
      <c r="I38" s="86">
        <v>12.108668388022529</v>
      </c>
      <c r="J38" s="86">
        <v>9.8348794011687719</v>
      </c>
      <c r="K38" s="86">
        <v>10.16177654494482</v>
      </c>
      <c r="L38" s="86">
        <v>2.6133072680621825</v>
      </c>
      <c r="M38" s="86">
        <v>9.8508128184492278</v>
      </c>
      <c r="N38" s="86">
        <v>77.609850169667837</v>
      </c>
      <c r="O38" s="86">
        <v>6.5337686908013284</v>
      </c>
      <c r="P38" s="86">
        <v>1.1541848326386228</v>
      </c>
      <c r="Q38" s="86">
        <v>0.24335187278302173</v>
      </c>
      <c r="R38" s="86">
        <v>2.7059131474404707E-2</v>
      </c>
      <c r="S38" s="86">
        <v>15.911981510139499</v>
      </c>
      <c r="T38" s="86">
        <v>27.221936727296491</v>
      </c>
      <c r="U38" s="86">
        <v>3.1322020206263055</v>
      </c>
      <c r="V38" s="86">
        <v>11.06397389793166</v>
      </c>
      <c r="W38" s="86">
        <v>1.7778844275595438</v>
      </c>
      <c r="X38" s="86">
        <v>0.3379481864260574</v>
      </c>
      <c r="Y38" s="86">
        <v>1.5644416877499436</v>
      </c>
      <c r="Z38" s="86">
        <v>0.2464378738665669</v>
      </c>
      <c r="AA38" s="86">
        <v>1.5234977523894917</v>
      </c>
      <c r="AB38" s="86">
        <v>0.34775470541747328</v>
      </c>
      <c r="AC38" s="86">
        <v>1.0811566177123411</v>
      </c>
      <c r="AD38" s="86">
        <v>0.17573014894590325</v>
      </c>
      <c r="AE38" s="86">
        <v>1.2096250378350462</v>
      </c>
      <c r="AF38" s="86">
        <v>0.19305687983496131</v>
      </c>
      <c r="AG38" s="86">
        <v>2.070874781311062</v>
      </c>
      <c r="AH38" s="86">
        <v>0.73638726653720499</v>
      </c>
      <c r="AI38" s="86">
        <v>0.98622321206558639</v>
      </c>
      <c r="AJ38" s="86">
        <v>1.4765872344561533</v>
      </c>
      <c r="AK38" s="86">
        <v>302.8038922257108</v>
      </c>
      <c r="AL38" s="86">
        <v>4053.3633676447303</v>
      </c>
      <c r="AM38" s="86">
        <v>0</v>
      </c>
      <c r="AN38" s="86">
        <v>13.928221622392305</v>
      </c>
      <c r="AO38" s="86" t="s">
        <v>188</v>
      </c>
      <c r="AP38" s="86">
        <v>73.331149686907949</v>
      </c>
      <c r="AQ38" s="86">
        <v>234036.33863986214</v>
      </c>
      <c r="AR38" s="86">
        <v>23.51180752042627</v>
      </c>
      <c r="AS38" s="86">
        <v>2847.3602092546948</v>
      </c>
      <c r="AT38" s="86">
        <v>85.236450051307813</v>
      </c>
      <c r="AU38" s="86">
        <v>10237.706516129074</v>
      </c>
      <c r="AV38" s="86">
        <v>0</v>
      </c>
      <c r="AW38" s="86">
        <v>36597.345042065492</v>
      </c>
    </row>
    <row r="39" spans="1:49" s="11" customFormat="1">
      <c r="A39" s="4" t="s">
        <v>221</v>
      </c>
      <c r="B39" s="4" t="s">
        <v>263</v>
      </c>
      <c r="C39" s="63">
        <v>0.1627169425925655</v>
      </c>
      <c r="D39" s="63">
        <v>15.249998523127848</v>
      </c>
      <c r="E39" s="63">
        <v>6.2990890329866653</v>
      </c>
      <c r="F39" s="63">
        <v>1.3235959640432708</v>
      </c>
      <c r="G39" s="63">
        <v>5.7841516585419799E-2</v>
      </c>
      <c r="H39" s="63">
        <v>0.19159221339780799</v>
      </c>
      <c r="I39" s="63">
        <v>0.2686764029810344</v>
      </c>
      <c r="J39" s="63">
        <v>1.0312955011247098</v>
      </c>
      <c r="K39" s="63">
        <v>0.48590453186984228</v>
      </c>
      <c r="L39" s="63">
        <v>0.1442340730450912</v>
      </c>
      <c r="M39" s="63">
        <v>0.14603996806465713</v>
      </c>
      <c r="N39" s="63">
        <v>0.45496974966483067</v>
      </c>
      <c r="O39" s="63">
        <v>5.6008639136107659E-2</v>
      </c>
      <c r="P39" s="63">
        <v>0.13898523139873512</v>
      </c>
      <c r="Q39" s="63">
        <v>3.4541122861761919E-2</v>
      </c>
      <c r="R39" s="63">
        <v>1.0154076119074579E-3</v>
      </c>
      <c r="S39" s="63">
        <v>0.6430186121126823</v>
      </c>
      <c r="T39" s="63">
        <v>1.5072089930100383</v>
      </c>
      <c r="U39" s="63">
        <v>0.18346136929950418</v>
      </c>
      <c r="V39" s="63">
        <v>0.64705645831706238</v>
      </c>
      <c r="W39" s="63">
        <v>0.11367385054895118</v>
      </c>
      <c r="X39" s="63">
        <v>2.3256240611611096E-2</v>
      </c>
      <c r="Y39" s="63">
        <v>8.5557094588423629E-2</v>
      </c>
      <c r="Z39" s="63">
        <v>8.7780644874721776E-3</v>
      </c>
      <c r="AA39" s="63">
        <v>5.3644354849413108E-2</v>
      </c>
      <c r="AB39" s="63">
        <v>8.8955987960338753E-3</v>
      </c>
      <c r="AC39" s="63">
        <v>2.2527759744575927E-2</v>
      </c>
      <c r="AD39" s="63">
        <v>2.8671191659466618E-3</v>
      </c>
      <c r="AE39" s="63">
        <v>1.7332170095862787E-2</v>
      </c>
      <c r="AF39" s="63">
        <v>2.2908362792253985E-3</v>
      </c>
      <c r="AG39" s="63">
        <v>2.1723981460131634E-2</v>
      </c>
      <c r="AH39" s="63">
        <v>7.7114946599736714E-3</v>
      </c>
      <c r="AI39" s="63">
        <v>1.1889190711356912E-2</v>
      </c>
      <c r="AJ39" s="63">
        <v>8.2603431513089479E-2</v>
      </c>
      <c r="AK39" s="63">
        <v>1.6502580710297214</v>
      </c>
      <c r="AL39" s="63">
        <v>254.85092200399183</v>
      </c>
      <c r="AM39" s="63">
        <v>0.75178894558219367</v>
      </c>
      <c r="AN39" s="63">
        <v>0.53388154982409541</v>
      </c>
      <c r="AO39" s="63">
        <v>201.31843285726492</v>
      </c>
      <c r="AP39" s="63">
        <v>2.6875143480658266</v>
      </c>
      <c r="AQ39" s="63">
        <v>2902.412714988001</v>
      </c>
      <c r="AR39" s="63">
        <v>1.3873790607550305</v>
      </c>
      <c r="AS39" s="63">
        <v>15.000135287310792</v>
      </c>
      <c r="AT39" s="63">
        <v>31.990847370750913</v>
      </c>
      <c r="AU39" s="63">
        <v>94.388244293780033</v>
      </c>
      <c r="AV39" s="63">
        <v>110.70324285703191</v>
      </c>
      <c r="AW39" s="63">
        <v>1246.0012018980608</v>
      </c>
    </row>
    <row r="40" spans="1:49">
      <c r="A40" s="4" t="s">
        <v>221</v>
      </c>
      <c r="B40" s="4" t="s">
        <v>300</v>
      </c>
      <c r="C40" s="63" t="s">
        <v>188</v>
      </c>
      <c r="D40" s="63">
        <v>2.6829311676544658</v>
      </c>
      <c r="E40" s="63">
        <v>0.20859693333714047</v>
      </c>
      <c r="F40" s="63" t="s">
        <v>188</v>
      </c>
      <c r="G40" s="63" t="s">
        <v>188</v>
      </c>
      <c r="H40" s="63" t="s">
        <v>188</v>
      </c>
      <c r="I40" s="63" t="s">
        <v>188</v>
      </c>
      <c r="J40" s="63">
        <v>0.10611162350132755</v>
      </c>
      <c r="K40" s="63">
        <v>7.054709359106545E-3</v>
      </c>
      <c r="L40" s="63">
        <v>8.1032170066871693E-3</v>
      </c>
      <c r="M40" s="63">
        <v>6.5967747484786607E-3</v>
      </c>
      <c r="N40" s="63">
        <v>1.4361872766543307E-2</v>
      </c>
      <c r="O40" s="63">
        <v>2.7094034510478329E-2</v>
      </c>
      <c r="P40" s="63">
        <v>4.3798246068425604E-2</v>
      </c>
      <c r="Q40" s="63">
        <v>5.5741207470447933E-3</v>
      </c>
      <c r="R40" s="63" t="s">
        <v>188</v>
      </c>
      <c r="S40" s="63">
        <v>1.5003921268746246E-2</v>
      </c>
      <c r="T40" s="63">
        <v>5.9972955825390743E-2</v>
      </c>
      <c r="U40" s="63">
        <v>4.7213087663645894E-3</v>
      </c>
      <c r="V40" s="63">
        <v>1.9754456620012305E-2</v>
      </c>
      <c r="W40" s="63">
        <v>4.0921275274489249E-3</v>
      </c>
      <c r="X40" s="63">
        <v>5.4008922109407137E-3</v>
      </c>
      <c r="Y40" s="63">
        <v>3.3184730396271429E-3</v>
      </c>
      <c r="Z40" s="63">
        <v>4.6922326990820381E-4</v>
      </c>
      <c r="AA40" s="63">
        <v>1.5672151631720848E-3</v>
      </c>
      <c r="AB40" s="63" t="s">
        <v>188</v>
      </c>
      <c r="AC40" s="63">
        <v>7.4384135125598791E-4</v>
      </c>
      <c r="AD40" s="63" t="s">
        <v>188</v>
      </c>
      <c r="AE40" s="63">
        <v>5.0570177264342927E-4</v>
      </c>
      <c r="AF40" s="63" t="s">
        <v>188</v>
      </c>
      <c r="AG40" s="63">
        <v>7.5546734344039332E-4</v>
      </c>
      <c r="AH40" s="63">
        <v>2.3461589126898011E-2</v>
      </c>
      <c r="AI40" s="63" t="s">
        <v>188</v>
      </c>
      <c r="AJ40" s="63">
        <v>3.3749566461780396E-3</v>
      </c>
      <c r="AK40" s="63">
        <v>49.190549986601845</v>
      </c>
      <c r="AL40" s="63" t="s">
        <v>188</v>
      </c>
      <c r="AM40" s="63">
        <v>1.0944962373706386</v>
      </c>
      <c r="AN40" s="63">
        <v>0.29873775683048615</v>
      </c>
      <c r="AO40" s="63">
        <v>247.9575351366087</v>
      </c>
      <c r="AP40" s="63" t="s">
        <v>188</v>
      </c>
      <c r="AQ40" s="63">
        <v>54.838907293934334</v>
      </c>
      <c r="AR40" s="63">
        <v>44.491347923841211</v>
      </c>
      <c r="AS40" s="63">
        <v>0.29873775683048615</v>
      </c>
      <c r="AT40" s="63">
        <v>1736.0991902771673</v>
      </c>
      <c r="AU40" s="63">
        <v>421.17680828502967</v>
      </c>
      <c r="AV40" s="63">
        <v>665.7436655805069</v>
      </c>
      <c r="AW40" s="63">
        <v>23.798058186153643</v>
      </c>
    </row>
    <row r="41" spans="1:49">
      <c r="A41" s="4" t="s">
        <v>221</v>
      </c>
      <c r="B41" s="4" t="s">
        <v>332</v>
      </c>
      <c r="C41" s="63" t="s">
        <v>188</v>
      </c>
      <c r="D41" s="63">
        <v>0.71527091562273759</v>
      </c>
      <c r="E41" s="63">
        <v>8.3127125999612181E-2</v>
      </c>
      <c r="F41" s="63">
        <v>0.77988697835192733</v>
      </c>
      <c r="G41" s="63">
        <v>2.0626782187180798E-2</v>
      </c>
      <c r="H41" s="63">
        <v>0.77928595583675841</v>
      </c>
      <c r="I41" s="63">
        <v>4.0316721868892103</v>
      </c>
      <c r="J41" s="63">
        <v>0.34348187962579446</v>
      </c>
      <c r="K41" s="63">
        <v>8.5327900665913307E-4</v>
      </c>
      <c r="L41" s="63">
        <v>1.8033123399139627E-3</v>
      </c>
      <c r="M41" s="63">
        <v>1.328388520145884E-2</v>
      </c>
      <c r="N41" s="63">
        <v>3.644188616321513E-3</v>
      </c>
      <c r="O41" s="63">
        <v>8.2447956984655832E-3</v>
      </c>
      <c r="P41" s="63">
        <v>0.11966391966427999</v>
      </c>
      <c r="Q41" s="63">
        <v>1.550971123424408E-2</v>
      </c>
      <c r="R41" s="63">
        <v>9.3476872996199546E-4</v>
      </c>
      <c r="S41" s="63">
        <v>8.5665451858800649E-3</v>
      </c>
      <c r="T41" s="63" t="s">
        <v>188</v>
      </c>
      <c r="U41" s="63">
        <v>2.2266179572031607E-3</v>
      </c>
      <c r="V41" s="63">
        <v>1.1636134395453086E-2</v>
      </c>
      <c r="W41" s="63">
        <v>2.4814786857268157E-3</v>
      </c>
      <c r="X41" s="63">
        <v>2.3650346457831603E-3</v>
      </c>
      <c r="Y41" s="63">
        <v>2.759886855987605E-3</v>
      </c>
      <c r="Z41" s="63">
        <v>4.7629047413539976E-4</v>
      </c>
      <c r="AA41" s="63">
        <v>1.5858133392601115E-3</v>
      </c>
      <c r="AB41" s="63">
        <v>5.299024750321285E-4</v>
      </c>
      <c r="AC41" s="63">
        <v>7.6962871075197112E-4</v>
      </c>
      <c r="AD41" s="63" t="s">
        <v>188</v>
      </c>
      <c r="AE41" s="63" t="s">
        <v>188</v>
      </c>
      <c r="AF41" s="63" t="s">
        <v>188</v>
      </c>
      <c r="AG41" s="63">
        <v>6.1575072055008789E-4</v>
      </c>
      <c r="AH41" s="63">
        <v>8.8627914899615454E-3</v>
      </c>
      <c r="AI41" s="63">
        <v>1.7565721220338597E-2</v>
      </c>
      <c r="AJ41" s="63">
        <v>7.1547010588152327E-2</v>
      </c>
      <c r="AK41" s="63">
        <v>14.335706987004734</v>
      </c>
      <c r="AL41" s="63">
        <v>2.8230827727589833</v>
      </c>
      <c r="AM41" s="63">
        <v>0.90863502362663662</v>
      </c>
      <c r="AN41" s="63">
        <v>0.30287834120887891</v>
      </c>
      <c r="AO41" s="63">
        <v>10.906867531827993</v>
      </c>
      <c r="AP41" s="63">
        <v>59.150456917885045</v>
      </c>
      <c r="AQ41" s="63">
        <v>44.340007176700219</v>
      </c>
      <c r="AR41" s="63">
        <v>9.2766767799004377</v>
      </c>
      <c r="AS41" s="63">
        <v>0.70455800845100758</v>
      </c>
      <c r="AT41" s="63">
        <v>268.471784496993</v>
      </c>
      <c r="AU41" s="63">
        <v>179.9389781916374</v>
      </c>
      <c r="AV41" s="63">
        <v>48.859569277321306</v>
      </c>
      <c r="AW41" s="63">
        <v>33.366810801922519</v>
      </c>
    </row>
    <row r="42" spans="1:49">
      <c r="A42" s="4" t="s">
        <v>221</v>
      </c>
      <c r="B42" s="4" t="s">
        <v>363</v>
      </c>
      <c r="C42" s="63">
        <v>0.43208586777871244</v>
      </c>
      <c r="D42" s="63">
        <v>4.6222034289320719</v>
      </c>
      <c r="E42" s="63">
        <v>0.7063491470644041</v>
      </c>
      <c r="F42" s="63">
        <v>1.6072772494256504</v>
      </c>
      <c r="G42" s="63">
        <v>0.16638854425926872</v>
      </c>
      <c r="H42" s="63">
        <v>0.57402981948814047</v>
      </c>
      <c r="I42" s="63">
        <v>4.1659013389224917</v>
      </c>
      <c r="J42" s="63">
        <v>1.8874622385327788</v>
      </c>
      <c r="K42" s="63">
        <v>0.92701187999872869</v>
      </c>
      <c r="L42" s="63">
        <v>1.5480860066619726</v>
      </c>
      <c r="M42" s="63">
        <v>3.1005008075464833</v>
      </c>
      <c r="N42" s="63">
        <v>1.5555556022041372E-2</v>
      </c>
      <c r="O42" s="63">
        <v>6.0237525819039815E-2</v>
      </c>
      <c r="P42" s="63">
        <v>5.6829114553101938E-3</v>
      </c>
      <c r="Q42" s="63">
        <v>3.61932879380817E-3</v>
      </c>
      <c r="R42" s="63">
        <v>4.588627782154988E-3</v>
      </c>
      <c r="S42" s="63">
        <v>3.4462515110174619</v>
      </c>
      <c r="T42" s="63">
        <v>7.181051763898747</v>
      </c>
      <c r="U42" s="63">
        <v>1.3413437628645049</v>
      </c>
      <c r="V42" s="63">
        <v>5.3971851932627608</v>
      </c>
      <c r="W42" s="63">
        <v>1.1337482204057909</v>
      </c>
      <c r="X42" s="63">
        <v>0.23852953160749393</v>
      </c>
      <c r="Y42" s="63">
        <v>0.93904227408336061</v>
      </c>
      <c r="Z42" s="63">
        <v>0.12763532222749244</v>
      </c>
      <c r="AA42" s="63">
        <v>0.67340502773841615</v>
      </c>
      <c r="AB42" s="63">
        <v>0.1208949988202449</v>
      </c>
      <c r="AC42" s="63">
        <v>0.31660028341701801</v>
      </c>
      <c r="AD42" s="63">
        <v>4.0445450377243231E-2</v>
      </c>
      <c r="AE42" s="63">
        <v>0.25898776082993691</v>
      </c>
      <c r="AF42" s="63">
        <v>3.582021880461797E-2</v>
      </c>
      <c r="AG42" s="63">
        <v>5.1077818406282983E-3</v>
      </c>
      <c r="AH42" s="63">
        <v>3.6809549165166523E-2</v>
      </c>
      <c r="AI42" s="63">
        <v>1.2601683496832222E-2</v>
      </c>
      <c r="AJ42" s="63">
        <v>1.9611905506332292</v>
      </c>
      <c r="AK42" s="63" t="s">
        <v>188</v>
      </c>
      <c r="AL42" s="63">
        <v>7.5020962597694973</v>
      </c>
      <c r="AM42" s="63">
        <v>0.40575408030225207</v>
      </c>
      <c r="AN42" s="63" t="s">
        <v>188</v>
      </c>
      <c r="AO42" s="63" t="s">
        <v>188</v>
      </c>
      <c r="AP42" s="63">
        <v>11.858482539213702</v>
      </c>
      <c r="AQ42" s="63">
        <v>223.55081903545468</v>
      </c>
      <c r="AR42" s="63" t="s">
        <v>188</v>
      </c>
      <c r="AS42" s="63">
        <v>3.3424208057961358</v>
      </c>
      <c r="AT42" s="63" t="s">
        <v>188</v>
      </c>
      <c r="AU42" s="63">
        <v>19.264906559119805</v>
      </c>
      <c r="AV42" s="63">
        <v>8.1181227406744281</v>
      </c>
      <c r="AW42" s="63">
        <v>172.52423022907689</v>
      </c>
    </row>
    <row r="43" spans="1:49">
      <c r="A43" s="4" t="s">
        <v>221</v>
      </c>
      <c r="B43" s="4" t="s">
        <v>394</v>
      </c>
      <c r="C43" s="63">
        <v>1.2183709488978323</v>
      </c>
      <c r="D43" s="63">
        <v>173.07537570190024</v>
      </c>
      <c r="E43" s="63">
        <v>2.8612502810539193</v>
      </c>
      <c r="F43" s="63">
        <v>0.95110405926019637</v>
      </c>
      <c r="G43" s="63">
        <v>0.17226365934717339</v>
      </c>
      <c r="H43" s="63">
        <v>0.27900434020485604</v>
      </c>
      <c r="I43" s="63">
        <v>10.292334805470155</v>
      </c>
      <c r="J43" s="63">
        <v>5.4669820540803622</v>
      </c>
      <c r="K43" s="63">
        <v>11.899437142520751</v>
      </c>
      <c r="L43" s="63">
        <v>9.7063277388137195</v>
      </c>
      <c r="M43" s="63">
        <v>11.61062500945985</v>
      </c>
      <c r="N43" s="63">
        <v>0.55917293534995072</v>
      </c>
      <c r="O43" s="63">
        <v>0.77868067187721779</v>
      </c>
      <c r="P43" s="63">
        <v>0.22022722251468788</v>
      </c>
      <c r="Q43" s="63">
        <v>0.26101348967463134</v>
      </c>
      <c r="R43" s="63">
        <v>0.19616388933056864</v>
      </c>
      <c r="S43" s="63">
        <v>41.886525864892185</v>
      </c>
      <c r="T43" s="63">
        <v>108.59060753719814</v>
      </c>
      <c r="U43" s="63">
        <v>13.248201938433747</v>
      </c>
      <c r="V43" s="63">
        <v>47.21884088982825</v>
      </c>
      <c r="W43" s="63">
        <v>9.0412912829424101</v>
      </c>
      <c r="X43" s="63">
        <v>1.7521950477849197</v>
      </c>
      <c r="Y43" s="63">
        <v>7.21000608905128</v>
      </c>
      <c r="Z43" s="63">
        <v>0.92477636339031744</v>
      </c>
      <c r="AA43" s="63">
        <v>4.3852096439857995</v>
      </c>
      <c r="AB43" s="63">
        <v>0.60228597738428524</v>
      </c>
      <c r="AC43" s="63">
        <v>1.5480992827847755</v>
      </c>
      <c r="AD43" s="63">
        <v>6.0236813669793034E-2</v>
      </c>
      <c r="AE43" s="63">
        <v>0.90976013839202174</v>
      </c>
      <c r="AF43" s="63">
        <v>8.2777477029943855E-2</v>
      </c>
      <c r="AG43" s="63">
        <v>0.25501383079619527</v>
      </c>
      <c r="AH43" s="63">
        <v>0.33313687893934557</v>
      </c>
      <c r="AI43" s="63">
        <v>0.22862018453904587</v>
      </c>
      <c r="AJ43" s="63">
        <v>2.1273620509680415</v>
      </c>
      <c r="AK43" s="63">
        <v>2.0025232310756969</v>
      </c>
      <c r="AL43" s="63">
        <v>162.22784248339974</v>
      </c>
      <c r="AM43" s="63">
        <v>0.25003338114209828</v>
      </c>
      <c r="AN43" s="63">
        <v>0.19044165737051791</v>
      </c>
      <c r="AO43" s="63">
        <v>2.1988070637450199</v>
      </c>
      <c r="AP43" s="63">
        <v>56.013298160690567</v>
      </c>
      <c r="AQ43" s="63">
        <v>226.56803261885793</v>
      </c>
      <c r="AR43" s="63">
        <v>1.3828097968127491</v>
      </c>
      <c r="AS43" s="63">
        <v>163.94162684462151</v>
      </c>
      <c r="AT43" s="63">
        <v>18.765775059760955</v>
      </c>
      <c r="AU43" s="63">
        <v>28.933284393094286</v>
      </c>
      <c r="AV43" s="63">
        <v>8.1112497954847278</v>
      </c>
      <c r="AW43" s="63">
        <v>265.18103150464805</v>
      </c>
    </row>
    <row r="44" spans="1:49" s="5" customFormat="1">
      <c r="A44" s="7" t="s">
        <v>221</v>
      </c>
      <c r="B44" s="7" t="s">
        <v>425</v>
      </c>
      <c r="C44" s="86">
        <v>7.1835195582777613</v>
      </c>
      <c r="D44" s="86">
        <v>2272.3073856036149</v>
      </c>
      <c r="E44" s="106">
        <v>55.545337219763439</v>
      </c>
      <c r="F44" s="106">
        <v>39.307845218353478</v>
      </c>
      <c r="G44" s="86">
        <v>1.8240149851655136</v>
      </c>
      <c r="H44" s="86">
        <v>6.5850378435724428</v>
      </c>
      <c r="I44" s="86">
        <v>15.39281041293645</v>
      </c>
      <c r="J44" s="86">
        <v>19.633435283359002</v>
      </c>
      <c r="K44" s="86">
        <v>16.431916428472864</v>
      </c>
      <c r="L44" s="86">
        <v>7.0774533172453244</v>
      </c>
      <c r="M44" s="86">
        <v>17.138325090230715</v>
      </c>
      <c r="N44" s="86">
        <v>53.157093570183655</v>
      </c>
      <c r="O44" s="86">
        <v>7.1707044317486712</v>
      </c>
      <c r="P44" s="86">
        <v>9.4030042106359166E-2</v>
      </c>
      <c r="Q44" s="86">
        <v>0.18923346642871441</v>
      </c>
      <c r="R44" s="86">
        <v>2.1105321868926791E-2</v>
      </c>
      <c r="S44" s="86">
        <v>35.652970450351752</v>
      </c>
      <c r="T44" s="86">
        <v>71.553787561572435</v>
      </c>
      <c r="U44" s="86">
        <v>9.1232638259946288</v>
      </c>
      <c r="V44" s="86">
        <v>33.259966266842909</v>
      </c>
      <c r="W44" s="86">
        <v>6.3042950841794392</v>
      </c>
      <c r="X44" s="86">
        <v>1.2924048097041865</v>
      </c>
      <c r="Y44" s="86">
        <v>5.1778210632460047</v>
      </c>
      <c r="Z44" s="86">
        <v>0.72088959620104964</v>
      </c>
      <c r="AA44" s="86">
        <v>3.5907145940946492</v>
      </c>
      <c r="AB44" s="86">
        <v>0.66248165017976068</v>
      </c>
      <c r="AC44" s="86">
        <v>1.7591706175385609</v>
      </c>
      <c r="AD44" s="86">
        <v>0.24836273722186589</v>
      </c>
      <c r="AE44" s="86">
        <v>1.5439546936836042</v>
      </c>
      <c r="AF44" s="86">
        <v>0.22469951669623658</v>
      </c>
      <c r="AG44" s="86">
        <v>1.48583945270007</v>
      </c>
      <c r="AH44" s="86">
        <v>0.5470615494318154</v>
      </c>
      <c r="AI44" s="86">
        <v>0.84297198076997404</v>
      </c>
      <c r="AJ44" s="86">
        <v>1.6144956270395976</v>
      </c>
      <c r="AK44" s="86">
        <v>288.83327959716348</v>
      </c>
      <c r="AL44" s="86">
        <v>6396.8725189623465</v>
      </c>
      <c r="AM44" s="86">
        <v>0</v>
      </c>
      <c r="AN44" s="86">
        <v>23.278588153143186</v>
      </c>
      <c r="AO44" s="86" t="s">
        <v>188</v>
      </c>
      <c r="AP44" s="86">
        <v>148.38534371901568</v>
      </c>
      <c r="AQ44" s="86">
        <v>205173.32876143549</v>
      </c>
      <c r="AR44" s="86">
        <v>29.125263676762643</v>
      </c>
      <c r="AS44" s="86">
        <v>2255.3521079872685</v>
      </c>
      <c r="AT44" s="86">
        <v>110.09287445281056</v>
      </c>
      <c r="AU44" s="86">
        <v>16052.714174111874</v>
      </c>
      <c r="AV44" s="86">
        <v>0</v>
      </c>
      <c r="AW44" s="86">
        <v>55311.031332598046</v>
      </c>
    </row>
    <row r="45" spans="1:49" s="11" customFormat="1">
      <c r="A45" s="4" t="s">
        <v>290</v>
      </c>
      <c r="B45" s="4" t="s">
        <v>263</v>
      </c>
      <c r="C45" s="63">
        <v>1.0077637370075982E-2</v>
      </c>
      <c r="D45" s="63">
        <v>3.7524681031333516</v>
      </c>
      <c r="E45" s="63">
        <v>0.92073138171840585</v>
      </c>
      <c r="F45" s="63">
        <v>7.7040136018661456E-2</v>
      </c>
      <c r="G45" s="63">
        <v>6.459226730967378E-3</v>
      </c>
      <c r="H45" s="63">
        <v>1.8487196169328569E-2</v>
      </c>
      <c r="I45" s="63">
        <v>9.6347927831515981E-2</v>
      </c>
      <c r="J45" s="63">
        <v>5.5670452842256378E-2</v>
      </c>
      <c r="K45" s="63">
        <v>3.625042234055003E-2</v>
      </c>
      <c r="L45" s="63">
        <v>5.4678491017033475E-3</v>
      </c>
      <c r="M45" s="63">
        <v>2.0365757685691988E-3</v>
      </c>
      <c r="N45" s="63">
        <v>5.4659418563746572E-2</v>
      </c>
      <c r="O45" s="63">
        <v>9.2317500477638089E-3</v>
      </c>
      <c r="P45" s="63">
        <v>4.5840501619908325E-2</v>
      </c>
      <c r="Q45" s="63">
        <v>9.2784931129370491E-3</v>
      </c>
      <c r="R45" s="63">
        <v>3.2741104866421257E-3</v>
      </c>
      <c r="S45" s="63">
        <v>1.4664706740916925E-2</v>
      </c>
      <c r="T45" s="63">
        <v>2.074351819411217E-2</v>
      </c>
      <c r="U45" s="63">
        <v>2.061836973906531E-3</v>
      </c>
      <c r="V45" s="63">
        <v>5.6454901250134167E-3</v>
      </c>
      <c r="W45" s="63">
        <v>6.6635795040322803E-4</v>
      </c>
      <c r="X45" s="63">
        <v>1.7028100946766926E-4</v>
      </c>
      <c r="Y45" s="63">
        <v>6.0452045188678558E-4</v>
      </c>
      <c r="Z45" s="63">
        <v>7.0107644901903294E-5</v>
      </c>
      <c r="AA45" s="63">
        <v>5.1800423668515083E-4</v>
      </c>
      <c r="AB45" s="63">
        <v>1.1324119576145743E-4</v>
      </c>
      <c r="AC45" s="63">
        <v>3.5094289493625545E-4</v>
      </c>
      <c r="AD45" s="63">
        <v>5.7059495005109876E-5</v>
      </c>
      <c r="AE45" s="63">
        <v>4.154167223757985E-4</v>
      </c>
      <c r="AF45" s="63">
        <v>6.4116015461939177E-5</v>
      </c>
      <c r="AG45" s="63">
        <v>2.3860475762050863E-3</v>
      </c>
      <c r="AH45" s="63">
        <v>4.7958676905710332E-3</v>
      </c>
      <c r="AI45" s="63">
        <v>4.6031528863936397E-4</v>
      </c>
      <c r="AJ45" s="63">
        <v>1.4289335429226596E-3</v>
      </c>
      <c r="AK45" s="63" t="s">
        <v>188</v>
      </c>
      <c r="AL45" s="63">
        <v>23.533352839745998</v>
      </c>
      <c r="AM45" s="63">
        <v>1.006854298080327</v>
      </c>
      <c r="AN45" s="63" t="s">
        <v>188</v>
      </c>
      <c r="AO45" s="63">
        <v>363.61379494817714</v>
      </c>
      <c r="AP45" s="63">
        <v>0.24516076222199254</v>
      </c>
      <c r="AQ45" s="63">
        <v>349.05702220999393</v>
      </c>
      <c r="AR45" s="63">
        <v>0.4988756871715862</v>
      </c>
      <c r="AS45" s="63">
        <v>3.6837906028842649</v>
      </c>
      <c r="AT45" s="63">
        <v>40.678434346606046</v>
      </c>
      <c r="AU45" s="63">
        <v>31.921182021020183</v>
      </c>
      <c r="AV45" s="63">
        <v>39.94466592076698</v>
      </c>
      <c r="AW45" s="63">
        <v>127.28716330669177</v>
      </c>
    </row>
    <row r="46" spans="1:49">
      <c r="A46" s="4" t="s">
        <v>290</v>
      </c>
      <c r="B46" s="4" t="s">
        <v>300</v>
      </c>
      <c r="C46" s="63" t="s">
        <v>188</v>
      </c>
      <c r="D46" s="63">
        <v>4.2698011279534498</v>
      </c>
      <c r="E46" s="63">
        <v>0.40280731032520434</v>
      </c>
      <c r="F46" s="63" t="s">
        <v>188</v>
      </c>
      <c r="G46" s="63" t="s">
        <v>188</v>
      </c>
      <c r="H46" s="63" t="s">
        <v>188</v>
      </c>
      <c r="I46" s="63" t="s">
        <v>188</v>
      </c>
      <c r="J46" s="63" t="s">
        <v>188</v>
      </c>
      <c r="K46" s="63">
        <v>2.8775966074170004E-3</v>
      </c>
      <c r="L46" s="63" t="s">
        <v>188</v>
      </c>
      <c r="M46" s="63" t="s">
        <v>188</v>
      </c>
      <c r="N46" s="63">
        <v>1.05153121665591E-2</v>
      </c>
      <c r="O46" s="63">
        <v>3.9413816433124013E-2</v>
      </c>
      <c r="P46" s="63">
        <v>5.5531167278008969E-2</v>
      </c>
      <c r="Q46" s="63">
        <v>7.8434426414047303E-4</v>
      </c>
      <c r="R46" s="63" t="s">
        <v>188</v>
      </c>
      <c r="S46" s="63" t="s">
        <v>188</v>
      </c>
      <c r="T46" s="63">
        <v>1.211741466874895E-3</v>
      </c>
      <c r="U46" s="63" t="s">
        <v>188</v>
      </c>
      <c r="V46" s="63" t="s">
        <v>188</v>
      </c>
      <c r="W46" s="63" t="s">
        <v>188</v>
      </c>
      <c r="X46" s="63">
        <v>5.9554962949842196E-3</v>
      </c>
      <c r="Y46" s="63" t="s">
        <v>188</v>
      </c>
      <c r="Z46" s="63" t="s">
        <v>188</v>
      </c>
      <c r="AA46" s="63" t="s">
        <v>188</v>
      </c>
      <c r="AB46" s="63" t="s">
        <v>188</v>
      </c>
      <c r="AC46" s="63" t="s">
        <v>188</v>
      </c>
      <c r="AD46" s="63" t="s">
        <v>188</v>
      </c>
      <c r="AE46" s="63" t="s">
        <v>188</v>
      </c>
      <c r="AF46" s="63" t="s">
        <v>188</v>
      </c>
      <c r="AG46" s="63">
        <v>1.8440178488397806E-2</v>
      </c>
      <c r="AH46" s="63">
        <v>2.5271952964173412E-2</v>
      </c>
      <c r="AI46" s="63" t="s">
        <v>188</v>
      </c>
      <c r="AJ46" s="63" t="s">
        <v>188</v>
      </c>
      <c r="AK46" s="63">
        <v>67.547752239071698</v>
      </c>
      <c r="AL46" s="63" t="s">
        <v>188</v>
      </c>
      <c r="AM46" s="63">
        <v>0.98644924597358763</v>
      </c>
      <c r="AN46" s="63">
        <v>0.59261068311642229</v>
      </c>
      <c r="AO46" s="63">
        <v>155.86156673406398</v>
      </c>
      <c r="AP46" s="63">
        <v>1.7630335950485732</v>
      </c>
      <c r="AQ46" s="63">
        <v>22.898270323325224</v>
      </c>
      <c r="AR46" s="63">
        <v>56.979544561058624</v>
      </c>
      <c r="AS46" s="63">
        <v>0.59261068311642229</v>
      </c>
      <c r="AT46" s="63">
        <v>3022.3124456118089</v>
      </c>
      <c r="AU46" s="63">
        <v>100.64049965497377</v>
      </c>
      <c r="AV46" s="63">
        <v>851.00092752611226</v>
      </c>
      <c r="AW46" s="63">
        <v>26.256377314031031</v>
      </c>
    </row>
    <row r="47" spans="1:49">
      <c r="A47" s="4" t="s">
        <v>290</v>
      </c>
      <c r="B47" s="4" t="s">
        <v>332</v>
      </c>
      <c r="C47" s="63" t="s">
        <v>188</v>
      </c>
      <c r="D47" s="63">
        <v>2.714608111184202</v>
      </c>
      <c r="E47" s="63">
        <v>0.46138134644837031</v>
      </c>
      <c r="F47" s="63">
        <v>0.84127015470600852</v>
      </c>
      <c r="G47" s="63">
        <v>1.683957892939961E-2</v>
      </c>
      <c r="H47" s="63">
        <v>9.2087053566906552E-2</v>
      </c>
      <c r="I47" s="63">
        <v>18.698387809746329</v>
      </c>
      <c r="J47" s="63" t="s">
        <v>188</v>
      </c>
      <c r="K47" s="63">
        <v>2.4494436916334242E-2</v>
      </c>
      <c r="L47" s="63" t="s">
        <v>188</v>
      </c>
      <c r="M47" s="63">
        <v>2.8033474202803052E-3</v>
      </c>
      <c r="N47" s="63">
        <v>1.5047002082083516E-2</v>
      </c>
      <c r="O47" s="63">
        <v>3.0245054429923313E-2</v>
      </c>
      <c r="P47" s="63">
        <v>0.17976913840884112</v>
      </c>
      <c r="Q47" s="63">
        <v>3.7716957125948573E-2</v>
      </c>
      <c r="R47" s="63">
        <v>1.0147187402620769E-3</v>
      </c>
      <c r="S47" s="63" t="s">
        <v>188</v>
      </c>
      <c r="T47" s="63" t="s">
        <v>188</v>
      </c>
      <c r="U47" s="63" t="s">
        <v>188</v>
      </c>
      <c r="V47" s="63" t="s">
        <v>188</v>
      </c>
      <c r="W47" s="63">
        <v>7.1894762274485216E-4</v>
      </c>
      <c r="X47" s="63">
        <v>6.2207432771743927E-3</v>
      </c>
      <c r="Y47" s="63" t="s">
        <v>188</v>
      </c>
      <c r="Z47" s="63" t="s">
        <v>188</v>
      </c>
      <c r="AA47" s="63">
        <v>5.3601538218813621E-4</v>
      </c>
      <c r="AB47" s="63" t="s">
        <v>188</v>
      </c>
      <c r="AC47" s="63" t="s">
        <v>188</v>
      </c>
      <c r="AD47" s="63" t="s">
        <v>188</v>
      </c>
      <c r="AE47" s="63" t="s">
        <v>188</v>
      </c>
      <c r="AF47" s="63" t="s">
        <v>188</v>
      </c>
      <c r="AG47" s="63">
        <v>1.2786011330263351E-2</v>
      </c>
      <c r="AH47" s="63">
        <v>2.1655033319275912E-2</v>
      </c>
      <c r="AI47" s="63">
        <v>1.120042745822745E-2</v>
      </c>
      <c r="AJ47" s="63">
        <v>0.11261478583192208</v>
      </c>
      <c r="AK47" s="63">
        <v>51.482327631717872</v>
      </c>
      <c r="AL47" s="63">
        <v>2.3169574940298912</v>
      </c>
      <c r="AM47" s="63">
        <v>0.60451837217202475</v>
      </c>
      <c r="AN47" s="63">
        <v>0.30225918608601238</v>
      </c>
      <c r="AO47" s="63">
        <v>4.7338141819884632</v>
      </c>
      <c r="AP47" s="63">
        <v>31.630215613749641</v>
      </c>
      <c r="AQ47" s="63">
        <v>13.193644608309429</v>
      </c>
      <c r="AR47" s="63">
        <v>18.137440367675492</v>
      </c>
      <c r="AS47" s="63">
        <v>2.7197882758298064</v>
      </c>
      <c r="AT47" s="63">
        <v>1123.8838346750506</v>
      </c>
      <c r="AU47" s="63">
        <v>59.046075700664694</v>
      </c>
      <c r="AV47" s="63">
        <v>41.62506543721544</v>
      </c>
      <c r="AW47" s="63">
        <v>38.474487429135429</v>
      </c>
    </row>
    <row r="48" spans="1:49">
      <c r="A48" s="4" t="s">
        <v>290</v>
      </c>
      <c r="B48" s="4" t="s">
        <v>363</v>
      </c>
      <c r="C48" s="63">
        <v>0.86417807669999414</v>
      </c>
      <c r="D48" s="63">
        <v>6.7794758619492148</v>
      </c>
      <c r="E48" s="63">
        <v>2.1261873224286623</v>
      </c>
      <c r="F48" s="63">
        <v>4.5322164711625996</v>
      </c>
      <c r="G48" s="63">
        <v>0.39916360309980942</v>
      </c>
      <c r="H48" s="63">
        <v>0.94825410438808488</v>
      </c>
      <c r="I48" s="63">
        <v>14.483964146895824</v>
      </c>
      <c r="J48" s="63">
        <v>2.543672464742698</v>
      </c>
      <c r="K48" s="63">
        <v>0.39718080622890511</v>
      </c>
      <c r="L48" s="63">
        <v>0.13741127859672311</v>
      </c>
      <c r="M48" s="63">
        <v>1.1644694501018265</v>
      </c>
      <c r="N48" s="63">
        <v>1.8271913327693227E-2</v>
      </c>
      <c r="O48" s="63">
        <v>3.919169824304803E-2</v>
      </c>
      <c r="P48" s="63">
        <v>3.5953239134800252E-3</v>
      </c>
      <c r="Q48" s="63">
        <v>1.1582304844169537E-3</v>
      </c>
      <c r="R48" s="63">
        <v>9.619256161432185E-3</v>
      </c>
      <c r="S48" s="63">
        <v>7.1107916963053533E-2</v>
      </c>
      <c r="T48" s="63">
        <v>8.5066795316757995E-2</v>
      </c>
      <c r="U48" s="63">
        <v>6.2942207028061373E-2</v>
      </c>
      <c r="V48" s="63">
        <v>0.40160548590152056</v>
      </c>
      <c r="W48" s="63">
        <v>0.13968453388365454</v>
      </c>
      <c r="X48" s="63">
        <v>3.9399073452845025E-2</v>
      </c>
      <c r="Y48" s="63">
        <v>0.18920548502839096</v>
      </c>
      <c r="Z48" s="63">
        <v>2.9777521951905497E-2</v>
      </c>
      <c r="AA48" s="63">
        <v>0.18738194619338899</v>
      </c>
      <c r="AB48" s="63">
        <v>3.8302031084347155E-2</v>
      </c>
      <c r="AC48" s="63">
        <v>0.11138985660486041</v>
      </c>
      <c r="AD48" s="63">
        <v>1.5765687031398311E-2</v>
      </c>
      <c r="AE48" s="63">
        <v>0.11083351102317274</v>
      </c>
      <c r="AF48" s="63">
        <v>1.6571459959145367E-2</v>
      </c>
      <c r="AG48" s="63">
        <v>3.6264185939769073E-3</v>
      </c>
      <c r="AH48" s="63">
        <v>3.0149940647274876E-2</v>
      </c>
      <c r="AI48" s="63">
        <v>7.4141881754060694E-3</v>
      </c>
      <c r="AJ48" s="63">
        <v>1.3844809188245761</v>
      </c>
      <c r="AK48" s="63" t="s">
        <v>188</v>
      </c>
      <c r="AL48" s="63">
        <v>24.363890068151999</v>
      </c>
      <c r="AM48" s="63">
        <v>0.60189453013885152</v>
      </c>
      <c r="AN48" s="63" t="s">
        <v>188</v>
      </c>
      <c r="AO48" s="63" t="s">
        <v>188</v>
      </c>
      <c r="AP48" s="63" t="s">
        <v>188</v>
      </c>
      <c r="AQ48" s="63">
        <v>126.2041453950673</v>
      </c>
      <c r="AR48" s="63" t="s">
        <v>188</v>
      </c>
      <c r="AS48" s="63">
        <v>5.7160176597426116</v>
      </c>
      <c r="AT48" s="63" t="s">
        <v>188</v>
      </c>
      <c r="AU48" s="63">
        <v>8.0289988344307286</v>
      </c>
      <c r="AV48" s="63">
        <v>5.9186488251181641</v>
      </c>
      <c r="AW48" s="63">
        <v>361.86553703314502</v>
      </c>
    </row>
    <row r="49" spans="1:49">
      <c r="A49" s="4" t="s">
        <v>290</v>
      </c>
      <c r="B49" s="4" t="s">
        <v>394</v>
      </c>
      <c r="C49" s="63">
        <v>2.4371674703140638</v>
      </c>
      <c r="D49" s="63">
        <v>1081.6196333022224</v>
      </c>
      <c r="E49" s="63">
        <v>15.852906941345479</v>
      </c>
      <c r="F49" s="63">
        <v>2.3544812942864706</v>
      </c>
      <c r="G49" s="63">
        <v>0.2488745365983539</v>
      </c>
      <c r="H49" s="63">
        <v>0.35631860788731107</v>
      </c>
      <c r="I49" s="63">
        <v>15.949937467912759</v>
      </c>
      <c r="J49" s="63">
        <v>2.2712589232832223</v>
      </c>
      <c r="K49" s="63">
        <v>1.92026153349304</v>
      </c>
      <c r="L49" s="63">
        <v>0.74871945264819229</v>
      </c>
      <c r="M49" s="63">
        <v>1.6825353381661847</v>
      </c>
      <c r="N49" s="63">
        <v>2.6332033237429715</v>
      </c>
      <c r="O49" s="63">
        <v>1.5967735938672103</v>
      </c>
      <c r="P49" s="63">
        <v>0.21261021520681578</v>
      </c>
      <c r="Q49" s="63">
        <v>0.27816369787113016</v>
      </c>
      <c r="R49" s="63">
        <v>0.209849314119568</v>
      </c>
      <c r="S49" s="63">
        <v>0.75032993737613529</v>
      </c>
      <c r="T49" s="63">
        <v>2.8842493783113068</v>
      </c>
      <c r="U49" s="63">
        <v>0.40855259548700601</v>
      </c>
      <c r="V49" s="63">
        <v>2.2216551724292759</v>
      </c>
      <c r="W49" s="63">
        <v>0.55789564643169542</v>
      </c>
      <c r="X49" s="63">
        <v>5.7617774806281032E-2</v>
      </c>
      <c r="Y49" s="63">
        <v>0.4527314155629043</v>
      </c>
      <c r="Z49" s="63">
        <v>0.16236068390429409</v>
      </c>
      <c r="AA49" s="63">
        <v>0.43475082672909277</v>
      </c>
      <c r="AB49" s="63" t="s">
        <v>188</v>
      </c>
      <c r="AC49" s="63">
        <v>0.1381194485960949</v>
      </c>
      <c r="AD49" s="63" t="s">
        <v>188</v>
      </c>
      <c r="AE49" s="63">
        <v>5.9057866920034653E-2</v>
      </c>
      <c r="AF49" s="63" t="s">
        <v>188</v>
      </c>
      <c r="AG49" s="63">
        <v>0.36041083019219977</v>
      </c>
      <c r="AH49" s="63">
        <v>0.33048704198011675</v>
      </c>
      <c r="AI49" s="63">
        <v>0.22194171027557216</v>
      </c>
      <c r="AJ49" s="63">
        <v>0.2619998457550361</v>
      </c>
      <c r="AK49" s="63">
        <v>8.4430467467922128</v>
      </c>
      <c r="AL49" s="63">
        <v>162.53147959598917</v>
      </c>
      <c r="AM49" s="63">
        <v>0.22708290822307939</v>
      </c>
      <c r="AN49" s="63">
        <v>8.8715322304982094E-2</v>
      </c>
      <c r="AO49" s="63">
        <v>2.0837920687958698</v>
      </c>
      <c r="AP49" s="63">
        <v>57.938427057558094</v>
      </c>
      <c r="AQ49" s="63">
        <v>199.89112292851613</v>
      </c>
      <c r="AR49" s="63">
        <v>4.9608386639759452</v>
      </c>
      <c r="AS49" s="63">
        <v>169.96014269185397</v>
      </c>
      <c r="AT49" s="63">
        <v>29.496548697330223</v>
      </c>
      <c r="AU49" s="63">
        <v>5.3842467688847746</v>
      </c>
      <c r="AV49" s="63">
        <v>5.3109012294615923</v>
      </c>
      <c r="AW49" s="63">
        <v>273.50920309384281</v>
      </c>
    </row>
    <row r="50" spans="1:49" s="5" customFormat="1">
      <c r="A50" s="7" t="s">
        <v>290</v>
      </c>
      <c r="B50" s="7" t="s">
        <v>425</v>
      </c>
      <c r="C50" s="86">
        <v>4.2414033702184639</v>
      </c>
      <c r="D50" s="86">
        <v>4243.0686854238602</v>
      </c>
      <c r="E50" s="106">
        <v>64.654126130762805</v>
      </c>
      <c r="F50" s="106">
        <v>15.705449107910388</v>
      </c>
      <c r="G50" s="86">
        <v>0.75165133006289686</v>
      </c>
      <c r="H50" s="86">
        <v>3.1391922075994554</v>
      </c>
      <c r="I50" s="86">
        <v>18.616106338541723</v>
      </c>
      <c r="J50" s="86">
        <v>7.5262448638084622</v>
      </c>
      <c r="K50" s="86">
        <v>9.9305401691775881</v>
      </c>
      <c r="L50" s="86">
        <v>1.6003573622682412</v>
      </c>
      <c r="M50" s="86">
        <v>5.5534656573100589</v>
      </c>
      <c r="N50" s="86">
        <v>102.81734074905467</v>
      </c>
      <c r="O50" s="86">
        <v>7.9230138911539827</v>
      </c>
      <c r="P50" s="86">
        <v>2.1122701872787872</v>
      </c>
      <c r="Q50" s="86">
        <v>0.59456721398578161</v>
      </c>
      <c r="R50" s="86">
        <v>1.5439750557584819E-2</v>
      </c>
      <c r="S50" s="86">
        <v>9.1164147032282035</v>
      </c>
      <c r="T50" s="86">
        <v>12.084296130312284</v>
      </c>
      <c r="U50" s="86">
        <v>1.5452007292266217</v>
      </c>
      <c r="V50" s="86">
        <v>5.1780988973318003</v>
      </c>
      <c r="W50" s="86">
        <v>0.85995566346194019</v>
      </c>
      <c r="X50" s="86">
        <v>0.1598490733823483</v>
      </c>
      <c r="Y50" s="86">
        <v>0.76440661815345878</v>
      </c>
      <c r="Z50" s="86">
        <v>0.12851792172718826</v>
      </c>
      <c r="AA50" s="86">
        <v>0.82151860698987245</v>
      </c>
      <c r="AB50" s="86">
        <v>0.18851372339629677</v>
      </c>
      <c r="AC50" s="86">
        <v>0.6099358520508954</v>
      </c>
      <c r="AD50" s="86">
        <v>0.10000973771785034</v>
      </c>
      <c r="AE50" s="86">
        <v>0.71754301071165294</v>
      </c>
      <c r="AF50" s="86">
        <v>0.11457944158612936</v>
      </c>
      <c r="AG50" s="86">
        <v>2.7353763244996041</v>
      </c>
      <c r="AH50" s="86">
        <v>0.60777431366115886</v>
      </c>
      <c r="AI50" s="86">
        <v>0.79581526319257456</v>
      </c>
      <c r="AJ50" s="86">
        <v>1.066471283701196</v>
      </c>
      <c r="AK50" s="86">
        <v>73.204220068790718</v>
      </c>
      <c r="AL50" s="86">
        <v>2611.7885613101994</v>
      </c>
      <c r="AM50" s="86">
        <v>0</v>
      </c>
      <c r="AN50" s="86">
        <v>5.8175694056465757</v>
      </c>
      <c r="AO50" s="86" t="s">
        <v>188</v>
      </c>
      <c r="AP50" s="86">
        <v>163.36354822004179</v>
      </c>
      <c r="AQ50" s="86">
        <v>110009.24822696643</v>
      </c>
      <c r="AR50" s="86">
        <v>29.09493070315435</v>
      </c>
      <c r="AS50" s="86">
        <v>3809.2020541084148</v>
      </c>
      <c r="AT50" s="86">
        <v>66.453448898120527</v>
      </c>
      <c r="AU50" s="86">
        <v>2097.875058670506</v>
      </c>
      <c r="AV50" s="86">
        <v>0</v>
      </c>
      <c r="AW50" s="86">
        <v>36371.652266125158</v>
      </c>
    </row>
    <row r="51" spans="1:49" s="11" customFormat="1">
      <c r="A51" s="4" t="s">
        <v>460</v>
      </c>
      <c r="B51" s="4" t="s">
        <v>263</v>
      </c>
      <c r="C51" s="63">
        <v>1.8307938985584155E-2</v>
      </c>
      <c r="D51" s="63">
        <v>2.5052836015386952</v>
      </c>
      <c r="E51" s="63">
        <v>2.0762078082745021</v>
      </c>
      <c r="F51" s="63">
        <v>0.1488490408474519</v>
      </c>
      <c r="G51" s="63">
        <v>3.1110459652191114E-2</v>
      </c>
      <c r="H51" s="63">
        <v>5.4840062778165048E-2</v>
      </c>
      <c r="I51" s="63">
        <v>3.5120093357327957E-2</v>
      </c>
      <c r="J51" s="63">
        <v>5.5177911762725913E-2</v>
      </c>
      <c r="K51" s="63">
        <v>3.9758677852232936E-2</v>
      </c>
      <c r="L51" s="63">
        <v>1.3381817507739589E-2</v>
      </c>
      <c r="M51" s="63">
        <v>1.3771134171690664E-2</v>
      </c>
      <c r="N51" s="63">
        <v>9.0983731672970233E-2</v>
      </c>
      <c r="O51" s="63">
        <v>8.3545623634036972E-3</v>
      </c>
      <c r="P51" s="63">
        <v>4.5113478087528303E-2</v>
      </c>
      <c r="Q51" s="63">
        <v>1.6394916250532965E-2</v>
      </c>
      <c r="R51" s="63">
        <v>3.9844344549750912E-4</v>
      </c>
      <c r="S51" s="63">
        <v>5.026290354747167E-2</v>
      </c>
      <c r="T51" s="63">
        <v>0.12616636639648524</v>
      </c>
      <c r="U51" s="63">
        <v>1.448119549525336E-2</v>
      </c>
      <c r="V51" s="63">
        <v>5.5619890348786651E-2</v>
      </c>
      <c r="W51" s="63">
        <v>1.0085264696179146E-2</v>
      </c>
      <c r="X51" s="63">
        <v>2.2019304046254564E-3</v>
      </c>
      <c r="Y51" s="63">
        <v>8.2416394933395309E-3</v>
      </c>
      <c r="Z51" s="63">
        <v>8.7918373836037757E-4</v>
      </c>
      <c r="AA51" s="63">
        <v>5.4673609546726397E-3</v>
      </c>
      <c r="AB51" s="63">
        <v>8.8284514945359321E-4</v>
      </c>
      <c r="AC51" s="63">
        <v>2.1010747962382057E-3</v>
      </c>
      <c r="AD51" s="63">
        <v>2.6719704248118545E-4</v>
      </c>
      <c r="AE51" s="63">
        <v>1.6340898871093166E-3</v>
      </c>
      <c r="AF51" s="63">
        <v>2.1565513269336423E-4</v>
      </c>
      <c r="AG51" s="63">
        <v>4.4170693222718689E-3</v>
      </c>
      <c r="AH51" s="63">
        <v>2.2670912961936184E-3</v>
      </c>
      <c r="AI51" s="63">
        <v>-4.239104343660839E-5</v>
      </c>
      <c r="AJ51" s="63">
        <v>6.2381915782557251E-3</v>
      </c>
      <c r="AK51" s="63" t="s">
        <v>188</v>
      </c>
      <c r="AL51" s="63">
        <v>22.508600217182288</v>
      </c>
      <c r="AM51" s="63">
        <v>0.32393814278267002</v>
      </c>
      <c r="AN51" s="63" t="s">
        <v>188</v>
      </c>
      <c r="AO51" s="63">
        <v>176.67546639585484</v>
      </c>
      <c r="AP51" s="63">
        <v>0.57894042692031034</v>
      </c>
      <c r="AQ51" s="63">
        <v>373.05831807169142</v>
      </c>
      <c r="AR51" s="63">
        <v>1.0298316947029804</v>
      </c>
      <c r="AS51" s="63">
        <v>2.4338103570883649</v>
      </c>
      <c r="AT51" s="63">
        <v>52.609499112001764</v>
      </c>
      <c r="AU51" s="63">
        <v>65.723777827426375</v>
      </c>
      <c r="AV51" s="63">
        <v>36.519114695723808</v>
      </c>
      <c r="AW51" s="63">
        <v>87.32181697132431</v>
      </c>
    </row>
    <row r="52" spans="1:49">
      <c r="A52" s="4" t="s">
        <v>460</v>
      </c>
      <c r="B52" s="4" t="s">
        <v>300</v>
      </c>
      <c r="C52" s="63" t="s">
        <v>188</v>
      </c>
      <c r="D52" s="63">
        <v>1.8111501520536188</v>
      </c>
      <c r="E52" s="63">
        <v>0.42051985143933424</v>
      </c>
      <c r="F52" s="63" t="s">
        <v>188</v>
      </c>
      <c r="G52" s="63">
        <v>4.5331884118389953E-2</v>
      </c>
      <c r="H52" s="63">
        <v>0.27064384799275937</v>
      </c>
      <c r="I52" s="63" t="s">
        <v>188</v>
      </c>
      <c r="J52" s="63" t="s">
        <v>188</v>
      </c>
      <c r="K52" s="63">
        <v>7.5630409964047478E-3</v>
      </c>
      <c r="L52" s="63">
        <v>2.258717616862129E-3</v>
      </c>
      <c r="M52" s="63">
        <v>6.7606781953204404E-3</v>
      </c>
      <c r="N52" s="63">
        <v>5.9112589383303327E-3</v>
      </c>
      <c r="O52" s="63">
        <v>3.3035341956929565E-3</v>
      </c>
      <c r="P52" s="63">
        <v>1.4152240267938715E-2</v>
      </c>
      <c r="Q52" s="63" t="s">
        <v>188</v>
      </c>
      <c r="R52" s="63" t="s">
        <v>188</v>
      </c>
      <c r="S52" s="63">
        <v>7.7882987802646228E-3</v>
      </c>
      <c r="T52" s="63">
        <v>2.6116064619488982E-2</v>
      </c>
      <c r="U52" s="63">
        <v>3.1686776215405165E-3</v>
      </c>
      <c r="V52" s="63">
        <v>1.5295559425688811E-2</v>
      </c>
      <c r="W52" s="63">
        <v>3.7493537738449594E-3</v>
      </c>
      <c r="X52" s="63">
        <v>4.0406854370599113E-3</v>
      </c>
      <c r="Y52" s="63">
        <v>4.0624109591320288E-3</v>
      </c>
      <c r="Z52" s="63" t="s">
        <v>188</v>
      </c>
      <c r="AA52" s="63">
        <v>2.191161781133117E-3</v>
      </c>
      <c r="AB52" s="63" t="s">
        <v>188</v>
      </c>
      <c r="AC52" s="63">
        <v>5.1926650249663881E-4</v>
      </c>
      <c r="AD52" s="63" t="s">
        <v>188</v>
      </c>
      <c r="AE52" s="63">
        <v>4.7183982319062151E-4</v>
      </c>
      <c r="AF52" s="63" t="s">
        <v>188</v>
      </c>
      <c r="AG52" s="63">
        <v>1.8650204675396363E-3</v>
      </c>
      <c r="AH52" s="63">
        <v>1.6191346596687556E-2</v>
      </c>
      <c r="AI52" s="63" t="s">
        <v>188</v>
      </c>
      <c r="AJ52" s="63">
        <v>4.6161930329892183E-3</v>
      </c>
      <c r="AK52" s="63">
        <v>44.961358126014694</v>
      </c>
      <c r="AL52" s="63" t="s">
        <v>188</v>
      </c>
      <c r="AM52" s="63">
        <v>1.089381801817201</v>
      </c>
      <c r="AN52" s="63">
        <v>0.39615157451707711</v>
      </c>
      <c r="AO52" s="63">
        <v>53.388445803943974</v>
      </c>
      <c r="AP52" s="63">
        <v>1.4901593906311574</v>
      </c>
      <c r="AQ52" s="63">
        <v>61.698735161331768</v>
      </c>
      <c r="AR52" s="63">
        <v>29.908455049030682</v>
      </c>
      <c r="AS52" s="63">
        <v>0.69323022730012396</v>
      </c>
      <c r="AT52" s="63">
        <v>1532.4726785621551</v>
      </c>
      <c r="AU52" s="63">
        <v>298.20071293880261</v>
      </c>
      <c r="AV52" s="63">
        <v>626.17048773739009</v>
      </c>
      <c r="AW52" s="63">
        <v>34.278505110983225</v>
      </c>
    </row>
    <row r="53" spans="1:49">
      <c r="A53" s="4" t="s">
        <v>460</v>
      </c>
      <c r="B53" s="4" t="s">
        <v>332</v>
      </c>
      <c r="C53" s="63" t="s">
        <v>188</v>
      </c>
      <c r="D53" s="63">
        <v>0.44410231780724313</v>
      </c>
      <c r="E53" s="63">
        <v>8.6725716570773326E-2</v>
      </c>
      <c r="F53" s="63">
        <v>0.39459708194074317</v>
      </c>
      <c r="G53" s="63">
        <v>5.0596407255126701E-2</v>
      </c>
      <c r="H53" s="63">
        <v>0.87601057286888251</v>
      </c>
      <c r="I53" s="63">
        <v>2.2027303082370531</v>
      </c>
      <c r="J53" s="63" t="s">
        <v>188</v>
      </c>
      <c r="K53" s="63" t="s">
        <v>188</v>
      </c>
      <c r="L53" s="63" t="s">
        <v>188</v>
      </c>
      <c r="M53" s="63">
        <v>4.8627040427905149E-3</v>
      </c>
      <c r="N53" s="63" t="s">
        <v>188</v>
      </c>
      <c r="O53" s="63">
        <v>8.2354116166393225E-4</v>
      </c>
      <c r="P53" s="63">
        <v>8.196485203088591E-2</v>
      </c>
      <c r="Q53" s="63">
        <v>2.2250102623117009E-3</v>
      </c>
      <c r="R53" s="63">
        <v>5.0317700205984399E-4</v>
      </c>
      <c r="S53" s="63">
        <v>1.4021673644472891E-3</v>
      </c>
      <c r="T53" s="63" t="s">
        <v>188</v>
      </c>
      <c r="U53" s="63">
        <v>1.0496540788243419E-3</v>
      </c>
      <c r="V53" s="63">
        <v>4.6733448480556139E-3</v>
      </c>
      <c r="W53" s="63">
        <v>1.6603636896749309E-3</v>
      </c>
      <c r="X53" s="63">
        <v>1.3403007374986414E-3</v>
      </c>
      <c r="Y53" s="63">
        <v>1.5271579130835559E-3</v>
      </c>
      <c r="Z53" s="63" t="s">
        <v>188</v>
      </c>
      <c r="AA53" s="63">
        <v>1.0192965236598375E-3</v>
      </c>
      <c r="AB53" s="63" t="s">
        <v>188</v>
      </c>
      <c r="AC53" s="63" t="s">
        <v>188</v>
      </c>
      <c r="AD53" s="63" t="s">
        <v>188</v>
      </c>
      <c r="AE53" s="63" t="s">
        <v>188</v>
      </c>
      <c r="AF53" s="63" t="s">
        <v>188</v>
      </c>
      <c r="AG53" s="63">
        <v>1.2153112582031734E-4</v>
      </c>
      <c r="AH53" s="63">
        <v>6.2289344947171095E-3</v>
      </c>
      <c r="AI53" s="63">
        <v>3.7185577872304609E-3</v>
      </c>
      <c r="AJ53" s="63">
        <v>3.1319168611037888E-2</v>
      </c>
      <c r="AK53" s="63">
        <v>8.6986947183373875</v>
      </c>
      <c r="AL53" s="63">
        <v>3.2954525442315394</v>
      </c>
      <c r="AM53" s="63">
        <v>0.79971344047672865</v>
      </c>
      <c r="AN53" s="63">
        <v>0.30049102327157667</v>
      </c>
      <c r="AO53" s="63">
        <v>4.7962909005092103</v>
      </c>
      <c r="AP53" s="63">
        <v>46.049929900573524</v>
      </c>
      <c r="AQ53" s="63">
        <v>72.070967874380884</v>
      </c>
      <c r="AR53" s="63">
        <v>2.0204560102617948</v>
      </c>
      <c r="AS53" s="63">
        <v>1.29694611533072</v>
      </c>
      <c r="AT53" s="63">
        <v>92.766759095300515</v>
      </c>
      <c r="AU53" s="63">
        <v>138.88854538453845</v>
      </c>
      <c r="AV53" s="63">
        <v>60.272566636859644</v>
      </c>
      <c r="AW53" s="63">
        <v>47.228518698087008</v>
      </c>
    </row>
    <row r="54" spans="1:49">
      <c r="A54" s="4" t="s">
        <v>460</v>
      </c>
      <c r="B54" s="4" t="s">
        <v>363</v>
      </c>
      <c r="C54" s="63">
        <v>0.91704710757669394</v>
      </c>
      <c r="D54" s="63">
        <v>7.5411422658944991</v>
      </c>
      <c r="E54" s="63">
        <v>0.47226364042229957</v>
      </c>
      <c r="F54" s="63">
        <v>0.79650072024274099</v>
      </c>
      <c r="G54" s="63">
        <v>0.41142894396839275</v>
      </c>
      <c r="H54" s="63">
        <v>0.81583907821033586</v>
      </c>
      <c r="I54" s="63">
        <v>2.3381404523807068</v>
      </c>
      <c r="J54" s="63">
        <v>1.248342176044102</v>
      </c>
      <c r="K54" s="63">
        <v>0.44259905956949819</v>
      </c>
      <c r="L54" s="63">
        <v>0.69993461742177143</v>
      </c>
      <c r="M54" s="63">
        <v>1.3371919902213889</v>
      </c>
      <c r="N54" s="63">
        <v>2.1453898863799597E-2</v>
      </c>
      <c r="O54" s="63">
        <v>2.6891939179377794E-2</v>
      </c>
      <c r="P54" s="63">
        <v>2.36436280295529E-3</v>
      </c>
      <c r="Q54" s="63" t="s">
        <v>188</v>
      </c>
      <c r="R54" s="63">
        <v>1.9501173960839366E-3</v>
      </c>
      <c r="S54" s="63">
        <v>1.0905502710121484</v>
      </c>
      <c r="T54" s="63">
        <v>3.4480889843169416</v>
      </c>
      <c r="U54" s="63">
        <v>0.54270925274392112</v>
      </c>
      <c r="V54" s="63">
        <v>2.4543828088348905</v>
      </c>
      <c r="W54" s="63">
        <v>0.60685501244160989</v>
      </c>
      <c r="X54" s="63">
        <v>0.13478674025817886</v>
      </c>
      <c r="Y54" s="63">
        <v>0.52063339611362647</v>
      </c>
      <c r="Z54" s="63">
        <v>6.9384631527811103E-2</v>
      </c>
      <c r="AA54" s="63">
        <v>0.3380468927558542</v>
      </c>
      <c r="AB54" s="63">
        <v>5.4754856140507062E-2</v>
      </c>
      <c r="AC54" s="63">
        <v>0.12799716333054634</v>
      </c>
      <c r="AD54" s="63">
        <v>1.5292106016586024E-2</v>
      </c>
      <c r="AE54" s="63">
        <v>9.2877570423522959E-2</v>
      </c>
      <c r="AF54" s="63">
        <v>1.1472172500230625E-2</v>
      </c>
      <c r="AG54" s="63">
        <v>1.912073034121776E-3</v>
      </c>
      <c r="AH54" s="63">
        <v>2.6774060010978932E-2</v>
      </c>
      <c r="AI54" s="63">
        <v>5.6780899922687011E-3</v>
      </c>
      <c r="AJ54" s="63">
        <v>1.0672484332219649</v>
      </c>
      <c r="AK54" s="63" t="s">
        <v>188</v>
      </c>
      <c r="AL54" s="63">
        <v>8.5728922186332763</v>
      </c>
      <c r="AM54" s="63">
        <v>0.60501207392287437</v>
      </c>
      <c r="AN54" s="63" t="s">
        <v>188</v>
      </c>
      <c r="AO54" s="63" t="s">
        <v>188</v>
      </c>
      <c r="AP54" s="63">
        <v>0.91074879854603008</v>
      </c>
      <c r="AQ54" s="63">
        <v>225.33677431524475</v>
      </c>
      <c r="AR54" s="63" t="s">
        <v>188</v>
      </c>
      <c r="AS54" s="63">
        <v>6.6574490519522547</v>
      </c>
      <c r="AT54" s="63" t="s">
        <v>188</v>
      </c>
      <c r="AU54" s="63">
        <v>16.948744930601396</v>
      </c>
      <c r="AV54" s="63">
        <v>3.427861555101233</v>
      </c>
      <c r="AW54" s="63">
        <v>156.81279086954328</v>
      </c>
    </row>
    <row r="55" spans="1:49">
      <c r="A55" s="4" t="s">
        <v>460</v>
      </c>
      <c r="B55" s="4" t="s">
        <v>394</v>
      </c>
      <c r="C55" s="63">
        <v>1.316257481167395</v>
      </c>
      <c r="D55" s="63">
        <v>199.77600973822132</v>
      </c>
      <c r="E55" s="63">
        <v>3.8244381414669917</v>
      </c>
      <c r="F55" s="63">
        <v>0.546268403685642</v>
      </c>
      <c r="G55" s="63">
        <v>0.56145602500374425</v>
      </c>
      <c r="H55" s="63">
        <v>0.5507756804024303</v>
      </c>
      <c r="I55" s="63">
        <v>7.1514749402650848</v>
      </c>
      <c r="J55" s="63">
        <v>3.6307719864809247</v>
      </c>
      <c r="K55" s="63">
        <v>2.2482387595739062</v>
      </c>
      <c r="L55" s="63">
        <v>2.5245829975973684</v>
      </c>
      <c r="M55" s="63">
        <v>3.1528948015493561</v>
      </c>
      <c r="N55" s="63">
        <v>1.3692697547301051</v>
      </c>
      <c r="O55" s="63">
        <v>0.65785759110800002</v>
      </c>
      <c r="P55" s="63">
        <v>0.21378192717802255</v>
      </c>
      <c r="Q55" s="63">
        <v>0.25241007184253483</v>
      </c>
      <c r="R55" s="63">
        <v>0.19051848216884862</v>
      </c>
      <c r="S55" s="63">
        <v>9.1048043396568676</v>
      </c>
      <c r="T55" s="63">
        <v>27.271497144599621</v>
      </c>
      <c r="U55" s="63">
        <v>2.9869895752116906</v>
      </c>
      <c r="V55" s="63">
        <v>11.599808088712363</v>
      </c>
      <c r="W55" s="63">
        <v>2.4481882007050459</v>
      </c>
      <c r="X55" s="63">
        <v>0.45698051378626942</v>
      </c>
      <c r="Y55" s="63">
        <v>1.9955348771995547</v>
      </c>
      <c r="Z55" s="63">
        <v>0.34170295087799962</v>
      </c>
      <c r="AA55" s="63">
        <v>1.2842339256321627</v>
      </c>
      <c r="AB55" s="63">
        <v>9.7287272382076004E-2</v>
      </c>
      <c r="AC55" s="63">
        <v>0.33121099541424998</v>
      </c>
      <c r="AD55" s="63" t="s">
        <v>188</v>
      </c>
      <c r="AE55" s="63">
        <v>0.12539845389151194</v>
      </c>
      <c r="AF55" s="63" t="s">
        <v>188</v>
      </c>
      <c r="AG55" s="63">
        <v>0.27282066153153012</v>
      </c>
      <c r="AH55" s="63">
        <v>0.32770296460531084</v>
      </c>
      <c r="AI55" s="63">
        <v>0.22299001728176823</v>
      </c>
      <c r="AJ55" s="63">
        <v>0.72334793528328234</v>
      </c>
      <c r="AK55" s="63">
        <v>11.581052469116463</v>
      </c>
      <c r="AL55" s="63">
        <v>509.75729242571674</v>
      </c>
      <c r="AM55" s="63">
        <v>0.39602233300819573</v>
      </c>
      <c r="AN55" s="63">
        <v>0.52444561804881973</v>
      </c>
      <c r="AO55" s="63">
        <v>2.1493173443357931</v>
      </c>
      <c r="AP55" s="63">
        <v>71.882471747658187</v>
      </c>
      <c r="AQ55" s="63">
        <v>226.24364311580271</v>
      </c>
      <c r="AR55" s="63">
        <v>8.0734719859345034</v>
      </c>
      <c r="AS55" s="63">
        <v>777.67754162330846</v>
      </c>
      <c r="AT55" s="63">
        <v>35.509458479895045</v>
      </c>
      <c r="AU55" s="63">
        <v>26.951001809835663</v>
      </c>
      <c r="AV55" s="63">
        <v>9.9699557522123907</v>
      </c>
      <c r="AW55" s="63">
        <v>460.9804254607584</v>
      </c>
    </row>
    <row r="56" spans="1:49" s="5" customFormat="1">
      <c r="A56" s="7" t="s">
        <v>460</v>
      </c>
      <c r="B56" s="7" t="s">
        <v>425</v>
      </c>
      <c r="C56" s="86">
        <v>11.567558448346167</v>
      </c>
      <c r="D56" s="86">
        <v>3753.8164906253219</v>
      </c>
      <c r="E56" s="106">
        <v>95.66650041211922</v>
      </c>
      <c r="F56" s="106">
        <v>62.87839390215057</v>
      </c>
      <c r="G56" s="86">
        <v>2.8897365945594089</v>
      </c>
      <c r="H56" s="86">
        <v>10.332577127663244</v>
      </c>
      <c r="I56" s="86">
        <v>18.518199875643418</v>
      </c>
      <c r="J56" s="86">
        <v>17.592632655862332</v>
      </c>
      <c r="K56" s="86">
        <v>21.420190178536263</v>
      </c>
      <c r="L56" s="86">
        <v>4.9870607554288329</v>
      </c>
      <c r="M56" s="86">
        <v>14.661754361653694</v>
      </c>
      <c r="N56" s="86">
        <v>96.089466965615031</v>
      </c>
      <c r="O56" s="86">
        <v>11.971720981775299</v>
      </c>
      <c r="P56" s="86">
        <v>1.5710529765339656</v>
      </c>
      <c r="Q56" s="86">
        <v>0.39254579021825858</v>
      </c>
      <c r="R56" s="86">
        <v>2.5297613440142318E-2</v>
      </c>
      <c r="S56" s="86">
        <v>30.966210957138923</v>
      </c>
      <c r="T56" s="86">
        <v>53.923003456056556</v>
      </c>
      <c r="U56" s="86">
        <v>6.4680829870880698</v>
      </c>
      <c r="V56" s="86">
        <v>23.050951262064686</v>
      </c>
      <c r="W56" s="86">
        <v>4.0504137704493699</v>
      </c>
      <c r="X56" s="86">
        <v>0.83498297694955159</v>
      </c>
      <c r="Y56" s="86">
        <v>3.4043933989693724</v>
      </c>
      <c r="Z56" s="86">
        <v>0.49628948908486342</v>
      </c>
      <c r="AA56" s="86">
        <v>2.7691159121039024</v>
      </c>
      <c r="AB56" s="86">
        <v>0.57192752006121894</v>
      </c>
      <c r="AC56" s="86">
        <v>1.6816725996588486</v>
      </c>
      <c r="AD56" s="86">
        <v>0.25622527328711425</v>
      </c>
      <c r="AE56" s="86">
        <v>1.7409302614974405</v>
      </c>
      <c r="AF56" s="86">
        <v>0.2637637593625185</v>
      </c>
      <c r="AG56" s="86">
        <v>2.8356969133951409</v>
      </c>
      <c r="AH56" s="86">
        <v>0.80174749967444436</v>
      </c>
      <c r="AI56" s="86">
        <v>1.4261771266619165</v>
      </c>
      <c r="AJ56" s="86">
        <v>2.307976288228891</v>
      </c>
      <c r="AK56" s="86">
        <v>335.45894341897065</v>
      </c>
      <c r="AL56" s="86">
        <v>5612.3880609849994</v>
      </c>
      <c r="AM56" s="86">
        <v>0</v>
      </c>
      <c r="AN56" s="86">
        <v>17.333907729038014</v>
      </c>
      <c r="AO56" s="86" t="s">
        <v>188</v>
      </c>
      <c r="AP56" s="86">
        <v>240.64676382646826</v>
      </c>
      <c r="AQ56" s="86">
        <v>244294.43905345959</v>
      </c>
      <c r="AR56" s="86">
        <v>75.293340487971719</v>
      </c>
      <c r="AS56" s="86">
        <v>3100.7812452566104</v>
      </c>
      <c r="AT56" s="86">
        <v>128.25391522557703</v>
      </c>
      <c r="AU56" s="86">
        <v>12203.633299132489</v>
      </c>
      <c r="AV56" s="86">
        <v>0</v>
      </c>
      <c r="AW56" s="86">
        <v>65079.557177007104</v>
      </c>
    </row>
    <row r="57" spans="1:49">
      <c r="A57" s="4" t="s">
        <v>461</v>
      </c>
      <c r="B57" s="4" t="s">
        <v>263</v>
      </c>
      <c r="C57" s="63">
        <v>3.6755095579554815E-2</v>
      </c>
      <c r="D57" s="63">
        <v>7.1842038953353535</v>
      </c>
      <c r="E57" s="63">
        <v>1.3666026461939085</v>
      </c>
      <c r="F57" s="63">
        <v>0.35422042019920746</v>
      </c>
      <c r="G57" s="63">
        <v>1.9049149746454885E-2</v>
      </c>
      <c r="H57" s="63">
        <v>5.8257900733207198E-2</v>
      </c>
      <c r="I57" s="63">
        <v>3.5483112150107972E-2</v>
      </c>
      <c r="J57" s="63">
        <v>0.15181217086873675</v>
      </c>
      <c r="K57" s="63">
        <v>8.9605839767444073E-2</v>
      </c>
      <c r="L57" s="63">
        <v>6.3626630316643311E-3</v>
      </c>
      <c r="M57" s="63">
        <v>8.3402836223333502E-3</v>
      </c>
      <c r="N57" s="63">
        <v>0.21263845511609789</v>
      </c>
      <c r="O57" s="63">
        <v>2.2672427491668798E-2</v>
      </c>
      <c r="P57" s="63">
        <v>4.6399320348042394E-2</v>
      </c>
      <c r="Q57" s="63">
        <v>4.0445355777523555E-2</v>
      </c>
      <c r="R57" s="63">
        <v>3.5218066387418735E-4</v>
      </c>
      <c r="S57" s="63">
        <v>5.0987041988419947E-2</v>
      </c>
      <c r="T57" s="63">
        <v>5.7075721179664335E-2</v>
      </c>
      <c r="U57" s="63">
        <v>5.5461820611958793E-3</v>
      </c>
      <c r="V57" s="63">
        <v>1.6881372604766492E-2</v>
      </c>
      <c r="W57" s="63">
        <v>2.5163014389805167E-3</v>
      </c>
      <c r="X57" s="63">
        <v>5.6679875946179595E-4</v>
      </c>
      <c r="Y57" s="63">
        <v>2.2227907897696257E-3</v>
      </c>
      <c r="Z57" s="63">
        <v>2.603938672414092E-4</v>
      </c>
      <c r="AA57" s="63">
        <v>2.0265398305495158E-3</v>
      </c>
      <c r="AB57" s="63">
        <v>4.4824231876660373E-4</v>
      </c>
      <c r="AC57" s="63">
        <v>1.4497989558161575E-3</v>
      </c>
      <c r="AD57" s="63">
        <v>2.2900815058331066E-4</v>
      </c>
      <c r="AE57" s="63">
        <v>1.6506226917248877E-3</v>
      </c>
      <c r="AF57" s="63">
        <v>2.6109755072217962E-4</v>
      </c>
      <c r="AG57" s="63">
        <v>9.4072064096651607E-3</v>
      </c>
      <c r="AH57" s="63">
        <v>3.5387177909720884E-3</v>
      </c>
      <c r="AI57" s="63">
        <v>1.4645811970993893E-3</v>
      </c>
      <c r="AJ57" s="63">
        <v>4.7937781014058501E-3</v>
      </c>
      <c r="AK57" s="63" t="s">
        <v>188</v>
      </c>
      <c r="AL57" s="63">
        <v>44.963311266929054</v>
      </c>
      <c r="AM57" s="63">
        <v>0.21818678113292003</v>
      </c>
      <c r="AN57" s="63" t="s">
        <v>188</v>
      </c>
      <c r="AO57" s="63">
        <v>82.827350753291725</v>
      </c>
      <c r="AP57" s="63">
        <v>0.80342113542957172</v>
      </c>
      <c r="AQ57" s="63">
        <v>538.2108672476129</v>
      </c>
      <c r="AR57" s="63">
        <v>0.19854239062545356</v>
      </c>
      <c r="AS57" s="63">
        <v>7.4888328918179674</v>
      </c>
      <c r="AT57" s="63">
        <v>2.6760422548466027</v>
      </c>
      <c r="AU57" s="63">
        <v>42.148282093204223</v>
      </c>
      <c r="AV57" s="63">
        <v>18.376117015150111</v>
      </c>
      <c r="AW57" s="63">
        <v>197.48835836814428</v>
      </c>
    </row>
    <row r="58" spans="1:49">
      <c r="A58" s="4" t="s">
        <v>461</v>
      </c>
      <c r="B58" s="4" t="s">
        <v>300</v>
      </c>
      <c r="C58" s="63">
        <v>6.9058495691130218E-3</v>
      </c>
      <c r="D58" s="63">
        <v>2.2293366755298201</v>
      </c>
      <c r="E58" s="63">
        <v>0.1239726103285929</v>
      </c>
      <c r="F58" s="63">
        <v>4.3476975458747791E-2</v>
      </c>
      <c r="G58" s="63">
        <v>3.3689703442535038E-2</v>
      </c>
      <c r="H58" s="63">
        <v>0.46881139402340372</v>
      </c>
      <c r="I58" s="63" t="s">
        <v>188</v>
      </c>
      <c r="J58" s="63">
        <v>0.36779692261608182</v>
      </c>
      <c r="K58" s="63">
        <v>8.8646282602547737E-3</v>
      </c>
      <c r="L58" s="63" t="s">
        <v>188</v>
      </c>
      <c r="M58" s="63">
        <v>1.2904376248130697E-3</v>
      </c>
      <c r="N58" s="63">
        <v>2.3316883011637483E-2</v>
      </c>
      <c r="O58" s="63">
        <v>5.6116186168223628E-3</v>
      </c>
      <c r="P58" s="63">
        <v>4.7364515702446337E-3</v>
      </c>
      <c r="Q58" s="63" t="s">
        <v>188</v>
      </c>
      <c r="R58" s="63" t="s">
        <v>188</v>
      </c>
      <c r="S58" s="63">
        <v>6.2577471076601414E-3</v>
      </c>
      <c r="T58" s="63">
        <v>2.397757437909807E-2</v>
      </c>
      <c r="U58" s="63">
        <v>1.2821436186774917E-3</v>
      </c>
      <c r="V58" s="63">
        <v>5.7176764563973935E-3</v>
      </c>
      <c r="W58" s="63">
        <v>1.2443196230110033E-3</v>
      </c>
      <c r="X58" s="63">
        <v>1.9249573660674191E-3</v>
      </c>
      <c r="Y58" s="63">
        <v>9.0929765357658011E-4</v>
      </c>
      <c r="Z58" s="63" t="s">
        <v>188</v>
      </c>
      <c r="AA58" s="63">
        <v>4.4934680942057477E-4</v>
      </c>
      <c r="AB58" s="63" t="s">
        <v>188</v>
      </c>
      <c r="AC58" s="63" t="s">
        <v>188</v>
      </c>
      <c r="AD58" s="63" t="s">
        <v>188</v>
      </c>
      <c r="AE58" s="63">
        <v>4.4525307800587547E-4</v>
      </c>
      <c r="AF58" s="63" t="s">
        <v>188</v>
      </c>
      <c r="AG58" s="63">
        <v>2.6716499545583806E-3</v>
      </c>
      <c r="AH58" s="63">
        <v>1.8101935760450827E-2</v>
      </c>
      <c r="AI58" s="63" t="s">
        <v>188</v>
      </c>
      <c r="AJ58" s="63">
        <v>1.6916700041559739E-3</v>
      </c>
      <c r="AK58" s="63">
        <v>22.748810982087747</v>
      </c>
      <c r="AL58" s="63">
        <v>6.2874415574973233</v>
      </c>
      <c r="AM58" s="63">
        <v>0.80172466823648059</v>
      </c>
      <c r="AN58" s="63">
        <v>0.30050844262643178</v>
      </c>
      <c r="AO58" s="63">
        <v>31.964589604721287</v>
      </c>
      <c r="AP58" s="63">
        <v>0.29940197892844395</v>
      </c>
      <c r="AQ58" s="63">
        <v>86.107207540675617</v>
      </c>
      <c r="AR58" s="63">
        <v>9.8221880398091201</v>
      </c>
      <c r="AS58" s="63">
        <v>1.4992228220381953</v>
      </c>
      <c r="AT58" s="63">
        <v>714.51643966348718</v>
      </c>
      <c r="AU58" s="63">
        <v>168.64040537964789</v>
      </c>
      <c r="AV58" s="63">
        <v>264.85409431814873</v>
      </c>
      <c r="AW58" s="63">
        <v>58.981734001520884</v>
      </c>
    </row>
    <row r="59" spans="1:49">
      <c r="A59" s="4" t="s">
        <v>461</v>
      </c>
      <c r="B59" s="4" t="s">
        <v>332</v>
      </c>
      <c r="C59" s="63" t="s">
        <v>188</v>
      </c>
      <c r="D59" s="63">
        <v>0.38542577200770239</v>
      </c>
      <c r="E59" s="63">
        <v>0.10323319725839392</v>
      </c>
      <c r="F59" s="63">
        <v>8.3644953176088291E-2</v>
      </c>
      <c r="G59" s="63">
        <v>2.8036632955672037E-2</v>
      </c>
      <c r="H59" s="63">
        <v>0.67626442121050523</v>
      </c>
      <c r="I59" s="63">
        <v>6.3192121135371246E-2</v>
      </c>
      <c r="J59" s="63" t="s">
        <v>188</v>
      </c>
      <c r="K59" s="63" t="s">
        <v>188</v>
      </c>
      <c r="L59" s="63" t="s">
        <v>188</v>
      </c>
      <c r="M59" s="63">
        <v>-1.0622492810215972E-4</v>
      </c>
      <c r="N59" s="63">
        <v>1.0841036793955537E-2</v>
      </c>
      <c r="O59" s="63">
        <v>3.5930456845113541E-2</v>
      </c>
      <c r="P59" s="63">
        <v>2.3900055717515634E-2</v>
      </c>
      <c r="Q59" s="63">
        <v>2.171479158351882E-3</v>
      </c>
      <c r="R59" s="63">
        <v>1.7821553140513898E-3</v>
      </c>
      <c r="S59" s="63" t="s">
        <v>188</v>
      </c>
      <c r="T59" s="63" t="s">
        <v>188</v>
      </c>
      <c r="U59" s="63" t="s">
        <v>188</v>
      </c>
      <c r="V59" s="63" t="s">
        <v>188</v>
      </c>
      <c r="W59" s="63" t="s">
        <v>188</v>
      </c>
      <c r="X59" s="63">
        <v>6.9407185094291443E-4</v>
      </c>
      <c r="Y59" s="63" t="s">
        <v>188</v>
      </c>
      <c r="Z59" s="63" t="s">
        <v>188</v>
      </c>
      <c r="AA59" s="63" t="s">
        <v>188</v>
      </c>
      <c r="AB59" s="63" t="s">
        <v>188</v>
      </c>
      <c r="AC59" s="63" t="s">
        <v>188</v>
      </c>
      <c r="AD59" s="63" t="s">
        <v>188</v>
      </c>
      <c r="AE59" s="63" t="s">
        <v>188</v>
      </c>
      <c r="AF59" s="63" t="s">
        <v>188</v>
      </c>
      <c r="AG59" s="63">
        <v>4.7885623090245973E-3</v>
      </c>
      <c r="AH59" s="63">
        <v>1.3911224139219197E-2</v>
      </c>
      <c r="AI59" s="63">
        <v>2.7816761419506373E-3</v>
      </c>
      <c r="AJ59" s="63">
        <v>1.7698033077580163E-2</v>
      </c>
      <c r="AK59" s="63">
        <v>6.184960751622774</v>
      </c>
      <c r="AL59" s="63">
        <v>1.9256433905157844</v>
      </c>
      <c r="AM59" s="63">
        <v>0.60829342810194609</v>
      </c>
      <c r="AN59" s="63">
        <v>0.30414671405097304</v>
      </c>
      <c r="AO59" s="63">
        <v>1.8254795459594007</v>
      </c>
      <c r="AP59" s="63">
        <v>79.246008693925603</v>
      </c>
      <c r="AQ59" s="63">
        <v>48.542982583010343</v>
      </c>
      <c r="AR59" s="63">
        <v>2.1304796553831067</v>
      </c>
      <c r="AS59" s="63">
        <v>0.81074833823240589</v>
      </c>
      <c r="AT59" s="63">
        <v>26.56306564926032</v>
      </c>
      <c r="AU59" s="63">
        <v>88.109185323551102</v>
      </c>
      <c r="AV59" s="63">
        <v>78.023227393724866</v>
      </c>
      <c r="AW59" s="63">
        <v>32.938916508214533</v>
      </c>
    </row>
    <row r="60" spans="1:49">
      <c r="A60" s="4" t="s">
        <v>461</v>
      </c>
      <c r="B60" s="4" t="s">
        <v>363</v>
      </c>
      <c r="C60" s="63">
        <v>0.33267750831873011</v>
      </c>
      <c r="D60" s="63">
        <v>5.3288548317421132</v>
      </c>
      <c r="E60" s="63">
        <v>0.15138069211728294</v>
      </c>
      <c r="F60" s="63">
        <v>0.24576440439302125</v>
      </c>
      <c r="G60" s="63">
        <v>0.22205504599537049</v>
      </c>
      <c r="H60" s="63">
        <v>0.53903856499562153</v>
      </c>
      <c r="I60" s="63">
        <v>0.23094245112190959</v>
      </c>
      <c r="J60" s="63">
        <v>2.266894917380275</v>
      </c>
      <c r="K60" s="63">
        <v>2.8938387907066005E-2</v>
      </c>
      <c r="L60" s="63">
        <v>1.9108614916579114E-2</v>
      </c>
      <c r="M60" s="63">
        <v>0.11973591768404453</v>
      </c>
      <c r="N60" s="63">
        <v>8.8930620789671958E-3</v>
      </c>
      <c r="O60" s="63">
        <v>2.259706945531274E-2</v>
      </c>
      <c r="P60" s="63">
        <v>1.6453406590757446E-3</v>
      </c>
      <c r="Q60" s="63" t="s">
        <v>188</v>
      </c>
      <c r="R60" s="63">
        <v>2.3921806279760464E-3</v>
      </c>
      <c r="S60" s="63">
        <v>7.9275351330301336E-2</v>
      </c>
      <c r="T60" s="63">
        <v>0.11507282245855499</v>
      </c>
      <c r="U60" s="63">
        <v>2.1726267421320954E-2</v>
      </c>
      <c r="V60" s="63">
        <v>9.0502616358480739E-2</v>
      </c>
      <c r="W60" s="63">
        <v>2.1364337339849267E-2</v>
      </c>
      <c r="X60" s="63">
        <v>5.513891829517714E-3</v>
      </c>
      <c r="Y60" s="63">
        <v>2.2710381746469537E-2</v>
      </c>
      <c r="Z60" s="63">
        <v>3.2331361636764272E-3</v>
      </c>
      <c r="AA60" s="63">
        <v>2.1166965229649382E-2</v>
      </c>
      <c r="AB60" s="63">
        <v>4.0628533904780925E-3</v>
      </c>
      <c r="AC60" s="63">
        <v>1.2206932852769489E-2</v>
      </c>
      <c r="AD60" s="63">
        <v>1.5028660107150899E-3</v>
      </c>
      <c r="AE60" s="63">
        <v>1.2858939901274284E-2</v>
      </c>
      <c r="AF60" s="63">
        <v>1.7254861452508201E-3</v>
      </c>
      <c r="AG60" s="63">
        <v>4.2336796624802372E-4</v>
      </c>
      <c r="AH60" s="63">
        <v>2.3724818526285857E-2</v>
      </c>
      <c r="AI60" s="63">
        <v>3.5047810210263419E-3</v>
      </c>
      <c r="AJ60" s="63">
        <v>0.13523585759409426</v>
      </c>
      <c r="AK60" s="63" t="s">
        <v>188</v>
      </c>
      <c r="AL60" s="63">
        <v>2.8436019019393464</v>
      </c>
      <c r="AM60" s="63">
        <v>0.40612556391175891</v>
      </c>
      <c r="AN60" s="63" t="s">
        <v>188</v>
      </c>
      <c r="AO60" s="63" t="s">
        <v>188</v>
      </c>
      <c r="AP60" s="63">
        <v>1.0732483335498033</v>
      </c>
      <c r="AQ60" s="63">
        <v>135.4630934076888</v>
      </c>
      <c r="AR60" s="63" t="s">
        <v>188</v>
      </c>
      <c r="AS60" s="63">
        <v>4.352652401647072</v>
      </c>
      <c r="AT60" s="63" t="s">
        <v>188</v>
      </c>
      <c r="AU60" s="63">
        <v>12.012326481073755</v>
      </c>
      <c r="AV60" s="63">
        <v>1.8383885124529731</v>
      </c>
      <c r="AW60" s="63">
        <v>98.651067236632443</v>
      </c>
    </row>
    <row r="61" spans="1:49">
      <c r="A61" s="4" t="s">
        <v>461</v>
      </c>
      <c r="B61" s="4" t="s">
        <v>394</v>
      </c>
      <c r="C61" s="63">
        <v>0.49473235802301191</v>
      </c>
      <c r="D61" s="63">
        <v>135.31161222957948</v>
      </c>
      <c r="E61" s="63">
        <v>0.74064451846877466</v>
      </c>
      <c r="F61" s="63">
        <v>8.9057856037033978E-2</v>
      </c>
      <c r="G61" s="63">
        <v>0.20886307772531745</v>
      </c>
      <c r="H61" s="63">
        <v>0.42331532580615089</v>
      </c>
      <c r="I61" s="63">
        <v>1.2965437121603927</v>
      </c>
      <c r="J61" s="63">
        <v>5.4454491145792829</v>
      </c>
      <c r="K61" s="63">
        <v>0.44795157912964739</v>
      </c>
      <c r="L61" s="63">
        <v>0.63909606251317763</v>
      </c>
      <c r="M61" s="63">
        <v>0.71752859309749517</v>
      </c>
      <c r="N61" s="63">
        <v>0.88047711499471737</v>
      </c>
      <c r="O61" s="63">
        <v>0.47645706413329297</v>
      </c>
      <c r="P61" s="63">
        <v>0.21403482189532708</v>
      </c>
      <c r="Q61" s="63">
        <v>0.25489258535674414</v>
      </c>
      <c r="R61" s="63">
        <v>0.18783931439555115</v>
      </c>
      <c r="S61" s="63">
        <v>2.2020840114986457</v>
      </c>
      <c r="T61" s="63">
        <v>5.0666548827888711</v>
      </c>
      <c r="U61" s="63">
        <v>0.49969049270514326</v>
      </c>
      <c r="V61" s="63">
        <v>2.0890954138050954</v>
      </c>
      <c r="W61" s="63">
        <v>0.33649310196865373</v>
      </c>
      <c r="X61" s="63">
        <v>4.4180132150686575E-3</v>
      </c>
      <c r="Y61" s="63">
        <v>0.23320251548635604</v>
      </c>
      <c r="Z61" s="63">
        <v>0.1189584063680575</v>
      </c>
      <c r="AA61" s="63">
        <v>0.11932319964029102</v>
      </c>
      <c r="AB61" s="63" t="s">
        <v>188</v>
      </c>
      <c r="AC61" s="63" t="s">
        <v>188</v>
      </c>
      <c r="AD61" s="63" t="s">
        <v>188</v>
      </c>
      <c r="AE61" s="63" t="s">
        <v>188</v>
      </c>
      <c r="AF61" s="63" t="s">
        <v>188</v>
      </c>
      <c r="AG61" s="63">
        <v>0.25652825874416219</v>
      </c>
      <c r="AH61" s="63">
        <v>0.33026015392831282</v>
      </c>
      <c r="AI61" s="63">
        <v>0.2240480514673239</v>
      </c>
      <c r="AJ61" s="63">
        <v>2.0966387233185172E-2</v>
      </c>
      <c r="AK61" s="63">
        <v>5.2826907709827493</v>
      </c>
      <c r="AL61" s="63">
        <v>374.51988868956323</v>
      </c>
      <c r="AM61" s="63">
        <v>0.31012987866286862</v>
      </c>
      <c r="AN61" s="63">
        <v>0.46010638995170955</v>
      </c>
      <c r="AO61" s="63">
        <v>2.301052029062761</v>
      </c>
      <c r="AP61" s="63">
        <v>102.56629743557062</v>
      </c>
      <c r="AQ61" s="63">
        <v>283.40264421820876</v>
      </c>
      <c r="AR61" s="63">
        <v>4.0021233785195989</v>
      </c>
      <c r="AS61" s="63">
        <v>459.35532198290031</v>
      </c>
      <c r="AT61" s="63">
        <v>32.364825844872193</v>
      </c>
      <c r="AU61" s="63">
        <v>19.768790054000188</v>
      </c>
      <c r="AV61" s="63">
        <v>15.072359505338918</v>
      </c>
      <c r="AW61" s="63">
        <v>408.07914656731168</v>
      </c>
    </row>
    <row r="62" spans="1:49" s="5" customFormat="1">
      <c r="A62" s="7" t="s">
        <v>461</v>
      </c>
      <c r="B62" s="7" t="s">
        <v>425</v>
      </c>
      <c r="C62" s="86">
        <v>7.1597188091633299</v>
      </c>
      <c r="D62" s="86">
        <v>2818.3803239006497</v>
      </c>
      <c r="E62" s="106">
        <v>46.909350177604928</v>
      </c>
      <c r="F62" s="106">
        <v>36.229467473986723</v>
      </c>
      <c r="G62" s="86">
        <v>1.3904979802536259</v>
      </c>
      <c r="H62" s="86">
        <v>0.97697716288345726</v>
      </c>
      <c r="I62" s="86">
        <v>1.3600001699290081</v>
      </c>
      <c r="J62" s="86">
        <v>11.730638474555287</v>
      </c>
      <c r="K62" s="86">
        <v>11.936329908925485</v>
      </c>
      <c r="L62" s="86">
        <v>2.7891480003242521</v>
      </c>
      <c r="M62" s="86">
        <v>12.515383947781544</v>
      </c>
      <c r="N62" s="86">
        <v>129.7438187346192</v>
      </c>
      <c r="O62" s="86">
        <v>7.6172372628518943</v>
      </c>
      <c r="P62" s="86">
        <v>0.94015730773949813</v>
      </c>
      <c r="Q62" s="86">
        <v>0.27186175801701651</v>
      </c>
      <c r="R62" s="86">
        <v>1.4339587034993447E-2</v>
      </c>
      <c r="S62" s="86">
        <v>17.380869000613401</v>
      </c>
      <c r="T62" s="86">
        <v>26.258515336636346</v>
      </c>
      <c r="U62" s="86">
        <v>3.5407157740391786</v>
      </c>
      <c r="V62" s="86">
        <v>12.713856892288247</v>
      </c>
      <c r="W62" s="86">
        <v>2.1798870993457382</v>
      </c>
      <c r="X62" s="86">
        <v>0.41365109623062013</v>
      </c>
      <c r="Y62" s="86">
        <v>1.9813645795297201</v>
      </c>
      <c r="Z62" s="86">
        <v>0.32564739551584448</v>
      </c>
      <c r="AA62" s="86">
        <v>2.0425795025976745</v>
      </c>
      <c r="AB62" s="86">
        <v>0.46591026757753307</v>
      </c>
      <c r="AC62" s="86">
        <v>1.4527405926031107</v>
      </c>
      <c r="AD62" s="86">
        <v>0.23151360886818109</v>
      </c>
      <c r="AE62" s="86">
        <v>1.6313663584848406</v>
      </c>
      <c r="AF62" s="86">
        <v>0.25739494310460787</v>
      </c>
      <c r="AG62" s="86">
        <v>3.4451902815637325</v>
      </c>
      <c r="AH62" s="86">
        <v>0.72040427270788554</v>
      </c>
      <c r="AI62" s="86">
        <v>1.1434278120806354</v>
      </c>
      <c r="AJ62" s="86">
        <v>1.9967438518987735</v>
      </c>
      <c r="AK62" s="86">
        <v>289.97442112725099</v>
      </c>
      <c r="AL62" s="86">
        <v>3640.9173323865966</v>
      </c>
      <c r="AM62" s="86">
        <v>0</v>
      </c>
      <c r="AN62" s="86">
        <v>15.527873874327431</v>
      </c>
      <c r="AO62" s="86" t="s">
        <v>188</v>
      </c>
      <c r="AP62" s="86">
        <v>109.4623293863945</v>
      </c>
      <c r="AQ62" s="86">
        <v>300552.2427203742</v>
      </c>
      <c r="AR62" s="86">
        <v>21.863727298091067</v>
      </c>
      <c r="AS62" s="86">
        <v>2793.0781061042617</v>
      </c>
      <c r="AT62" s="86">
        <v>94.574105930257701</v>
      </c>
      <c r="AU62" s="86">
        <v>11858.13925873583</v>
      </c>
      <c r="AV62" s="86">
        <v>0</v>
      </c>
      <c r="AW62" s="86">
        <v>47206.624590852938</v>
      </c>
    </row>
  </sheetData>
  <mergeCells count="2">
    <mergeCell ref="B1:B2"/>
    <mergeCell ref="A1:A2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09C4-D3FD-B24C-B057-7C55477F871B}">
  <sheetPr codeName="Sheet9">
    <tabColor rgb="FFAB51D6"/>
  </sheetPr>
  <dimension ref="A1:AK37"/>
  <sheetViews>
    <sheetView workbookViewId="0">
      <selection sqref="A1:A1048576"/>
    </sheetView>
  </sheetViews>
  <sheetFormatPr defaultColWidth="11.42578125" defaultRowHeight="15"/>
  <sheetData>
    <row r="1" spans="1:37">
      <c r="A1" s="109"/>
      <c r="B1" s="395" t="s">
        <v>241</v>
      </c>
      <c r="C1" s="396" t="s">
        <v>173</v>
      </c>
      <c r="D1" s="399" t="s">
        <v>180</v>
      </c>
      <c r="E1" s="400" t="s">
        <v>177</v>
      </c>
      <c r="F1" s="399" t="s">
        <v>19</v>
      </c>
      <c r="G1" s="399" t="s">
        <v>17</v>
      </c>
      <c r="H1" s="399" t="s">
        <v>21</v>
      </c>
      <c r="I1" s="400" t="s">
        <v>179</v>
      </c>
      <c r="J1" s="399" t="s">
        <v>23</v>
      </c>
      <c r="K1" s="399" t="s">
        <v>24</v>
      </c>
      <c r="L1" s="399" t="s">
        <v>54</v>
      </c>
      <c r="M1" s="399" t="s">
        <v>46</v>
      </c>
      <c r="N1" s="400" t="s">
        <v>176</v>
      </c>
      <c r="O1" s="399" t="s">
        <v>53</v>
      </c>
      <c r="P1" s="399" t="s">
        <v>244</v>
      </c>
      <c r="Q1" s="400" t="s">
        <v>172</v>
      </c>
      <c r="R1" s="399" t="s">
        <v>18</v>
      </c>
      <c r="S1" s="399" t="s">
        <v>29</v>
      </c>
      <c r="T1" s="400" t="s">
        <v>171</v>
      </c>
      <c r="U1" s="399" t="s">
        <v>28</v>
      </c>
      <c r="V1" s="399" t="s">
        <v>20</v>
      </c>
      <c r="W1" s="399" t="s">
        <v>175</v>
      </c>
      <c r="X1" s="399" t="s">
        <v>52</v>
      </c>
      <c r="Y1" s="399" t="s">
        <v>211</v>
      </c>
      <c r="Z1" s="399" t="s">
        <v>30</v>
      </c>
      <c r="AA1" s="399" t="s">
        <v>16</v>
      </c>
      <c r="AB1" s="400" t="s">
        <v>174</v>
      </c>
      <c r="AC1" s="399" t="s">
        <v>25</v>
      </c>
      <c r="AD1" s="399" t="s">
        <v>47</v>
      </c>
      <c r="AE1" s="400" t="s">
        <v>178</v>
      </c>
      <c r="AF1" s="400" t="s">
        <v>245</v>
      </c>
      <c r="AG1" s="399" t="s">
        <v>246</v>
      </c>
      <c r="AH1" s="399" t="s">
        <v>48</v>
      </c>
      <c r="AI1" s="399" t="s">
        <v>26</v>
      </c>
      <c r="AJ1" s="399" t="s">
        <v>22</v>
      </c>
      <c r="AK1" s="399" t="s">
        <v>27</v>
      </c>
    </row>
    <row r="2" spans="1:37">
      <c r="A2" s="397">
        <v>0</v>
      </c>
      <c r="B2" s="16" t="s">
        <v>173</v>
      </c>
      <c r="C2" s="16"/>
      <c r="D2" s="16">
        <v>0.88098392999999997</v>
      </c>
      <c r="E2" s="16">
        <v>7.9778077000000003E-2</v>
      </c>
      <c r="F2" s="16">
        <v>0.57285890299999997</v>
      </c>
      <c r="G2" s="16">
        <v>0.91732784199999995</v>
      </c>
      <c r="H2" s="16">
        <v>0.35131515600000002</v>
      </c>
      <c r="I2" s="16">
        <v>0.97281432800000001</v>
      </c>
      <c r="J2" s="16">
        <v>0.98203098</v>
      </c>
      <c r="K2" s="16">
        <v>0.74795090900000005</v>
      </c>
      <c r="L2" s="16">
        <v>0.70284983899999998</v>
      </c>
      <c r="M2" s="16">
        <v>0.49899119400000003</v>
      </c>
      <c r="N2" s="16">
        <v>5.4413218999999999E-2</v>
      </c>
      <c r="O2" s="16">
        <v>0.76854779299999998</v>
      </c>
      <c r="P2" s="16">
        <v>5.9369209999999999E-2</v>
      </c>
      <c r="Q2" s="16">
        <v>0.59778794599999996</v>
      </c>
      <c r="R2" s="16">
        <v>0.83939123400000004</v>
      </c>
      <c r="S2" s="16">
        <v>3.0797178000000001E-2</v>
      </c>
      <c r="T2" s="16">
        <v>2.7660559999999998E-3</v>
      </c>
      <c r="U2" s="16">
        <v>0.51491192100000005</v>
      </c>
      <c r="V2" s="16">
        <v>0.44047225699999998</v>
      </c>
      <c r="W2" s="16">
        <v>0.67412697200000005</v>
      </c>
      <c r="X2" s="16">
        <v>0.76504611</v>
      </c>
      <c r="Y2" s="16">
        <v>0.76256679400000005</v>
      </c>
      <c r="Z2" s="16">
        <v>7.1084800000000004E-3</v>
      </c>
      <c r="AA2" s="16">
        <v>0.82197602800000003</v>
      </c>
      <c r="AB2" s="16">
        <v>0.993995929</v>
      </c>
      <c r="AC2" s="16">
        <v>2.7101641999999999E-2</v>
      </c>
      <c r="AD2" s="16">
        <v>0.37959414499999999</v>
      </c>
      <c r="AE2" s="16">
        <v>0.435632831</v>
      </c>
      <c r="AF2" s="16">
        <v>0.443471842</v>
      </c>
      <c r="AG2" s="16">
        <v>0.44930363800000001</v>
      </c>
      <c r="AH2" s="16">
        <v>6.2326072000000003E-2</v>
      </c>
      <c r="AI2" s="16">
        <v>0.68561774799999997</v>
      </c>
      <c r="AJ2" s="16">
        <v>0.85524445900000001</v>
      </c>
      <c r="AK2" s="16">
        <v>0.36412107500000002</v>
      </c>
    </row>
    <row r="3" spans="1:37">
      <c r="A3" s="397">
        <v>1</v>
      </c>
      <c r="B3" s="16" t="s">
        <v>180</v>
      </c>
      <c r="C3" s="16">
        <v>0.88098392999999997</v>
      </c>
      <c r="D3" s="16"/>
      <c r="E3" s="16">
        <v>1.4853463000000001E-2</v>
      </c>
      <c r="F3" s="16">
        <v>0.58642482900000004</v>
      </c>
      <c r="G3" s="16">
        <v>0.79220882100000001</v>
      </c>
      <c r="H3" s="16">
        <v>0.27822699899999997</v>
      </c>
      <c r="I3" s="16">
        <v>0.83792035200000003</v>
      </c>
      <c r="J3" s="16">
        <v>0.875206178</v>
      </c>
      <c r="K3" s="16">
        <v>0.68300163999999997</v>
      </c>
      <c r="L3" s="16">
        <v>0.61930145999999997</v>
      </c>
      <c r="M3" s="16">
        <v>0.42039622700000001</v>
      </c>
      <c r="N3" s="16">
        <v>0.10730113199999999</v>
      </c>
      <c r="O3" s="16">
        <v>0.71081935799999996</v>
      </c>
      <c r="P3" s="16">
        <v>9.0719105999999994E-2</v>
      </c>
      <c r="Q3" s="16">
        <v>0.66615396199999999</v>
      </c>
      <c r="R3" s="16">
        <v>0.91354938900000004</v>
      </c>
      <c r="S3" s="16">
        <v>3.3323417000000001E-2</v>
      </c>
      <c r="T3" s="16">
        <v>1.6938542000000001E-2</v>
      </c>
      <c r="U3" s="16">
        <v>0.40210061600000002</v>
      </c>
      <c r="V3" s="16">
        <v>0.48343984400000001</v>
      </c>
      <c r="W3" s="16">
        <v>0.59907739299999996</v>
      </c>
      <c r="X3" s="16">
        <v>0.70556314799999997</v>
      </c>
      <c r="Y3" s="16">
        <v>0.701486944</v>
      </c>
      <c r="Z3" s="16">
        <v>3.7735719000000001E-2</v>
      </c>
      <c r="AA3" s="16">
        <v>0.72328256099999999</v>
      </c>
      <c r="AB3" s="16">
        <v>0.85421453199999997</v>
      </c>
      <c r="AC3" s="16">
        <v>6.7621666999999996E-2</v>
      </c>
      <c r="AD3" s="16">
        <v>0.27323987999999999</v>
      </c>
      <c r="AE3" s="16">
        <v>0.35665793600000001</v>
      </c>
      <c r="AF3" s="16">
        <v>0.36486290399999999</v>
      </c>
      <c r="AG3" s="16">
        <v>0.29853247100000002</v>
      </c>
      <c r="AH3" s="16">
        <v>2.5941979E-2</v>
      </c>
      <c r="AI3" s="16">
        <v>0.59378782799999996</v>
      </c>
      <c r="AJ3" s="16">
        <v>0.81870679700000004</v>
      </c>
      <c r="AK3" s="16">
        <v>0.311975167</v>
      </c>
    </row>
    <row r="4" spans="1:37">
      <c r="A4" s="397">
        <v>2</v>
      </c>
      <c r="B4" s="16" t="s">
        <v>177</v>
      </c>
      <c r="C4" s="16">
        <v>7.9778077000000003E-2</v>
      </c>
      <c r="D4" s="16">
        <v>1.4853463000000001E-2</v>
      </c>
      <c r="E4" s="16"/>
      <c r="F4" s="16">
        <v>4.0125880000000001E-3</v>
      </c>
      <c r="G4" s="16">
        <v>9.8339625E-2</v>
      </c>
      <c r="H4" s="16">
        <v>4.9146165999999998E-2</v>
      </c>
      <c r="I4" s="16">
        <v>7.9822840000000006E-2</v>
      </c>
      <c r="J4" s="16">
        <v>7.7758958000000003E-2</v>
      </c>
      <c r="K4" s="16">
        <v>2.9909327999999999E-2</v>
      </c>
      <c r="L4" s="16">
        <v>2.6358559E-2</v>
      </c>
      <c r="M4" s="16">
        <v>7.4564643999999999E-2</v>
      </c>
      <c r="N4" s="16">
        <v>0.53794852699999995</v>
      </c>
      <c r="O4" s="16">
        <v>2.8215726999999999E-2</v>
      </c>
      <c r="P4" s="16">
        <v>4.4444100000000001E-4</v>
      </c>
      <c r="Q4" s="16">
        <v>0.14224922600000001</v>
      </c>
      <c r="R4" s="16">
        <v>1.1215925999999999E-2</v>
      </c>
      <c r="S4" s="16">
        <v>0.56935480400000005</v>
      </c>
      <c r="T4" s="16">
        <v>2.3530619999999999E-3</v>
      </c>
      <c r="U4" s="16">
        <v>5.2337362999999998E-2</v>
      </c>
      <c r="V4" s="16">
        <v>8.3407222000000003E-2</v>
      </c>
      <c r="W4" s="16">
        <v>8.9489789999999993E-3</v>
      </c>
      <c r="X4" s="16">
        <v>2.8122976000000001E-2</v>
      </c>
      <c r="Y4" s="16">
        <v>2.8081603E-2</v>
      </c>
      <c r="Z4" s="16">
        <v>8.6010138999999999E-2</v>
      </c>
      <c r="AA4" s="16">
        <v>8.6372528000000004E-2</v>
      </c>
      <c r="AB4" s="16">
        <v>8.1804579000000002E-2</v>
      </c>
      <c r="AC4" s="16">
        <v>0.72778893700000002</v>
      </c>
      <c r="AD4" s="16">
        <v>3.3482199999999997E-4</v>
      </c>
      <c r="AE4" s="16">
        <v>6.4237656000000004E-2</v>
      </c>
      <c r="AF4" s="16">
        <v>5.9040958999999997E-2</v>
      </c>
      <c r="AG4" s="16">
        <v>3.3576341000000003E-2</v>
      </c>
      <c r="AH4" s="16">
        <v>0.86570541199999995</v>
      </c>
      <c r="AI4" s="16">
        <v>2.6301815999999999E-2</v>
      </c>
      <c r="AJ4" s="16">
        <v>3.9065434000000003E-2</v>
      </c>
      <c r="AK4" s="16">
        <v>5.970396E-2</v>
      </c>
    </row>
    <row r="5" spans="1:37">
      <c r="A5" s="397">
        <v>3</v>
      </c>
      <c r="B5" s="16" t="s">
        <v>19</v>
      </c>
      <c r="C5" s="16">
        <v>0.57285890299999997</v>
      </c>
      <c r="D5" s="16">
        <v>0.58642482900000004</v>
      </c>
      <c r="E5" s="16">
        <v>4.0125880000000001E-3</v>
      </c>
      <c r="F5" s="16"/>
      <c r="G5" s="16">
        <v>0.71457136799999998</v>
      </c>
      <c r="H5" s="16">
        <v>0.52772423000000002</v>
      </c>
      <c r="I5" s="16">
        <v>0.64627046799999999</v>
      </c>
      <c r="J5" s="16">
        <v>0.64297814600000003</v>
      </c>
      <c r="K5" s="16">
        <v>0.61936901600000005</v>
      </c>
      <c r="L5" s="16">
        <v>0.63200194700000001</v>
      </c>
      <c r="M5" s="16">
        <v>0.61706035000000004</v>
      </c>
      <c r="N5" s="16">
        <v>0.11230411999999999</v>
      </c>
      <c r="O5" s="16">
        <v>0.64136840500000003</v>
      </c>
      <c r="P5" s="16">
        <v>2.5033366000000001E-2</v>
      </c>
      <c r="Q5" s="16">
        <v>0.39103714299999998</v>
      </c>
      <c r="R5" s="16">
        <v>0.36620781299999999</v>
      </c>
      <c r="S5" s="16">
        <v>4.0010799999999998E-4</v>
      </c>
      <c r="T5" s="16">
        <v>2.0064420000000002E-3</v>
      </c>
      <c r="U5" s="16">
        <v>0.63231462299999996</v>
      </c>
      <c r="V5" s="16">
        <v>0.77675138300000002</v>
      </c>
      <c r="W5" s="16">
        <v>0.82729740200000002</v>
      </c>
      <c r="X5" s="16">
        <v>0.64134306100000005</v>
      </c>
      <c r="Y5" s="16">
        <v>0.64236810700000002</v>
      </c>
      <c r="Z5" s="16">
        <v>6.1620100000000003E-4</v>
      </c>
      <c r="AA5" s="16">
        <v>0.81477458000000003</v>
      </c>
      <c r="AB5" s="16">
        <v>0.62684769200000001</v>
      </c>
      <c r="AC5" s="16">
        <v>8.1597186000000002E-2</v>
      </c>
      <c r="AD5" s="16">
        <v>0.35252607400000002</v>
      </c>
      <c r="AE5" s="16">
        <v>0.58753751700000001</v>
      </c>
      <c r="AF5" s="16">
        <v>0.60967480799999996</v>
      </c>
      <c r="AG5" s="16">
        <v>0.69662810200000003</v>
      </c>
      <c r="AH5" s="16">
        <v>3.376736E-3</v>
      </c>
      <c r="AI5" s="16">
        <v>0.64447990099999997</v>
      </c>
      <c r="AJ5" s="16">
        <v>0.71924586300000004</v>
      </c>
      <c r="AK5" s="16">
        <v>0.61195059799999996</v>
      </c>
    </row>
    <row r="6" spans="1:37">
      <c r="A6" s="397">
        <v>4</v>
      </c>
      <c r="B6" s="16" t="s">
        <v>17</v>
      </c>
      <c r="C6" s="16">
        <v>0.91732784199999995</v>
      </c>
      <c r="D6" s="16">
        <v>0.79220882100000001</v>
      </c>
      <c r="E6" s="16">
        <v>9.8339625E-2</v>
      </c>
      <c r="F6" s="16">
        <v>0.71457136799999998</v>
      </c>
      <c r="G6" s="16"/>
      <c r="H6" s="16">
        <v>0.59593163299999996</v>
      </c>
      <c r="I6" s="16">
        <v>0.97537194599999999</v>
      </c>
      <c r="J6" s="16">
        <v>0.91093786099999996</v>
      </c>
      <c r="K6" s="16">
        <v>0.61327010599999998</v>
      </c>
      <c r="L6" s="16">
        <v>0.58417733699999996</v>
      </c>
      <c r="M6" s="16">
        <v>0.76066364099999995</v>
      </c>
      <c r="N6" s="16">
        <v>1.6790788000000001E-2</v>
      </c>
      <c r="O6" s="16">
        <v>0.640567039</v>
      </c>
      <c r="P6" s="16">
        <v>2.8017820000000001E-3</v>
      </c>
      <c r="Q6" s="16">
        <v>0.46830474599999999</v>
      </c>
      <c r="R6" s="16">
        <v>0.63336085600000003</v>
      </c>
      <c r="S6" s="16">
        <v>4.8928266999999998E-2</v>
      </c>
      <c r="T6" s="16">
        <v>5.7306179999999998E-3</v>
      </c>
      <c r="U6" s="16">
        <v>0.76602239299999997</v>
      </c>
      <c r="V6" s="16">
        <v>0.52118296900000005</v>
      </c>
      <c r="W6" s="16">
        <v>0.74965162900000004</v>
      </c>
      <c r="X6" s="16">
        <v>0.63754254499999996</v>
      </c>
      <c r="Y6" s="16">
        <v>0.63593495300000003</v>
      </c>
      <c r="Z6" s="16">
        <v>1.3731312000000001E-2</v>
      </c>
      <c r="AA6" s="16">
        <v>0.961720719</v>
      </c>
      <c r="AB6" s="16">
        <v>0.939556265</v>
      </c>
      <c r="AC6" s="16">
        <v>1.4149788999999999E-2</v>
      </c>
      <c r="AD6" s="16">
        <v>0.54877189699999995</v>
      </c>
      <c r="AE6" s="16">
        <v>0.70038232199999995</v>
      </c>
      <c r="AF6" s="16">
        <v>0.70578532000000005</v>
      </c>
      <c r="AG6" s="16">
        <v>0.63598436199999997</v>
      </c>
      <c r="AH6" s="16">
        <v>6.4973935999999996E-2</v>
      </c>
      <c r="AI6" s="16">
        <v>0.58141226300000004</v>
      </c>
      <c r="AJ6" s="16">
        <v>0.83542181500000001</v>
      </c>
      <c r="AK6" s="16">
        <v>0.63500609100000005</v>
      </c>
    </row>
    <row r="7" spans="1:37">
      <c r="A7" s="397">
        <v>5</v>
      </c>
      <c r="B7" s="16" t="s">
        <v>21</v>
      </c>
      <c r="C7" s="16">
        <v>0.35131515600000002</v>
      </c>
      <c r="D7" s="16">
        <v>0.27822699899999997</v>
      </c>
      <c r="E7" s="16">
        <v>4.9146165999999998E-2</v>
      </c>
      <c r="F7" s="16">
        <v>0.52772423000000002</v>
      </c>
      <c r="G7" s="16">
        <v>0.59593163299999996</v>
      </c>
      <c r="H7" s="16"/>
      <c r="I7" s="16">
        <v>0.50361596399999997</v>
      </c>
      <c r="J7" s="16">
        <v>0.334065469</v>
      </c>
      <c r="K7" s="16">
        <v>0.13634877500000001</v>
      </c>
      <c r="L7" s="16">
        <v>0.132792929</v>
      </c>
      <c r="M7" s="16">
        <v>0.93907133200000004</v>
      </c>
      <c r="N7" s="16">
        <v>3.4033226999999999E-2</v>
      </c>
      <c r="O7" s="16">
        <v>0.14853950399999999</v>
      </c>
      <c r="P7" s="16">
        <v>1.0292547000000001E-2</v>
      </c>
      <c r="Q7" s="16">
        <v>0.13869316600000001</v>
      </c>
      <c r="R7" s="16">
        <v>9.3561909999999998E-2</v>
      </c>
      <c r="S7" s="16">
        <v>6.0914642999999997E-2</v>
      </c>
      <c r="T7" s="16">
        <v>3.3630123999999997E-2</v>
      </c>
      <c r="U7" s="16">
        <v>0.93899259199999996</v>
      </c>
      <c r="V7" s="16">
        <v>0.35532043000000002</v>
      </c>
      <c r="W7" s="16">
        <v>0.45557434699999999</v>
      </c>
      <c r="X7" s="16">
        <v>0.14766390700000001</v>
      </c>
      <c r="Y7" s="16">
        <v>0.14782499599999999</v>
      </c>
      <c r="Z7" s="16">
        <v>6.9191553000000003E-2</v>
      </c>
      <c r="AA7" s="16">
        <v>0.70700038200000004</v>
      </c>
      <c r="AB7" s="16">
        <v>0.39809764399999997</v>
      </c>
      <c r="AC7" s="16">
        <v>1.0740789999999999E-3</v>
      </c>
      <c r="AD7" s="16">
        <v>0.80517032799999999</v>
      </c>
      <c r="AE7" s="16">
        <v>0.962957112</v>
      </c>
      <c r="AF7" s="16">
        <v>0.95871217600000003</v>
      </c>
      <c r="AG7" s="16">
        <v>0.72719851199999996</v>
      </c>
      <c r="AH7" s="16">
        <v>3.2683452000000002E-2</v>
      </c>
      <c r="AI7" s="16">
        <v>0.146661761</v>
      </c>
      <c r="AJ7" s="16">
        <v>0.36532858600000001</v>
      </c>
      <c r="AK7" s="16">
        <v>0.96449044100000003</v>
      </c>
    </row>
    <row r="8" spans="1:37">
      <c r="A8" s="397">
        <v>6</v>
      </c>
      <c r="B8" s="16" t="s">
        <v>179</v>
      </c>
      <c r="C8" s="16">
        <v>0.97281432800000001</v>
      </c>
      <c r="D8" s="16">
        <v>0.83792035200000003</v>
      </c>
      <c r="E8" s="16">
        <v>7.9822840000000006E-2</v>
      </c>
      <c r="F8" s="16">
        <v>0.64627046799999999</v>
      </c>
      <c r="G8" s="16">
        <v>0.97537194599999999</v>
      </c>
      <c r="H8" s="16">
        <v>0.50361596399999997</v>
      </c>
      <c r="I8" s="16"/>
      <c r="J8" s="16">
        <v>0.94787250599999995</v>
      </c>
      <c r="K8" s="16">
        <v>0.66752701000000003</v>
      </c>
      <c r="L8" s="16">
        <v>0.63245627999999998</v>
      </c>
      <c r="M8" s="16">
        <v>0.653306583</v>
      </c>
      <c r="N8" s="16">
        <v>3.3925497999999998E-2</v>
      </c>
      <c r="O8" s="16">
        <v>0.69014605100000004</v>
      </c>
      <c r="P8" s="16">
        <v>2.3590586E-2</v>
      </c>
      <c r="Q8" s="16">
        <v>0.55780758900000005</v>
      </c>
      <c r="R8" s="16">
        <v>0.73120985000000005</v>
      </c>
      <c r="S8" s="16">
        <v>3.3852697000000001E-2</v>
      </c>
      <c r="T8" s="16">
        <v>1.214251E-3</v>
      </c>
      <c r="U8" s="16">
        <v>0.66847695500000004</v>
      </c>
      <c r="V8" s="16">
        <v>0.49186402099999998</v>
      </c>
      <c r="W8" s="16">
        <v>0.71726293799999996</v>
      </c>
      <c r="X8" s="16">
        <v>0.68708626299999997</v>
      </c>
      <c r="Y8" s="16">
        <v>0.68539873699999998</v>
      </c>
      <c r="Z8" s="16">
        <v>8.8903439999999997E-3</v>
      </c>
      <c r="AA8" s="16">
        <v>0.90697647000000003</v>
      </c>
      <c r="AB8" s="16">
        <v>0.98420911600000005</v>
      </c>
      <c r="AC8" s="16">
        <v>2.8913485999999999E-2</v>
      </c>
      <c r="AD8" s="16">
        <v>0.51158672599999999</v>
      </c>
      <c r="AE8" s="16">
        <v>0.58729050900000002</v>
      </c>
      <c r="AF8" s="16">
        <v>0.59274993300000001</v>
      </c>
      <c r="AG8" s="16">
        <v>0.55450091499999998</v>
      </c>
      <c r="AH8" s="16">
        <v>5.6194757999999997E-2</v>
      </c>
      <c r="AI8" s="16">
        <v>0.62758578600000003</v>
      </c>
      <c r="AJ8" s="16">
        <v>0.85624113700000004</v>
      </c>
      <c r="AK8" s="16">
        <v>0.51386412100000001</v>
      </c>
    </row>
    <row r="9" spans="1:37">
      <c r="A9" s="397">
        <v>7</v>
      </c>
      <c r="B9" s="16" t="s">
        <v>23</v>
      </c>
      <c r="C9" s="16">
        <v>0.98203098</v>
      </c>
      <c r="D9" s="16">
        <v>0.875206178</v>
      </c>
      <c r="E9" s="16">
        <v>7.7758958000000003E-2</v>
      </c>
      <c r="F9" s="16">
        <v>0.64297814600000003</v>
      </c>
      <c r="G9" s="16">
        <v>0.91093786099999996</v>
      </c>
      <c r="H9" s="16">
        <v>0.334065469</v>
      </c>
      <c r="I9" s="16">
        <v>0.94787250599999995</v>
      </c>
      <c r="J9" s="16"/>
      <c r="K9" s="16">
        <v>0.83012586600000005</v>
      </c>
      <c r="L9" s="16">
        <v>0.78882652600000003</v>
      </c>
      <c r="M9" s="16">
        <v>0.48104279799999999</v>
      </c>
      <c r="N9" s="16">
        <v>7.0063924E-2</v>
      </c>
      <c r="O9" s="16">
        <v>0.85103309900000002</v>
      </c>
      <c r="P9" s="16">
        <v>4.2921018999999998E-2</v>
      </c>
      <c r="Q9" s="16">
        <v>0.57706491199999999</v>
      </c>
      <c r="R9" s="16">
        <v>0.81709736200000005</v>
      </c>
      <c r="S9" s="16">
        <v>2.0152829000000001E-2</v>
      </c>
      <c r="T9" s="16">
        <v>2.1140070000000002E-3</v>
      </c>
      <c r="U9" s="16">
        <v>0.50602638</v>
      </c>
      <c r="V9" s="16">
        <v>0.502785288</v>
      </c>
      <c r="W9" s="16">
        <v>0.75254040799999999</v>
      </c>
      <c r="X9" s="16">
        <v>0.84783724000000005</v>
      </c>
      <c r="Y9" s="16">
        <v>0.84546233900000001</v>
      </c>
      <c r="Z9" s="16">
        <v>2.8149849999999999E-3</v>
      </c>
      <c r="AA9" s="16">
        <v>0.84245887600000002</v>
      </c>
      <c r="AB9" s="16">
        <v>0.98301562300000001</v>
      </c>
      <c r="AC9" s="16">
        <v>2.2146427E-2</v>
      </c>
      <c r="AD9" s="16">
        <v>0.33734069900000002</v>
      </c>
      <c r="AE9" s="16">
        <v>0.42933977600000001</v>
      </c>
      <c r="AF9" s="16">
        <v>0.44305531100000001</v>
      </c>
      <c r="AG9" s="16">
        <v>0.49704485999999998</v>
      </c>
      <c r="AH9" s="16">
        <v>5.6917016000000001E-2</v>
      </c>
      <c r="AI9" s="16">
        <v>0.76797798100000003</v>
      </c>
      <c r="AJ9" s="16">
        <v>0.87094280199999996</v>
      </c>
      <c r="AK9" s="16">
        <v>0.367319856</v>
      </c>
    </row>
    <row r="10" spans="1:37">
      <c r="A10" s="397">
        <v>8</v>
      </c>
      <c r="B10" s="16" t="s">
        <v>24</v>
      </c>
      <c r="C10" s="16">
        <v>0.74795090900000005</v>
      </c>
      <c r="D10" s="16">
        <v>0.68300163999999997</v>
      </c>
      <c r="E10" s="16">
        <v>2.9909327999999999E-2</v>
      </c>
      <c r="F10" s="16">
        <v>0.61936901600000005</v>
      </c>
      <c r="G10" s="16">
        <v>0.61327010599999998</v>
      </c>
      <c r="H10" s="16">
        <v>0.13634877500000001</v>
      </c>
      <c r="I10" s="16">
        <v>0.66752701000000003</v>
      </c>
      <c r="J10" s="16">
        <v>0.83012586600000005</v>
      </c>
      <c r="K10" s="16"/>
      <c r="L10" s="16">
        <v>0.98991144499999995</v>
      </c>
      <c r="M10" s="16">
        <v>0.20532835999999999</v>
      </c>
      <c r="N10" s="16">
        <v>0.16994657699999999</v>
      </c>
      <c r="O10" s="16">
        <v>0.99803831399999998</v>
      </c>
      <c r="P10" s="16">
        <v>6.3891629000000005E-2</v>
      </c>
      <c r="Q10" s="16">
        <v>0.5095307</v>
      </c>
      <c r="R10" s="16">
        <v>0.665824733</v>
      </c>
      <c r="S10" s="16">
        <v>5.4850710000000002E-3</v>
      </c>
      <c r="T10" s="16">
        <v>2.4097858E-2</v>
      </c>
      <c r="U10" s="16">
        <v>0.24861011699999999</v>
      </c>
      <c r="V10" s="16">
        <v>0.52693930300000003</v>
      </c>
      <c r="W10" s="16">
        <v>0.73680979899999999</v>
      </c>
      <c r="X10" s="16">
        <v>0.99840210100000004</v>
      </c>
      <c r="Y10" s="16">
        <v>0.99862275</v>
      </c>
      <c r="Z10" s="16">
        <v>1.7276091E-2</v>
      </c>
      <c r="AA10" s="16">
        <v>0.61052180300000003</v>
      </c>
      <c r="AB10" s="16">
        <v>0.75932320200000003</v>
      </c>
      <c r="AC10" s="16">
        <v>3.5216486999999998E-2</v>
      </c>
      <c r="AD10" s="16">
        <v>0.11714063600000001</v>
      </c>
      <c r="AE10" s="16">
        <v>0.186151071</v>
      </c>
      <c r="AF10" s="16">
        <v>0.20644921999999999</v>
      </c>
      <c r="AG10" s="16">
        <v>0.402375396</v>
      </c>
      <c r="AH10" s="16">
        <v>2.3577508E-2</v>
      </c>
      <c r="AI10" s="16">
        <v>0.97178773500000004</v>
      </c>
      <c r="AJ10" s="16">
        <v>0.76457557499999995</v>
      </c>
      <c r="AK10" s="16">
        <v>0.16311657500000001</v>
      </c>
    </row>
    <row r="11" spans="1:37">
      <c r="A11" s="397">
        <v>9</v>
      </c>
      <c r="B11" s="16" t="s">
        <v>54</v>
      </c>
      <c r="C11" s="16">
        <v>0.70284983899999998</v>
      </c>
      <c r="D11" s="16">
        <v>0.61930145999999997</v>
      </c>
      <c r="E11" s="16">
        <v>2.6358559E-2</v>
      </c>
      <c r="F11" s="16">
        <v>0.63200194700000001</v>
      </c>
      <c r="G11" s="16">
        <v>0.58417733699999996</v>
      </c>
      <c r="H11" s="16">
        <v>0.132792929</v>
      </c>
      <c r="I11" s="16">
        <v>0.63245627999999998</v>
      </c>
      <c r="J11" s="16">
        <v>0.78882652600000003</v>
      </c>
      <c r="K11" s="16">
        <v>0.98991144499999995</v>
      </c>
      <c r="L11" s="16"/>
      <c r="M11" s="16">
        <v>0.19638699000000001</v>
      </c>
      <c r="N11" s="16">
        <v>0.17841638400000001</v>
      </c>
      <c r="O11" s="16">
        <v>0.98510805300000004</v>
      </c>
      <c r="P11" s="16">
        <v>4.5395311000000001E-2</v>
      </c>
      <c r="Q11" s="16">
        <v>0.47889377100000002</v>
      </c>
      <c r="R11" s="16">
        <v>0.59478036199999995</v>
      </c>
      <c r="S11" s="16">
        <v>1.6521575E-2</v>
      </c>
      <c r="T11" s="16">
        <v>3.7910861999999997E-2</v>
      </c>
      <c r="U11" s="16">
        <v>0.24143388900000001</v>
      </c>
      <c r="V11" s="16">
        <v>0.54006891999999995</v>
      </c>
      <c r="W11" s="16">
        <v>0.72627090299999997</v>
      </c>
      <c r="X11" s="16">
        <v>0.986889974</v>
      </c>
      <c r="Y11" s="16">
        <v>0.98852569099999998</v>
      </c>
      <c r="Z11" s="16">
        <v>4.3992583000000002E-2</v>
      </c>
      <c r="AA11" s="16">
        <v>0.59008839899999999</v>
      </c>
      <c r="AB11" s="16">
        <v>0.72145288900000004</v>
      </c>
      <c r="AC11" s="16">
        <v>4.2180532999999999E-2</v>
      </c>
      <c r="AD11" s="16">
        <v>0.107370957</v>
      </c>
      <c r="AE11" s="16">
        <v>0.17809702299999999</v>
      </c>
      <c r="AF11" s="16">
        <v>0.19777554899999999</v>
      </c>
      <c r="AG11" s="16">
        <v>0.40825091200000002</v>
      </c>
      <c r="AH11" s="16">
        <v>1.7741356999999999E-2</v>
      </c>
      <c r="AI11" s="16">
        <v>0.99306502799999996</v>
      </c>
      <c r="AJ11" s="16">
        <v>0.76641900900000004</v>
      </c>
      <c r="AK11" s="16">
        <v>0.15860175400000001</v>
      </c>
    </row>
    <row r="12" spans="1:37">
      <c r="A12" s="397">
        <v>10</v>
      </c>
      <c r="B12" s="16" t="s">
        <v>46</v>
      </c>
      <c r="C12" s="16">
        <v>0.49899119400000003</v>
      </c>
      <c r="D12" s="16">
        <v>0.42039622700000001</v>
      </c>
      <c r="E12" s="16">
        <v>7.4564643999999999E-2</v>
      </c>
      <c r="F12" s="16">
        <v>0.61706035000000004</v>
      </c>
      <c r="G12" s="16">
        <v>0.76066364099999995</v>
      </c>
      <c r="H12" s="16">
        <v>0.93907133200000004</v>
      </c>
      <c r="I12" s="16">
        <v>0.653306583</v>
      </c>
      <c r="J12" s="16">
        <v>0.48104279799999999</v>
      </c>
      <c r="K12" s="16">
        <v>0.20532835999999999</v>
      </c>
      <c r="L12" s="16">
        <v>0.19638699000000001</v>
      </c>
      <c r="M12" s="16"/>
      <c r="N12" s="16">
        <v>1.2737332000000001E-2</v>
      </c>
      <c r="O12" s="16">
        <v>0.225634272</v>
      </c>
      <c r="P12" s="16">
        <v>2.3848662999999999E-2</v>
      </c>
      <c r="Q12" s="16">
        <v>0.19565517700000001</v>
      </c>
      <c r="R12" s="16">
        <v>0.20272409</v>
      </c>
      <c r="S12" s="16">
        <v>8.3589284E-2</v>
      </c>
      <c r="T12" s="16">
        <v>2.2713599999999999E-4</v>
      </c>
      <c r="U12" s="16">
        <v>0.97389463899999995</v>
      </c>
      <c r="V12" s="16">
        <v>0.412823259</v>
      </c>
      <c r="W12" s="16">
        <v>0.536178563</v>
      </c>
      <c r="X12" s="16">
        <v>0.22395273299999999</v>
      </c>
      <c r="Y12" s="16">
        <v>0.22355497699999999</v>
      </c>
      <c r="Z12" s="16">
        <v>5.7244786999999998E-2</v>
      </c>
      <c r="AA12" s="16">
        <v>0.82538357200000001</v>
      </c>
      <c r="AB12" s="16">
        <v>0.54263765799999997</v>
      </c>
      <c r="AC12" s="16">
        <v>2.1336520000000002E-3</v>
      </c>
      <c r="AD12" s="16">
        <v>0.76442705899999996</v>
      </c>
      <c r="AE12" s="16">
        <v>0.98223015700000005</v>
      </c>
      <c r="AF12" s="16">
        <v>0.97384362599999996</v>
      </c>
      <c r="AG12" s="16">
        <v>0.70907566499999997</v>
      </c>
      <c r="AH12" s="16">
        <v>4.5743979999999997E-2</v>
      </c>
      <c r="AI12" s="16">
        <v>0.20792988100000001</v>
      </c>
      <c r="AJ12" s="16">
        <v>0.49608071199999998</v>
      </c>
      <c r="AK12" s="16">
        <v>0.96278182400000001</v>
      </c>
    </row>
    <row r="13" spans="1:37">
      <c r="A13" s="397">
        <v>11</v>
      </c>
      <c r="B13" s="16" t="s">
        <v>176</v>
      </c>
      <c r="C13" s="16">
        <v>5.4413218999999999E-2</v>
      </c>
      <c r="D13" s="16">
        <v>0.10730113199999999</v>
      </c>
      <c r="E13" s="16">
        <v>0.53794852699999995</v>
      </c>
      <c r="F13" s="16">
        <v>0.11230411999999999</v>
      </c>
      <c r="G13" s="16">
        <v>1.6790788000000001E-2</v>
      </c>
      <c r="H13" s="16">
        <v>3.4033226999999999E-2</v>
      </c>
      <c r="I13" s="16">
        <v>3.3925497999999998E-2</v>
      </c>
      <c r="J13" s="16">
        <v>7.0063924E-2</v>
      </c>
      <c r="K13" s="16">
        <v>0.16994657699999999</v>
      </c>
      <c r="L13" s="16">
        <v>0.17841638400000001</v>
      </c>
      <c r="M13" s="16">
        <v>1.2737332000000001E-2</v>
      </c>
      <c r="N13" s="16"/>
      <c r="O13" s="16">
        <v>0.17291559400000001</v>
      </c>
      <c r="P13" s="16">
        <v>6.7626550000000002E-3</v>
      </c>
      <c r="Q13" s="16">
        <v>0.472758024</v>
      </c>
      <c r="R13" s="16">
        <v>0.166637797</v>
      </c>
      <c r="S13" s="16">
        <v>0.54234141800000002</v>
      </c>
      <c r="T13" s="16">
        <v>2.0455424999999999E-2</v>
      </c>
      <c r="U13" s="16">
        <v>2.657239E-3</v>
      </c>
      <c r="V13" s="16">
        <v>0.36973735299999999</v>
      </c>
      <c r="W13" s="16">
        <v>0.13283697699999999</v>
      </c>
      <c r="X13" s="16">
        <v>0.17340598500000001</v>
      </c>
      <c r="Y13" s="16">
        <v>0.173634381</v>
      </c>
      <c r="Z13" s="16">
        <v>0.23066450499999999</v>
      </c>
      <c r="AA13" s="16">
        <v>9.8146989999999996E-3</v>
      </c>
      <c r="AB13" s="16">
        <v>5.2948304000000002E-2</v>
      </c>
      <c r="AC13" s="16">
        <v>0.75180993799999996</v>
      </c>
      <c r="AD13" s="16">
        <v>1.645625E-3</v>
      </c>
      <c r="AE13" s="16">
        <v>1.9086500999999999E-2</v>
      </c>
      <c r="AF13" s="16">
        <v>1.4154300999999999E-2</v>
      </c>
      <c r="AG13" s="16">
        <v>4.3963170000000003E-3</v>
      </c>
      <c r="AH13" s="16">
        <v>0.53249104599999997</v>
      </c>
      <c r="AI13" s="16">
        <v>0.17313056099999999</v>
      </c>
      <c r="AJ13" s="16">
        <v>7.8284963999999999E-2</v>
      </c>
      <c r="AK13" s="16">
        <v>2.3167703000000001E-2</v>
      </c>
    </row>
    <row r="14" spans="1:37">
      <c r="A14" s="397">
        <v>12</v>
      </c>
      <c r="B14" s="16" t="s">
        <v>53</v>
      </c>
      <c r="C14" s="16">
        <v>0.76854779299999998</v>
      </c>
      <c r="D14" s="16">
        <v>0.71081935799999996</v>
      </c>
      <c r="E14" s="16">
        <v>2.8215726999999999E-2</v>
      </c>
      <c r="F14" s="16">
        <v>0.64136840500000003</v>
      </c>
      <c r="G14" s="16">
        <v>0.640567039</v>
      </c>
      <c r="H14" s="16">
        <v>0.14853950399999999</v>
      </c>
      <c r="I14" s="16">
        <v>0.69014605100000004</v>
      </c>
      <c r="J14" s="16">
        <v>0.85103309900000002</v>
      </c>
      <c r="K14" s="16">
        <v>0.99803831399999998</v>
      </c>
      <c r="L14" s="16">
        <v>0.98510805300000004</v>
      </c>
      <c r="M14" s="16">
        <v>0.225634272</v>
      </c>
      <c r="N14" s="16">
        <v>0.17291559400000001</v>
      </c>
      <c r="O14" s="16"/>
      <c r="P14" s="16">
        <v>5.8829426999999997E-2</v>
      </c>
      <c r="Q14" s="16">
        <v>0.52808914100000004</v>
      </c>
      <c r="R14" s="16">
        <v>0.68649216199999996</v>
      </c>
      <c r="S14" s="16">
        <v>3.8458120000000001E-3</v>
      </c>
      <c r="T14" s="16">
        <v>1.5956161999999999E-2</v>
      </c>
      <c r="U14" s="16">
        <v>0.26740122500000002</v>
      </c>
      <c r="V14" s="16">
        <v>0.54427726399999998</v>
      </c>
      <c r="W14" s="16">
        <v>0.74960990100000002</v>
      </c>
      <c r="X14" s="16">
        <v>0.99994244099999996</v>
      </c>
      <c r="Y14" s="16">
        <v>0.99976698500000005</v>
      </c>
      <c r="Z14" s="16">
        <v>1.3345255E-2</v>
      </c>
      <c r="AA14" s="16">
        <v>0.63479319999999995</v>
      </c>
      <c r="AB14" s="16">
        <v>0.77912709999999996</v>
      </c>
      <c r="AC14" s="16">
        <v>3.8376451999999998E-2</v>
      </c>
      <c r="AD14" s="16">
        <v>0.128750634</v>
      </c>
      <c r="AE14" s="16">
        <v>0.204272185</v>
      </c>
      <c r="AF14" s="16">
        <v>0.225019261</v>
      </c>
      <c r="AG14" s="16">
        <v>0.41617835199999997</v>
      </c>
      <c r="AH14" s="16">
        <v>2.2548546999999999E-2</v>
      </c>
      <c r="AI14" s="16">
        <v>0.96429526799999998</v>
      </c>
      <c r="AJ14" s="16">
        <v>0.78253291000000003</v>
      </c>
      <c r="AK14" s="16">
        <v>0.17947078799999999</v>
      </c>
    </row>
    <row r="15" spans="1:37">
      <c r="A15" s="397">
        <v>13</v>
      </c>
      <c r="B15" s="16" t="s">
        <v>244</v>
      </c>
      <c r="C15" s="16">
        <v>5.9369209999999999E-2</v>
      </c>
      <c r="D15" s="16">
        <v>9.0719105999999994E-2</v>
      </c>
      <c r="E15" s="16">
        <v>4.4444100000000001E-4</v>
      </c>
      <c r="F15" s="16">
        <v>2.5033366000000001E-2</v>
      </c>
      <c r="G15" s="16">
        <v>2.8017820000000001E-3</v>
      </c>
      <c r="H15" s="16">
        <v>1.0292547000000001E-2</v>
      </c>
      <c r="I15" s="16">
        <v>2.3590586E-2</v>
      </c>
      <c r="J15" s="16">
        <v>4.2921018999999998E-2</v>
      </c>
      <c r="K15" s="16">
        <v>6.3891629000000005E-2</v>
      </c>
      <c r="L15" s="16">
        <v>4.5395311000000001E-2</v>
      </c>
      <c r="M15" s="16">
        <v>2.3848662999999999E-2</v>
      </c>
      <c r="N15" s="16">
        <v>6.7626550000000002E-3</v>
      </c>
      <c r="O15" s="16">
        <v>5.8829426999999997E-2</v>
      </c>
      <c r="P15" s="16"/>
      <c r="Q15" s="16">
        <v>0.10693617800000001</v>
      </c>
      <c r="R15" s="16">
        <v>0.143435534</v>
      </c>
      <c r="S15" s="16">
        <v>2.3942945E-2</v>
      </c>
      <c r="T15" s="16">
        <v>0.21643486000000001</v>
      </c>
      <c r="U15" s="16">
        <v>2.4526912000000001E-2</v>
      </c>
      <c r="V15" s="16">
        <v>2.2456034E-2</v>
      </c>
      <c r="W15" s="16">
        <v>7.084964E-3</v>
      </c>
      <c r="X15" s="16">
        <v>5.7994446999999998E-2</v>
      </c>
      <c r="Y15" s="16">
        <v>5.6925530000000002E-2</v>
      </c>
      <c r="Z15" s="16">
        <v>9.6044737000000005E-2</v>
      </c>
      <c r="AA15" s="16">
        <v>3.1943299999999999E-4</v>
      </c>
      <c r="AB15" s="16">
        <v>3.9426558E-2</v>
      </c>
      <c r="AC15" s="16">
        <v>9.830049999999999E-4</v>
      </c>
      <c r="AD15" s="16">
        <v>1.2625410000000001E-3</v>
      </c>
      <c r="AE15" s="16">
        <v>2.2706631000000001E-2</v>
      </c>
      <c r="AF15" s="16">
        <v>2.1036730999999999E-2</v>
      </c>
      <c r="AG15" s="16">
        <v>1.9445931999999999E-2</v>
      </c>
      <c r="AH15" s="16">
        <v>3.7487452999999997E-2</v>
      </c>
      <c r="AI15" s="16">
        <v>3.4446669999999999E-2</v>
      </c>
      <c r="AJ15" s="16">
        <v>3.5528529000000003E-2</v>
      </c>
      <c r="AK15" s="16">
        <v>3.9471852000000002E-2</v>
      </c>
    </row>
    <row r="16" spans="1:37">
      <c r="A16" s="397">
        <v>14</v>
      </c>
      <c r="B16" s="16" t="s">
        <v>172</v>
      </c>
      <c r="C16" s="16">
        <v>0.59778794599999996</v>
      </c>
      <c r="D16" s="16">
        <v>0.66615396199999999</v>
      </c>
      <c r="E16" s="16">
        <v>0.14224922600000001</v>
      </c>
      <c r="F16" s="16">
        <v>0.39103714299999998</v>
      </c>
      <c r="G16" s="16">
        <v>0.46830474599999999</v>
      </c>
      <c r="H16" s="16">
        <v>0.13869316600000001</v>
      </c>
      <c r="I16" s="16">
        <v>0.55780758900000005</v>
      </c>
      <c r="J16" s="16">
        <v>0.57706491199999999</v>
      </c>
      <c r="K16" s="16">
        <v>0.5095307</v>
      </c>
      <c r="L16" s="16">
        <v>0.47889377100000002</v>
      </c>
      <c r="M16" s="16">
        <v>0.19565517700000001</v>
      </c>
      <c r="N16" s="16">
        <v>0.472758024</v>
      </c>
      <c r="O16" s="16">
        <v>0.52808914100000004</v>
      </c>
      <c r="P16" s="16">
        <v>0.10693617800000001</v>
      </c>
      <c r="Q16" s="16"/>
      <c r="R16" s="16">
        <v>0.68568344999999997</v>
      </c>
      <c r="S16" s="16">
        <v>9.1507571999999995E-2</v>
      </c>
      <c r="T16" s="16">
        <v>4.4607099999999998E-4</v>
      </c>
      <c r="U16" s="16">
        <v>0.23055577299999999</v>
      </c>
      <c r="V16" s="16">
        <v>0.57617188900000005</v>
      </c>
      <c r="W16" s="16">
        <v>0.44912111999999998</v>
      </c>
      <c r="X16" s="16">
        <v>0.52541966200000001</v>
      </c>
      <c r="Y16" s="16">
        <v>0.52317667000000001</v>
      </c>
      <c r="Z16" s="16">
        <v>6.1341019999999998E-3</v>
      </c>
      <c r="AA16" s="16">
        <v>0.40595086400000002</v>
      </c>
      <c r="AB16" s="16">
        <v>0.58160944000000003</v>
      </c>
      <c r="AC16" s="16">
        <v>0.49861597699999999</v>
      </c>
      <c r="AD16" s="16">
        <v>0.318905092</v>
      </c>
      <c r="AE16" s="16">
        <v>0.166290939</v>
      </c>
      <c r="AF16" s="16">
        <v>0.17638059</v>
      </c>
      <c r="AG16" s="16">
        <v>0.225934523</v>
      </c>
      <c r="AH16" s="16">
        <v>0.113899049</v>
      </c>
      <c r="AI16" s="16">
        <v>0.45913667899999999</v>
      </c>
      <c r="AJ16" s="16">
        <v>0.54822034799999997</v>
      </c>
      <c r="AK16" s="16">
        <v>0.12430767700000001</v>
      </c>
    </row>
    <row r="17" spans="1:37">
      <c r="A17" s="397">
        <v>15</v>
      </c>
      <c r="B17" s="16" t="s">
        <v>18</v>
      </c>
      <c r="C17" s="16">
        <v>0.83939123400000004</v>
      </c>
      <c r="D17" s="16">
        <v>0.91354938900000004</v>
      </c>
      <c r="E17" s="16">
        <v>1.1215925999999999E-2</v>
      </c>
      <c r="F17" s="16">
        <v>0.36620781299999999</v>
      </c>
      <c r="G17" s="16">
        <v>0.63336085600000003</v>
      </c>
      <c r="H17" s="16">
        <v>9.3561909999999998E-2</v>
      </c>
      <c r="I17" s="16">
        <v>0.73120985000000005</v>
      </c>
      <c r="J17" s="16">
        <v>0.81709736200000005</v>
      </c>
      <c r="K17" s="16">
        <v>0.665824733</v>
      </c>
      <c r="L17" s="16">
        <v>0.59478036199999995</v>
      </c>
      <c r="M17" s="16">
        <v>0.20272409</v>
      </c>
      <c r="N17" s="16">
        <v>0.166637797</v>
      </c>
      <c r="O17" s="16">
        <v>0.68649216199999996</v>
      </c>
      <c r="P17" s="16">
        <v>0.143435534</v>
      </c>
      <c r="Q17" s="16">
        <v>0.68568344999999997</v>
      </c>
      <c r="R17" s="16"/>
      <c r="S17" s="16">
        <v>1.9188641999999999E-2</v>
      </c>
      <c r="T17" s="16">
        <v>4.0843437000000003E-2</v>
      </c>
      <c r="U17" s="16">
        <v>0.198181998</v>
      </c>
      <c r="V17" s="16">
        <v>0.32385256099999998</v>
      </c>
      <c r="W17" s="16">
        <v>0.44446109900000003</v>
      </c>
      <c r="X17" s="16">
        <v>0.68119484200000002</v>
      </c>
      <c r="Y17" s="16">
        <v>0.67644515400000005</v>
      </c>
      <c r="Z17" s="16">
        <v>1.8149670999999999E-2</v>
      </c>
      <c r="AA17" s="16">
        <v>0.50726215200000002</v>
      </c>
      <c r="AB17" s="16">
        <v>0.79086226100000001</v>
      </c>
      <c r="AC17" s="16">
        <v>7.7959341000000001E-2</v>
      </c>
      <c r="AD17" s="16">
        <v>0.14268813299999999</v>
      </c>
      <c r="AE17" s="16">
        <v>0.14933004</v>
      </c>
      <c r="AF17" s="16">
        <v>0.15468505900000001</v>
      </c>
      <c r="AG17" s="16">
        <v>0.14842079399999999</v>
      </c>
      <c r="AH17" s="16">
        <v>2.0294789000000001E-2</v>
      </c>
      <c r="AI17" s="16">
        <v>0.55614206399999999</v>
      </c>
      <c r="AJ17" s="16">
        <v>0.68055814000000003</v>
      </c>
      <c r="AK17" s="16">
        <v>0.107368958</v>
      </c>
    </row>
    <row r="18" spans="1:37">
      <c r="A18" s="397">
        <v>16</v>
      </c>
      <c r="B18" s="16" t="s">
        <v>29</v>
      </c>
      <c r="C18" s="16">
        <v>3.0797178000000001E-2</v>
      </c>
      <c r="D18" s="16">
        <v>3.3323417000000001E-2</v>
      </c>
      <c r="E18" s="16">
        <v>0.56935480400000005</v>
      </c>
      <c r="F18" s="16">
        <v>4.0010799999999998E-4</v>
      </c>
      <c r="G18" s="16">
        <v>4.8928266999999998E-2</v>
      </c>
      <c r="H18" s="16">
        <v>6.0914642999999997E-2</v>
      </c>
      <c r="I18" s="16">
        <v>3.3852697000000001E-2</v>
      </c>
      <c r="J18" s="16">
        <v>2.0152829000000001E-2</v>
      </c>
      <c r="K18" s="16">
        <v>5.4850710000000002E-3</v>
      </c>
      <c r="L18" s="16">
        <v>1.6521575E-2</v>
      </c>
      <c r="M18" s="16">
        <v>8.3589284E-2</v>
      </c>
      <c r="N18" s="16">
        <v>0.54234141800000002</v>
      </c>
      <c r="O18" s="16">
        <v>3.8458120000000001E-3</v>
      </c>
      <c r="P18" s="16">
        <v>2.3942945E-2</v>
      </c>
      <c r="Q18" s="16">
        <v>9.1507571999999995E-2</v>
      </c>
      <c r="R18" s="16">
        <v>1.9188641999999999E-2</v>
      </c>
      <c r="S18" s="16"/>
      <c r="T18" s="16">
        <v>7.4174337000000007E-2</v>
      </c>
      <c r="U18" s="16">
        <v>3.4460738999999997E-2</v>
      </c>
      <c r="V18" s="16">
        <v>0.15933382099999999</v>
      </c>
      <c r="W18" s="16">
        <v>1.0327876999999999E-2</v>
      </c>
      <c r="X18" s="16">
        <v>4.3794319999999999E-3</v>
      </c>
      <c r="Y18" s="16">
        <v>4.9337950000000004E-3</v>
      </c>
      <c r="Z18" s="16">
        <v>0.65629988800000005</v>
      </c>
      <c r="AA18" s="16">
        <v>3.8414057000000001E-2</v>
      </c>
      <c r="AB18" s="16">
        <v>2.5915645000000001E-2</v>
      </c>
      <c r="AC18" s="16">
        <v>0.52993529500000003</v>
      </c>
      <c r="AD18" s="16">
        <v>1.14522E-4</v>
      </c>
      <c r="AE18" s="16">
        <v>6.6208971000000005E-2</v>
      </c>
      <c r="AF18" s="16">
        <v>5.8097812999999998E-2</v>
      </c>
      <c r="AG18" s="16">
        <v>2.2254950000000001E-3</v>
      </c>
      <c r="AH18" s="16">
        <v>0.75211299499999995</v>
      </c>
      <c r="AI18" s="16">
        <v>2.5204857000000001E-2</v>
      </c>
      <c r="AJ18" s="16">
        <v>7.3725699999999995E-4</v>
      </c>
      <c r="AK18" s="16">
        <v>6.7560110000000007E-2</v>
      </c>
    </row>
    <row r="19" spans="1:37">
      <c r="A19" s="397">
        <v>17</v>
      </c>
      <c r="B19" s="16" t="s">
        <v>171</v>
      </c>
      <c r="C19" s="16">
        <v>2.7660559999999998E-3</v>
      </c>
      <c r="D19" s="16">
        <v>1.6938542000000001E-2</v>
      </c>
      <c r="E19" s="16">
        <v>2.3530619999999999E-3</v>
      </c>
      <c r="F19" s="16">
        <v>2.0064420000000002E-3</v>
      </c>
      <c r="G19" s="16">
        <v>5.7306179999999998E-3</v>
      </c>
      <c r="H19" s="16">
        <v>3.3630123999999997E-2</v>
      </c>
      <c r="I19" s="16">
        <v>1.214251E-3</v>
      </c>
      <c r="J19" s="16">
        <v>2.1140070000000002E-3</v>
      </c>
      <c r="K19" s="16">
        <v>2.4097858E-2</v>
      </c>
      <c r="L19" s="16">
        <v>3.7910861999999997E-2</v>
      </c>
      <c r="M19" s="16">
        <v>2.2713599999999999E-4</v>
      </c>
      <c r="N19" s="16">
        <v>2.0455424999999999E-2</v>
      </c>
      <c r="O19" s="16">
        <v>1.5956161999999999E-2</v>
      </c>
      <c r="P19" s="16">
        <v>0.21643486000000001</v>
      </c>
      <c r="Q19" s="16">
        <v>4.4607099999999998E-4</v>
      </c>
      <c r="R19" s="16">
        <v>4.0843437000000003E-2</v>
      </c>
      <c r="S19" s="16">
        <v>7.4174337000000007E-2</v>
      </c>
      <c r="T19" s="16"/>
      <c r="U19" s="16">
        <v>2.3888030000000001E-3</v>
      </c>
      <c r="V19" s="16">
        <v>4.0620270000000002E-3</v>
      </c>
      <c r="W19" s="16">
        <v>4.0562439999999996E-3</v>
      </c>
      <c r="X19" s="16">
        <v>1.7062764000000001E-2</v>
      </c>
      <c r="Y19" s="16">
        <v>1.8198066999999998E-2</v>
      </c>
      <c r="Z19" s="16">
        <v>3.2351454000000002E-2</v>
      </c>
      <c r="AA19" s="16">
        <v>9.5117400000000005E-4</v>
      </c>
      <c r="AB19" s="16">
        <v>6.9757700000000001E-4</v>
      </c>
      <c r="AC19" s="398">
        <v>7.6491500000000004E-5</v>
      </c>
      <c r="AD19" s="16">
        <v>1.5249514E-2</v>
      </c>
      <c r="AE19" s="16">
        <v>2.0964349999999998E-3</v>
      </c>
      <c r="AF19" s="16">
        <v>3.4727339999999999E-3</v>
      </c>
      <c r="AG19" s="16">
        <v>4.1490736E-2</v>
      </c>
      <c r="AH19" s="398">
        <v>1.07905E-8</v>
      </c>
      <c r="AI19" s="16">
        <v>5.1557947999999999E-2</v>
      </c>
      <c r="AJ19" s="16">
        <v>7.2950610000000003E-3</v>
      </c>
      <c r="AK19" s="16">
        <v>4.1324370000000001E-3</v>
      </c>
    </row>
    <row r="20" spans="1:37">
      <c r="A20" s="397">
        <v>18</v>
      </c>
      <c r="B20" s="16" t="s">
        <v>28</v>
      </c>
      <c r="C20" s="16">
        <v>0.51491192100000005</v>
      </c>
      <c r="D20" s="16">
        <v>0.40210061600000002</v>
      </c>
      <c r="E20" s="16">
        <v>5.2337362999999998E-2</v>
      </c>
      <c r="F20" s="16">
        <v>0.63231462299999996</v>
      </c>
      <c r="G20" s="16">
        <v>0.76602239299999997</v>
      </c>
      <c r="H20" s="16">
        <v>0.93899259199999996</v>
      </c>
      <c r="I20" s="16">
        <v>0.66847695500000004</v>
      </c>
      <c r="J20" s="16">
        <v>0.50602638</v>
      </c>
      <c r="K20" s="16">
        <v>0.24861011699999999</v>
      </c>
      <c r="L20" s="16">
        <v>0.24143388900000001</v>
      </c>
      <c r="M20" s="16">
        <v>0.97389463899999995</v>
      </c>
      <c r="N20" s="16">
        <v>2.657239E-3</v>
      </c>
      <c r="O20" s="16">
        <v>0.26740122500000002</v>
      </c>
      <c r="P20" s="16">
        <v>2.4526912000000001E-2</v>
      </c>
      <c r="Q20" s="16">
        <v>0.23055577299999999</v>
      </c>
      <c r="R20" s="16">
        <v>0.198181998</v>
      </c>
      <c r="S20" s="16">
        <v>3.4460738999999997E-2</v>
      </c>
      <c r="T20" s="16">
        <v>2.3888030000000001E-3</v>
      </c>
      <c r="U20" s="16"/>
      <c r="V20" s="16">
        <v>0.49046390200000001</v>
      </c>
      <c r="W20" s="16">
        <v>0.62929046399999999</v>
      </c>
      <c r="X20" s="16">
        <v>0.265980618</v>
      </c>
      <c r="Y20" s="16">
        <v>0.26589243400000001</v>
      </c>
      <c r="Z20" s="16">
        <v>2.7161640000000001E-2</v>
      </c>
      <c r="AA20" s="16">
        <v>0.84378307500000005</v>
      </c>
      <c r="AB20" s="16">
        <v>0.56512578599999996</v>
      </c>
      <c r="AC20" s="16">
        <v>7.099813E-3</v>
      </c>
      <c r="AD20" s="16">
        <v>0.837951785</v>
      </c>
      <c r="AE20" s="16">
        <v>0.98195353299999999</v>
      </c>
      <c r="AF20" s="16">
        <v>0.98295338600000004</v>
      </c>
      <c r="AG20" s="16">
        <v>0.80017842900000002</v>
      </c>
      <c r="AH20" s="16">
        <v>1.8821551999999998E-2</v>
      </c>
      <c r="AI20" s="16">
        <v>0.255559961</v>
      </c>
      <c r="AJ20" s="16">
        <v>0.494005111</v>
      </c>
      <c r="AK20" s="16">
        <v>0.95267394699999997</v>
      </c>
    </row>
    <row r="21" spans="1:37">
      <c r="A21" s="397">
        <v>19</v>
      </c>
      <c r="B21" s="16" t="s">
        <v>20</v>
      </c>
      <c r="C21" s="16">
        <v>0.44047225699999998</v>
      </c>
      <c r="D21" s="16">
        <v>0.48343984400000001</v>
      </c>
      <c r="E21" s="16">
        <v>8.3407222000000003E-2</v>
      </c>
      <c r="F21" s="16">
        <v>0.77675138300000002</v>
      </c>
      <c r="G21" s="16">
        <v>0.52118296900000005</v>
      </c>
      <c r="H21" s="16">
        <v>0.35532043000000002</v>
      </c>
      <c r="I21" s="16">
        <v>0.49186402099999998</v>
      </c>
      <c r="J21" s="16">
        <v>0.502785288</v>
      </c>
      <c r="K21" s="16">
        <v>0.52693930300000003</v>
      </c>
      <c r="L21" s="16">
        <v>0.54006891999999995</v>
      </c>
      <c r="M21" s="16">
        <v>0.412823259</v>
      </c>
      <c r="N21" s="16">
        <v>0.36973735299999999</v>
      </c>
      <c r="O21" s="16">
        <v>0.54427726399999998</v>
      </c>
      <c r="P21" s="16">
        <v>2.2456034E-2</v>
      </c>
      <c r="Q21" s="16">
        <v>0.57617188900000005</v>
      </c>
      <c r="R21" s="16">
        <v>0.32385256099999998</v>
      </c>
      <c r="S21" s="16">
        <v>0.15933382099999999</v>
      </c>
      <c r="T21" s="16">
        <v>4.0620270000000002E-3</v>
      </c>
      <c r="U21" s="16">
        <v>0.49046390200000001</v>
      </c>
      <c r="V21" s="16"/>
      <c r="W21" s="16">
        <v>0.81636096400000002</v>
      </c>
      <c r="X21" s="16">
        <v>0.54448961399999996</v>
      </c>
      <c r="Y21" s="16">
        <v>0.54592969300000005</v>
      </c>
      <c r="Z21" s="16">
        <v>6.8900017999999993E-2</v>
      </c>
      <c r="AA21" s="16">
        <v>0.59846611400000005</v>
      </c>
      <c r="AB21" s="16">
        <v>0.475854269</v>
      </c>
      <c r="AC21" s="16">
        <v>0.31889977899999999</v>
      </c>
      <c r="AD21" s="16">
        <v>0.40748215599999998</v>
      </c>
      <c r="AE21" s="16">
        <v>0.41967133200000001</v>
      </c>
      <c r="AF21" s="16">
        <v>0.44537466599999997</v>
      </c>
      <c r="AG21" s="16">
        <v>0.53336646300000001</v>
      </c>
      <c r="AH21" s="16">
        <v>0.13682351200000001</v>
      </c>
      <c r="AI21" s="16">
        <v>0.56038047599999996</v>
      </c>
      <c r="AJ21" s="16">
        <v>0.57367103500000005</v>
      </c>
      <c r="AK21" s="16">
        <v>0.41738551600000001</v>
      </c>
    </row>
    <row r="22" spans="1:37">
      <c r="A22" s="397">
        <v>20</v>
      </c>
      <c r="B22" s="16" t="s">
        <v>175</v>
      </c>
      <c r="C22" s="16">
        <v>0.67412697200000005</v>
      </c>
      <c r="D22" s="16">
        <v>0.59907739299999996</v>
      </c>
      <c r="E22" s="16">
        <v>8.9489789999999993E-3</v>
      </c>
      <c r="F22" s="16">
        <v>0.82729740200000002</v>
      </c>
      <c r="G22" s="16">
        <v>0.74965162900000004</v>
      </c>
      <c r="H22" s="16">
        <v>0.45557434699999999</v>
      </c>
      <c r="I22" s="16">
        <v>0.71726293799999996</v>
      </c>
      <c r="J22" s="16">
        <v>0.75254040799999999</v>
      </c>
      <c r="K22" s="16">
        <v>0.73680979899999999</v>
      </c>
      <c r="L22" s="16">
        <v>0.72627090299999997</v>
      </c>
      <c r="M22" s="16">
        <v>0.536178563</v>
      </c>
      <c r="N22" s="16">
        <v>0.13283697699999999</v>
      </c>
      <c r="O22" s="16">
        <v>0.74960990100000002</v>
      </c>
      <c r="P22" s="16">
        <v>7.084964E-3</v>
      </c>
      <c r="Q22" s="16">
        <v>0.44912111999999998</v>
      </c>
      <c r="R22" s="16">
        <v>0.44446109900000003</v>
      </c>
      <c r="S22" s="16">
        <v>1.0327876999999999E-2</v>
      </c>
      <c r="T22" s="16">
        <v>4.0562439999999996E-3</v>
      </c>
      <c r="U22" s="16">
        <v>0.62929046399999999</v>
      </c>
      <c r="V22" s="16">
        <v>0.81636096400000002</v>
      </c>
      <c r="W22" s="16"/>
      <c r="X22" s="16">
        <v>0.74880113199999998</v>
      </c>
      <c r="Y22" s="16">
        <v>0.74911370099999997</v>
      </c>
      <c r="Z22" s="16">
        <v>6.8155220000000001E-3</v>
      </c>
      <c r="AA22" s="16">
        <v>0.82549650100000005</v>
      </c>
      <c r="AB22" s="16">
        <v>0.72071156000000003</v>
      </c>
      <c r="AC22" s="16">
        <v>5.2700033E-2</v>
      </c>
      <c r="AD22" s="16">
        <v>0.440359428</v>
      </c>
      <c r="AE22" s="16">
        <v>0.54499979700000001</v>
      </c>
      <c r="AF22" s="16">
        <v>0.57696784999999995</v>
      </c>
      <c r="AG22" s="16">
        <v>0.73677779499999996</v>
      </c>
      <c r="AH22" s="398">
        <v>8.6048E-5</v>
      </c>
      <c r="AI22" s="16">
        <v>0.73218739300000002</v>
      </c>
      <c r="AJ22" s="16">
        <v>0.670413708</v>
      </c>
      <c r="AK22" s="16">
        <v>0.52586766699999998</v>
      </c>
    </row>
    <row r="23" spans="1:37">
      <c r="A23" s="397">
        <v>21</v>
      </c>
      <c r="B23" s="16" t="s">
        <v>52</v>
      </c>
      <c r="C23" s="16">
        <v>0.76504611</v>
      </c>
      <c r="D23" s="16">
        <v>0.70556314799999997</v>
      </c>
      <c r="E23" s="16">
        <v>2.8122976000000001E-2</v>
      </c>
      <c r="F23" s="16">
        <v>0.64134306100000005</v>
      </c>
      <c r="G23" s="16">
        <v>0.63754254499999996</v>
      </c>
      <c r="H23" s="16">
        <v>0.14766390700000001</v>
      </c>
      <c r="I23" s="16">
        <v>0.68708626299999997</v>
      </c>
      <c r="J23" s="16">
        <v>0.84783724000000005</v>
      </c>
      <c r="K23" s="16">
        <v>0.99840210100000004</v>
      </c>
      <c r="L23" s="16">
        <v>0.986889974</v>
      </c>
      <c r="M23" s="16">
        <v>0.22395273299999999</v>
      </c>
      <c r="N23" s="16">
        <v>0.17340598500000001</v>
      </c>
      <c r="O23" s="16">
        <v>0.99994244099999996</v>
      </c>
      <c r="P23" s="16">
        <v>5.7994446999999998E-2</v>
      </c>
      <c r="Q23" s="16">
        <v>0.52541966200000001</v>
      </c>
      <c r="R23" s="16">
        <v>0.68119484200000002</v>
      </c>
      <c r="S23" s="16">
        <v>4.3794319999999999E-3</v>
      </c>
      <c r="T23" s="16">
        <v>1.7062764000000001E-2</v>
      </c>
      <c r="U23" s="16">
        <v>0.265980618</v>
      </c>
      <c r="V23" s="16">
        <v>0.54448961399999996</v>
      </c>
      <c r="W23" s="16">
        <v>0.74880113199999998</v>
      </c>
      <c r="X23" s="16"/>
      <c r="Y23" s="16">
        <v>0.99993768699999996</v>
      </c>
      <c r="Z23" s="16">
        <v>1.4745197E-2</v>
      </c>
      <c r="AA23" s="16">
        <v>0.63251859600000004</v>
      </c>
      <c r="AB23" s="16">
        <v>0.77615461500000005</v>
      </c>
      <c r="AC23" s="16">
        <v>3.8641272999999997E-2</v>
      </c>
      <c r="AD23" s="16">
        <v>0.12747657100000001</v>
      </c>
      <c r="AE23" s="16">
        <v>0.202769962</v>
      </c>
      <c r="AF23" s="16">
        <v>0.223469735</v>
      </c>
      <c r="AG23" s="16">
        <v>0.416045946</v>
      </c>
      <c r="AH23" s="16">
        <v>2.2252427000000002E-2</v>
      </c>
      <c r="AI23" s="16">
        <v>0.96691312299999999</v>
      </c>
      <c r="AJ23" s="16">
        <v>0.78220810200000002</v>
      </c>
      <c r="AK23" s="16">
        <v>0.17829167700000001</v>
      </c>
    </row>
    <row r="24" spans="1:37">
      <c r="A24" s="397">
        <v>22</v>
      </c>
      <c r="B24" s="16" t="s">
        <v>211</v>
      </c>
      <c r="C24" s="16">
        <v>0.76256679400000005</v>
      </c>
      <c r="D24" s="16">
        <v>0.701486944</v>
      </c>
      <c r="E24" s="16">
        <v>2.8081603E-2</v>
      </c>
      <c r="F24" s="16">
        <v>0.64236810700000002</v>
      </c>
      <c r="G24" s="16">
        <v>0.63593495300000003</v>
      </c>
      <c r="H24" s="16">
        <v>0.14782499599999999</v>
      </c>
      <c r="I24" s="16">
        <v>0.68539873699999998</v>
      </c>
      <c r="J24" s="16">
        <v>0.84546233900000001</v>
      </c>
      <c r="K24" s="16">
        <v>0.99862275</v>
      </c>
      <c r="L24" s="16">
        <v>0.98852569099999998</v>
      </c>
      <c r="M24" s="16">
        <v>0.22355497699999999</v>
      </c>
      <c r="N24" s="16">
        <v>0.173634381</v>
      </c>
      <c r="O24" s="16">
        <v>0.99976698500000005</v>
      </c>
      <c r="P24" s="16">
        <v>5.6925530000000002E-2</v>
      </c>
      <c r="Q24" s="16">
        <v>0.52317667000000001</v>
      </c>
      <c r="R24" s="16">
        <v>0.67644515400000005</v>
      </c>
      <c r="S24" s="16">
        <v>4.9337950000000004E-3</v>
      </c>
      <c r="T24" s="16">
        <v>1.8198066999999998E-2</v>
      </c>
      <c r="U24" s="16">
        <v>0.26589243400000001</v>
      </c>
      <c r="V24" s="16">
        <v>0.54592969300000005</v>
      </c>
      <c r="W24" s="16">
        <v>0.74911370099999997</v>
      </c>
      <c r="X24" s="16">
        <v>0.99993768699999996</v>
      </c>
      <c r="Y24" s="16"/>
      <c r="Z24" s="16">
        <v>1.6262977000000001E-2</v>
      </c>
      <c r="AA24" s="16">
        <v>0.63172604200000004</v>
      </c>
      <c r="AB24" s="16">
        <v>0.77422896500000005</v>
      </c>
      <c r="AC24" s="16">
        <v>3.9024968E-2</v>
      </c>
      <c r="AD24" s="16">
        <v>0.127115687</v>
      </c>
      <c r="AE24" s="16">
        <v>0.202442237</v>
      </c>
      <c r="AF24" s="16">
        <v>0.223102051</v>
      </c>
      <c r="AG24" s="16">
        <v>0.41633056400000001</v>
      </c>
      <c r="AH24" s="16">
        <v>2.1908410999999999E-2</v>
      </c>
      <c r="AI24" s="16">
        <v>0.96967869399999995</v>
      </c>
      <c r="AJ24" s="16">
        <v>0.78336905199999995</v>
      </c>
      <c r="AK24" s="16">
        <v>0.178229692</v>
      </c>
    </row>
    <row r="25" spans="1:37">
      <c r="A25" s="397">
        <v>23</v>
      </c>
      <c r="B25" s="16" t="s">
        <v>30</v>
      </c>
      <c r="C25" s="16">
        <v>7.1084800000000004E-3</v>
      </c>
      <c r="D25" s="16">
        <v>3.7735719000000001E-2</v>
      </c>
      <c r="E25" s="16">
        <v>8.6010138999999999E-2</v>
      </c>
      <c r="F25" s="16">
        <v>6.1620100000000003E-4</v>
      </c>
      <c r="G25" s="16">
        <v>1.3731312000000001E-2</v>
      </c>
      <c r="H25" s="16">
        <v>6.9191553000000003E-2</v>
      </c>
      <c r="I25" s="16">
        <v>8.8903439999999997E-3</v>
      </c>
      <c r="J25" s="16">
        <v>2.8149849999999999E-3</v>
      </c>
      <c r="K25" s="16">
        <v>1.7276091E-2</v>
      </c>
      <c r="L25" s="16">
        <v>4.3992583000000002E-2</v>
      </c>
      <c r="M25" s="16">
        <v>5.7244786999999998E-2</v>
      </c>
      <c r="N25" s="16">
        <v>0.23066450499999999</v>
      </c>
      <c r="O25" s="16">
        <v>1.3345255E-2</v>
      </c>
      <c r="P25" s="16">
        <v>9.6044737000000005E-2</v>
      </c>
      <c r="Q25" s="16">
        <v>6.1341019999999998E-3</v>
      </c>
      <c r="R25" s="16">
        <v>1.8149670999999999E-2</v>
      </c>
      <c r="S25" s="16">
        <v>0.65629988800000005</v>
      </c>
      <c r="T25" s="16">
        <v>3.2351454000000002E-2</v>
      </c>
      <c r="U25" s="16">
        <v>2.7161640000000001E-2</v>
      </c>
      <c r="V25" s="16">
        <v>6.8900017999999993E-2</v>
      </c>
      <c r="W25" s="16">
        <v>6.8155220000000001E-3</v>
      </c>
      <c r="X25" s="16">
        <v>1.4745197E-2</v>
      </c>
      <c r="Y25" s="16">
        <v>1.6262977000000001E-2</v>
      </c>
      <c r="Z25" s="16"/>
      <c r="AA25" s="16">
        <v>1.6261285E-2</v>
      </c>
      <c r="AB25" s="16">
        <v>4.5887710000000002E-3</v>
      </c>
      <c r="AC25" s="16">
        <v>0.169950451</v>
      </c>
      <c r="AD25" s="16">
        <v>1.9904128E-2</v>
      </c>
      <c r="AE25" s="16">
        <v>5.8368059E-2</v>
      </c>
      <c r="AF25" s="16">
        <v>5.6460306000000002E-2</v>
      </c>
      <c r="AG25" s="16">
        <v>7.69041E-3</v>
      </c>
      <c r="AH25" s="16">
        <v>0.24867539999999999</v>
      </c>
      <c r="AI25" s="16">
        <v>6.7586621999999999E-2</v>
      </c>
      <c r="AJ25" s="16">
        <v>1.1854353999999999E-2</v>
      </c>
      <c r="AK25" s="16">
        <v>6.2158723999999999E-2</v>
      </c>
    </row>
    <row r="26" spans="1:37">
      <c r="A26" s="397">
        <v>24</v>
      </c>
      <c r="B26" s="16" t="s">
        <v>16</v>
      </c>
      <c r="C26" s="16">
        <v>0.82197602800000003</v>
      </c>
      <c r="D26" s="16">
        <v>0.72328256099999999</v>
      </c>
      <c r="E26" s="16">
        <v>8.6372528000000004E-2</v>
      </c>
      <c r="F26" s="16">
        <v>0.81477458000000003</v>
      </c>
      <c r="G26" s="16">
        <v>0.961720719</v>
      </c>
      <c r="H26" s="16">
        <v>0.70700038200000004</v>
      </c>
      <c r="I26" s="16">
        <v>0.90697647000000003</v>
      </c>
      <c r="J26" s="16">
        <v>0.84245887600000002</v>
      </c>
      <c r="K26" s="16">
        <v>0.61052180300000003</v>
      </c>
      <c r="L26" s="16">
        <v>0.59008839899999999</v>
      </c>
      <c r="M26" s="16">
        <v>0.82538357200000001</v>
      </c>
      <c r="N26" s="16">
        <v>9.8146989999999996E-3</v>
      </c>
      <c r="O26" s="16">
        <v>0.63479319999999995</v>
      </c>
      <c r="P26" s="16">
        <v>3.1943299999999999E-4</v>
      </c>
      <c r="Q26" s="16">
        <v>0.40595086400000002</v>
      </c>
      <c r="R26" s="16">
        <v>0.50726215200000002</v>
      </c>
      <c r="S26" s="16">
        <v>3.8414057000000001E-2</v>
      </c>
      <c r="T26" s="16">
        <v>9.5117400000000005E-4</v>
      </c>
      <c r="U26" s="16">
        <v>0.84378307500000005</v>
      </c>
      <c r="V26" s="16">
        <v>0.59846611400000005</v>
      </c>
      <c r="W26" s="16">
        <v>0.82549650100000005</v>
      </c>
      <c r="X26" s="16">
        <v>0.63251859600000004</v>
      </c>
      <c r="Y26" s="16">
        <v>0.63172604200000004</v>
      </c>
      <c r="Z26" s="16">
        <v>1.6261285E-2</v>
      </c>
      <c r="AA26" s="16"/>
      <c r="AB26" s="16">
        <v>0.861342575</v>
      </c>
      <c r="AC26" s="16">
        <v>9.2309799999999997E-3</v>
      </c>
      <c r="AD26" s="16">
        <v>0.58591685100000002</v>
      </c>
      <c r="AE26" s="16">
        <v>0.79386552499999996</v>
      </c>
      <c r="AF26" s="16">
        <v>0.80681668500000003</v>
      </c>
      <c r="AG26" s="16">
        <v>0.75752825099999999</v>
      </c>
      <c r="AH26" s="16">
        <v>5.7371915000000002E-2</v>
      </c>
      <c r="AI26" s="16">
        <v>0.59463899499999995</v>
      </c>
      <c r="AJ26" s="16">
        <v>0.806939454</v>
      </c>
      <c r="AK26" s="16">
        <v>0.75455236999999997</v>
      </c>
    </row>
    <row r="27" spans="1:37">
      <c r="A27" s="397">
        <v>25</v>
      </c>
      <c r="B27" s="16" t="s">
        <v>174</v>
      </c>
      <c r="C27" s="16">
        <v>0.993995929</v>
      </c>
      <c r="D27" s="16">
        <v>0.85421453199999997</v>
      </c>
      <c r="E27" s="16">
        <v>8.1804579000000002E-2</v>
      </c>
      <c r="F27" s="16">
        <v>0.62684769200000001</v>
      </c>
      <c r="G27" s="16">
        <v>0.939556265</v>
      </c>
      <c r="H27" s="16">
        <v>0.39809764399999997</v>
      </c>
      <c r="I27" s="16">
        <v>0.98420911600000005</v>
      </c>
      <c r="J27" s="16">
        <v>0.98301562300000001</v>
      </c>
      <c r="K27" s="16">
        <v>0.75932320200000003</v>
      </c>
      <c r="L27" s="16">
        <v>0.72145288900000004</v>
      </c>
      <c r="M27" s="16">
        <v>0.54263765799999997</v>
      </c>
      <c r="N27" s="16">
        <v>5.2948304000000002E-2</v>
      </c>
      <c r="O27" s="16">
        <v>0.77912709999999996</v>
      </c>
      <c r="P27" s="16">
        <v>3.9426558E-2</v>
      </c>
      <c r="Q27" s="16">
        <v>0.58160944000000003</v>
      </c>
      <c r="R27" s="16">
        <v>0.79086226100000001</v>
      </c>
      <c r="S27" s="16">
        <v>2.5915645000000001E-2</v>
      </c>
      <c r="T27" s="16">
        <v>6.9757700000000001E-4</v>
      </c>
      <c r="U27" s="16">
        <v>0.56512578599999996</v>
      </c>
      <c r="V27" s="16">
        <v>0.475854269</v>
      </c>
      <c r="W27" s="16">
        <v>0.72071156000000003</v>
      </c>
      <c r="X27" s="16">
        <v>0.77615461500000005</v>
      </c>
      <c r="Y27" s="16">
        <v>0.77422896500000005</v>
      </c>
      <c r="Z27" s="16">
        <v>4.5887710000000002E-3</v>
      </c>
      <c r="AA27" s="16">
        <v>0.861342575</v>
      </c>
      <c r="AB27" s="16"/>
      <c r="AC27" s="16">
        <v>2.7627064999999999E-2</v>
      </c>
      <c r="AD27" s="16">
        <v>0.41274308999999998</v>
      </c>
      <c r="AE27" s="16">
        <v>0.480740483</v>
      </c>
      <c r="AF27" s="16">
        <v>0.49009202000000002</v>
      </c>
      <c r="AG27" s="16">
        <v>0.51566031999999995</v>
      </c>
      <c r="AH27" s="16">
        <v>6.1341303E-2</v>
      </c>
      <c r="AI27" s="16">
        <v>0.70851399199999998</v>
      </c>
      <c r="AJ27" s="16">
        <v>0.86356054100000001</v>
      </c>
      <c r="AK27" s="16">
        <v>0.41134364299999998</v>
      </c>
    </row>
    <row r="28" spans="1:37">
      <c r="A28" s="397">
        <v>26</v>
      </c>
      <c r="B28" s="16" t="s">
        <v>25</v>
      </c>
      <c r="C28" s="16">
        <v>2.7101641999999999E-2</v>
      </c>
      <c r="D28" s="16">
        <v>6.7621666999999996E-2</v>
      </c>
      <c r="E28" s="16">
        <v>0.72778893700000002</v>
      </c>
      <c r="F28" s="16">
        <v>8.1597186000000002E-2</v>
      </c>
      <c r="G28" s="16">
        <v>1.4149788999999999E-2</v>
      </c>
      <c r="H28" s="16">
        <v>1.0740789999999999E-3</v>
      </c>
      <c r="I28" s="16">
        <v>2.8913485999999999E-2</v>
      </c>
      <c r="J28" s="16">
        <v>2.2146427E-2</v>
      </c>
      <c r="K28" s="16">
        <v>3.5216486999999998E-2</v>
      </c>
      <c r="L28" s="16">
        <v>4.2180532999999999E-2</v>
      </c>
      <c r="M28" s="16">
        <v>2.1336520000000002E-3</v>
      </c>
      <c r="N28" s="16">
        <v>0.75180993799999996</v>
      </c>
      <c r="O28" s="16">
        <v>3.8376451999999998E-2</v>
      </c>
      <c r="P28" s="16">
        <v>9.830049999999999E-4</v>
      </c>
      <c r="Q28" s="16">
        <v>0.49861597699999999</v>
      </c>
      <c r="R28" s="16">
        <v>7.7959341000000001E-2</v>
      </c>
      <c r="S28" s="16">
        <v>0.52993529500000003</v>
      </c>
      <c r="T28" s="398">
        <v>7.6491500000000004E-5</v>
      </c>
      <c r="U28" s="16">
        <v>7.099813E-3</v>
      </c>
      <c r="V28" s="16">
        <v>0.31889977899999999</v>
      </c>
      <c r="W28" s="16">
        <v>5.2700033E-2</v>
      </c>
      <c r="X28" s="16">
        <v>3.8641272999999997E-2</v>
      </c>
      <c r="Y28" s="16">
        <v>3.9024968E-2</v>
      </c>
      <c r="Z28" s="16">
        <v>0.169950451</v>
      </c>
      <c r="AA28" s="16">
        <v>9.2309799999999997E-3</v>
      </c>
      <c r="AB28" s="16">
        <v>2.7627064999999999E-2</v>
      </c>
      <c r="AC28" s="16"/>
      <c r="AD28" s="16">
        <v>7.3363815999999998E-2</v>
      </c>
      <c r="AE28" s="16">
        <v>3.1805400000000001E-4</v>
      </c>
      <c r="AF28" s="16">
        <v>5.3928099999999996E-4</v>
      </c>
      <c r="AG28" s="16">
        <v>5.8830849999999997E-3</v>
      </c>
      <c r="AH28" s="16">
        <v>0.65351507399999997</v>
      </c>
      <c r="AI28" s="16">
        <v>4.6599392000000003E-2</v>
      </c>
      <c r="AJ28" s="16">
        <v>6.3030408999999996E-2</v>
      </c>
      <c r="AK28" s="398">
        <v>8.4785099999999992E-6</v>
      </c>
    </row>
    <row r="29" spans="1:37">
      <c r="A29" s="397">
        <v>27</v>
      </c>
      <c r="B29" s="16" t="s">
        <v>47</v>
      </c>
      <c r="C29" s="16">
        <v>0.37959414499999999</v>
      </c>
      <c r="D29" s="16">
        <v>0.27323987999999999</v>
      </c>
      <c r="E29" s="16">
        <v>3.3482199999999997E-4</v>
      </c>
      <c r="F29" s="16">
        <v>0.35252607400000002</v>
      </c>
      <c r="G29" s="16">
        <v>0.54877189699999995</v>
      </c>
      <c r="H29" s="16">
        <v>0.80517032799999999</v>
      </c>
      <c r="I29" s="16">
        <v>0.51158672599999999</v>
      </c>
      <c r="J29" s="16">
        <v>0.33734069900000002</v>
      </c>
      <c r="K29" s="16">
        <v>0.11714063600000001</v>
      </c>
      <c r="L29" s="16">
        <v>0.107370957</v>
      </c>
      <c r="M29" s="16">
        <v>0.76442705899999996</v>
      </c>
      <c r="N29" s="16">
        <v>1.645625E-3</v>
      </c>
      <c r="O29" s="16">
        <v>0.128750634</v>
      </c>
      <c r="P29" s="16">
        <v>1.2625410000000001E-3</v>
      </c>
      <c r="Q29" s="16">
        <v>0.318905092</v>
      </c>
      <c r="R29" s="16">
        <v>0.14268813299999999</v>
      </c>
      <c r="S29" s="16">
        <v>1.14522E-4</v>
      </c>
      <c r="T29" s="16">
        <v>1.5249514E-2</v>
      </c>
      <c r="U29" s="16">
        <v>0.837951785</v>
      </c>
      <c r="V29" s="16">
        <v>0.40748215599999998</v>
      </c>
      <c r="W29" s="16">
        <v>0.440359428</v>
      </c>
      <c r="X29" s="16">
        <v>0.12747657100000001</v>
      </c>
      <c r="Y29" s="16">
        <v>0.127115687</v>
      </c>
      <c r="Z29" s="16">
        <v>1.9904128E-2</v>
      </c>
      <c r="AA29" s="16">
        <v>0.58591685100000002</v>
      </c>
      <c r="AB29" s="16">
        <v>0.41274308999999998</v>
      </c>
      <c r="AC29" s="16">
        <v>7.3363815999999998E-2</v>
      </c>
      <c r="AD29" s="16"/>
      <c r="AE29" s="16">
        <v>0.79639971600000004</v>
      </c>
      <c r="AF29" s="16">
        <v>0.79552592300000002</v>
      </c>
      <c r="AG29" s="16">
        <v>0.62961637500000001</v>
      </c>
      <c r="AH29" s="16">
        <v>1.3056191999999999E-2</v>
      </c>
      <c r="AI29" s="16">
        <v>0.11538575299999999</v>
      </c>
      <c r="AJ29" s="16">
        <v>0.29572314199999999</v>
      </c>
      <c r="AK29" s="16">
        <v>0.72943796699999996</v>
      </c>
    </row>
    <row r="30" spans="1:37">
      <c r="A30" s="397">
        <v>28</v>
      </c>
      <c r="B30" s="16" t="s">
        <v>31</v>
      </c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</row>
    <row r="31" spans="1:37">
      <c r="A31" s="397">
        <v>29</v>
      </c>
      <c r="B31" s="16" t="s">
        <v>178</v>
      </c>
      <c r="C31" s="16">
        <v>0.435632831</v>
      </c>
      <c r="D31" s="16">
        <v>0.35665793600000001</v>
      </c>
      <c r="E31" s="16">
        <v>6.4237656000000004E-2</v>
      </c>
      <c r="F31" s="16">
        <v>0.58753751700000001</v>
      </c>
      <c r="G31" s="16">
        <v>0.70038232199999995</v>
      </c>
      <c r="H31" s="16">
        <v>0.962957112</v>
      </c>
      <c r="I31" s="16">
        <v>0.58729050900000002</v>
      </c>
      <c r="J31" s="16">
        <v>0.42933977600000001</v>
      </c>
      <c r="K31" s="16">
        <v>0.186151071</v>
      </c>
      <c r="L31" s="16">
        <v>0.17809702299999999</v>
      </c>
      <c r="M31" s="16">
        <v>0.98223015700000005</v>
      </c>
      <c r="N31" s="16">
        <v>1.9086500999999999E-2</v>
      </c>
      <c r="O31" s="16">
        <v>0.204272185</v>
      </c>
      <c r="P31" s="16">
        <v>2.2706631000000001E-2</v>
      </c>
      <c r="Q31" s="16">
        <v>0.166290939</v>
      </c>
      <c r="R31" s="16">
        <v>0.14933004</v>
      </c>
      <c r="S31" s="16">
        <v>6.6208971000000005E-2</v>
      </c>
      <c r="T31" s="16">
        <v>2.0964349999999998E-3</v>
      </c>
      <c r="U31" s="16">
        <v>0.98195353299999999</v>
      </c>
      <c r="V31" s="16">
        <v>0.41967133200000001</v>
      </c>
      <c r="W31" s="16">
        <v>0.54499979700000001</v>
      </c>
      <c r="X31" s="16">
        <v>0.202769962</v>
      </c>
      <c r="Y31" s="16">
        <v>0.202442237</v>
      </c>
      <c r="Z31" s="16">
        <v>5.8368059E-2</v>
      </c>
      <c r="AA31" s="16">
        <v>0.79386552499999996</v>
      </c>
      <c r="AB31" s="16">
        <v>0.480740483</v>
      </c>
      <c r="AC31" s="16">
        <v>3.1805400000000001E-4</v>
      </c>
      <c r="AD31" s="16">
        <v>0.79639971600000004</v>
      </c>
      <c r="AE31" s="16"/>
      <c r="AF31" s="16">
        <v>0.99807054299999998</v>
      </c>
      <c r="AG31" s="16">
        <v>0.758348943</v>
      </c>
      <c r="AH31" s="16">
        <v>3.2355882000000002E-2</v>
      </c>
      <c r="AI31" s="16">
        <v>0.18898351699999999</v>
      </c>
      <c r="AJ31" s="16">
        <v>0.43277672</v>
      </c>
      <c r="AK31" s="16">
        <v>0.98574508999999999</v>
      </c>
    </row>
    <row r="32" spans="1:37">
      <c r="A32" s="397">
        <v>30</v>
      </c>
      <c r="B32" s="16" t="s">
        <v>245</v>
      </c>
      <c r="C32" s="16">
        <v>0.443471842</v>
      </c>
      <c r="D32" s="16">
        <v>0.36486290399999999</v>
      </c>
      <c r="E32" s="16">
        <v>5.9040958999999997E-2</v>
      </c>
      <c r="F32" s="16">
        <v>0.60967480799999996</v>
      </c>
      <c r="G32" s="16">
        <v>0.70578532000000005</v>
      </c>
      <c r="H32" s="16">
        <v>0.95871217600000003</v>
      </c>
      <c r="I32" s="16">
        <v>0.59274993300000001</v>
      </c>
      <c r="J32" s="16">
        <v>0.44305531100000001</v>
      </c>
      <c r="K32" s="16">
        <v>0.20644921999999999</v>
      </c>
      <c r="L32" s="16">
        <v>0.19777554899999999</v>
      </c>
      <c r="M32" s="16">
        <v>0.97384362599999996</v>
      </c>
      <c r="N32" s="16">
        <v>1.4154300999999999E-2</v>
      </c>
      <c r="O32" s="16">
        <v>0.225019261</v>
      </c>
      <c r="P32" s="16">
        <v>2.1036730999999999E-2</v>
      </c>
      <c r="Q32" s="16">
        <v>0.17638059</v>
      </c>
      <c r="R32" s="16">
        <v>0.15468505900000001</v>
      </c>
      <c r="S32" s="16">
        <v>5.8097812999999998E-2</v>
      </c>
      <c r="T32" s="16">
        <v>3.4727339999999999E-3</v>
      </c>
      <c r="U32" s="16">
        <v>0.98295338600000004</v>
      </c>
      <c r="V32" s="16">
        <v>0.44537466599999997</v>
      </c>
      <c r="W32" s="16">
        <v>0.57696784999999995</v>
      </c>
      <c r="X32" s="16">
        <v>0.223469735</v>
      </c>
      <c r="Y32" s="16">
        <v>0.223102051</v>
      </c>
      <c r="Z32" s="16">
        <v>5.6460306000000002E-2</v>
      </c>
      <c r="AA32" s="16">
        <v>0.80681668500000003</v>
      </c>
      <c r="AB32" s="16">
        <v>0.49009202000000002</v>
      </c>
      <c r="AC32" s="16">
        <v>5.3928099999999996E-4</v>
      </c>
      <c r="AD32" s="16">
        <v>0.79552592300000002</v>
      </c>
      <c r="AE32" s="16">
        <v>0.99807054299999998</v>
      </c>
      <c r="AF32" s="16"/>
      <c r="AG32" s="16">
        <v>0.78749968299999995</v>
      </c>
      <c r="AH32" s="16">
        <v>2.8608840999999999E-2</v>
      </c>
      <c r="AI32" s="16">
        <v>0.208131123</v>
      </c>
      <c r="AJ32" s="16">
        <v>0.43954114700000002</v>
      </c>
      <c r="AK32" s="16">
        <v>0.98525929999999995</v>
      </c>
    </row>
    <row r="33" spans="1:37">
      <c r="A33" s="397">
        <v>31</v>
      </c>
      <c r="B33" s="16" t="s">
        <v>246</v>
      </c>
      <c r="C33" s="16">
        <v>0.44930363800000001</v>
      </c>
      <c r="D33" s="16">
        <v>0.29853247100000002</v>
      </c>
      <c r="E33" s="16">
        <v>3.3576341000000003E-2</v>
      </c>
      <c r="F33" s="16">
        <v>0.69662810200000003</v>
      </c>
      <c r="G33" s="16">
        <v>0.63598436199999997</v>
      </c>
      <c r="H33" s="16">
        <v>0.72719851199999996</v>
      </c>
      <c r="I33" s="16">
        <v>0.55450091499999998</v>
      </c>
      <c r="J33" s="16">
        <v>0.49704485999999998</v>
      </c>
      <c r="K33" s="16">
        <v>0.402375396</v>
      </c>
      <c r="L33" s="16">
        <v>0.40825091200000002</v>
      </c>
      <c r="M33" s="16">
        <v>0.70907566499999997</v>
      </c>
      <c r="N33" s="16">
        <v>4.3963170000000003E-3</v>
      </c>
      <c r="O33" s="16">
        <v>0.41617835199999997</v>
      </c>
      <c r="P33" s="16">
        <v>1.9445931999999999E-2</v>
      </c>
      <c r="Q33" s="16">
        <v>0.225934523</v>
      </c>
      <c r="R33" s="16">
        <v>0.14842079399999999</v>
      </c>
      <c r="S33" s="16">
        <v>2.2254950000000001E-3</v>
      </c>
      <c r="T33" s="16">
        <v>4.1490736E-2</v>
      </c>
      <c r="U33" s="16">
        <v>0.80017842900000002</v>
      </c>
      <c r="V33" s="16">
        <v>0.53336646300000001</v>
      </c>
      <c r="W33" s="16">
        <v>0.73677779499999996</v>
      </c>
      <c r="X33" s="16">
        <v>0.416045946</v>
      </c>
      <c r="Y33" s="16">
        <v>0.41633056400000001</v>
      </c>
      <c r="Z33" s="16">
        <v>7.69041E-3</v>
      </c>
      <c r="AA33" s="16">
        <v>0.75752825099999999</v>
      </c>
      <c r="AB33" s="16">
        <v>0.51566031999999995</v>
      </c>
      <c r="AC33" s="16">
        <v>5.8830849999999997E-3</v>
      </c>
      <c r="AD33" s="16">
        <v>0.62961637500000001</v>
      </c>
      <c r="AE33" s="16">
        <v>0.758348943</v>
      </c>
      <c r="AF33" s="16">
        <v>0.78749968299999995</v>
      </c>
      <c r="AG33" s="16"/>
      <c r="AH33" s="16">
        <v>1.2263380000000001E-2</v>
      </c>
      <c r="AI33" s="16">
        <v>0.40934638800000001</v>
      </c>
      <c r="AJ33" s="16">
        <v>0.41733499600000001</v>
      </c>
      <c r="AK33" s="16">
        <v>0.74764466299999999</v>
      </c>
    </row>
    <row r="34" spans="1:37">
      <c r="A34" s="397">
        <v>32</v>
      </c>
      <c r="B34" s="16" t="s">
        <v>48</v>
      </c>
      <c r="C34" s="16">
        <v>6.2326072000000003E-2</v>
      </c>
      <c r="D34" s="16">
        <v>2.5941979E-2</v>
      </c>
      <c r="E34" s="16">
        <v>0.86570541199999995</v>
      </c>
      <c r="F34" s="16">
        <v>3.376736E-3</v>
      </c>
      <c r="G34" s="16">
        <v>6.4973935999999996E-2</v>
      </c>
      <c r="H34" s="16">
        <v>3.2683452000000002E-2</v>
      </c>
      <c r="I34" s="16">
        <v>5.6194757999999997E-2</v>
      </c>
      <c r="J34" s="16">
        <v>5.6917016000000001E-2</v>
      </c>
      <c r="K34" s="16">
        <v>2.3577508E-2</v>
      </c>
      <c r="L34" s="16">
        <v>1.7741356999999999E-2</v>
      </c>
      <c r="M34" s="16">
        <v>4.5743979999999997E-2</v>
      </c>
      <c r="N34" s="16">
        <v>0.53249104599999997</v>
      </c>
      <c r="O34" s="16">
        <v>2.2548546999999999E-2</v>
      </c>
      <c r="P34" s="16">
        <v>3.7487452999999997E-2</v>
      </c>
      <c r="Q34" s="16">
        <v>0.113899049</v>
      </c>
      <c r="R34" s="16">
        <v>2.0294789000000001E-2</v>
      </c>
      <c r="S34" s="16">
        <v>0.75211299499999995</v>
      </c>
      <c r="T34" s="398">
        <v>1.07905E-8</v>
      </c>
      <c r="U34" s="16">
        <v>1.8821551999999998E-2</v>
      </c>
      <c r="V34" s="16">
        <v>0.13682351200000001</v>
      </c>
      <c r="W34" s="398">
        <v>8.6048E-5</v>
      </c>
      <c r="X34" s="16">
        <v>2.2252427000000002E-2</v>
      </c>
      <c r="Y34" s="16">
        <v>2.1908410999999999E-2</v>
      </c>
      <c r="Z34" s="16">
        <v>0.24867539999999999</v>
      </c>
      <c r="AA34" s="16">
        <v>5.7371915000000002E-2</v>
      </c>
      <c r="AB34" s="16">
        <v>6.1341303E-2</v>
      </c>
      <c r="AC34" s="16">
        <v>0.65351507399999997</v>
      </c>
      <c r="AD34" s="16">
        <v>1.3056191999999999E-2</v>
      </c>
      <c r="AE34" s="16">
        <v>3.2355882000000002E-2</v>
      </c>
      <c r="AF34" s="16">
        <v>2.8608840999999999E-2</v>
      </c>
      <c r="AG34" s="16">
        <v>1.2263380000000001E-2</v>
      </c>
      <c r="AH34" s="16"/>
      <c r="AI34" s="16">
        <v>1.4428109E-2</v>
      </c>
      <c r="AJ34" s="16">
        <v>3.0310192999999999E-2</v>
      </c>
      <c r="AK34" s="16">
        <v>3.4056707999999998E-2</v>
      </c>
    </row>
    <row r="35" spans="1:37">
      <c r="A35" s="397">
        <v>33</v>
      </c>
      <c r="B35" s="16" t="s">
        <v>26</v>
      </c>
      <c r="C35" s="16">
        <v>0.68561774799999997</v>
      </c>
      <c r="D35" s="16">
        <v>0.59378782799999996</v>
      </c>
      <c r="E35" s="16">
        <v>2.6301815999999999E-2</v>
      </c>
      <c r="F35" s="16">
        <v>0.64447990099999997</v>
      </c>
      <c r="G35" s="16">
        <v>0.58141226300000004</v>
      </c>
      <c r="H35" s="16">
        <v>0.146661761</v>
      </c>
      <c r="I35" s="16">
        <v>0.62758578600000003</v>
      </c>
      <c r="J35" s="16">
        <v>0.76797798100000003</v>
      </c>
      <c r="K35" s="16">
        <v>0.97178773500000004</v>
      </c>
      <c r="L35" s="16">
        <v>0.99306502799999996</v>
      </c>
      <c r="M35" s="16">
        <v>0.20792988100000001</v>
      </c>
      <c r="N35" s="16">
        <v>0.17313056099999999</v>
      </c>
      <c r="O35" s="16">
        <v>0.96429526799999998</v>
      </c>
      <c r="P35" s="16">
        <v>3.4446669999999999E-2</v>
      </c>
      <c r="Q35" s="16">
        <v>0.45913667899999999</v>
      </c>
      <c r="R35" s="16">
        <v>0.55614206399999999</v>
      </c>
      <c r="S35" s="16">
        <v>2.5204857000000001E-2</v>
      </c>
      <c r="T35" s="16">
        <v>5.1557947999999999E-2</v>
      </c>
      <c r="U35" s="16">
        <v>0.255559961</v>
      </c>
      <c r="V35" s="16">
        <v>0.56038047599999996</v>
      </c>
      <c r="W35" s="16">
        <v>0.73218739300000002</v>
      </c>
      <c r="X35" s="16">
        <v>0.96691312299999999</v>
      </c>
      <c r="Y35" s="16">
        <v>0.96967869399999995</v>
      </c>
      <c r="Z35" s="16">
        <v>6.7586621999999999E-2</v>
      </c>
      <c r="AA35" s="16">
        <v>0.59463899499999995</v>
      </c>
      <c r="AB35" s="16">
        <v>0.70851399199999998</v>
      </c>
      <c r="AC35" s="16">
        <v>4.6599392000000003E-2</v>
      </c>
      <c r="AD35" s="16">
        <v>0.11538575299999999</v>
      </c>
      <c r="AE35" s="16">
        <v>0.18898351699999999</v>
      </c>
      <c r="AF35" s="16">
        <v>0.208131123</v>
      </c>
      <c r="AG35" s="16">
        <v>0.40934638800000001</v>
      </c>
      <c r="AH35" s="16">
        <v>1.4428109E-2</v>
      </c>
      <c r="AI35" s="16"/>
      <c r="AJ35" s="16">
        <v>0.78397553099999995</v>
      </c>
      <c r="AK35" s="16">
        <v>0.17124160799999999</v>
      </c>
    </row>
    <row r="36" spans="1:37">
      <c r="A36" s="397">
        <v>34</v>
      </c>
      <c r="B36" s="16" t="s">
        <v>22</v>
      </c>
      <c r="C36" s="16">
        <v>0.85524445900000001</v>
      </c>
      <c r="D36" s="16">
        <v>0.81870679700000004</v>
      </c>
      <c r="E36" s="16">
        <v>3.9065434000000003E-2</v>
      </c>
      <c r="F36" s="16">
        <v>0.71924586300000004</v>
      </c>
      <c r="G36" s="16">
        <v>0.83542181500000001</v>
      </c>
      <c r="H36" s="16">
        <v>0.36532858600000001</v>
      </c>
      <c r="I36" s="16">
        <v>0.85624113700000004</v>
      </c>
      <c r="J36" s="16">
        <v>0.87094280199999996</v>
      </c>
      <c r="K36" s="16">
        <v>0.76457557499999995</v>
      </c>
      <c r="L36" s="16">
        <v>0.76641900900000004</v>
      </c>
      <c r="M36" s="16">
        <v>0.49608071199999998</v>
      </c>
      <c r="N36" s="16">
        <v>7.8284963999999999E-2</v>
      </c>
      <c r="O36" s="16">
        <v>0.78253291000000003</v>
      </c>
      <c r="P36" s="16">
        <v>3.5528529000000003E-2</v>
      </c>
      <c r="Q36" s="16">
        <v>0.54822034799999997</v>
      </c>
      <c r="R36" s="16">
        <v>0.68055814000000003</v>
      </c>
      <c r="S36" s="16">
        <v>7.3725699999999995E-4</v>
      </c>
      <c r="T36" s="16">
        <v>7.2950610000000003E-3</v>
      </c>
      <c r="U36" s="16">
        <v>0.494005111</v>
      </c>
      <c r="V36" s="16">
        <v>0.57367103500000005</v>
      </c>
      <c r="W36" s="16">
        <v>0.670413708</v>
      </c>
      <c r="X36" s="16">
        <v>0.78220810200000002</v>
      </c>
      <c r="Y36" s="16">
        <v>0.78336905199999995</v>
      </c>
      <c r="Z36" s="16">
        <v>1.1854353999999999E-2</v>
      </c>
      <c r="AA36" s="16">
        <v>0.806939454</v>
      </c>
      <c r="AB36" s="16">
        <v>0.86356054100000001</v>
      </c>
      <c r="AC36" s="16">
        <v>6.3030408999999996E-2</v>
      </c>
      <c r="AD36" s="16">
        <v>0.29572314199999999</v>
      </c>
      <c r="AE36" s="16">
        <v>0.43277672</v>
      </c>
      <c r="AF36" s="16">
        <v>0.43954114700000002</v>
      </c>
      <c r="AG36" s="16">
        <v>0.41733499600000001</v>
      </c>
      <c r="AH36" s="16">
        <v>3.0310192999999999E-2</v>
      </c>
      <c r="AI36" s="16">
        <v>0.78397553099999995</v>
      </c>
      <c r="AJ36" s="16"/>
      <c r="AK36" s="16">
        <v>0.39406665400000002</v>
      </c>
    </row>
    <row r="37" spans="1:37">
      <c r="A37" s="397">
        <v>35</v>
      </c>
      <c r="B37" s="16" t="s">
        <v>27</v>
      </c>
      <c r="C37" s="16">
        <v>0.36412107500000002</v>
      </c>
      <c r="D37" s="16">
        <v>0.311975167</v>
      </c>
      <c r="E37" s="16">
        <v>5.970396E-2</v>
      </c>
      <c r="F37" s="16">
        <v>0.61195059799999996</v>
      </c>
      <c r="G37" s="16">
        <v>0.63500609100000005</v>
      </c>
      <c r="H37" s="16">
        <v>0.96449044100000003</v>
      </c>
      <c r="I37" s="16">
        <v>0.51386412100000001</v>
      </c>
      <c r="J37" s="16">
        <v>0.367319856</v>
      </c>
      <c r="K37" s="16">
        <v>0.16311657500000001</v>
      </c>
      <c r="L37" s="16">
        <v>0.15860175400000001</v>
      </c>
      <c r="M37" s="16">
        <v>0.96278182400000001</v>
      </c>
      <c r="N37" s="16">
        <v>2.3167703000000001E-2</v>
      </c>
      <c r="O37" s="16">
        <v>0.17947078799999999</v>
      </c>
      <c r="P37" s="16">
        <v>3.9471852000000002E-2</v>
      </c>
      <c r="Q37" s="16">
        <v>0.12430767700000001</v>
      </c>
      <c r="R37" s="16">
        <v>0.107368958</v>
      </c>
      <c r="S37" s="16">
        <v>6.7560110000000007E-2</v>
      </c>
      <c r="T37" s="16">
        <v>4.1324370000000001E-3</v>
      </c>
      <c r="U37" s="16">
        <v>0.95267394699999997</v>
      </c>
      <c r="V37" s="16">
        <v>0.41738551600000001</v>
      </c>
      <c r="W37" s="16">
        <v>0.52586766699999998</v>
      </c>
      <c r="X37" s="16">
        <v>0.17829167700000001</v>
      </c>
      <c r="Y37" s="16">
        <v>0.178229692</v>
      </c>
      <c r="Z37" s="16">
        <v>6.2158723999999999E-2</v>
      </c>
      <c r="AA37" s="16">
        <v>0.75455236999999997</v>
      </c>
      <c r="AB37" s="16">
        <v>0.41134364299999998</v>
      </c>
      <c r="AC37" s="398">
        <v>8.4785099999999992E-6</v>
      </c>
      <c r="AD37" s="16">
        <v>0.72943796699999996</v>
      </c>
      <c r="AE37" s="16">
        <v>0.98574508999999999</v>
      </c>
      <c r="AF37" s="16">
        <v>0.98525929999999995</v>
      </c>
      <c r="AG37" s="16">
        <v>0.74764466299999999</v>
      </c>
      <c r="AH37" s="16">
        <v>3.4056707999999998E-2</v>
      </c>
      <c r="AI37" s="16">
        <v>0.17124160799999999</v>
      </c>
      <c r="AJ37" s="16">
        <v>0.39406665400000002</v>
      </c>
      <c r="AK37" s="16"/>
    </row>
  </sheetData>
  <sortState xmlns:xlrd2="http://schemas.microsoft.com/office/spreadsheetml/2017/richdata2" ref="A2:AK37">
    <sortCondition ref="A1:A37"/>
  </sortState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ABBD-F634-C549-93B9-1A6A5554013F}">
  <sheetPr>
    <tabColor rgb="FFAB51D6"/>
  </sheetPr>
  <dimension ref="A1:AL37"/>
  <sheetViews>
    <sheetView workbookViewId="0">
      <selection activeCell="P41" sqref="P41"/>
    </sheetView>
  </sheetViews>
  <sheetFormatPr defaultColWidth="11.42578125" defaultRowHeight="15"/>
  <sheetData>
    <row r="1" spans="1:38">
      <c r="A1" s="109"/>
      <c r="B1" s="399" t="s">
        <v>241</v>
      </c>
      <c r="C1" s="396" t="s">
        <v>173</v>
      </c>
      <c r="D1" s="399" t="s">
        <v>180</v>
      </c>
      <c r="E1" s="400" t="s">
        <v>177</v>
      </c>
      <c r="F1" s="399" t="s">
        <v>19</v>
      </c>
      <c r="G1" s="399" t="s">
        <v>17</v>
      </c>
      <c r="H1" s="399" t="s">
        <v>21</v>
      </c>
      <c r="I1" s="400" t="s">
        <v>179</v>
      </c>
      <c r="J1" s="399" t="s">
        <v>23</v>
      </c>
      <c r="K1" s="399" t="s">
        <v>24</v>
      </c>
      <c r="L1" s="399" t="s">
        <v>54</v>
      </c>
      <c r="M1" s="399" t="s">
        <v>46</v>
      </c>
      <c r="N1" s="400" t="s">
        <v>176</v>
      </c>
      <c r="O1" s="399" t="s">
        <v>53</v>
      </c>
      <c r="P1" s="399" t="s">
        <v>244</v>
      </c>
      <c r="Q1" s="400" t="s">
        <v>172</v>
      </c>
      <c r="R1" s="399" t="s">
        <v>18</v>
      </c>
      <c r="S1" s="399" t="s">
        <v>29</v>
      </c>
      <c r="T1" s="400" t="s">
        <v>171</v>
      </c>
      <c r="U1" s="399" t="s">
        <v>28</v>
      </c>
      <c r="V1" s="399" t="s">
        <v>20</v>
      </c>
      <c r="W1" s="399" t="s">
        <v>175</v>
      </c>
      <c r="X1" s="399" t="s">
        <v>52</v>
      </c>
      <c r="Y1" s="399" t="s">
        <v>211</v>
      </c>
      <c r="Z1" s="399" t="s">
        <v>30</v>
      </c>
      <c r="AA1" s="399" t="s">
        <v>16</v>
      </c>
      <c r="AB1" s="400" t="s">
        <v>174</v>
      </c>
      <c r="AC1" s="399" t="s">
        <v>25</v>
      </c>
      <c r="AD1" s="399" t="s">
        <v>47</v>
      </c>
      <c r="AE1" s="50" t="s">
        <v>31</v>
      </c>
      <c r="AF1" s="400" t="s">
        <v>178</v>
      </c>
      <c r="AG1" s="400" t="s">
        <v>245</v>
      </c>
      <c r="AH1" s="399" t="s">
        <v>246</v>
      </c>
      <c r="AI1" s="399" t="s">
        <v>48</v>
      </c>
      <c r="AJ1" s="399" t="s">
        <v>26</v>
      </c>
      <c r="AK1" s="399" t="s">
        <v>22</v>
      </c>
      <c r="AL1" s="399" t="s">
        <v>27</v>
      </c>
    </row>
    <row r="2" spans="1:38">
      <c r="A2" s="397">
        <v>0</v>
      </c>
      <c r="B2" s="16" t="s">
        <v>173</v>
      </c>
      <c r="C2" s="16"/>
      <c r="D2" s="384">
        <v>0.103913573</v>
      </c>
      <c r="E2" s="384">
        <v>0.38561279799999998</v>
      </c>
      <c r="F2" s="384">
        <v>9.6598884999999995E-2</v>
      </c>
      <c r="G2" s="384">
        <v>0.79419340100000002</v>
      </c>
      <c r="H2" s="384">
        <v>0.126938142</v>
      </c>
      <c r="I2" s="384">
        <v>0.79419340100000002</v>
      </c>
      <c r="J2" s="384">
        <v>0.56167399200000001</v>
      </c>
      <c r="K2" s="384">
        <v>3.2906670000000002E-3</v>
      </c>
      <c r="L2" s="384">
        <v>2.4319630000000001E-3</v>
      </c>
      <c r="M2" s="384">
        <v>4.1401169999999996E-3</v>
      </c>
      <c r="N2" s="384">
        <v>0.29478374899999998</v>
      </c>
      <c r="O2" s="384">
        <v>6.5592999999999997E-3</v>
      </c>
      <c r="P2" s="384">
        <v>0.375878824</v>
      </c>
      <c r="Q2" s="384">
        <v>0.404659616</v>
      </c>
      <c r="R2" s="384">
        <v>3.4547104000000002E-2</v>
      </c>
      <c r="S2" s="384">
        <v>0.117703629</v>
      </c>
      <c r="T2" s="384">
        <v>0.52146160500000005</v>
      </c>
      <c r="U2" s="384">
        <v>0.199252344</v>
      </c>
      <c r="V2" s="384">
        <v>2.5414826000000001E-2</v>
      </c>
      <c r="W2" s="384">
        <v>3.2224499999999998E-4</v>
      </c>
      <c r="X2" s="384">
        <v>5.0621379999999999E-3</v>
      </c>
      <c r="Y2" s="384">
        <v>3.1284170000000001E-3</v>
      </c>
      <c r="Z2" s="384">
        <v>0.11352187800000001</v>
      </c>
      <c r="AA2" s="384">
        <v>0.61450775700000004</v>
      </c>
      <c r="AB2" s="384">
        <v>0.118221987</v>
      </c>
      <c r="AC2" s="384">
        <v>0.69239201900000003</v>
      </c>
      <c r="AD2" s="384">
        <v>0.233706732</v>
      </c>
      <c r="AE2" s="384">
        <v>0.10733511900000001</v>
      </c>
      <c r="AF2" s="384">
        <v>0.94463861900000001</v>
      </c>
      <c r="AG2" s="384">
        <v>0.23475447099999999</v>
      </c>
      <c r="AH2" s="384">
        <v>7.2579869999999996E-3</v>
      </c>
      <c r="AI2" s="384">
        <v>0.117304925</v>
      </c>
      <c r="AJ2" s="384">
        <v>1.0175989999999999E-2</v>
      </c>
      <c r="AK2" s="384">
        <v>3.8921923999999997E-2</v>
      </c>
      <c r="AL2" s="384">
        <v>0.74763037499999996</v>
      </c>
    </row>
    <row r="3" spans="1:38">
      <c r="A3" s="397">
        <v>1</v>
      </c>
      <c r="B3" s="16" t="s">
        <v>180</v>
      </c>
      <c r="C3" s="384">
        <v>0.103913573</v>
      </c>
      <c r="D3" s="384"/>
      <c r="E3" s="384">
        <v>1.8324323999999999E-2</v>
      </c>
      <c r="F3" s="384">
        <v>6.6538785000000003E-2</v>
      </c>
      <c r="G3" s="384">
        <v>0.10139846499999999</v>
      </c>
      <c r="H3" s="384">
        <v>0.334733163</v>
      </c>
      <c r="I3" s="384">
        <v>0.10139846499999999</v>
      </c>
      <c r="J3" s="384">
        <v>8.5890434000000002E-2</v>
      </c>
      <c r="K3" s="384">
        <v>6.7768109000000007E-2</v>
      </c>
      <c r="L3" s="384">
        <v>1.982349E-3</v>
      </c>
      <c r="M3" s="384">
        <v>4.0927871999999997E-2</v>
      </c>
      <c r="N3" s="384">
        <v>1.6753359999999998E-2</v>
      </c>
      <c r="O3" s="384">
        <v>5.933621E-3</v>
      </c>
      <c r="P3" s="384">
        <v>2.9839672000000001E-2</v>
      </c>
      <c r="Q3" s="384">
        <v>2.7235757999999999E-2</v>
      </c>
      <c r="R3" s="384">
        <v>5.9549126000000001E-2</v>
      </c>
      <c r="S3" s="384">
        <v>0.25338508900000001</v>
      </c>
      <c r="T3" s="384">
        <v>0.277687509</v>
      </c>
      <c r="U3" s="384">
        <v>1.6142854000000002E-2</v>
      </c>
      <c r="V3" s="384">
        <v>6.9725380000000003E-2</v>
      </c>
      <c r="W3" s="384">
        <v>0.147813413</v>
      </c>
      <c r="X3" s="384">
        <v>4.6063340000000001E-3</v>
      </c>
      <c r="Y3" s="384">
        <v>2.2638099999999999E-5</v>
      </c>
      <c r="Z3" s="384">
        <v>0.119004632</v>
      </c>
      <c r="AA3" s="384">
        <v>0.12847708899999999</v>
      </c>
      <c r="AB3" s="384">
        <v>1.4986678999999999E-2</v>
      </c>
      <c r="AC3" s="384">
        <v>3.9881075000000002E-2</v>
      </c>
      <c r="AD3" s="384">
        <v>5.8511648999999999E-2</v>
      </c>
      <c r="AE3" s="384">
        <v>3.7192449999999999E-3</v>
      </c>
      <c r="AF3" s="384">
        <v>4.3796017999999999E-2</v>
      </c>
      <c r="AG3" s="384">
        <v>1.4253458E-2</v>
      </c>
      <c r="AH3" s="384">
        <v>0.119201398</v>
      </c>
      <c r="AI3" s="384">
        <v>1.9979901000000001E-2</v>
      </c>
      <c r="AJ3" s="384">
        <v>0.29317621999999999</v>
      </c>
      <c r="AK3" s="384">
        <v>0.181033207</v>
      </c>
      <c r="AL3" s="384">
        <v>6.7062071000000001E-2</v>
      </c>
    </row>
    <row r="4" spans="1:38">
      <c r="A4" s="397">
        <v>2</v>
      </c>
      <c r="B4" s="16" t="s">
        <v>177</v>
      </c>
      <c r="C4" s="384">
        <v>0.38561279799999998</v>
      </c>
      <c r="D4" s="384">
        <v>1.8324323999999999E-2</v>
      </c>
      <c r="E4" s="384"/>
      <c r="F4" s="384">
        <v>7.1262044999999996E-2</v>
      </c>
      <c r="G4" s="384">
        <v>0.32002424800000001</v>
      </c>
      <c r="H4" s="384">
        <v>1.7333690999999998E-2</v>
      </c>
      <c r="I4" s="384">
        <v>0.32002424800000001</v>
      </c>
      <c r="J4" s="384">
        <v>0.153234233</v>
      </c>
      <c r="K4" s="384">
        <v>5.1980032000000002E-2</v>
      </c>
      <c r="L4" s="384">
        <v>3.9522769999999999E-2</v>
      </c>
      <c r="M4" s="384">
        <v>0.19062061199999999</v>
      </c>
      <c r="N4" s="384">
        <v>0.24467196699999999</v>
      </c>
      <c r="O4" s="384">
        <v>1.5320863000000001E-2</v>
      </c>
      <c r="P4" s="384">
        <v>0.599268354</v>
      </c>
      <c r="Q4" s="384">
        <v>0.89068185499999997</v>
      </c>
      <c r="R4" s="384">
        <v>0.55576146199999998</v>
      </c>
      <c r="S4" s="384">
        <v>0.30290102699999999</v>
      </c>
      <c r="T4" s="384">
        <v>3.5050298000000001E-2</v>
      </c>
      <c r="U4" s="384">
        <v>0.443663378</v>
      </c>
      <c r="V4" s="384">
        <v>0.24013810699999999</v>
      </c>
      <c r="W4" s="384">
        <v>0.13790586099999999</v>
      </c>
      <c r="X4" s="384">
        <v>9.6793039999999997E-3</v>
      </c>
      <c r="Y4" s="384">
        <v>4.2265389999999996E-3</v>
      </c>
      <c r="Z4" s="384">
        <v>0.47234215200000002</v>
      </c>
      <c r="AA4" s="384">
        <v>0.30416112200000001</v>
      </c>
      <c r="AB4" s="384">
        <v>8.6353600000000006E-5</v>
      </c>
      <c r="AC4" s="384">
        <v>0.81151444900000003</v>
      </c>
      <c r="AD4" s="384">
        <v>0.51658459099999998</v>
      </c>
      <c r="AE4" s="384">
        <v>0.44670597899999998</v>
      </c>
      <c r="AF4" s="384">
        <v>0.32856252000000002</v>
      </c>
      <c r="AG4" s="384">
        <v>0.64617996300000002</v>
      </c>
      <c r="AH4" s="384">
        <v>0.16380056200000001</v>
      </c>
      <c r="AI4" s="384">
        <v>0.36968808399999997</v>
      </c>
      <c r="AJ4" s="384">
        <v>6.3735464000000006E-2</v>
      </c>
      <c r="AK4" s="384">
        <v>0.46740634199999997</v>
      </c>
      <c r="AL4" s="384">
        <v>0.20387460199999999</v>
      </c>
    </row>
    <row r="5" spans="1:38">
      <c r="A5" s="397">
        <v>3</v>
      </c>
      <c r="B5" s="16" t="s">
        <v>19</v>
      </c>
      <c r="C5" s="384">
        <v>9.6598884999999995E-2</v>
      </c>
      <c r="D5" s="384">
        <v>6.6538785000000003E-2</v>
      </c>
      <c r="E5" s="384">
        <v>7.1262044999999996E-2</v>
      </c>
      <c r="F5" s="384"/>
      <c r="G5" s="384">
        <v>6.1030133E-2</v>
      </c>
      <c r="H5" s="384">
        <v>9.2120480000000005E-3</v>
      </c>
      <c r="I5" s="384">
        <v>6.1030133E-2</v>
      </c>
      <c r="J5" s="384">
        <v>0.28092656199999999</v>
      </c>
      <c r="K5" s="384">
        <v>3.8942439000000002E-2</v>
      </c>
      <c r="L5" s="384">
        <v>0.35717539199999998</v>
      </c>
      <c r="M5" s="384">
        <v>7.7547479999999997E-3</v>
      </c>
      <c r="N5" s="384">
        <v>0.136965736</v>
      </c>
      <c r="O5" s="384">
        <v>4.1300631999999997E-2</v>
      </c>
      <c r="P5" s="384">
        <v>0.19897215400000001</v>
      </c>
      <c r="Q5" s="384">
        <v>0.170258771</v>
      </c>
      <c r="R5" s="384">
        <v>0.50368866599999995</v>
      </c>
      <c r="S5" s="384">
        <v>2.8813720000000001E-3</v>
      </c>
      <c r="T5" s="384">
        <v>0.35066457299999998</v>
      </c>
      <c r="U5" s="384">
        <v>0.12642283900000001</v>
      </c>
      <c r="V5" s="384">
        <v>0.79616220400000004</v>
      </c>
      <c r="W5" s="384">
        <v>0.12797788500000001</v>
      </c>
      <c r="X5" s="384">
        <v>5.7142471E-2</v>
      </c>
      <c r="Y5" s="384">
        <v>7.1898017999999994E-2</v>
      </c>
      <c r="Z5" s="384">
        <v>0.26639153900000001</v>
      </c>
      <c r="AA5" s="384">
        <v>2.3812889E-2</v>
      </c>
      <c r="AB5" s="384">
        <v>0.57120765900000003</v>
      </c>
      <c r="AC5" s="384">
        <v>1.0103284000000001E-2</v>
      </c>
      <c r="AD5" s="384">
        <v>0.19101132700000001</v>
      </c>
      <c r="AE5" s="384">
        <v>0.339210081</v>
      </c>
      <c r="AF5" s="384">
        <v>9.9828553E-2</v>
      </c>
      <c r="AG5" s="384">
        <v>1.2891087000000001E-2</v>
      </c>
      <c r="AH5" s="384">
        <v>0.104374605</v>
      </c>
      <c r="AI5" s="384">
        <v>0.24741360300000001</v>
      </c>
      <c r="AJ5" s="384">
        <v>0.156819769</v>
      </c>
      <c r="AK5" s="384">
        <v>0.36798808</v>
      </c>
      <c r="AL5" s="384">
        <v>1.9980675E-2</v>
      </c>
    </row>
    <row r="6" spans="1:38">
      <c r="A6" s="397">
        <v>4</v>
      </c>
      <c r="B6" s="16" t="s">
        <v>17</v>
      </c>
      <c r="C6" s="384">
        <v>0.79419340100000002</v>
      </c>
      <c r="D6" s="384">
        <v>0.10139846499999999</v>
      </c>
      <c r="E6" s="384">
        <v>0.32002424800000001</v>
      </c>
      <c r="F6" s="384">
        <v>6.1030133E-2</v>
      </c>
      <c r="G6" s="384"/>
      <c r="H6" s="384">
        <v>2.2524740000000001E-2</v>
      </c>
      <c r="I6" s="384">
        <v>1</v>
      </c>
      <c r="J6" s="384">
        <v>0.33949794599999999</v>
      </c>
      <c r="K6" s="384">
        <v>3.3599216000000001E-2</v>
      </c>
      <c r="L6" s="384">
        <v>4.2580657000000001E-2</v>
      </c>
      <c r="M6" s="384">
        <v>6.0373509999999998E-3</v>
      </c>
      <c r="N6" s="384">
        <v>0.14484947500000001</v>
      </c>
      <c r="O6" s="384">
        <v>1.2401E-4</v>
      </c>
      <c r="P6" s="384">
        <v>0.324129526</v>
      </c>
      <c r="Q6" s="384">
        <v>0.29758331999999998</v>
      </c>
      <c r="R6" s="384">
        <v>1.6492830999999999E-2</v>
      </c>
      <c r="S6" s="384">
        <v>0.135252872</v>
      </c>
      <c r="T6" s="384">
        <v>0.251478376</v>
      </c>
      <c r="U6" s="384">
        <v>7.6101956999999998E-2</v>
      </c>
      <c r="V6" s="384">
        <v>4.2338012000000001E-2</v>
      </c>
      <c r="W6" s="384">
        <v>4.0059745000000001E-2</v>
      </c>
      <c r="X6" s="384">
        <v>7.6513999999999998E-4</v>
      </c>
      <c r="Y6" s="384">
        <v>2.9007019999999998E-3</v>
      </c>
      <c r="Z6" s="384">
        <v>5.3350838999999997E-2</v>
      </c>
      <c r="AA6" s="384">
        <v>0.87520725300000002</v>
      </c>
      <c r="AB6" s="384">
        <v>0.225175655</v>
      </c>
      <c r="AC6" s="384">
        <v>0.60068928499999996</v>
      </c>
      <c r="AD6" s="384">
        <v>6.8374954000000002E-2</v>
      </c>
      <c r="AE6" s="384">
        <v>3.1938497000000003E-2</v>
      </c>
      <c r="AF6" s="384">
        <v>0.85727418499999997</v>
      </c>
      <c r="AG6" s="384">
        <v>0.130205554</v>
      </c>
      <c r="AH6" s="384">
        <v>0.129376356</v>
      </c>
      <c r="AI6" s="384">
        <v>3.7391840000000003E-2</v>
      </c>
      <c r="AJ6" s="384">
        <v>6.5019932000000003E-2</v>
      </c>
      <c r="AK6" s="384">
        <v>8.8686119999999997E-3</v>
      </c>
      <c r="AL6" s="384">
        <v>0.65426438899999995</v>
      </c>
    </row>
    <row r="7" spans="1:38">
      <c r="A7" s="397">
        <v>5</v>
      </c>
      <c r="B7" s="16" t="s">
        <v>21</v>
      </c>
      <c r="C7" s="384">
        <v>0.126938142</v>
      </c>
      <c r="D7" s="384">
        <v>0.334733163</v>
      </c>
      <c r="E7" s="384">
        <v>1.7333690999999998E-2</v>
      </c>
      <c r="F7" s="384">
        <v>9.2120480000000005E-3</v>
      </c>
      <c r="G7" s="384">
        <v>2.2524740000000001E-2</v>
      </c>
      <c r="H7" s="384"/>
      <c r="I7" s="384">
        <v>2.2524740000000001E-2</v>
      </c>
      <c r="J7" s="384">
        <v>2.7836532000000001E-2</v>
      </c>
      <c r="K7" s="384">
        <v>5.5209439999999999E-3</v>
      </c>
      <c r="L7" s="384">
        <v>2.2502616999999999E-2</v>
      </c>
      <c r="M7" s="384">
        <v>7.6740367000000004E-2</v>
      </c>
      <c r="N7" s="384">
        <v>0.25277229600000001</v>
      </c>
      <c r="O7" s="384">
        <v>3.7959716999999997E-2</v>
      </c>
      <c r="P7" s="384">
        <v>0.12824766500000001</v>
      </c>
      <c r="Q7" s="384">
        <v>2.8106203E-2</v>
      </c>
      <c r="R7" s="384">
        <v>2.8967904999999999E-2</v>
      </c>
      <c r="S7" s="384">
        <v>0.12628215100000001</v>
      </c>
      <c r="T7" s="384">
        <v>0.42572970100000002</v>
      </c>
      <c r="U7" s="384">
        <v>6.0895300000000003E-6</v>
      </c>
      <c r="V7" s="384">
        <v>2.5120983E-2</v>
      </c>
      <c r="W7" s="384">
        <v>3.8549846999999998E-2</v>
      </c>
      <c r="X7" s="384">
        <v>3.7517300000000003E-2</v>
      </c>
      <c r="Y7" s="384">
        <v>2.7280188E-2</v>
      </c>
      <c r="Z7" s="384">
        <v>4.5970276999999997E-2</v>
      </c>
      <c r="AA7" s="384">
        <v>1.55298E-2</v>
      </c>
      <c r="AB7" s="384">
        <v>7.0234145999999997E-2</v>
      </c>
      <c r="AC7" s="384">
        <v>3.9837590999999999E-2</v>
      </c>
      <c r="AD7" s="384">
        <v>6.0416323000000001E-2</v>
      </c>
      <c r="AE7" s="384">
        <v>3.3059209999999999E-3</v>
      </c>
      <c r="AF7" s="384">
        <v>5.5125545999999997E-2</v>
      </c>
      <c r="AG7" s="384">
        <v>4.7467021999999998E-2</v>
      </c>
      <c r="AH7" s="384">
        <v>4.3952130000000002E-3</v>
      </c>
      <c r="AI7" s="384">
        <v>1.2574655000000001E-2</v>
      </c>
      <c r="AJ7" s="384">
        <v>2.4477481999999998E-2</v>
      </c>
      <c r="AK7" s="384">
        <v>5.9220315000000003E-2</v>
      </c>
      <c r="AL7" s="384">
        <v>0.12782512700000001</v>
      </c>
    </row>
    <row r="8" spans="1:38">
      <c r="A8" s="397">
        <v>6</v>
      </c>
      <c r="B8" s="16" t="s">
        <v>179</v>
      </c>
      <c r="C8" s="384">
        <v>0.79419340100000002</v>
      </c>
      <c r="D8" s="384">
        <v>0.10139846499999999</v>
      </c>
      <c r="E8" s="384">
        <v>0.32002424800000001</v>
      </c>
      <c r="F8" s="384">
        <v>6.1030133E-2</v>
      </c>
      <c r="G8" s="384">
        <v>1</v>
      </c>
      <c r="H8" s="384">
        <v>2.2524740000000001E-2</v>
      </c>
      <c r="I8" s="384"/>
      <c r="J8" s="384">
        <v>0.33949794599999999</v>
      </c>
      <c r="K8" s="384">
        <v>3.3599216000000001E-2</v>
      </c>
      <c r="L8" s="384">
        <v>4.2580657000000001E-2</v>
      </c>
      <c r="M8" s="384">
        <v>6.0373509999999998E-3</v>
      </c>
      <c r="N8" s="384">
        <v>0.14484947500000001</v>
      </c>
      <c r="O8" s="384">
        <v>1.2401E-4</v>
      </c>
      <c r="P8" s="384">
        <v>0.324129526</v>
      </c>
      <c r="Q8" s="384">
        <v>0.29758331999999998</v>
      </c>
      <c r="R8" s="384">
        <v>1.6492830999999999E-2</v>
      </c>
      <c r="S8" s="384">
        <v>0.135252872</v>
      </c>
      <c r="T8" s="384">
        <v>0.251478376</v>
      </c>
      <c r="U8" s="384">
        <v>7.6101956999999998E-2</v>
      </c>
      <c r="V8" s="384">
        <v>4.2338012000000001E-2</v>
      </c>
      <c r="W8" s="384">
        <v>4.0059745000000001E-2</v>
      </c>
      <c r="X8" s="384">
        <v>7.6513999999999998E-4</v>
      </c>
      <c r="Y8" s="384">
        <v>2.9007019999999998E-3</v>
      </c>
      <c r="Z8" s="384">
        <v>5.3350838999999997E-2</v>
      </c>
      <c r="AA8" s="384">
        <v>0.87520725300000002</v>
      </c>
      <c r="AB8" s="384">
        <v>0.225175655</v>
      </c>
      <c r="AC8" s="384">
        <v>0.60068928499999996</v>
      </c>
      <c r="AD8" s="384">
        <v>6.8374954000000002E-2</v>
      </c>
      <c r="AE8" s="384">
        <v>3.1938497000000003E-2</v>
      </c>
      <c r="AF8" s="384">
        <v>0.85727418499999997</v>
      </c>
      <c r="AG8" s="384">
        <v>0.130205554</v>
      </c>
      <c r="AH8" s="384">
        <v>0.129376356</v>
      </c>
      <c r="AI8" s="384">
        <v>3.7391840000000003E-2</v>
      </c>
      <c r="AJ8" s="384">
        <v>6.5019932000000003E-2</v>
      </c>
      <c r="AK8" s="384">
        <v>8.8686119999999997E-3</v>
      </c>
      <c r="AL8" s="384">
        <v>0.65426438899999995</v>
      </c>
    </row>
    <row r="9" spans="1:38">
      <c r="A9" s="397">
        <v>7</v>
      </c>
      <c r="B9" s="16" t="s">
        <v>23</v>
      </c>
      <c r="C9" s="384">
        <v>0.56167399200000001</v>
      </c>
      <c r="D9" s="384">
        <v>8.5890434000000002E-2</v>
      </c>
      <c r="E9" s="384">
        <v>0.153234233</v>
      </c>
      <c r="F9" s="384">
        <v>0.28092656199999999</v>
      </c>
      <c r="G9" s="384">
        <v>0.33949794599999999</v>
      </c>
      <c r="H9" s="384">
        <v>2.7836532000000001E-2</v>
      </c>
      <c r="I9" s="384">
        <v>0.33949794599999999</v>
      </c>
      <c r="J9" s="384"/>
      <c r="K9" s="384">
        <v>0.17080620199999999</v>
      </c>
      <c r="L9" s="384">
        <v>0.35738737599999998</v>
      </c>
      <c r="M9" s="384">
        <v>3.5850266999999998E-2</v>
      </c>
      <c r="N9" s="384">
        <v>9.7214999999999997E-4</v>
      </c>
      <c r="O9" s="384">
        <v>0.44953274100000001</v>
      </c>
      <c r="P9" s="384">
        <v>3.8239369999999999E-3</v>
      </c>
      <c r="Q9" s="384">
        <v>0.110090784</v>
      </c>
      <c r="R9" s="384">
        <v>3.9943340000000004E-3</v>
      </c>
      <c r="S9" s="384">
        <v>4.1084541000000002E-2</v>
      </c>
      <c r="T9" s="384">
        <v>0.31441518800000001</v>
      </c>
      <c r="U9" s="384">
        <v>0.100396266</v>
      </c>
      <c r="V9" s="384">
        <v>0.120577696</v>
      </c>
      <c r="W9" s="384">
        <v>3.8182409E-2</v>
      </c>
      <c r="X9" s="384">
        <v>0.45346509699999998</v>
      </c>
      <c r="Y9" s="384">
        <v>0.457747919</v>
      </c>
      <c r="Z9" s="384">
        <v>6.6902439999999997E-3</v>
      </c>
      <c r="AA9" s="384">
        <v>0.16453532800000001</v>
      </c>
      <c r="AB9" s="384">
        <v>0.41404036500000002</v>
      </c>
      <c r="AC9" s="384">
        <v>0.32379170600000001</v>
      </c>
      <c r="AD9" s="384">
        <v>9.1960141999999995E-2</v>
      </c>
      <c r="AE9" s="384">
        <v>1.9678412999999999E-2</v>
      </c>
      <c r="AF9" s="384">
        <v>0.424464446</v>
      </c>
      <c r="AG9" s="384">
        <v>0.19802418999999999</v>
      </c>
      <c r="AH9" s="384">
        <v>1.0079325E-2</v>
      </c>
      <c r="AI9" s="384">
        <v>3.1068168E-2</v>
      </c>
      <c r="AJ9" s="384">
        <v>0.15505011299999999</v>
      </c>
      <c r="AK9" s="384">
        <v>6.6637600000000002E-6</v>
      </c>
      <c r="AL9" s="384">
        <v>0.54949020100000001</v>
      </c>
    </row>
    <row r="10" spans="1:38">
      <c r="A10" s="397">
        <v>8</v>
      </c>
      <c r="B10" s="16" t="s">
        <v>24</v>
      </c>
      <c r="C10" s="384">
        <v>3.2906670000000002E-3</v>
      </c>
      <c r="D10" s="384">
        <v>6.7768109000000007E-2</v>
      </c>
      <c r="E10" s="384">
        <v>5.1980032000000002E-2</v>
      </c>
      <c r="F10" s="384">
        <v>3.8942439000000002E-2</v>
      </c>
      <c r="G10" s="384">
        <v>3.3599216000000001E-2</v>
      </c>
      <c r="H10" s="384">
        <v>5.5209439999999999E-3</v>
      </c>
      <c r="I10" s="384">
        <v>3.3599216000000001E-2</v>
      </c>
      <c r="J10" s="384">
        <v>0.17080620199999999</v>
      </c>
      <c r="K10" s="384"/>
      <c r="L10" s="384">
        <v>0.31480140899999998</v>
      </c>
      <c r="M10" s="384">
        <v>9.7258222000000005E-2</v>
      </c>
      <c r="N10" s="384">
        <v>0.108368636</v>
      </c>
      <c r="O10" s="384">
        <v>0.77173942600000001</v>
      </c>
      <c r="P10" s="384">
        <v>3.1136427000000001E-2</v>
      </c>
      <c r="Q10" s="384">
        <v>2.0988069000000002E-2</v>
      </c>
      <c r="R10" s="384">
        <v>4.3870500999999999E-2</v>
      </c>
      <c r="S10" s="384">
        <v>1.5959518999999998E-2</v>
      </c>
      <c r="T10" s="384">
        <v>8.4864134999999993E-2</v>
      </c>
      <c r="U10" s="384">
        <v>2.9491863E-2</v>
      </c>
      <c r="V10" s="384">
        <v>4.9632882000000003E-2</v>
      </c>
      <c r="W10" s="384">
        <v>0.11670818600000001</v>
      </c>
      <c r="X10" s="384">
        <v>0.74594348899999996</v>
      </c>
      <c r="Y10" s="384">
        <v>0.70559253799999999</v>
      </c>
      <c r="Z10" s="384">
        <v>2.9374435000000001E-2</v>
      </c>
      <c r="AA10" s="384">
        <v>8.7869456999999998E-2</v>
      </c>
      <c r="AB10" s="384">
        <v>1.2843446999999999E-2</v>
      </c>
      <c r="AC10" s="384">
        <v>2.003594E-3</v>
      </c>
      <c r="AD10" s="384">
        <v>3.1391862E-2</v>
      </c>
      <c r="AE10" s="384">
        <v>4.7476036999999999E-2</v>
      </c>
      <c r="AF10" s="384">
        <v>3.4057212000000003E-2</v>
      </c>
      <c r="AG10" s="384">
        <v>7.6320534999999995E-2</v>
      </c>
      <c r="AH10" s="384">
        <v>3.9821750000000001E-3</v>
      </c>
      <c r="AI10" s="384">
        <v>5.3266372999999999E-2</v>
      </c>
      <c r="AJ10" s="384">
        <v>6.2880054000000005E-2</v>
      </c>
      <c r="AK10" s="384">
        <v>7.4207808E-2</v>
      </c>
      <c r="AL10" s="384">
        <v>4.8009335E-2</v>
      </c>
    </row>
    <row r="11" spans="1:38">
      <c r="A11" s="397">
        <v>9</v>
      </c>
      <c r="B11" s="16" t="s">
        <v>54</v>
      </c>
      <c r="C11" s="384">
        <v>2.4319630000000001E-3</v>
      </c>
      <c r="D11" s="384">
        <v>1.982349E-3</v>
      </c>
      <c r="E11" s="384">
        <v>3.9522769999999999E-2</v>
      </c>
      <c r="F11" s="384">
        <v>0.35717539199999998</v>
      </c>
      <c r="G11" s="384">
        <v>4.2580657000000001E-2</v>
      </c>
      <c r="H11" s="384">
        <v>2.2502616999999999E-2</v>
      </c>
      <c r="I11" s="384">
        <v>4.2580657000000001E-2</v>
      </c>
      <c r="J11" s="384">
        <v>0.35738737599999998</v>
      </c>
      <c r="K11" s="384">
        <v>0.31480140899999998</v>
      </c>
      <c r="L11" s="384"/>
      <c r="M11" s="384">
        <v>0.13429312400000001</v>
      </c>
      <c r="N11" s="384">
        <v>0.47690059699999998</v>
      </c>
      <c r="O11" s="384">
        <v>0.682768598</v>
      </c>
      <c r="P11" s="384">
        <v>0.44586131200000001</v>
      </c>
      <c r="Q11" s="384">
        <v>0.114576996</v>
      </c>
      <c r="R11" s="384">
        <v>0.17348664699999999</v>
      </c>
      <c r="S11" s="384">
        <v>1.124622E-3</v>
      </c>
      <c r="T11" s="384">
        <v>9.2452160000000005E-3</v>
      </c>
      <c r="U11" s="384">
        <v>1.2155141E-2</v>
      </c>
      <c r="V11" s="384">
        <v>0.21132076399999999</v>
      </c>
      <c r="W11" s="384">
        <v>3.3736579999999999E-3</v>
      </c>
      <c r="X11" s="384">
        <v>0.725880109</v>
      </c>
      <c r="Y11" s="384">
        <v>0.77387621600000001</v>
      </c>
      <c r="Z11" s="384">
        <v>0.103745502</v>
      </c>
      <c r="AA11" s="384">
        <v>0.101647521</v>
      </c>
      <c r="AB11" s="384">
        <v>0.34913682499999998</v>
      </c>
      <c r="AC11" s="384">
        <v>1.3152245999999999E-2</v>
      </c>
      <c r="AD11" s="384">
        <v>4.2760490999999998E-2</v>
      </c>
      <c r="AE11" s="384">
        <v>7.1578642999999997E-2</v>
      </c>
      <c r="AF11" s="384">
        <v>2.4324793000000001E-2</v>
      </c>
      <c r="AG11" s="384">
        <v>2.0174116999999998E-2</v>
      </c>
      <c r="AH11" s="384">
        <v>0.102989054</v>
      </c>
      <c r="AI11" s="384">
        <v>4.1020345E-2</v>
      </c>
      <c r="AJ11" s="384">
        <v>0.51172132199999998</v>
      </c>
      <c r="AK11" s="384">
        <v>9.3095172000000004E-2</v>
      </c>
      <c r="AL11" s="384">
        <v>2.8128700000000001E-5</v>
      </c>
    </row>
    <row r="12" spans="1:38">
      <c r="A12" s="397">
        <v>10</v>
      </c>
      <c r="B12" s="16" t="s">
        <v>46</v>
      </c>
      <c r="C12" s="384">
        <v>4.1401169999999996E-3</v>
      </c>
      <c r="D12" s="384">
        <v>4.0927871999999997E-2</v>
      </c>
      <c r="E12" s="384">
        <v>0.19062061199999999</v>
      </c>
      <c r="F12" s="384">
        <v>7.7547479999999997E-3</v>
      </c>
      <c r="G12" s="384">
        <v>6.0373509999999998E-3</v>
      </c>
      <c r="H12" s="384">
        <v>7.6740367000000004E-2</v>
      </c>
      <c r="I12" s="384">
        <v>6.0373509999999998E-3</v>
      </c>
      <c r="J12" s="384">
        <v>3.5850266999999998E-2</v>
      </c>
      <c r="K12" s="384">
        <v>9.7258222000000005E-2</v>
      </c>
      <c r="L12" s="384">
        <v>0.13429312400000001</v>
      </c>
      <c r="M12" s="384"/>
      <c r="N12" s="384">
        <v>0.223389963</v>
      </c>
      <c r="O12" s="384">
        <v>0.18272592900000001</v>
      </c>
      <c r="P12" s="384">
        <v>5.8552250000000004E-3</v>
      </c>
      <c r="Q12" s="384">
        <v>3.9749767999999998E-2</v>
      </c>
      <c r="R12" s="384">
        <v>2.1673710999999998E-2</v>
      </c>
      <c r="S12" s="384">
        <v>9.1969646000000002E-2</v>
      </c>
      <c r="T12" s="384">
        <v>5.8751406999999999E-2</v>
      </c>
      <c r="U12" s="384">
        <v>1.2501585000000001E-2</v>
      </c>
      <c r="V12" s="384">
        <v>2.5606330000000001E-3</v>
      </c>
      <c r="W12" s="384">
        <v>0.27876757299999999</v>
      </c>
      <c r="X12" s="384">
        <v>0.183268236</v>
      </c>
      <c r="Y12" s="384">
        <v>0.18249449600000001</v>
      </c>
      <c r="Z12" s="384">
        <v>9.4546400000000003E-4</v>
      </c>
      <c r="AA12" s="384">
        <v>2.4798608E-2</v>
      </c>
      <c r="AB12" s="384">
        <v>0.15863711799999999</v>
      </c>
      <c r="AC12" s="384">
        <v>0.110842546</v>
      </c>
      <c r="AD12" s="384">
        <v>4.22915E-6</v>
      </c>
      <c r="AE12" s="384">
        <v>5.9012599999999995E-4</v>
      </c>
      <c r="AF12" s="384">
        <v>1.2796629E-2</v>
      </c>
      <c r="AG12" s="384">
        <v>0.30726458499999998</v>
      </c>
      <c r="AH12" s="384">
        <v>0.26437633199999999</v>
      </c>
      <c r="AI12" s="384">
        <v>1.13422E-4</v>
      </c>
      <c r="AJ12" s="384">
        <v>4.9979463000000002E-2</v>
      </c>
      <c r="AK12" s="384">
        <v>4.3618440000000001E-3</v>
      </c>
      <c r="AL12" s="384">
        <v>2.7354139E-2</v>
      </c>
    </row>
    <row r="13" spans="1:38">
      <c r="A13" s="397">
        <v>11</v>
      </c>
      <c r="B13" s="16" t="s">
        <v>176</v>
      </c>
      <c r="C13" s="384">
        <v>0.29478374899999998</v>
      </c>
      <c r="D13" s="384">
        <v>1.6753359999999998E-2</v>
      </c>
      <c r="E13" s="384">
        <v>0.24467196699999999</v>
      </c>
      <c r="F13" s="384">
        <v>0.136965736</v>
      </c>
      <c r="G13" s="384">
        <v>0.14484947500000001</v>
      </c>
      <c r="H13" s="384">
        <v>0.25277229600000001</v>
      </c>
      <c r="I13" s="384">
        <v>0.14484947500000001</v>
      </c>
      <c r="J13" s="384">
        <v>9.7214999999999997E-4</v>
      </c>
      <c r="K13" s="384">
        <v>0.108368636</v>
      </c>
      <c r="L13" s="384">
        <v>0.47690059699999998</v>
      </c>
      <c r="M13" s="384">
        <v>0.223389963</v>
      </c>
      <c r="N13" s="384"/>
      <c r="O13" s="384">
        <v>0.30053964700000002</v>
      </c>
      <c r="P13" s="384">
        <v>0.78883000599999997</v>
      </c>
      <c r="Q13" s="384">
        <v>0.45603328999999998</v>
      </c>
      <c r="R13" s="384">
        <v>0.27958284500000002</v>
      </c>
      <c r="S13" s="384">
        <v>9.5941610000000004E-3</v>
      </c>
      <c r="T13" s="384">
        <v>0.18111026899999999</v>
      </c>
      <c r="U13" s="384">
        <v>0.27676779600000001</v>
      </c>
      <c r="V13" s="384">
        <v>0.188381138</v>
      </c>
      <c r="W13" s="384">
        <v>3.9997832999999997E-2</v>
      </c>
      <c r="X13" s="384">
        <v>0.32209348300000001</v>
      </c>
      <c r="Y13" s="384">
        <v>0.33731340799999998</v>
      </c>
      <c r="Z13" s="384">
        <v>0.31005572199999998</v>
      </c>
      <c r="AA13" s="384">
        <v>0.16556346399999999</v>
      </c>
      <c r="AB13" s="384">
        <v>0.32281378399999999</v>
      </c>
      <c r="AC13" s="384">
        <v>0.22981555100000001</v>
      </c>
      <c r="AD13" s="384">
        <v>0.454862828</v>
      </c>
      <c r="AE13" s="384">
        <v>0.34522534999999999</v>
      </c>
      <c r="AF13" s="384">
        <v>0.28397347099999998</v>
      </c>
      <c r="AG13" s="384">
        <v>3.9718337999999999E-2</v>
      </c>
      <c r="AH13" s="384">
        <v>2.859328E-3</v>
      </c>
      <c r="AI13" s="384">
        <v>0.28904957399999998</v>
      </c>
      <c r="AJ13" s="384">
        <v>0.18386418600000001</v>
      </c>
      <c r="AK13" s="384">
        <v>0.230683265</v>
      </c>
      <c r="AL13" s="384">
        <v>0.159947537</v>
      </c>
    </row>
    <row r="14" spans="1:38">
      <c r="A14" s="397">
        <v>12</v>
      </c>
      <c r="B14" s="16" t="s">
        <v>53</v>
      </c>
      <c r="C14" s="384">
        <v>6.5592999999999997E-3</v>
      </c>
      <c r="D14" s="384">
        <v>5.933621E-3</v>
      </c>
      <c r="E14" s="384">
        <v>1.5320863000000001E-2</v>
      </c>
      <c r="F14" s="384">
        <v>4.1300631999999997E-2</v>
      </c>
      <c r="G14" s="384">
        <v>1.2401E-4</v>
      </c>
      <c r="H14" s="384">
        <v>3.7959716999999997E-2</v>
      </c>
      <c r="I14" s="384">
        <v>1.2401E-4</v>
      </c>
      <c r="J14" s="384">
        <v>0.44953274100000001</v>
      </c>
      <c r="K14" s="384">
        <v>0.77173942600000001</v>
      </c>
      <c r="L14" s="384">
        <v>0.682768598</v>
      </c>
      <c r="M14" s="384">
        <v>0.18272592900000001</v>
      </c>
      <c r="N14" s="384">
        <v>0.30053964700000002</v>
      </c>
      <c r="O14" s="384"/>
      <c r="P14" s="384">
        <v>0.14464998900000001</v>
      </c>
      <c r="Q14" s="384">
        <v>7.7772499999999994E-5</v>
      </c>
      <c r="R14" s="384">
        <v>2.1131499999999998E-3</v>
      </c>
      <c r="S14" s="384">
        <v>8.5968469999999995E-3</v>
      </c>
      <c r="T14" s="384">
        <v>1.5729237E-2</v>
      </c>
      <c r="U14" s="384">
        <v>1.6171491999999999E-2</v>
      </c>
      <c r="V14" s="384">
        <v>1.403272E-2</v>
      </c>
      <c r="W14" s="384">
        <v>0.14820495</v>
      </c>
      <c r="X14" s="384">
        <v>0.99776779999999998</v>
      </c>
      <c r="Y14" s="384">
        <v>0.98320916300000005</v>
      </c>
      <c r="Z14" s="384">
        <v>1.01803E-5</v>
      </c>
      <c r="AA14" s="384">
        <v>1.9195057000000001E-2</v>
      </c>
      <c r="AB14" s="384">
        <v>0.25147226</v>
      </c>
      <c r="AC14" s="384">
        <v>5.5155849999999999E-3</v>
      </c>
      <c r="AD14" s="384">
        <v>2.1100770000000001E-3</v>
      </c>
      <c r="AE14" s="384">
        <v>2.830703E-3</v>
      </c>
      <c r="AF14" s="384">
        <v>1.2386630000000001E-3</v>
      </c>
      <c r="AG14" s="384">
        <v>5.4396566E-2</v>
      </c>
      <c r="AH14" s="384">
        <v>9.1589649999999998E-3</v>
      </c>
      <c r="AI14" s="384">
        <v>1.0247202E-2</v>
      </c>
      <c r="AJ14" s="384">
        <v>0.22464099500000001</v>
      </c>
      <c r="AK14" s="384">
        <v>1.13212E-4</v>
      </c>
      <c r="AL14" s="384">
        <v>8.3153069999999996E-2</v>
      </c>
    </row>
    <row r="15" spans="1:38">
      <c r="A15" s="397">
        <v>13</v>
      </c>
      <c r="B15" s="16" t="s">
        <v>244</v>
      </c>
      <c r="C15" s="384">
        <v>0.375878824</v>
      </c>
      <c r="D15" s="384">
        <v>2.9839672000000001E-2</v>
      </c>
      <c r="E15" s="384">
        <v>0.599268354</v>
      </c>
      <c r="F15" s="384">
        <v>0.19897215400000001</v>
      </c>
      <c r="G15" s="384">
        <v>0.324129526</v>
      </c>
      <c r="H15" s="384">
        <v>0.12824766500000001</v>
      </c>
      <c r="I15" s="384">
        <v>0.324129526</v>
      </c>
      <c r="J15" s="384">
        <v>3.8239369999999999E-3</v>
      </c>
      <c r="K15" s="384">
        <v>3.1136427000000001E-2</v>
      </c>
      <c r="L15" s="384">
        <v>0.44586131200000001</v>
      </c>
      <c r="M15" s="384">
        <v>5.8552250000000004E-3</v>
      </c>
      <c r="N15" s="384">
        <v>0.78883000599999997</v>
      </c>
      <c r="O15" s="384">
        <v>0.14464998900000001</v>
      </c>
      <c r="P15" s="384"/>
      <c r="Q15" s="384">
        <v>0.75483390800000005</v>
      </c>
      <c r="R15" s="384">
        <v>0.45599821800000001</v>
      </c>
      <c r="S15" s="384">
        <v>9.7897271999999994E-2</v>
      </c>
      <c r="T15" s="384">
        <v>8.3232695999999995E-2</v>
      </c>
      <c r="U15" s="384">
        <v>0.37204764000000001</v>
      </c>
      <c r="V15" s="384">
        <v>0.26320406400000002</v>
      </c>
      <c r="W15" s="384">
        <v>8.1892289999999993E-3</v>
      </c>
      <c r="X15" s="384">
        <v>0.16773444100000001</v>
      </c>
      <c r="Y15" s="384">
        <v>0.19058834899999999</v>
      </c>
      <c r="Z15" s="384">
        <v>0.42915790399999998</v>
      </c>
      <c r="AA15" s="384">
        <v>0.39004921799999998</v>
      </c>
      <c r="AB15" s="384">
        <v>0.158009394</v>
      </c>
      <c r="AC15" s="384">
        <v>0.50829803799999995</v>
      </c>
      <c r="AD15" s="384">
        <v>0.50340888699999997</v>
      </c>
      <c r="AE15" s="384">
        <v>0.44417425999999999</v>
      </c>
      <c r="AF15" s="384">
        <v>0.35436695299999998</v>
      </c>
      <c r="AG15" s="384">
        <v>0.19054458699999999</v>
      </c>
      <c r="AH15" s="384">
        <v>0.17438472299999999</v>
      </c>
      <c r="AI15" s="384">
        <v>0.37628440899999999</v>
      </c>
      <c r="AJ15" s="384">
        <v>0.220210978</v>
      </c>
      <c r="AK15" s="384">
        <v>0.365093797</v>
      </c>
      <c r="AL15" s="384">
        <v>0.23873150900000001</v>
      </c>
    </row>
    <row r="16" spans="1:38">
      <c r="A16" s="397">
        <v>14</v>
      </c>
      <c r="B16" s="16" t="s">
        <v>172</v>
      </c>
      <c r="C16" s="384">
        <v>0.404659616</v>
      </c>
      <c r="D16" s="384">
        <v>2.7235757999999999E-2</v>
      </c>
      <c r="E16" s="384">
        <v>0.89068185499999997</v>
      </c>
      <c r="F16" s="384">
        <v>0.170258771</v>
      </c>
      <c r="G16" s="384">
        <v>0.29758331999999998</v>
      </c>
      <c r="H16" s="384">
        <v>2.8106203E-2</v>
      </c>
      <c r="I16" s="384">
        <v>0.29758331999999998</v>
      </c>
      <c r="J16" s="384">
        <v>0.110090784</v>
      </c>
      <c r="K16" s="384">
        <v>2.0988069000000002E-2</v>
      </c>
      <c r="L16" s="384">
        <v>0.114576996</v>
      </c>
      <c r="M16" s="384">
        <v>3.9749767999999998E-2</v>
      </c>
      <c r="N16" s="384">
        <v>0.45603328999999998</v>
      </c>
      <c r="O16" s="384">
        <v>7.7772499999999994E-5</v>
      </c>
      <c r="P16" s="384">
        <v>0.75483390800000005</v>
      </c>
      <c r="Q16" s="384"/>
      <c r="R16" s="384">
        <v>0.69056757599999996</v>
      </c>
      <c r="S16" s="384">
        <v>0.144406918</v>
      </c>
      <c r="T16" s="384">
        <v>3.6126987999999999E-2</v>
      </c>
      <c r="U16" s="384">
        <v>0.65143155799999997</v>
      </c>
      <c r="V16" s="384">
        <v>0.38334945199999998</v>
      </c>
      <c r="W16" s="384">
        <v>0.150721944</v>
      </c>
      <c r="X16" s="384">
        <v>4.0789E-4</v>
      </c>
      <c r="Y16" s="384">
        <v>2.2946889999999999E-3</v>
      </c>
      <c r="Z16" s="384">
        <v>0.61404090200000006</v>
      </c>
      <c r="AA16" s="384">
        <v>0.29572698400000003</v>
      </c>
      <c r="AB16" s="384">
        <v>4.2262343000000001E-2</v>
      </c>
      <c r="AC16" s="384">
        <v>0.65472279499999997</v>
      </c>
      <c r="AD16" s="384">
        <v>0.77108300699999999</v>
      </c>
      <c r="AE16" s="384">
        <v>0.68594142000000002</v>
      </c>
      <c r="AF16" s="384">
        <v>0.34269440000000001</v>
      </c>
      <c r="AG16" s="384">
        <v>0.371275678</v>
      </c>
      <c r="AH16" s="384">
        <v>0.12117921500000001</v>
      </c>
      <c r="AI16" s="384">
        <v>0.57332054700000001</v>
      </c>
      <c r="AJ16" s="384">
        <v>7.0107460999999996E-2</v>
      </c>
      <c r="AK16" s="384">
        <v>0.53814311800000003</v>
      </c>
      <c r="AL16" s="384">
        <v>0.24609231000000001</v>
      </c>
    </row>
    <row r="17" spans="1:38">
      <c r="A17" s="397">
        <v>15</v>
      </c>
      <c r="B17" s="16" t="s">
        <v>18</v>
      </c>
      <c r="C17" s="384">
        <v>3.4547104000000002E-2</v>
      </c>
      <c r="D17" s="384">
        <v>5.9549126000000001E-2</v>
      </c>
      <c r="E17" s="384">
        <v>0.55576146199999998</v>
      </c>
      <c r="F17" s="384">
        <v>0.50368866599999995</v>
      </c>
      <c r="G17" s="384">
        <v>1.6492830999999999E-2</v>
      </c>
      <c r="H17" s="384">
        <v>2.8967904999999999E-2</v>
      </c>
      <c r="I17" s="384">
        <v>1.6492830999999999E-2</v>
      </c>
      <c r="J17" s="384">
        <v>3.9943340000000004E-3</v>
      </c>
      <c r="K17" s="384">
        <v>4.3870500999999999E-2</v>
      </c>
      <c r="L17" s="384">
        <v>0.17348664699999999</v>
      </c>
      <c r="M17" s="384">
        <v>2.1673710999999998E-2</v>
      </c>
      <c r="N17" s="384">
        <v>0.27958284500000002</v>
      </c>
      <c r="O17" s="384">
        <v>2.1131499999999998E-3</v>
      </c>
      <c r="P17" s="384">
        <v>0.45599821800000001</v>
      </c>
      <c r="Q17" s="384">
        <v>0.69056757599999996</v>
      </c>
      <c r="R17" s="384"/>
      <c r="S17" s="384">
        <v>0.11796246000000001</v>
      </c>
      <c r="T17" s="384">
        <v>9.1887156999999997E-2</v>
      </c>
      <c r="U17" s="384">
        <v>0.61792546199999998</v>
      </c>
      <c r="V17" s="384">
        <v>0.842508963</v>
      </c>
      <c r="W17" s="384">
        <v>0.128191584</v>
      </c>
      <c r="X17" s="384">
        <v>6.0327080000000003E-3</v>
      </c>
      <c r="Y17" s="384">
        <v>1.5320907999999999E-2</v>
      </c>
      <c r="Z17" s="384">
        <v>0.86010953400000001</v>
      </c>
      <c r="AA17" s="384">
        <v>3.6729731000000002E-2</v>
      </c>
      <c r="AB17" s="384">
        <v>0.22425713899999999</v>
      </c>
      <c r="AC17" s="384">
        <v>0.204863501</v>
      </c>
      <c r="AD17" s="384">
        <v>0.61804240399999999</v>
      </c>
      <c r="AE17" s="384">
        <v>0.82088895399999995</v>
      </c>
      <c r="AF17" s="384">
        <v>3.5506187000000002E-2</v>
      </c>
      <c r="AG17" s="384">
        <v>0.12216669300000001</v>
      </c>
      <c r="AH17" s="384">
        <v>3.0511875000000001E-2</v>
      </c>
      <c r="AI17" s="384">
        <v>0.71871659200000004</v>
      </c>
      <c r="AJ17" s="384">
        <v>0.21574653899999999</v>
      </c>
      <c r="AK17" s="384">
        <v>0.73513524500000005</v>
      </c>
      <c r="AL17" s="384">
        <v>4.8771780000000002E-3</v>
      </c>
    </row>
    <row r="18" spans="1:38">
      <c r="A18" s="397">
        <v>16</v>
      </c>
      <c r="B18" s="16" t="s">
        <v>29</v>
      </c>
      <c r="C18" s="384">
        <v>0.117703629</v>
      </c>
      <c r="D18" s="384">
        <v>0.25338508900000001</v>
      </c>
      <c r="E18" s="384">
        <v>0.30290102699999999</v>
      </c>
      <c r="F18" s="384">
        <v>2.8813720000000001E-3</v>
      </c>
      <c r="G18" s="384">
        <v>0.135252872</v>
      </c>
      <c r="H18" s="384">
        <v>0.12628215100000001</v>
      </c>
      <c r="I18" s="384">
        <v>0.135252872</v>
      </c>
      <c r="J18" s="384">
        <v>4.1084541000000002E-2</v>
      </c>
      <c r="K18" s="384">
        <v>1.5959518999999998E-2</v>
      </c>
      <c r="L18" s="384">
        <v>1.124622E-3</v>
      </c>
      <c r="M18" s="384">
        <v>9.1969646000000002E-2</v>
      </c>
      <c r="N18" s="384">
        <v>9.5941610000000004E-3</v>
      </c>
      <c r="O18" s="384">
        <v>8.5968469999999995E-3</v>
      </c>
      <c r="P18" s="384">
        <v>9.7897271999999994E-2</v>
      </c>
      <c r="Q18" s="384">
        <v>0.144406918</v>
      </c>
      <c r="R18" s="384">
        <v>0.11796246000000001</v>
      </c>
      <c r="S18" s="384"/>
      <c r="T18" s="384">
        <v>3.9352859999999996E-3</v>
      </c>
      <c r="U18" s="384">
        <v>3.1234430000000001E-3</v>
      </c>
      <c r="V18" s="384">
        <v>7.0640540000000002E-3</v>
      </c>
      <c r="W18" s="384">
        <v>4.3281186999999999E-2</v>
      </c>
      <c r="X18" s="384">
        <v>6.9515430000000001E-3</v>
      </c>
      <c r="Y18" s="384">
        <v>1.127206E-3</v>
      </c>
      <c r="Z18" s="384">
        <v>0.16606538000000001</v>
      </c>
      <c r="AA18" s="384">
        <v>7.1367938000000006E-2</v>
      </c>
      <c r="AB18" s="384">
        <v>9.4053739999999997E-2</v>
      </c>
      <c r="AC18" s="384">
        <v>0.43055696999999998</v>
      </c>
      <c r="AD18" s="384">
        <v>1.9729799999999999E-4</v>
      </c>
      <c r="AE18" s="384">
        <v>1.6493916000000001E-2</v>
      </c>
      <c r="AF18" s="384">
        <v>0.16930160599999999</v>
      </c>
      <c r="AG18" s="384">
        <v>0.44966966400000002</v>
      </c>
      <c r="AH18" s="384">
        <v>3.9815841999999997E-2</v>
      </c>
      <c r="AI18" s="384">
        <v>2.3820507000000001E-2</v>
      </c>
      <c r="AJ18" s="384">
        <v>0.16901741300000001</v>
      </c>
      <c r="AK18" s="384">
        <v>0.38726490299999999</v>
      </c>
      <c r="AL18" s="384">
        <v>3.6669405000000002E-2</v>
      </c>
    </row>
    <row r="19" spans="1:38">
      <c r="A19" s="397">
        <v>17</v>
      </c>
      <c r="B19" s="16" t="s">
        <v>171</v>
      </c>
      <c r="C19" s="384">
        <v>0.52146160500000005</v>
      </c>
      <c r="D19" s="384">
        <v>0.277687509</v>
      </c>
      <c r="E19" s="384">
        <v>3.5050298000000001E-2</v>
      </c>
      <c r="F19" s="384">
        <v>0.35066457299999998</v>
      </c>
      <c r="G19" s="384">
        <v>0.251478376</v>
      </c>
      <c r="H19" s="384">
        <v>0.42572970100000002</v>
      </c>
      <c r="I19" s="384">
        <v>0.251478376</v>
      </c>
      <c r="J19" s="384">
        <v>0.31441518800000001</v>
      </c>
      <c r="K19" s="384">
        <v>8.4864134999999993E-2</v>
      </c>
      <c r="L19" s="384">
        <v>9.2452160000000005E-3</v>
      </c>
      <c r="M19" s="384">
        <v>5.8751406999999999E-2</v>
      </c>
      <c r="N19" s="384">
        <v>0.18111026899999999</v>
      </c>
      <c r="O19" s="384">
        <v>1.5729237E-2</v>
      </c>
      <c r="P19" s="384">
        <v>8.3232695999999995E-2</v>
      </c>
      <c r="Q19" s="384">
        <v>3.6126987999999999E-2</v>
      </c>
      <c r="R19" s="384">
        <v>9.1887156999999997E-2</v>
      </c>
      <c r="S19" s="384">
        <v>3.9352859999999996E-3</v>
      </c>
      <c r="T19" s="384"/>
      <c r="U19" s="384">
        <v>2.5285500000000002E-4</v>
      </c>
      <c r="V19" s="384">
        <v>0.253722006</v>
      </c>
      <c r="W19" s="384">
        <v>0.12642677099999999</v>
      </c>
      <c r="X19" s="384">
        <v>1.1776071000000001E-2</v>
      </c>
      <c r="Y19" s="384">
        <v>4.9549069999999997E-3</v>
      </c>
      <c r="Z19" s="384">
        <v>4.0066231000000001E-2</v>
      </c>
      <c r="AA19" s="384">
        <v>0.12887578199999999</v>
      </c>
      <c r="AB19" s="384">
        <v>6.8149936999999994E-2</v>
      </c>
      <c r="AC19" s="384">
        <v>0.254934455</v>
      </c>
      <c r="AD19" s="384">
        <v>3.2030011999999997E-2</v>
      </c>
      <c r="AE19" s="384">
        <v>1.8150945000000002E-2</v>
      </c>
      <c r="AF19" s="384">
        <v>0.42864333799999998</v>
      </c>
      <c r="AG19" s="384">
        <v>0.14867862500000001</v>
      </c>
      <c r="AH19" s="384">
        <v>1.4124421E-2</v>
      </c>
      <c r="AI19" s="384">
        <v>2.3989501999999999E-2</v>
      </c>
      <c r="AJ19" s="384">
        <v>8.4409634999999997E-2</v>
      </c>
      <c r="AK19" s="384">
        <v>2.5259767999999998E-2</v>
      </c>
      <c r="AL19" s="384">
        <v>0.30126366900000001</v>
      </c>
    </row>
    <row r="20" spans="1:38">
      <c r="A20" s="397">
        <v>18</v>
      </c>
      <c r="B20" s="16" t="s">
        <v>28</v>
      </c>
      <c r="C20" s="384">
        <v>0.199252344</v>
      </c>
      <c r="D20" s="384">
        <v>1.6142854000000002E-2</v>
      </c>
      <c r="E20" s="384">
        <v>0.443663378</v>
      </c>
      <c r="F20" s="384">
        <v>0.12642283900000001</v>
      </c>
      <c r="G20" s="384">
        <v>7.6101956999999998E-2</v>
      </c>
      <c r="H20" s="384">
        <v>6.0895300000000003E-6</v>
      </c>
      <c r="I20" s="384">
        <v>7.6101956999999998E-2</v>
      </c>
      <c r="J20" s="384">
        <v>0.100396266</v>
      </c>
      <c r="K20" s="384">
        <v>2.9491863E-2</v>
      </c>
      <c r="L20" s="384">
        <v>1.2155141E-2</v>
      </c>
      <c r="M20" s="384">
        <v>1.2501585000000001E-2</v>
      </c>
      <c r="N20" s="384">
        <v>0.27676779600000001</v>
      </c>
      <c r="O20" s="384">
        <v>1.6171491999999999E-2</v>
      </c>
      <c r="P20" s="384">
        <v>0.37204764000000001</v>
      </c>
      <c r="Q20" s="384">
        <v>0.65143155799999997</v>
      </c>
      <c r="R20" s="384">
        <v>0.61792546199999998</v>
      </c>
      <c r="S20" s="384">
        <v>3.1234430000000001E-3</v>
      </c>
      <c r="T20" s="384">
        <v>2.5285500000000002E-4</v>
      </c>
      <c r="U20" s="384"/>
      <c r="V20" s="384">
        <v>0.41743732099999997</v>
      </c>
      <c r="W20" s="384">
        <v>0.14098691599999999</v>
      </c>
      <c r="X20" s="384">
        <v>1.1872847000000001E-2</v>
      </c>
      <c r="Y20" s="384">
        <v>8.5571229999999998E-3</v>
      </c>
      <c r="Z20" s="384">
        <v>0.72036294300000003</v>
      </c>
      <c r="AA20" s="384">
        <v>0.139220699</v>
      </c>
      <c r="AB20" s="384">
        <v>9.3349821999999999E-2</v>
      </c>
      <c r="AC20" s="384">
        <v>0.21836356300000001</v>
      </c>
      <c r="AD20" s="384">
        <v>0.85297075499999997</v>
      </c>
      <c r="AE20" s="384">
        <v>0.91498579800000002</v>
      </c>
      <c r="AF20" s="384">
        <v>0.14141046199999999</v>
      </c>
      <c r="AG20" s="384">
        <v>6.0987527E-2</v>
      </c>
      <c r="AH20" s="384">
        <v>3.3820930000000001E-3</v>
      </c>
      <c r="AI20" s="384">
        <v>0.90710346500000005</v>
      </c>
      <c r="AJ20" s="384">
        <v>8.4218290000000005E-3</v>
      </c>
      <c r="AK20" s="384">
        <v>0.31549387499999998</v>
      </c>
      <c r="AL20" s="384">
        <v>8.6079769E-2</v>
      </c>
    </row>
    <row r="21" spans="1:38">
      <c r="A21" s="397">
        <v>19</v>
      </c>
      <c r="B21" s="16" t="s">
        <v>20</v>
      </c>
      <c r="C21" s="384">
        <v>2.5414826000000001E-2</v>
      </c>
      <c r="D21" s="384">
        <v>6.9725380000000003E-2</v>
      </c>
      <c r="E21" s="384">
        <v>0.24013810699999999</v>
      </c>
      <c r="F21" s="384">
        <v>0.79616220400000004</v>
      </c>
      <c r="G21" s="384">
        <v>4.2338012000000001E-2</v>
      </c>
      <c r="H21" s="384">
        <v>2.5120983E-2</v>
      </c>
      <c r="I21" s="384">
        <v>4.2338012000000001E-2</v>
      </c>
      <c r="J21" s="384">
        <v>0.120577696</v>
      </c>
      <c r="K21" s="384">
        <v>4.9632882000000003E-2</v>
      </c>
      <c r="L21" s="384">
        <v>0.21132076399999999</v>
      </c>
      <c r="M21" s="384">
        <v>2.5606330000000001E-3</v>
      </c>
      <c r="N21" s="384">
        <v>0.188381138</v>
      </c>
      <c r="O21" s="384">
        <v>1.403272E-2</v>
      </c>
      <c r="P21" s="384">
        <v>0.26320406400000002</v>
      </c>
      <c r="Q21" s="384">
        <v>0.38334945199999998</v>
      </c>
      <c r="R21" s="384">
        <v>0.842508963</v>
      </c>
      <c r="S21" s="384">
        <v>7.0640540000000002E-3</v>
      </c>
      <c r="T21" s="384">
        <v>0.253722006</v>
      </c>
      <c r="U21" s="384">
        <v>0.41743732099999997</v>
      </c>
      <c r="V21" s="384"/>
      <c r="W21" s="384">
        <v>0.13194904599999999</v>
      </c>
      <c r="X21" s="384">
        <v>2.2105085999999999E-2</v>
      </c>
      <c r="Y21" s="384">
        <v>3.2622234999999999E-2</v>
      </c>
      <c r="Z21" s="384">
        <v>0.59780696300000002</v>
      </c>
      <c r="AA21" s="384">
        <v>1.1508895E-2</v>
      </c>
      <c r="AB21" s="384">
        <v>0.50381167299999996</v>
      </c>
      <c r="AC21" s="384">
        <v>1.1668553E-2</v>
      </c>
      <c r="AD21" s="384">
        <v>0.46333839399999999</v>
      </c>
      <c r="AE21" s="384">
        <v>0.66690111200000002</v>
      </c>
      <c r="AF21" s="384">
        <v>2.9593898E-2</v>
      </c>
      <c r="AG21" s="384">
        <v>1.1432533E-2</v>
      </c>
      <c r="AH21" s="384">
        <v>2.4667332E-2</v>
      </c>
      <c r="AI21" s="384">
        <v>0.54356406000000002</v>
      </c>
      <c r="AJ21" s="384">
        <v>0.13922742599999999</v>
      </c>
      <c r="AK21" s="384">
        <v>0.58391346600000005</v>
      </c>
      <c r="AL21" s="384">
        <v>3.0760961E-2</v>
      </c>
    </row>
    <row r="22" spans="1:38">
      <c r="A22" s="397">
        <v>20</v>
      </c>
      <c r="B22" s="16" t="s">
        <v>175</v>
      </c>
      <c r="C22" s="384">
        <v>3.2224499999999998E-4</v>
      </c>
      <c r="D22" s="384">
        <v>0.147813413</v>
      </c>
      <c r="E22" s="384">
        <v>0.13790586099999999</v>
      </c>
      <c r="F22" s="384">
        <v>0.12797788500000001</v>
      </c>
      <c r="G22" s="384">
        <v>4.0059745000000001E-2</v>
      </c>
      <c r="H22" s="384">
        <v>3.8549846999999998E-2</v>
      </c>
      <c r="I22" s="384">
        <v>4.0059745000000001E-2</v>
      </c>
      <c r="J22" s="384">
        <v>3.8182409E-2</v>
      </c>
      <c r="K22" s="384">
        <v>0.11670818600000001</v>
      </c>
      <c r="L22" s="384">
        <v>3.3736579999999999E-3</v>
      </c>
      <c r="M22" s="384">
        <v>0.27876757299999999</v>
      </c>
      <c r="N22" s="384">
        <v>3.9997832999999997E-2</v>
      </c>
      <c r="O22" s="384">
        <v>0.14820495</v>
      </c>
      <c r="P22" s="384">
        <v>8.1892289999999993E-3</v>
      </c>
      <c r="Q22" s="384">
        <v>0.150721944</v>
      </c>
      <c r="R22" s="384">
        <v>0.128191584</v>
      </c>
      <c r="S22" s="384">
        <v>4.3281186999999999E-2</v>
      </c>
      <c r="T22" s="384">
        <v>0.12642677099999999</v>
      </c>
      <c r="U22" s="384">
        <v>0.14098691599999999</v>
      </c>
      <c r="V22" s="384">
        <v>0.13194904599999999</v>
      </c>
      <c r="W22" s="384"/>
      <c r="X22" s="384">
        <v>0.13157491099999999</v>
      </c>
      <c r="Y22" s="384">
        <v>0.13297782899999999</v>
      </c>
      <c r="Z22" s="384">
        <v>2.4958065000000001E-2</v>
      </c>
      <c r="AA22" s="384">
        <v>4.8323627000000001E-2</v>
      </c>
      <c r="AB22" s="384">
        <v>1.8278553999999999E-2</v>
      </c>
      <c r="AC22" s="384">
        <v>1.8095895000000001E-2</v>
      </c>
      <c r="AD22" s="384">
        <v>0.13620801299999999</v>
      </c>
      <c r="AE22" s="384">
        <v>0.12368583800000001</v>
      </c>
      <c r="AF22" s="384">
        <v>1.0573410000000001E-3</v>
      </c>
      <c r="AG22" s="384">
        <v>4.228435E-3</v>
      </c>
      <c r="AH22" s="384">
        <v>0.24788104799999999</v>
      </c>
      <c r="AI22" s="384">
        <v>6.8020874999999995E-2</v>
      </c>
      <c r="AJ22" s="384">
        <v>4.5846684999999998E-2</v>
      </c>
      <c r="AK22" s="384">
        <v>1.3655113E-2</v>
      </c>
      <c r="AL22" s="384">
        <v>2.3320497999999999E-2</v>
      </c>
    </row>
    <row r="23" spans="1:38">
      <c r="A23" s="397">
        <v>21</v>
      </c>
      <c r="B23" s="16" t="s">
        <v>52</v>
      </c>
      <c r="C23" s="384">
        <v>5.0621379999999999E-3</v>
      </c>
      <c r="D23" s="384">
        <v>4.6063340000000001E-3</v>
      </c>
      <c r="E23" s="384">
        <v>9.6793039999999997E-3</v>
      </c>
      <c r="F23" s="384">
        <v>5.7142471E-2</v>
      </c>
      <c r="G23" s="384">
        <v>7.6513999999999998E-4</v>
      </c>
      <c r="H23" s="384">
        <v>3.7517300000000003E-2</v>
      </c>
      <c r="I23" s="384">
        <v>7.6513999999999998E-4</v>
      </c>
      <c r="J23" s="384">
        <v>0.45346509699999998</v>
      </c>
      <c r="K23" s="384">
        <v>0.74594348899999996</v>
      </c>
      <c r="L23" s="384">
        <v>0.725880109</v>
      </c>
      <c r="M23" s="384">
        <v>0.183268236</v>
      </c>
      <c r="N23" s="384">
        <v>0.32209348300000001</v>
      </c>
      <c r="O23" s="384">
        <v>0.99776779999999998</v>
      </c>
      <c r="P23" s="384">
        <v>0.16773444100000001</v>
      </c>
      <c r="Q23" s="384">
        <v>4.0789E-4</v>
      </c>
      <c r="R23" s="384">
        <v>6.0327080000000003E-3</v>
      </c>
      <c r="S23" s="384">
        <v>6.9515430000000001E-3</v>
      </c>
      <c r="T23" s="384">
        <v>1.1776071000000001E-2</v>
      </c>
      <c r="U23" s="384">
        <v>1.1872847000000001E-2</v>
      </c>
      <c r="V23" s="384">
        <v>2.2105085999999999E-2</v>
      </c>
      <c r="W23" s="384">
        <v>0.13157491099999999</v>
      </c>
      <c r="X23" s="384"/>
      <c r="Y23" s="384">
        <v>0.99107173900000001</v>
      </c>
      <c r="Z23" s="384">
        <v>8.9907400000000003E-4</v>
      </c>
      <c r="AA23" s="384">
        <v>2.4190349999999999E-2</v>
      </c>
      <c r="AB23" s="384">
        <v>0.26596380800000002</v>
      </c>
      <c r="AC23" s="384">
        <v>3.5302969999999999E-3</v>
      </c>
      <c r="AD23" s="384">
        <v>6.4284200000000002E-4</v>
      </c>
      <c r="AE23" s="384">
        <v>7.29796E-4</v>
      </c>
      <c r="AF23" s="384">
        <v>2.0975270000000001E-3</v>
      </c>
      <c r="AG23" s="384">
        <v>5.2312297000000001E-2</v>
      </c>
      <c r="AH23" s="384">
        <v>1.3428661999999999E-2</v>
      </c>
      <c r="AI23" s="384">
        <v>5.9458840000000002E-3</v>
      </c>
      <c r="AJ23" s="384">
        <v>0.25058836499999998</v>
      </c>
      <c r="AK23" s="384">
        <v>2.4659999999999998E-4</v>
      </c>
      <c r="AL23" s="384">
        <v>7.2091337000000005E-2</v>
      </c>
    </row>
    <row r="24" spans="1:38">
      <c r="A24" s="397">
        <v>22</v>
      </c>
      <c r="B24" s="16" t="s">
        <v>211</v>
      </c>
      <c r="C24" s="384">
        <v>3.1284170000000001E-3</v>
      </c>
      <c r="D24" s="384">
        <v>2.2638099999999999E-5</v>
      </c>
      <c r="E24" s="384">
        <v>4.2265389999999996E-3</v>
      </c>
      <c r="F24" s="384">
        <v>7.1898017999999994E-2</v>
      </c>
      <c r="G24" s="384">
        <v>2.9007019999999998E-3</v>
      </c>
      <c r="H24" s="384">
        <v>2.7280188E-2</v>
      </c>
      <c r="I24" s="384">
        <v>2.9007019999999998E-3</v>
      </c>
      <c r="J24" s="384">
        <v>0.457747919</v>
      </c>
      <c r="K24" s="384">
        <v>0.70559253799999999</v>
      </c>
      <c r="L24" s="384">
        <v>0.77387621600000001</v>
      </c>
      <c r="M24" s="384">
        <v>0.18249449600000001</v>
      </c>
      <c r="N24" s="384">
        <v>0.33731340799999998</v>
      </c>
      <c r="O24" s="384">
        <v>0.98320916300000005</v>
      </c>
      <c r="P24" s="384">
        <v>0.19058834899999999</v>
      </c>
      <c r="Q24" s="384">
        <v>2.2946889999999999E-3</v>
      </c>
      <c r="R24" s="384">
        <v>1.5320907999999999E-2</v>
      </c>
      <c r="S24" s="384">
        <v>1.127206E-3</v>
      </c>
      <c r="T24" s="384">
        <v>4.9549069999999997E-3</v>
      </c>
      <c r="U24" s="384">
        <v>8.5571229999999998E-3</v>
      </c>
      <c r="V24" s="384">
        <v>3.2622234999999999E-2</v>
      </c>
      <c r="W24" s="384">
        <v>0.13297782899999999</v>
      </c>
      <c r="X24" s="384">
        <v>0.99107173900000001</v>
      </c>
      <c r="Y24" s="384"/>
      <c r="Z24" s="384">
        <v>7.2182269999999998E-3</v>
      </c>
      <c r="AA24" s="384">
        <v>3.3741570999999998E-2</v>
      </c>
      <c r="AB24" s="384">
        <v>0.265628215</v>
      </c>
      <c r="AC24" s="384">
        <v>1.1450360000000001E-3</v>
      </c>
      <c r="AD24" s="384">
        <v>4.5078000000000002E-4</v>
      </c>
      <c r="AE24" s="384">
        <v>1.4218600000000001E-6</v>
      </c>
      <c r="AF24" s="384">
        <v>5.192548E-3</v>
      </c>
      <c r="AG24" s="384">
        <v>4.7353478999999997E-2</v>
      </c>
      <c r="AH24" s="384">
        <v>1.2105514E-2</v>
      </c>
      <c r="AI24" s="384">
        <v>1.7273340000000001E-3</v>
      </c>
      <c r="AJ24" s="384">
        <v>0.33656996300000003</v>
      </c>
      <c r="AK24" s="384">
        <v>2.8669260000000001E-3</v>
      </c>
      <c r="AL24" s="384">
        <v>6.3026944000000001E-2</v>
      </c>
    </row>
    <row r="25" spans="1:38">
      <c r="A25" s="397">
        <v>23</v>
      </c>
      <c r="B25" s="16" t="s">
        <v>30</v>
      </c>
      <c r="C25" s="384">
        <v>0.11352187800000001</v>
      </c>
      <c r="D25" s="384">
        <v>0.119004632</v>
      </c>
      <c r="E25" s="384">
        <v>0.47234215200000002</v>
      </c>
      <c r="F25" s="384">
        <v>0.26639153900000001</v>
      </c>
      <c r="G25" s="384">
        <v>5.3350838999999997E-2</v>
      </c>
      <c r="H25" s="384">
        <v>4.5970276999999997E-2</v>
      </c>
      <c r="I25" s="384">
        <v>5.3350838999999997E-2</v>
      </c>
      <c r="J25" s="384">
        <v>6.6902439999999997E-3</v>
      </c>
      <c r="K25" s="384">
        <v>2.9374435000000001E-2</v>
      </c>
      <c r="L25" s="384">
        <v>0.103745502</v>
      </c>
      <c r="M25" s="384">
        <v>9.4546400000000003E-4</v>
      </c>
      <c r="N25" s="384">
        <v>0.31005572199999998</v>
      </c>
      <c r="O25" s="384">
        <v>1.01803E-5</v>
      </c>
      <c r="P25" s="384">
        <v>0.42915790399999998</v>
      </c>
      <c r="Q25" s="384">
        <v>0.61404090200000006</v>
      </c>
      <c r="R25" s="384">
        <v>0.86010953400000001</v>
      </c>
      <c r="S25" s="384">
        <v>0.16606538000000001</v>
      </c>
      <c r="T25" s="384">
        <v>4.0066231000000001E-2</v>
      </c>
      <c r="U25" s="384">
        <v>0.72036294300000003</v>
      </c>
      <c r="V25" s="384">
        <v>0.59780696300000002</v>
      </c>
      <c r="W25" s="384">
        <v>2.4958065000000001E-2</v>
      </c>
      <c r="X25" s="384">
        <v>8.9907400000000003E-4</v>
      </c>
      <c r="Y25" s="384">
        <v>7.2182269999999998E-3</v>
      </c>
      <c r="Z25" s="384"/>
      <c r="AA25" s="384">
        <v>9.4913229000000002E-2</v>
      </c>
      <c r="AB25" s="384">
        <v>0.137727831</v>
      </c>
      <c r="AC25" s="384">
        <v>0.231972449</v>
      </c>
      <c r="AD25" s="384">
        <v>0.57268335500000001</v>
      </c>
      <c r="AE25" s="384">
        <v>0.85173600900000002</v>
      </c>
      <c r="AF25" s="384">
        <v>0.124352949</v>
      </c>
      <c r="AG25" s="384">
        <v>8.0427569000000004E-2</v>
      </c>
      <c r="AH25" s="384">
        <v>7.9003200000000003E-5</v>
      </c>
      <c r="AI25" s="384">
        <v>0.87781332099999998</v>
      </c>
      <c r="AJ25" s="384">
        <v>0.27030608099999998</v>
      </c>
      <c r="AK25" s="384">
        <v>0.635130156</v>
      </c>
      <c r="AL25" s="384">
        <v>3.3394432000000002E-2</v>
      </c>
    </row>
    <row r="26" spans="1:38">
      <c r="A26" s="397">
        <v>24</v>
      </c>
      <c r="B26" s="16" t="s">
        <v>16</v>
      </c>
      <c r="C26" s="384">
        <v>0.61450775700000004</v>
      </c>
      <c r="D26" s="384">
        <v>0.12847708899999999</v>
      </c>
      <c r="E26" s="384">
        <v>0.30416112200000001</v>
      </c>
      <c r="F26" s="384">
        <v>2.3812889E-2</v>
      </c>
      <c r="G26" s="384">
        <v>0.87520725300000002</v>
      </c>
      <c r="H26" s="384">
        <v>1.55298E-2</v>
      </c>
      <c r="I26" s="384">
        <v>0.87520725300000002</v>
      </c>
      <c r="J26" s="384">
        <v>0.16453532800000001</v>
      </c>
      <c r="K26" s="384">
        <v>8.7869456999999998E-2</v>
      </c>
      <c r="L26" s="384">
        <v>0.101647521</v>
      </c>
      <c r="M26" s="384">
        <v>2.4798608E-2</v>
      </c>
      <c r="N26" s="384">
        <v>0.16556346399999999</v>
      </c>
      <c r="O26" s="384">
        <v>1.9195057000000001E-2</v>
      </c>
      <c r="P26" s="384">
        <v>0.39004921799999998</v>
      </c>
      <c r="Q26" s="384">
        <v>0.29572698400000003</v>
      </c>
      <c r="R26" s="384">
        <v>3.6729731000000002E-2</v>
      </c>
      <c r="S26" s="384">
        <v>7.1367938000000006E-2</v>
      </c>
      <c r="T26" s="384">
        <v>0.12887578199999999</v>
      </c>
      <c r="U26" s="384">
        <v>0.139220699</v>
      </c>
      <c r="V26" s="384">
        <v>1.1508895E-2</v>
      </c>
      <c r="W26" s="384">
        <v>4.8323627000000001E-2</v>
      </c>
      <c r="X26" s="384">
        <v>2.4190349999999999E-2</v>
      </c>
      <c r="Y26" s="384">
        <v>3.3741570999999998E-2</v>
      </c>
      <c r="Z26" s="384">
        <v>9.4913229000000002E-2</v>
      </c>
      <c r="AA26" s="384"/>
      <c r="AB26" s="384">
        <v>0.104233618</v>
      </c>
      <c r="AC26" s="384">
        <v>0.48755290000000001</v>
      </c>
      <c r="AD26" s="384">
        <v>7.8637597000000004E-2</v>
      </c>
      <c r="AE26" s="384">
        <v>6.8605662999999997E-2</v>
      </c>
      <c r="AF26" s="384">
        <v>0.67701286999999999</v>
      </c>
      <c r="AG26" s="384">
        <v>6.9369730000000004E-2</v>
      </c>
      <c r="AH26" s="384">
        <v>0.20531750800000001</v>
      </c>
      <c r="AI26" s="384">
        <v>9.1826189000000003E-2</v>
      </c>
      <c r="AJ26" s="384">
        <v>0.117096215</v>
      </c>
      <c r="AK26" s="384">
        <v>1.518007E-3</v>
      </c>
      <c r="AL26" s="384">
        <v>0.43322866999999998</v>
      </c>
    </row>
    <row r="27" spans="1:38">
      <c r="A27" s="397">
        <v>25</v>
      </c>
      <c r="B27" s="16" t="s">
        <v>174</v>
      </c>
      <c r="C27" s="384">
        <v>0.118221987</v>
      </c>
      <c r="D27" s="384">
        <v>1.4986678999999999E-2</v>
      </c>
      <c r="E27" s="384">
        <v>8.6353600000000006E-5</v>
      </c>
      <c r="F27" s="384">
        <v>0.57120765900000003</v>
      </c>
      <c r="G27" s="384">
        <v>0.225175655</v>
      </c>
      <c r="H27" s="384">
        <v>7.0234145999999997E-2</v>
      </c>
      <c r="I27" s="384">
        <v>0.225175655</v>
      </c>
      <c r="J27" s="384">
        <v>0.41404036500000002</v>
      </c>
      <c r="K27" s="384">
        <v>1.2843446999999999E-2</v>
      </c>
      <c r="L27" s="384">
        <v>0.34913682499999998</v>
      </c>
      <c r="M27" s="384">
        <v>0.15863711799999999</v>
      </c>
      <c r="N27" s="384">
        <v>0.32281378399999999</v>
      </c>
      <c r="O27" s="384">
        <v>0.25147226</v>
      </c>
      <c r="P27" s="384">
        <v>0.158009394</v>
      </c>
      <c r="Q27" s="384">
        <v>4.2262343000000001E-2</v>
      </c>
      <c r="R27" s="384">
        <v>0.22425713899999999</v>
      </c>
      <c r="S27" s="384">
        <v>9.4053739999999997E-2</v>
      </c>
      <c r="T27" s="384">
        <v>6.8149936999999994E-2</v>
      </c>
      <c r="U27" s="384">
        <v>9.3349821999999999E-2</v>
      </c>
      <c r="V27" s="384">
        <v>0.50381167299999996</v>
      </c>
      <c r="W27" s="384">
        <v>1.8278553999999999E-2</v>
      </c>
      <c r="X27" s="384">
        <v>0.26596380800000002</v>
      </c>
      <c r="Y27" s="384">
        <v>0.265628215</v>
      </c>
      <c r="Z27" s="384">
        <v>0.137727831</v>
      </c>
      <c r="AA27" s="384">
        <v>0.104233618</v>
      </c>
      <c r="AB27" s="384"/>
      <c r="AC27" s="384">
        <v>7.3493950000000002E-2</v>
      </c>
      <c r="AD27" s="384">
        <v>0.17112980699999999</v>
      </c>
      <c r="AE27" s="384">
        <v>0.21856733</v>
      </c>
      <c r="AF27" s="384">
        <v>0.142314738</v>
      </c>
      <c r="AG27" s="384">
        <v>5.1244799000000001E-2</v>
      </c>
      <c r="AH27" s="384">
        <v>1.725184E-3</v>
      </c>
      <c r="AI27" s="384">
        <v>0.16846008400000001</v>
      </c>
      <c r="AJ27" s="384">
        <v>7.6352432999999997E-2</v>
      </c>
      <c r="AK27" s="384">
        <v>0.12795131600000001</v>
      </c>
      <c r="AL27" s="384">
        <v>0.10798277000000001</v>
      </c>
    </row>
    <row r="28" spans="1:38">
      <c r="A28" s="397">
        <v>26</v>
      </c>
      <c r="B28" s="16" t="s">
        <v>25</v>
      </c>
      <c r="C28" s="384">
        <v>0.69239201900000003</v>
      </c>
      <c r="D28" s="384">
        <v>3.9881075000000002E-2</v>
      </c>
      <c r="E28" s="384">
        <v>0.81151444900000003</v>
      </c>
      <c r="F28" s="384">
        <v>1.0103284000000001E-2</v>
      </c>
      <c r="G28" s="384">
        <v>0.60068928499999996</v>
      </c>
      <c r="H28" s="384">
        <v>3.9837590999999999E-2</v>
      </c>
      <c r="I28" s="384">
        <v>0.60068928499999996</v>
      </c>
      <c r="J28" s="384">
        <v>0.32379170600000001</v>
      </c>
      <c r="K28" s="384">
        <v>2.003594E-3</v>
      </c>
      <c r="L28" s="384">
        <v>1.3152245999999999E-2</v>
      </c>
      <c r="M28" s="384">
        <v>0.110842546</v>
      </c>
      <c r="N28" s="384">
        <v>0.22981555100000001</v>
      </c>
      <c r="O28" s="384">
        <v>5.5155849999999999E-3</v>
      </c>
      <c r="P28" s="384">
        <v>0.50829803799999995</v>
      </c>
      <c r="Q28" s="384">
        <v>0.65472279499999997</v>
      </c>
      <c r="R28" s="384">
        <v>0.204863501</v>
      </c>
      <c r="S28" s="384">
        <v>0.43055696999999998</v>
      </c>
      <c r="T28" s="384">
        <v>0.254934455</v>
      </c>
      <c r="U28" s="384">
        <v>0.21836356300000001</v>
      </c>
      <c r="V28" s="384">
        <v>1.1668553E-2</v>
      </c>
      <c r="W28" s="384">
        <v>1.8095895000000001E-2</v>
      </c>
      <c r="X28" s="384">
        <v>3.5302969999999999E-3</v>
      </c>
      <c r="Y28" s="384">
        <v>1.1450360000000001E-3</v>
      </c>
      <c r="Z28" s="384">
        <v>0.231972449</v>
      </c>
      <c r="AA28" s="384">
        <v>0.48755290000000001</v>
      </c>
      <c r="AB28" s="384">
        <v>7.3493950000000002E-2</v>
      </c>
      <c r="AC28" s="384"/>
      <c r="AD28" s="384">
        <v>0.27062331299999998</v>
      </c>
      <c r="AE28" s="384">
        <v>0.16890575899999999</v>
      </c>
      <c r="AF28" s="384">
        <v>0.65211155499999995</v>
      </c>
      <c r="AG28" s="384">
        <v>0.700072629</v>
      </c>
      <c r="AH28" s="384">
        <v>0.117145284</v>
      </c>
      <c r="AI28" s="384">
        <v>0.14493444</v>
      </c>
      <c r="AJ28" s="384">
        <v>4.0868296999999998E-2</v>
      </c>
      <c r="AK28" s="384">
        <v>0.25056155400000002</v>
      </c>
      <c r="AL28" s="384">
        <v>0.38037214800000002</v>
      </c>
    </row>
    <row r="29" spans="1:38">
      <c r="A29" s="397">
        <v>27</v>
      </c>
      <c r="B29" s="16" t="s">
        <v>47</v>
      </c>
      <c r="C29" s="384">
        <v>0.233706732</v>
      </c>
      <c r="D29" s="384">
        <v>5.8511648999999999E-2</v>
      </c>
      <c r="E29" s="384">
        <v>0.51658459099999998</v>
      </c>
      <c r="F29" s="384">
        <v>0.19101132700000001</v>
      </c>
      <c r="G29" s="384">
        <v>6.8374954000000002E-2</v>
      </c>
      <c r="H29" s="384">
        <v>6.0416323000000001E-2</v>
      </c>
      <c r="I29" s="384">
        <v>6.8374954000000002E-2</v>
      </c>
      <c r="J29" s="384">
        <v>9.1960141999999995E-2</v>
      </c>
      <c r="K29" s="384">
        <v>3.1391862E-2</v>
      </c>
      <c r="L29" s="384">
        <v>4.2760490999999998E-2</v>
      </c>
      <c r="M29" s="384">
        <v>4.22915E-6</v>
      </c>
      <c r="N29" s="384">
        <v>0.454862828</v>
      </c>
      <c r="O29" s="384">
        <v>2.1100770000000001E-3</v>
      </c>
      <c r="P29" s="384">
        <v>0.50340888699999997</v>
      </c>
      <c r="Q29" s="384">
        <v>0.77108300699999999</v>
      </c>
      <c r="R29" s="384">
        <v>0.61804240399999999</v>
      </c>
      <c r="S29" s="384">
        <v>1.9729799999999999E-4</v>
      </c>
      <c r="T29" s="384">
        <v>3.2030011999999997E-2</v>
      </c>
      <c r="U29" s="384">
        <v>0.85297075499999997</v>
      </c>
      <c r="V29" s="384">
        <v>0.46333839399999999</v>
      </c>
      <c r="W29" s="384">
        <v>0.13620801299999999</v>
      </c>
      <c r="X29" s="384">
        <v>6.4284200000000002E-4</v>
      </c>
      <c r="Y29" s="384">
        <v>4.5078000000000002E-4</v>
      </c>
      <c r="Z29" s="384">
        <v>0.57268335500000001</v>
      </c>
      <c r="AA29" s="384">
        <v>7.8637597000000004E-2</v>
      </c>
      <c r="AB29" s="384">
        <v>0.17112980699999999</v>
      </c>
      <c r="AC29" s="384">
        <v>0.27062331299999998</v>
      </c>
      <c r="AD29" s="384"/>
      <c r="AE29" s="384">
        <v>0.84410267900000002</v>
      </c>
      <c r="AF29" s="384">
        <v>0.149077771</v>
      </c>
      <c r="AG29" s="384">
        <v>0.124927464</v>
      </c>
      <c r="AH29" s="384">
        <v>5.3677839999999996E-3</v>
      </c>
      <c r="AI29" s="384">
        <v>0.71656388999999998</v>
      </c>
      <c r="AJ29" s="384">
        <v>5.7791799999999996E-4</v>
      </c>
      <c r="AK29" s="384">
        <v>0.39045606199999999</v>
      </c>
      <c r="AL29" s="384">
        <v>0.13193760399999999</v>
      </c>
    </row>
    <row r="30" spans="1:38">
      <c r="A30" s="397">
        <v>28</v>
      </c>
      <c r="B30" s="16" t="s">
        <v>31</v>
      </c>
      <c r="C30" s="384">
        <v>0.10733511900000001</v>
      </c>
      <c r="D30" s="384">
        <v>3.7192449999999999E-3</v>
      </c>
      <c r="E30" s="384">
        <v>0.44670597899999998</v>
      </c>
      <c r="F30" s="384">
        <v>0.339210081</v>
      </c>
      <c r="G30" s="384">
        <v>3.1938497000000003E-2</v>
      </c>
      <c r="H30" s="384">
        <v>3.3059209999999999E-3</v>
      </c>
      <c r="I30" s="384">
        <v>3.1938497000000003E-2</v>
      </c>
      <c r="J30" s="384">
        <v>1.9678412999999999E-2</v>
      </c>
      <c r="K30" s="384">
        <v>4.7476036999999999E-2</v>
      </c>
      <c r="L30" s="384">
        <v>7.1578642999999997E-2</v>
      </c>
      <c r="M30" s="384">
        <v>5.9012599999999995E-4</v>
      </c>
      <c r="N30" s="384">
        <v>0.34522534999999999</v>
      </c>
      <c r="O30" s="384">
        <v>2.830703E-3</v>
      </c>
      <c r="P30" s="384">
        <v>0.44417425999999999</v>
      </c>
      <c r="Q30" s="384">
        <v>0.68594142000000002</v>
      </c>
      <c r="R30" s="384">
        <v>0.82088895399999995</v>
      </c>
      <c r="S30" s="384">
        <v>1.6493916000000001E-2</v>
      </c>
      <c r="T30" s="384">
        <v>1.8150945000000002E-2</v>
      </c>
      <c r="U30" s="384">
        <v>0.91498579800000002</v>
      </c>
      <c r="V30" s="384">
        <v>0.66690111200000002</v>
      </c>
      <c r="W30" s="384">
        <v>0.12368583800000001</v>
      </c>
      <c r="X30" s="384">
        <v>7.29796E-4</v>
      </c>
      <c r="Y30" s="384">
        <v>1.4218600000000001E-6</v>
      </c>
      <c r="Z30" s="384">
        <v>0.85173600900000002</v>
      </c>
      <c r="AA30" s="384">
        <v>6.8605662999999997E-2</v>
      </c>
      <c r="AB30" s="384">
        <v>0.21856733</v>
      </c>
      <c r="AC30" s="384">
        <v>0.16890575899999999</v>
      </c>
      <c r="AD30" s="384">
        <v>0.84410267900000002</v>
      </c>
      <c r="AE30" s="384"/>
      <c r="AF30" s="384">
        <v>7.6581795999999994E-2</v>
      </c>
      <c r="AG30" s="384">
        <v>4.6714797000000002E-2</v>
      </c>
      <c r="AH30" s="384">
        <v>7.7121819999999997E-3</v>
      </c>
      <c r="AI30" s="384">
        <v>0.95325343200000001</v>
      </c>
      <c r="AJ30" s="384">
        <v>5.9436160000000002E-2</v>
      </c>
      <c r="AK30" s="384">
        <v>0.53099138499999998</v>
      </c>
      <c r="AL30" s="384">
        <v>5.4631208000000001E-2</v>
      </c>
    </row>
    <row r="31" spans="1:38">
      <c r="A31" s="397">
        <v>29</v>
      </c>
      <c r="B31" s="16" t="s">
        <v>178</v>
      </c>
      <c r="C31" s="384">
        <v>0.94463861900000001</v>
      </c>
      <c r="D31" s="384">
        <v>4.3796017999999999E-2</v>
      </c>
      <c r="E31" s="384">
        <v>0.32856252000000002</v>
      </c>
      <c r="F31" s="384">
        <v>9.9828553E-2</v>
      </c>
      <c r="G31" s="384">
        <v>0.85727418499999997</v>
      </c>
      <c r="H31" s="384">
        <v>5.5125545999999997E-2</v>
      </c>
      <c r="I31" s="384">
        <v>0.85727418499999997</v>
      </c>
      <c r="J31" s="384">
        <v>0.424464446</v>
      </c>
      <c r="K31" s="384">
        <v>3.4057212000000003E-2</v>
      </c>
      <c r="L31" s="384">
        <v>2.4324793000000001E-2</v>
      </c>
      <c r="M31" s="384">
        <v>1.2796629E-2</v>
      </c>
      <c r="N31" s="384">
        <v>0.28397347099999998</v>
      </c>
      <c r="O31" s="384">
        <v>1.2386630000000001E-3</v>
      </c>
      <c r="P31" s="384">
        <v>0.35436695299999998</v>
      </c>
      <c r="Q31" s="384">
        <v>0.34269440000000001</v>
      </c>
      <c r="R31" s="384">
        <v>3.5506187000000002E-2</v>
      </c>
      <c r="S31" s="384">
        <v>0.16930160599999999</v>
      </c>
      <c r="T31" s="384">
        <v>0.42864333799999998</v>
      </c>
      <c r="U31" s="384">
        <v>0.14141046199999999</v>
      </c>
      <c r="V31" s="384">
        <v>2.9593898E-2</v>
      </c>
      <c r="W31" s="384">
        <v>1.0573410000000001E-3</v>
      </c>
      <c r="X31" s="384">
        <v>2.0975270000000001E-3</v>
      </c>
      <c r="Y31" s="384">
        <v>5.192548E-3</v>
      </c>
      <c r="Z31" s="384">
        <v>0.124352949</v>
      </c>
      <c r="AA31" s="384">
        <v>0.67701286999999999</v>
      </c>
      <c r="AB31" s="384">
        <v>0.142314738</v>
      </c>
      <c r="AC31" s="384">
        <v>0.65211155499999995</v>
      </c>
      <c r="AD31" s="384">
        <v>0.149077771</v>
      </c>
      <c r="AE31" s="384">
        <v>7.6581795999999994E-2</v>
      </c>
      <c r="AF31" s="384"/>
      <c r="AG31" s="384">
        <v>0.17005926699999999</v>
      </c>
      <c r="AH31" s="384">
        <v>3.0519330000000002E-3</v>
      </c>
      <c r="AI31" s="384">
        <v>8.9555448999999995E-2</v>
      </c>
      <c r="AJ31" s="384">
        <v>7.0434779000000003E-2</v>
      </c>
      <c r="AK31" s="384">
        <v>3.7327841E-2</v>
      </c>
      <c r="AL31" s="384">
        <v>0.64635858999999996</v>
      </c>
    </row>
    <row r="32" spans="1:38">
      <c r="A32" s="397">
        <v>30</v>
      </c>
      <c r="B32" s="16" t="s">
        <v>245</v>
      </c>
      <c r="C32" s="384">
        <v>0.23475447099999999</v>
      </c>
      <c r="D32" s="384">
        <v>1.4253458E-2</v>
      </c>
      <c r="E32" s="384">
        <v>0.64617996300000002</v>
      </c>
      <c r="F32" s="384">
        <v>1.2891087000000001E-2</v>
      </c>
      <c r="G32" s="384">
        <v>0.130205554</v>
      </c>
      <c r="H32" s="384">
        <v>4.7467021999999998E-2</v>
      </c>
      <c r="I32" s="384">
        <v>0.130205554</v>
      </c>
      <c r="J32" s="384">
        <v>0.19802418999999999</v>
      </c>
      <c r="K32" s="384">
        <v>7.6320534999999995E-2</v>
      </c>
      <c r="L32" s="384">
        <v>2.0174116999999998E-2</v>
      </c>
      <c r="M32" s="384">
        <v>0.30726458499999998</v>
      </c>
      <c r="N32" s="384">
        <v>3.9718337999999999E-2</v>
      </c>
      <c r="O32" s="384">
        <v>5.4396566E-2</v>
      </c>
      <c r="P32" s="384">
        <v>0.19054458699999999</v>
      </c>
      <c r="Q32" s="384">
        <v>0.371275678</v>
      </c>
      <c r="R32" s="384">
        <v>0.12216669300000001</v>
      </c>
      <c r="S32" s="384">
        <v>0.44966966400000002</v>
      </c>
      <c r="T32" s="384">
        <v>0.14867862500000001</v>
      </c>
      <c r="U32" s="384">
        <v>6.0987527E-2</v>
      </c>
      <c r="V32" s="384">
        <v>1.1432533E-2</v>
      </c>
      <c r="W32" s="384">
        <v>4.228435E-3</v>
      </c>
      <c r="X32" s="384">
        <v>5.2312297000000001E-2</v>
      </c>
      <c r="Y32" s="384">
        <v>4.7353478999999997E-2</v>
      </c>
      <c r="Z32" s="384">
        <v>8.0427569000000004E-2</v>
      </c>
      <c r="AA32" s="384">
        <v>6.9369730000000004E-2</v>
      </c>
      <c r="AB32" s="384">
        <v>5.1244799000000001E-2</v>
      </c>
      <c r="AC32" s="384">
        <v>0.700072629</v>
      </c>
      <c r="AD32" s="384">
        <v>0.124927464</v>
      </c>
      <c r="AE32" s="384">
        <v>4.6714797000000002E-2</v>
      </c>
      <c r="AF32" s="384">
        <v>0.17005926699999999</v>
      </c>
      <c r="AG32" s="384"/>
      <c r="AH32" s="384">
        <v>7.2549659000000002E-2</v>
      </c>
      <c r="AI32" s="384">
        <v>2.5198770999999998E-2</v>
      </c>
      <c r="AJ32" s="384">
        <v>4.8753199999999999E-4</v>
      </c>
      <c r="AK32" s="384">
        <v>0.23159328200000001</v>
      </c>
      <c r="AL32" s="384">
        <v>7.7899872999999994E-2</v>
      </c>
    </row>
    <row r="33" spans="1:38">
      <c r="A33" s="397">
        <v>31</v>
      </c>
      <c r="B33" s="16" t="s">
        <v>246</v>
      </c>
      <c r="C33" s="384">
        <v>7.2579869999999996E-3</v>
      </c>
      <c r="D33" s="384">
        <v>0.119201398</v>
      </c>
      <c r="E33" s="384">
        <v>0.16380056200000001</v>
      </c>
      <c r="F33" s="384">
        <v>0.104374605</v>
      </c>
      <c r="G33" s="384">
        <v>0.129376356</v>
      </c>
      <c r="H33" s="384">
        <v>4.3952130000000002E-3</v>
      </c>
      <c r="I33" s="384">
        <v>0.129376356</v>
      </c>
      <c r="J33" s="384">
        <v>1.0079325E-2</v>
      </c>
      <c r="K33" s="384">
        <v>3.9821750000000001E-3</v>
      </c>
      <c r="L33" s="384">
        <v>0.102989054</v>
      </c>
      <c r="M33" s="384">
        <v>0.26437633199999999</v>
      </c>
      <c r="N33" s="384">
        <v>2.859328E-3</v>
      </c>
      <c r="O33" s="384">
        <v>9.1589649999999998E-3</v>
      </c>
      <c r="P33" s="384">
        <v>0.17438472299999999</v>
      </c>
      <c r="Q33" s="384">
        <v>0.12117921500000001</v>
      </c>
      <c r="R33" s="384">
        <v>3.0511875000000001E-2</v>
      </c>
      <c r="S33" s="384">
        <v>3.9815841999999997E-2</v>
      </c>
      <c r="T33" s="384">
        <v>1.4124421E-2</v>
      </c>
      <c r="U33" s="384">
        <v>3.3820930000000001E-3</v>
      </c>
      <c r="V33" s="384">
        <v>2.4667332E-2</v>
      </c>
      <c r="W33" s="384">
        <v>0.24788104799999999</v>
      </c>
      <c r="X33" s="384">
        <v>1.3428661999999999E-2</v>
      </c>
      <c r="Y33" s="384">
        <v>1.2105514E-2</v>
      </c>
      <c r="Z33" s="384">
        <v>7.9003200000000003E-5</v>
      </c>
      <c r="AA33" s="384">
        <v>0.20531750800000001</v>
      </c>
      <c r="AB33" s="384">
        <v>1.725184E-3</v>
      </c>
      <c r="AC33" s="384">
        <v>0.117145284</v>
      </c>
      <c r="AD33" s="384">
        <v>5.3677839999999996E-3</v>
      </c>
      <c r="AE33" s="384">
        <v>7.7121819999999997E-3</v>
      </c>
      <c r="AF33" s="384">
        <v>3.0519330000000002E-3</v>
      </c>
      <c r="AG33" s="384">
        <v>7.2549659000000002E-2</v>
      </c>
      <c r="AH33" s="384"/>
      <c r="AI33" s="384">
        <v>8.8935700000000002E-4</v>
      </c>
      <c r="AJ33" s="384">
        <v>8.2786899999999998E-5</v>
      </c>
      <c r="AK33" s="384">
        <v>3.8420054000000002E-2</v>
      </c>
      <c r="AL33" s="384">
        <v>3.2727174999999997E-2</v>
      </c>
    </row>
    <row r="34" spans="1:38">
      <c r="A34" s="397">
        <v>32</v>
      </c>
      <c r="B34" s="16" t="s">
        <v>48</v>
      </c>
      <c r="C34" s="384">
        <v>0.117304925</v>
      </c>
      <c r="D34" s="384">
        <v>1.9979901000000001E-2</v>
      </c>
      <c r="E34" s="384">
        <v>0.36968808399999997</v>
      </c>
      <c r="F34" s="384">
        <v>0.24741360300000001</v>
      </c>
      <c r="G34" s="384">
        <v>3.7391840000000003E-2</v>
      </c>
      <c r="H34" s="384">
        <v>1.2574655000000001E-2</v>
      </c>
      <c r="I34" s="384">
        <v>3.7391840000000003E-2</v>
      </c>
      <c r="J34" s="384">
        <v>3.1068168E-2</v>
      </c>
      <c r="K34" s="384">
        <v>5.3266372999999999E-2</v>
      </c>
      <c r="L34" s="384">
        <v>4.1020345E-2</v>
      </c>
      <c r="M34" s="384">
        <v>1.13422E-4</v>
      </c>
      <c r="N34" s="384">
        <v>0.28904957399999998</v>
      </c>
      <c r="O34" s="384">
        <v>1.0247202E-2</v>
      </c>
      <c r="P34" s="384">
        <v>0.37628440899999999</v>
      </c>
      <c r="Q34" s="384">
        <v>0.57332054700000001</v>
      </c>
      <c r="R34" s="384">
        <v>0.71871659200000004</v>
      </c>
      <c r="S34" s="384">
        <v>2.3820507000000001E-2</v>
      </c>
      <c r="T34" s="384">
        <v>2.3989501999999999E-2</v>
      </c>
      <c r="U34" s="384">
        <v>0.90710346500000005</v>
      </c>
      <c r="V34" s="384">
        <v>0.54356406000000002</v>
      </c>
      <c r="W34" s="384">
        <v>6.8020874999999995E-2</v>
      </c>
      <c r="X34" s="384">
        <v>5.9458840000000002E-3</v>
      </c>
      <c r="Y34" s="384">
        <v>1.7273340000000001E-3</v>
      </c>
      <c r="Z34" s="384">
        <v>0.87781332099999998</v>
      </c>
      <c r="AA34" s="384">
        <v>9.1826189000000003E-2</v>
      </c>
      <c r="AB34" s="384">
        <v>0.16846008400000001</v>
      </c>
      <c r="AC34" s="384">
        <v>0.14493444</v>
      </c>
      <c r="AD34" s="384">
        <v>0.71656388999999998</v>
      </c>
      <c r="AE34" s="384">
        <v>0.95325343200000001</v>
      </c>
      <c r="AF34" s="384">
        <v>8.9555448999999995E-2</v>
      </c>
      <c r="AG34" s="384">
        <v>2.5198770999999998E-2</v>
      </c>
      <c r="AH34" s="384">
        <v>8.8935700000000002E-4</v>
      </c>
      <c r="AI34" s="384"/>
      <c r="AJ34" s="384">
        <v>8.0612272999999998E-2</v>
      </c>
      <c r="AK34" s="384">
        <v>0.44350075799999999</v>
      </c>
      <c r="AL34" s="384">
        <v>6.2902194999999994E-2</v>
      </c>
    </row>
    <row r="35" spans="1:38">
      <c r="A35" s="397">
        <v>33</v>
      </c>
      <c r="B35" s="16" t="s">
        <v>26</v>
      </c>
      <c r="C35" s="384">
        <v>1.0175989999999999E-2</v>
      </c>
      <c r="D35" s="384">
        <v>0.29317621999999999</v>
      </c>
      <c r="E35" s="384">
        <v>6.3735464000000006E-2</v>
      </c>
      <c r="F35" s="384">
        <v>0.156819769</v>
      </c>
      <c r="G35" s="384">
        <v>6.5019932000000003E-2</v>
      </c>
      <c r="H35" s="384">
        <v>2.4477481999999998E-2</v>
      </c>
      <c r="I35" s="384">
        <v>6.5019932000000003E-2</v>
      </c>
      <c r="J35" s="384">
        <v>0.15505011299999999</v>
      </c>
      <c r="K35" s="384">
        <v>6.2880054000000005E-2</v>
      </c>
      <c r="L35" s="384">
        <v>0.51172132199999998</v>
      </c>
      <c r="M35" s="384">
        <v>4.9979463000000002E-2</v>
      </c>
      <c r="N35" s="384">
        <v>0.18386418600000001</v>
      </c>
      <c r="O35" s="384">
        <v>0.22464099500000001</v>
      </c>
      <c r="P35" s="384">
        <v>0.220210978</v>
      </c>
      <c r="Q35" s="384">
        <v>7.0107460999999996E-2</v>
      </c>
      <c r="R35" s="384">
        <v>0.21574653899999999</v>
      </c>
      <c r="S35" s="384">
        <v>0.16901741300000001</v>
      </c>
      <c r="T35" s="384">
        <v>8.4409634999999997E-2</v>
      </c>
      <c r="U35" s="384">
        <v>8.4218290000000005E-3</v>
      </c>
      <c r="V35" s="384">
        <v>0.13922742599999999</v>
      </c>
      <c r="W35" s="384">
        <v>4.5846684999999998E-2</v>
      </c>
      <c r="X35" s="384">
        <v>0.25058836499999998</v>
      </c>
      <c r="Y35" s="384">
        <v>0.33656996300000003</v>
      </c>
      <c r="Z35" s="384">
        <v>0.27030608099999998</v>
      </c>
      <c r="AA35" s="384">
        <v>0.117096215</v>
      </c>
      <c r="AB35" s="384">
        <v>7.6352432999999997E-2</v>
      </c>
      <c r="AC35" s="384">
        <v>4.0868296999999998E-2</v>
      </c>
      <c r="AD35" s="384">
        <v>5.7791799999999996E-4</v>
      </c>
      <c r="AE35" s="384">
        <v>5.9436160000000002E-2</v>
      </c>
      <c r="AF35" s="384">
        <v>7.0434779000000003E-2</v>
      </c>
      <c r="AG35" s="384">
        <v>4.8753199999999999E-4</v>
      </c>
      <c r="AH35" s="384">
        <v>8.2786899999999998E-5</v>
      </c>
      <c r="AI35" s="384">
        <v>8.0612272999999998E-2</v>
      </c>
      <c r="AJ35" s="384"/>
      <c r="AK35" s="384">
        <v>0.12615681200000001</v>
      </c>
      <c r="AL35" s="384">
        <v>2.0816699999999999E-4</v>
      </c>
    </row>
    <row r="36" spans="1:38">
      <c r="A36" s="397">
        <v>34</v>
      </c>
      <c r="B36" s="16" t="s">
        <v>22</v>
      </c>
      <c r="C36" s="384">
        <v>3.8921923999999997E-2</v>
      </c>
      <c r="D36" s="384">
        <v>0.181033207</v>
      </c>
      <c r="E36" s="384">
        <v>0.46740634199999997</v>
      </c>
      <c r="F36" s="384">
        <v>0.36798808</v>
      </c>
      <c r="G36" s="384">
        <v>8.8686119999999997E-3</v>
      </c>
      <c r="H36" s="384">
        <v>5.9220315000000003E-2</v>
      </c>
      <c r="I36" s="384">
        <v>8.8686119999999997E-3</v>
      </c>
      <c r="J36" s="384">
        <v>6.6637600000000002E-6</v>
      </c>
      <c r="K36" s="384">
        <v>7.4207808E-2</v>
      </c>
      <c r="L36" s="384">
        <v>9.3095172000000004E-2</v>
      </c>
      <c r="M36" s="384">
        <v>4.3618440000000001E-3</v>
      </c>
      <c r="N36" s="384">
        <v>0.230683265</v>
      </c>
      <c r="O36" s="384">
        <v>1.13212E-4</v>
      </c>
      <c r="P36" s="384">
        <v>0.365093797</v>
      </c>
      <c r="Q36" s="384">
        <v>0.53814311800000003</v>
      </c>
      <c r="R36" s="384">
        <v>0.73513524500000005</v>
      </c>
      <c r="S36" s="384">
        <v>0.38726490299999999</v>
      </c>
      <c r="T36" s="384">
        <v>2.5259767999999998E-2</v>
      </c>
      <c r="U36" s="384">
        <v>0.31549387499999998</v>
      </c>
      <c r="V36" s="384">
        <v>0.58391346600000005</v>
      </c>
      <c r="W36" s="384">
        <v>1.3655113E-2</v>
      </c>
      <c r="X36" s="384">
        <v>2.4659999999999998E-4</v>
      </c>
      <c r="Y36" s="384">
        <v>2.8669260000000001E-3</v>
      </c>
      <c r="Z36" s="384">
        <v>0.635130156</v>
      </c>
      <c r="AA36" s="384">
        <v>1.518007E-3</v>
      </c>
      <c r="AB36" s="384">
        <v>0.12795131600000001</v>
      </c>
      <c r="AC36" s="384">
        <v>0.25056155400000002</v>
      </c>
      <c r="AD36" s="384">
        <v>0.39045606199999999</v>
      </c>
      <c r="AE36" s="384">
        <v>0.53099138499999998</v>
      </c>
      <c r="AF36" s="384">
        <v>3.7327841E-2</v>
      </c>
      <c r="AG36" s="384">
        <v>0.23159328200000001</v>
      </c>
      <c r="AH36" s="384">
        <v>3.8420054000000002E-2</v>
      </c>
      <c r="AI36" s="384">
        <v>0.44350075799999999</v>
      </c>
      <c r="AJ36" s="384">
        <v>0.12615681200000001</v>
      </c>
      <c r="AK36" s="384"/>
      <c r="AL36" s="384">
        <v>1.790052E-2</v>
      </c>
    </row>
    <row r="37" spans="1:38">
      <c r="A37" s="397">
        <v>35</v>
      </c>
      <c r="B37" s="16" t="s">
        <v>27</v>
      </c>
      <c r="C37" s="384">
        <v>0.74763037499999996</v>
      </c>
      <c r="D37" s="384">
        <v>6.7062071000000001E-2</v>
      </c>
      <c r="E37" s="384">
        <v>0.20387460199999999</v>
      </c>
      <c r="F37" s="384">
        <v>1.9980675E-2</v>
      </c>
      <c r="G37" s="384">
        <v>0.65426438899999995</v>
      </c>
      <c r="H37" s="384">
        <v>0.12782512700000001</v>
      </c>
      <c r="I37" s="384">
        <v>0.65426438899999995</v>
      </c>
      <c r="J37" s="384">
        <v>0.54949020100000001</v>
      </c>
      <c r="K37" s="384">
        <v>4.8009335E-2</v>
      </c>
      <c r="L37" s="384">
        <v>2.8128700000000001E-5</v>
      </c>
      <c r="M37" s="384">
        <v>2.7354139E-2</v>
      </c>
      <c r="N37" s="384">
        <v>0.159947537</v>
      </c>
      <c r="O37" s="384">
        <v>8.3153069999999996E-2</v>
      </c>
      <c r="P37" s="384">
        <v>0.23873150900000001</v>
      </c>
      <c r="Q37" s="384">
        <v>0.24609231000000001</v>
      </c>
      <c r="R37" s="384">
        <v>4.8771780000000002E-3</v>
      </c>
      <c r="S37" s="384">
        <v>3.6669405000000002E-2</v>
      </c>
      <c r="T37" s="384">
        <v>0.30126366900000001</v>
      </c>
      <c r="U37" s="384">
        <v>8.6079769E-2</v>
      </c>
      <c r="V37" s="384">
        <v>3.0760961E-2</v>
      </c>
      <c r="W37" s="384">
        <v>2.3320497999999999E-2</v>
      </c>
      <c r="X37" s="384">
        <v>7.2091337000000005E-2</v>
      </c>
      <c r="Y37" s="384">
        <v>6.3026944000000001E-2</v>
      </c>
      <c r="Z37" s="384">
        <v>3.3394432000000002E-2</v>
      </c>
      <c r="AA37" s="384">
        <v>0.43322866999999998</v>
      </c>
      <c r="AB37" s="384">
        <v>0.10798277000000001</v>
      </c>
      <c r="AC37" s="384">
        <v>0.38037214800000002</v>
      </c>
      <c r="AD37" s="384">
        <v>0.13193760399999999</v>
      </c>
      <c r="AE37" s="384">
        <v>5.4631208000000001E-2</v>
      </c>
      <c r="AF37" s="384">
        <v>0.64635858999999996</v>
      </c>
      <c r="AG37" s="384">
        <v>7.7899872999999994E-2</v>
      </c>
      <c r="AH37" s="384">
        <v>3.2727174999999997E-2</v>
      </c>
      <c r="AI37" s="384">
        <v>6.2902194999999994E-2</v>
      </c>
      <c r="AJ37" s="384">
        <v>2.0816699999999999E-4</v>
      </c>
      <c r="AK37" s="384">
        <v>1.790052E-2</v>
      </c>
      <c r="AL37" s="384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4E338-E55F-7947-A0D1-C8EB4E760C91}">
  <sheetPr>
    <tabColor rgb="FFAB51D6"/>
  </sheetPr>
  <dimension ref="A1:AK37"/>
  <sheetViews>
    <sheetView workbookViewId="0">
      <selection sqref="A1:A1048576"/>
    </sheetView>
  </sheetViews>
  <sheetFormatPr defaultColWidth="11.42578125" defaultRowHeight="15"/>
  <sheetData>
    <row r="1" spans="1:37">
      <c r="A1" s="109"/>
      <c r="B1" s="399" t="s">
        <v>241</v>
      </c>
      <c r="C1" s="396" t="s">
        <v>173</v>
      </c>
      <c r="D1" s="399" t="s">
        <v>180</v>
      </c>
      <c r="E1" s="400" t="s">
        <v>177</v>
      </c>
      <c r="F1" s="399" t="s">
        <v>19</v>
      </c>
      <c r="G1" s="399" t="s">
        <v>17</v>
      </c>
      <c r="H1" s="399" t="s">
        <v>21</v>
      </c>
      <c r="I1" s="400" t="s">
        <v>179</v>
      </c>
      <c r="J1" s="399" t="s">
        <v>23</v>
      </c>
      <c r="K1" s="399" t="s">
        <v>24</v>
      </c>
      <c r="L1" s="399" t="s">
        <v>54</v>
      </c>
      <c r="M1" s="399" t="s">
        <v>46</v>
      </c>
      <c r="N1" s="400" t="s">
        <v>176</v>
      </c>
      <c r="O1" s="399" t="s">
        <v>53</v>
      </c>
      <c r="P1" s="399" t="s">
        <v>244</v>
      </c>
      <c r="Q1" s="400" t="s">
        <v>172</v>
      </c>
      <c r="R1" s="399" t="s">
        <v>18</v>
      </c>
      <c r="S1" s="399" t="s">
        <v>29</v>
      </c>
      <c r="T1" s="400" t="s">
        <v>171</v>
      </c>
      <c r="U1" s="399" t="s">
        <v>28</v>
      </c>
      <c r="V1" s="399" t="s">
        <v>20</v>
      </c>
      <c r="W1" s="399" t="s">
        <v>175</v>
      </c>
      <c r="X1" s="399" t="s">
        <v>52</v>
      </c>
      <c r="Y1" s="399" t="s">
        <v>211</v>
      </c>
      <c r="Z1" s="399" t="s">
        <v>30</v>
      </c>
      <c r="AA1" s="400" t="s">
        <v>174</v>
      </c>
      <c r="AB1" s="399" t="s">
        <v>25</v>
      </c>
      <c r="AC1" s="399" t="s">
        <v>47</v>
      </c>
      <c r="AD1" s="50" t="s">
        <v>31</v>
      </c>
      <c r="AE1" s="400" t="s">
        <v>178</v>
      </c>
      <c r="AF1" s="400" t="s">
        <v>245</v>
      </c>
      <c r="AG1" s="399" t="s">
        <v>246</v>
      </c>
      <c r="AH1" s="399" t="s">
        <v>48</v>
      </c>
      <c r="AI1" s="399" t="s">
        <v>26</v>
      </c>
      <c r="AJ1" s="399" t="s">
        <v>22</v>
      </c>
      <c r="AK1" s="399" t="s">
        <v>27</v>
      </c>
    </row>
    <row r="2" spans="1:37">
      <c r="A2" s="397">
        <v>0</v>
      </c>
      <c r="B2" s="16" t="s">
        <v>173</v>
      </c>
      <c r="C2" s="16"/>
      <c r="D2" s="16">
        <v>2.8107290000000001E-3</v>
      </c>
      <c r="E2" s="16">
        <v>6.9979974E-2</v>
      </c>
      <c r="F2" s="16">
        <v>1.3482170000000001E-3</v>
      </c>
      <c r="G2" s="16">
        <v>0.10889810799999999</v>
      </c>
      <c r="H2" s="16">
        <v>6.4905029999999999E-3</v>
      </c>
      <c r="I2" s="16">
        <v>0.27524392399999997</v>
      </c>
      <c r="J2" s="16">
        <v>3.0698788000000001E-2</v>
      </c>
      <c r="K2" s="16">
        <v>8.6799282000000005E-2</v>
      </c>
      <c r="L2" s="16">
        <v>6.7038802999999994E-2</v>
      </c>
      <c r="M2" s="16">
        <v>0.30950602900000002</v>
      </c>
      <c r="N2" s="16">
        <v>0.18399898000000001</v>
      </c>
      <c r="O2" s="16">
        <v>9.4059724999999997E-2</v>
      </c>
      <c r="P2" s="16">
        <v>3.2896135E-2</v>
      </c>
      <c r="Q2" s="16">
        <v>0.20643315500000001</v>
      </c>
      <c r="R2" s="16">
        <v>0.153838051</v>
      </c>
      <c r="S2" s="16">
        <v>1.4168574999999999E-2</v>
      </c>
      <c r="T2" s="16">
        <v>0.27298149900000002</v>
      </c>
      <c r="U2" s="16">
        <v>0.37793980300000002</v>
      </c>
      <c r="V2" s="16">
        <v>6.2569943000000003E-2</v>
      </c>
      <c r="W2" s="16">
        <v>0.24313865300000001</v>
      </c>
      <c r="X2" s="16">
        <v>8.7905485000000005E-2</v>
      </c>
      <c r="Y2" s="16">
        <v>9.3937973999999994E-2</v>
      </c>
      <c r="Z2" s="16">
        <v>3.9197043000000001E-2</v>
      </c>
      <c r="AA2" s="16">
        <v>7.5503599999999999E-3</v>
      </c>
      <c r="AB2" s="16">
        <v>1.0342603000000001E-2</v>
      </c>
      <c r="AC2" s="16">
        <v>0.36874089799999998</v>
      </c>
      <c r="AD2" s="16">
        <v>0.39579669200000001</v>
      </c>
      <c r="AE2" s="16">
        <v>0.19789317300000001</v>
      </c>
      <c r="AF2" s="16">
        <v>2.9354340999999999E-2</v>
      </c>
      <c r="AG2" s="398">
        <v>2.0011900000000001E-5</v>
      </c>
      <c r="AH2" s="16">
        <v>0.52476222699999997</v>
      </c>
      <c r="AI2" s="16">
        <v>0.10662308400000001</v>
      </c>
      <c r="AJ2" s="16">
        <v>0.21315616100000001</v>
      </c>
      <c r="AK2" s="16">
        <v>0.35120059100000001</v>
      </c>
    </row>
    <row r="3" spans="1:37">
      <c r="A3" s="397">
        <v>1</v>
      </c>
      <c r="B3" s="16" t="s">
        <v>180</v>
      </c>
      <c r="C3" s="16">
        <v>2.8107290000000001E-3</v>
      </c>
      <c r="D3" s="16"/>
      <c r="E3" s="16">
        <v>0.32808274900000001</v>
      </c>
      <c r="F3" s="16">
        <v>6.1472235E-2</v>
      </c>
      <c r="G3" s="16">
        <v>0.10613154</v>
      </c>
      <c r="H3" s="16">
        <v>0.91512152199999997</v>
      </c>
      <c r="I3" s="16">
        <v>0.15103708800000001</v>
      </c>
      <c r="J3" s="16">
        <v>0.91935945100000005</v>
      </c>
      <c r="K3" s="16">
        <v>0.115387331</v>
      </c>
      <c r="L3" s="16">
        <v>0.114780166</v>
      </c>
      <c r="M3" s="16">
        <v>2.0924499999999999E-4</v>
      </c>
      <c r="N3" s="16">
        <v>0.11814162</v>
      </c>
      <c r="O3" s="16">
        <v>6.8040184000000004E-2</v>
      </c>
      <c r="P3" s="16">
        <v>0.16789206400000001</v>
      </c>
      <c r="Q3" s="16">
        <v>7.4098668000000006E-2</v>
      </c>
      <c r="R3" s="16">
        <v>1.9031696000000001E-2</v>
      </c>
      <c r="S3" s="16">
        <v>0.73868944000000003</v>
      </c>
      <c r="T3" s="16">
        <v>5.186347E-3</v>
      </c>
      <c r="U3" s="16">
        <v>4.1240900000000004E-3</v>
      </c>
      <c r="V3" s="16">
        <v>0.232740315</v>
      </c>
      <c r="W3" s="16">
        <v>0.45650758299999999</v>
      </c>
      <c r="X3" s="16">
        <v>7.8932203000000006E-2</v>
      </c>
      <c r="Y3" s="16">
        <v>8.2408822000000007E-2</v>
      </c>
      <c r="Z3" s="16">
        <v>0.35152562999999998</v>
      </c>
      <c r="AA3" s="16">
        <v>0.59593864299999999</v>
      </c>
      <c r="AB3" s="16">
        <v>0.78398555700000006</v>
      </c>
      <c r="AC3" s="16">
        <v>8.8102799999999995E-4</v>
      </c>
      <c r="AD3" s="16">
        <v>2.1606996999999999E-2</v>
      </c>
      <c r="AE3" s="16">
        <v>0.75678712800000003</v>
      </c>
      <c r="AF3" s="16">
        <v>0.52703821399999995</v>
      </c>
      <c r="AG3" s="16">
        <v>0.93944787299999999</v>
      </c>
      <c r="AH3" s="16">
        <v>5.5571479999999996E-3</v>
      </c>
      <c r="AI3" s="16">
        <v>8.890344E-2</v>
      </c>
      <c r="AJ3" s="16">
        <v>2.6685396E-2</v>
      </c>
      <c r="AK3" s="16">
        <v>2.3609490000000002E-3</v>
      </c>
    </row>
    <row r="4" spans="1:37">
      <c r="A4" s="397">
        <v>2</v>
      </c>
      <c r="B4" s="16" t="s">
        <v>177</v>
      </c>
      <c r="C4" s="16">
        <v>6.9979974E-2</v>
      </c>
      <c r="D4" s="16">
        <v>0.32808274900000001</v>
      </c>
      <c r="E4" s="16"/>
      <c r="F4" s="16">
        <v>0.32512840599999998</v>
      </c>
      <c r="G4" s="16">
        <v>0.81252646399999995</v>
      </c>
      <c r="H4" s="16">
        <v>0.53839815400000002</v>
      </c>
      <c r="I4" s="16">
        <v>2.5757309999999999E-3</v>
      </c>
      <c r="J4" s="16">
        <v>0.31334272000000002</v>
      </c>
      <c r="K4" s="16">
        <v>8.3211899999999991E-3</v>
      </c>
      <c r="L4" s="16">
        <v>1.2081059E-2</v>
      </c>
      <c r="M4" s="16">
        <v>0.59539883199999999</v>
      </c>
      <c r="N4" s="16">
        <v>0.19688366400000001</v>
      </c>
      <c r="O4" s="16">
        <v>1.126139E-3</v>
      </c>
      <c r="P4" s="16">
        <v>3.7092404000000002E-2</v>
      </c>
      <c r="Q4" s="16">
        <v>0.18502864899999999</v>
      </c>
      <c r="R4" s="16">
        <v>0.51425974200000002</v>
      </c>
      <c r="S4" s="16">
        <v>0.42505789500000002</v>
      </c>
      <c r="T4" s="16">
        <v>0.267483411</v>
      </c>
      <c r="U4" s="16">
        <v>0.45004564899999999</v>
      </c>
      <c r="V4" s="16">
        <v>2.8761025999999999E-2</v>
      </c>
      <c r="W4" s="16">
        <v>1.5607704E-2</v>
      </c>
      <c r="X4" s="16">
        <v>2.7293780000000002E-3</v>
      </c>
      <c r="Y4" s="16">
        <v>4.0285850000000003E-3</v>
      </c>
      <c r="Z4" s="16">
        <v>0.75402687800000001</v>
      </c>
      <c r="AA4" s="16">
        <v>0.18636107499999999</v>
      </c>
      <c r="AB4" s="16">
        <v>0.41019752199999998</v>
      </c>
      <c r="AC4" s="16">
        <v>0.49238722899999998</v>
      </c>
      <c r="AD4" s="16">
        <v>0.25378273099999998</v>
      </c>
      <c r="AE4" s="16">
        <v>0.12420245100000001</v>
      </c>
      <c r="AF4" s="16">
        <v>0.94735150599999995</v>
      </c>
      <c r="AG4" s="16">
        <v>0.40804035799999999</v>
      </c>
      <c r="AH4" s="16">
        <v>0.25073507</v>
      </c>
      <c r="AI4" s="16">
        <v>7.962785E-3</v>
      </c>
      <c r="AJ4" s="16">
        <v>5.2799351000000001E-2</v>
      </c>
      <c r="AK4" s="16">
        <v>0.39167736199999997</v>
      </c>
    </row>
    <row r="5" spans="1:37">
      <c r="A5" s="397">
        <v>3</v>
      </c>
      <c r="B5" s="16" t="s">
        <v>19</v>
      </c>
      <c r="C5" s="16">
        <v>1.3482170000000001E-3</v>
      </c>
      <c r="D5" s="16">
        <v>6.1472235E-2</v>
      </c>
      <c r="E5" s="16">
        <v>0.32512840599999998</v>
      </c>
      <c r="F5" s="16"/>
      <c r="G5" s="16">
        <v>0.48690443700000002</v>
      </c>
      <c r="H5" s="16">
        <v>2.03916E-4</v>
      </c>
      <c r="I5" s="16">
        <v>0.147015005</v>
      </c>
      <c r="J5" s="16">
        <v>3.2385484999999999E-2</v>
      </c>
      <c r="K5" s="16">
        <v>0.25171774600000002</v>
      </c>
      <c r="L5" s="16">
        <v>0.28164343400000003</v>
      </c>
      <c r="M5" s="16">
        <v>0.52194854599999996</v>
      </c>
      <c r="N5" s="16">
        <v>0.51298632</v>
      </c>
      <c r="O5" s="16">
        <v>0.15634720299999999</v>
      </c>
      <c r="P5" s="16">
        <v>0.376363108</v>
      </c>
      <c r="Q5" s="16">
        <v>0.475835379</v>
      </c>
      <c r="R5" s="16">
        <v>0.75862795800000005</v>
      </c>
      <c r="S5" s="16">
        <v>2.182916E-3</v>
      </c>
      <c r="T5" s="16">
        <v>0.248758758</v>
      </c>
      <c r="U5" s="16">
        <v>0.39586631100000003</v>
      </c>
      <c r="V5" s="16">
        <v>0.60300109400000002</v>
      </c>
      <c r="W5" s="16">
        <v>8.3083197999999997E-2</v>
      </c>
      <c r="X5" s="16">
        <v>0.18493549400000001</v>
      </c>
      <c r="Y5" s="16">
        <v>0.198572321</v>
      </c>
      <c r="Z5" s="16">
        <v>0.13746608699999999</v>
      </c>
      <c r="AA5" s="16">
        <v>1.4101303000000001E-2</v>
      </c>
      <c r="AB5" s="16">
        <v>8.8285829999999992E-3</v>
      </c>
      <c r="AC5" s="16">
        <v>0.45813762299999999</v>
      </c>
      <c r="AD5" s="16">
        <v>0.220345601</v>
      </c>
      <c r="AE5" s="16">
        <v>7.9703759999999998E-2</v>
      </c>
      <c r="AF5" s="16">
        <v>0.17620406</v>
      </c>
      <c r="AG5" s="16">
        <v>2.0341809999999998E-2</v>
      </c>
      <c r="AH5" s="16">
        <v>0.121551887</v>
      </c>
      <c r="AI5" s="16">
        <v>0.22769629</v>
      </c>
      <c r="AJ5" s="16">
        <v>1.2355563999999999E-2</v>
      </c>
      <c r="AK5" s="16">
        <v>0.17393259</v>
      </c>
    </row>
    <row r="6" spans="1:37">
      <c r="A6" s="397">
        <v>4</v>
      </c>
      <c r="B6" s="16" t="s">
        <v>17</v>
      </c>
      <c r="C6" s="16">
        <v>0.10889810799999999</v>
      </c>
      <c r="D6" s="16">
        <v>0.10613154</v>
      </c>
      <c r="E6" s="16">
        <v>0.81252646399999995</v>
      </c>
      <c r="F6" s="16">
        <v>0.48690443700000002</v>
      </c>
      <c r="G6" s="16"/>
      <c r="H6" s="16">
        <v>0.27026818699999999</v>
      </c>
      <c r="I6" s="16">
        <v>3.7648650000000001E-3</v>
      </c>
      <c r="J6" s="16">
        <v>6.8855717999999996E-2</v>
      </c>
      <c r="K6" s="16">
        <v>9.7566279999999998E-3</v>
      </c>
      <c r="L6" s="16">
        <v>3.2214865000000002E-2</v>
      </c>
      <c r="M6" s="16">
        <v>0.67200619900000003</v>
      </c>
      <c r="N6" s="16">
        <v>0.46084392699999999</v>
      </c>
      <c r="O6" s="16">
        <v>1.173914E-2</v>
      </c>
      <c r="P6" s="16">
        <v>0.194910676</v>
      </c>
      <c r="Q6" s="16">
        <v>0.23158577299999999</v>
      </c>
      <c r="R6" s="16">
        <v>0.639462423</v>
      </c>
      <c r="S6" s="16">
        <v>0.343815751</v>
      </c>
      <c r="T6" s="16">
        <v>0.49573204900000001</v>
      </c>
      <c r="U6" s="16">
        <v>0.49989772599999999</v>
      </c>
      <c r="V6" s="16">
        <v>8.6328268E-2</v>
      </c>
      <c r="W6" s="16">
        <v>1.8102229999999999E-3</v>
      </c>
      <c r="X6" s="16">
        <v>1.5902665E-2</v>
      </c>
      <c r="Y6" s="16">
        <v>1.8434664E-2</v>
      </c>
      <c r="Z6" s="16">
        <v>0.51272421199999996</v>
      </c>
      <c r="AA6" s="16">
        <v>0.10044112700000001</v>
      </c>
      <c r="AB6" s="16">
        <v>0.19029476100000001</v>
      </c>
      <c r="AC6" s="16">
        <v>0.51057464900000005</v>
      </c>
      <c r="AD6" s="16">
        <v>0.30046742999999998</v>
      </c>
      <c r="AE6" s="16">
        <v>8.6859100000000005E-4</v>
      </c>
      <c r="AF6" s="16">
        <v>0.64015097899999995</v>
      </c>
      <c r="AG6" s="16">
        <v>0.142345744</v>
      </c>
      <c r="AH6" s="16">
        <v>0.334436077</v>
      </c>
      <c r="AI6" s="16">
        <v>2.4653108999999999E-2</v>
      </c>
      <c r="AJ6" s="16">
        <v>7.8580281000000002E-2</v>
      </c>
      <c r="AK6" s="16">
        <v>0.361156961</v>
      </c>
    </row>
    <row r="7" spans="1:37">
      <c r="A7" s="397">
        <v>5</v>
      </c>
      <c r="B7" s="16" t="s">
        <v>21</v>
      </c>
      <c r="C7" s="16">
        <v>6.4905029999999999E-3</v>
      </c>
      <c r="D7" s="16">
        <v>0.91512152199999997</v>
      </c>
      <c r="E7" s="16">
        <v>0.53839815400000002</v>
      </c>
      <c r="F7" s="16">
        <v>2.03916E-4</v>
      </c>
      <c r="G7" s="16">
        <v>0.27026818699999999</v>
      </c>
      <c r="H7" s="16"/>
      <c r="I7" s="16">
        <v>6.4861932999999997E-2</v>
      </c>
      <c r="J7" s="16">
        <v>0.91300031999999998</v>
      </c>
      <c r="K7" s="16">
        <v>2.1486862999999998E-2</v>
      </c>
      <c r="L7" s="16">
        <v>2.2634413999999999E-2</v>
      </c>
      <c r="M7" s="16">
        <v>3.0868316999999999E-2</v>
      </c>
      <c r="N7" s="16">
        <v>4.1641066999999997E-2</v>
      </c>
      <c r="O7" s="16">
        <v>9.9919829999999994E-3</v>
      </c>
      <c r="P7" s="16">
        <v>6.9421820999999995E-2</v>
      </c>
      <c r="Q7" s="16">
        <v>1.2428006E-2</v>
      </c>
      <c r="R7" s="16">
        <v>5.4306709999999998E-3</v>
      </c>
      <c r="S7" s="16">
        <v>0.73586707100000004</v>
      </c>
      <c r="T7" s="398">
        <v>3.96616E-5</v>
      </c>
      <c r="U7" s="16">
        <v>5.4420340000000001E-3</v>
      </c>
      <c r="V7" s="16">
        <v>5.9737917000000001E-2</v>
      </c>
      <c r="W7" s="16">
        <v>0.42270470399999999</v>
      </c>
      <c r="X7" s="16">
        <v>1.2694094E-2</v>
      </c>
      <c r="Y7" s="16">
        <v>1.2415163999999999E-2</v>
      </c>
      <c r="Z7" s="16">
        <v>0.55156017199999996</v>
      </c>
      <c r="AA7" s="16">
        <v>0.63273495499999999</v>
      </c>
      <c r="AB7" s="16">
        <v>0.84563755699999998</v>
      </c>
      <c r="AC7" s="16">
        <v>1.0749326999999999E-2</v>
      </c>
      <c r="AD7" s="16">
        <v>1.31098E-3</v>
      </c>
      <c r="AE7" s="16">
        <v>0.68656417999999997</v>
      </c>
      <c r="AF7" s="16">
        <v>0.733470179</v>
      </c>
      <c r="AG7" s="16">
        <v>0.87771047999999996</v>
      </c>
      <c r="AH7" s="398">
        <v>4.9388E-6</v>
      </c>
      <c r="AI7" s="16">
        <v>1.1488503000000001E-2</v>
      </c>
      <c r="AJ7" s="16">
        <v>1.5065930999999999E-2</v>
      </c>
      <c r="AK7" s="16">
        <v>1.9484458E-2</v>
      </c>
    </row>
    <row r="8" spans="1:37">
      <c r="A8" s="397">
        <v>6</v>
      </c>
      <c r="B8" s="16" t="s">
        <v>179</v>
      </c>
      <c r="C8" s="16">
        <v>0.27524392399999997</v>
      </c>
      <c r="D8" s="16">
        <v>0.15103708800000001</v>
      </c>
      <c r="E8" s="16">
        <v>2.5757309999999999E-3</v>
      </c>
      <c r="F8" s="16">
        <v>0.147015005</v>
      </c>
      <c r="G8" s="16">
        <v>3.7648650000000001E-3</v>
      </c>
      <c r="H8" s="16">
        <v>6.4861932999999997E-2</v>
      </c>
      <c r="I8" s="16"/>
      <c r="J8" s="16">
        <v>5.4367991999999997E-2</v>
      </c>
      <c r="K8" s="16">
        <v>0.74450903999999996</v>
      </c>
      <c r="L8" s="16">
        <v>0.629337233</v>
      </c>
      <c r="M8" s="16">
        <v>2.7391820000000002E-3</v>
      </c>
      <c r="N8" s="16">
        <v>4.4337947000000003E-2</v>
      </c>
      <c r="O8" s="16">
        <v>0.55396396400000003</v>
      </c>
      <c r="P8" s="16">
        <v>0.21743146499999999</v>
      </c>
      <c r="Q8" s="16">
        <v>6.7829087999999996E-2</v>
      </c>
      <c r="R8" s="16">
        <v>4.2826076999999997E-2</v>
      </c>
      <c r="S8" s="16">
        <v>0.13835085</v>
      </c>
      <c r="T8" s="16">
        <v>3.255197E-3</v>
      </c>
      <c r="U8" s="16">
        <v>5.9938639999999998E-3</v>
      </c>
      <c r="V8" s="16">
        <v>0.590144314</v>
      </c>
      <c r="W8" s="16">
        <v>5.1561942999999999E-2</v>
      </c>
      <c r="X8" s="16">
        <v>0.57693905099999998</v>
      </c>
      <c r="Y8" s="16">
        <v>0.61033807799999995</v>
      </c>
      <c r="Z8" s="16">
        <v>7.8669110000000007E-3</v>
      </c>
      <c r="AA8" s="16">
        <v>0.17364407000000001</v>
      </c>
      <c r="AB8" s="16">
        <v>2.6286149999999999E-3</v>
      </c>
      <c r="AC8" s="16">
        <v>5.0509399999999999E-4</v>
      </c>
      <c r="AD8" s="16">
        <v>1.2704567E-2</v>
      </c>
      <c r="AE8" s="16">
        <v>1.0389506999999999E-2</v>
      </c>
      <c r="AF8" s="16">
        <v>6.800113E-3</v>
      </c>
      <c r="AG8" s="16">
        <v>0.19805711600000001</v>
      </c>
      <c r="AH8" s="16">
        <v>1.1692334E-2</v>
      </c>
      <c r="AI8" s="16">
        <v>0.67780861699999995</v>
      </c>
      <c r="AJ8" s="16">
        <v>4.6927929999999998E-3</v>
      </c>
      <c r="AK8" s="16">
        <v>2.4634588999999998E-2</v>
      </c>
    </row>
    <row r="9" spans="1:37">
      <c r="A9" s="397">
        <v>7</v>
      </c>
      <c r="B9" s="16" t="s">
        <v>23</v>
      </c>
      <c r="C9" s="16">
        <v>3.0698788000000001E-2</v>
      </c>
      <c r="D9" s="16">
        <v>0.91935945100000005</v>
      </c>
      <c r="E9" s="16">
        <v>0.31334272000000002</v>
      </c>
      <c r="F9" s="16">
        <v>3.2385484999999999E-2</v>
      </c>
      <c r="G9" s="16">
        <v>6.8855717999999996E-2</v>
      </c>
      <c r="H9" s="16">
        <v>0.91300031999999998</v>
      </c>
      <c r="I9" s="16">
        <v>5.4367991999999997E-2</v>
      </c>
      <c r="J9" s="16"/>
      <c r="K9" s="16">
        <v>1.9351885999999999E-2</v>
      </c>
      <c r="L9" s="16">
        <v>3.1647977000000001E-2</v>
      </c>
      <c r="M9" s="16">
        <v>1.005101E-3</v>
      </c>
      <c r="N9" s="16">
        <v>0.204164227</v>
      </c>
      <c r="O9" s="16">
        <v>1.2037147E-2</v>
      </c>
      <c r="P9" s="16">
        <v>0.19935715000000001</v>
      </c>
      <c r="Q9" s="16">
        <v>4.7937502E-2</v>
      </c>
      <c r="R9" s="16">
        <v>1.7439957999999998E-2</v>
      </c>
      <c r="S9" s="16">
        <v>0.55051298999999998</v>
      </c>
      <c r="T9" s="16">
        <v>5.4347581999999998E-2</v>
      </c>
      <c r="U9" s="16">
        <v>9.9663330000000008E-3</v>
      </c>
      <c r="V9" s="16">
        <v>0.113853733</v>
      </c>
      <c r="W9" s="16">
        <v>0.434033746</v>
      </c>
      <c r="X9" s="16">
        <v>1.6068575000000002E-2</v>
      </c>
      <c r="Y9" s="16">
        <v>1.6275437E-2</v>
      </c>
      <c r="Z9" s="16">
        <v>0.42611718599999998</v>
      </c>
      <c r="AA9" s="16">
        <v>0.59890603799999997</v>
      </c>
      <c r="AB9" s="16">
        <v>0.80174688199999999</v>
      </c>
      <c r="AC9" s="16">
        <v>4.4347739999999998E-3</v>
      </c>
      <c r="AD9" s="16">
        <v>2.8478722000000001E-2</v>
      </c>
      <c r="AE9" s="16">
        <v>0.84848795099999996</v>
      </c>
      <c r="AF9" s="16">
        <v>0.53506205500000004</v>
      </c>
      <c r="AG9" s="16">
        <v>0.86300857799999997</v>
      </c>
      <c r="AH9" s="16">
        <v>2.2736395E-2</v>
      </c>
      <c r="AI9" s="16">
        <v>1.6385541999999999E-2</v>
      </c>
      <c r="AJ9" s="16">
        <v>4.0426241000000002E-2</v>
      </c>
      <c r="AK9" s="398">
        <v>7.1644500000000002E-5</v>
      </c>
    </row>
    <row r="10" spans="1:37">
      <c r="A10" s="397">
        <v>8</v>
      </c>
      <c r="B10" s="16" t="s">
        <v>24</v>
      </c>
      <c r="C10" s="16">
        <v>8.6799282000000005E-2</v>
      </c>
      <c r="D10" s="16">
        <v>0.115387331</v>
      </c>
      <c r="E10" s="16">
        <v>8.3211899999999991E-3</v>
      </c>
      <c r="F10" s="16">
        <v>0.25171774600000002</v>
      </c>
      <c r="G10" s="16">
        <v>9.7566279999999998E-3</v>
      </c>
      <c r="H10" s="16">
        <v>2.1486862999999998E-2</v>
      </c>
      <c r="I10" s="16">
        <v>0.74450903999999996</v>
      </c>
      <c r="J10" s="16">
        <v>1.9351885999999999E-2</v>
      </c>
      <c r="K10" s="16"/>
      <c r="L10" s="16">
        <v>0.88504089900000005</v>
      </c>
      <c r="M10" s="16">
        <v>3.0132010000000001E-3</v>
      </c>
      <c r="N10" s="16">
        <v>4.4425112000000003E-2</v>
      </c>
      <c r="O10" s="16">
        <v>0.83220210800000005</v>
      </c>
      <c r="P10" s="16">
        <v>0.28670136499999999</v>
      </c>
      <c r="Q10" s="16">
        <v>0.24789361800000001</v>
      </c>
      <c r="R10" s="16">
        <v>0.114130651</v>
      </c>
      <c r="S10" s="16">
        <v>9.0827120999999997E-2</v>
      </c>
      <c r="T10" s="16">
        <v>5.8567200000000002E-3</v>
      </c>
      <c r="U10" s="16">
        <v>9.55185E-4</v>
      </c>
      <c r="V10" s="16">
        <v>0.72479516499999996</v>
      </c>
      <c r="W10" s="16">
        <v>0.10417712799999999</v>
      </c>
      <c r="X10" s="16">
        <v>0.85250909799999997</v>
      </c>
      <c r="Y10" s="16">
        <v>0.88139598699999999</v>
      </c>
      <c r="Z10" s="16">
        <v>9.6318795999999998E-2</v>
      </c>
      <c r="AA10" s="16">
        <v>4.3359693999999997E-2</v>
      </c>
      <c r="AB10" s="16">
        <v>3.1587719999999998E-3</v>
      </c>
      <c r="AC10" s="16">
        <v>2.5870739E-2</v>
      </c>
      <c r="AD10" s="16">
        <v>2.0352599999999999E-4</v>
      </c>
      <c r="AE10" s="16">
        <v>3.5066449E-2</v>
      </c>
      <c r="AF10" s="16">
        <v>3.3538700000000001E-3</v>
      </c>
      <c r="AG10" s="16">
        <v>0.15732589399999999</v>
      </c>
      <c r="AH10" s="16">
        <v>2.9204200000000001E-4</v>
      </c>
      <c r="AI10" s="16">
        <v>0.93023622800000005</v>
      </c>
      <c r="AJ10" s="16">
        <v>1.5531946E-2</v>
      </c>
      <c r="AK10" s="16">
        <v>1.0873961E-2</v>
      </c>
    </row>
    <row r="11" spans="1:37">
      <c r="A11" s="397">
        <v>9</v>
      </c>
      <c r="B11" s="16" t="s">
        <v>54</v>
      </c>
      <c r="C11" s="16">
        <v>6.7038802999999994E-2</v>
      </c>
      <c r="D11" s="16">
        <v>0.114780166</v>
      </c>
      <c r="E11" s="16">
        <v>1.2081059E-2</v>
      </c>
      <c r="F11" s="16">
        <v>0.28164343400000003</v>
      </c>
      <c r="G11" s="16">
        <v>3.2214865000000002E-2</v>
      </c>
      <c r="H11" s="16">
        <v>2.2634413999999999E-2</v>
      </c>
      <c r="I11" s="16">
        <v>0.629337233</v>
      </c>
      <c r="J11" s="16">
        <v>3.1647977000000001E-2</v>
      </c>
      <c r="K11" s="16">
        <v>0.88504089900000005</v>
      </c>
      <c r="L11" s="16"/>
      <c r="M11" s="16">
        <v>1.6753510999999999E-2</v>
      </c>
      <c r="N11" s="16">
        <v>9.8341060999999994E-2</v>
      </c>
      <c r="O11" s="16">
        <v>0.95138540999999999</v>
      </c>
      <c r="P11" s="16">
        <v>0.351807072</v>
      </c>
      <c r="Q11" s="16">
        <v>0.36070290599999999</v>
      </c>
      <c r="R11" s="16">
        <v>0.17128957</v>
      </c>
      <c r="S11" s="16">
        <v>3.4384853E-2</v>
      </c>
      <c r="T11" s="16">
        <v>4.7621486999999997E-2</v>
      </c>
      <c r="U11" s="16">
        <v>1.2343837E-2</v>
      </c>
      <c r="V11" s="16">
        <v>0.59182092900000005</v>
      </c>
      <c r="W11" s="16">
        <v>0.15969654699999999</v>
      </c>
      <c r="X11" s="16">
        <v>0.97178552500000004</v>
      </c>
      <c r="Y11" s="16">
        <v>0.97671191599999996</v>
      </c>
      <c r="Z11" s="16">
        <v>0.11919608</v>
      </c>
      <c r="AA11" s="16">
        <v>8.4163125000000005E-2</v>
      </c>
      <c r="AB11" s="16">
        <v>1.7494900000000001E-4</v>
      </c>
      <c r="AC11" s="16">
        <v>6.5932777999999997E-2</v>
      </c>
      <c r="AD11" s="16">
        <v>5.1119759999999998E-3</v>
      </c>
      <c r="AE11" s="16">
        <v>5.7421595999999998E-2</v>
      </c>
      <c r="AF11" s="16">
        <v>3.0451929999999999E-3</v>
      </c>
      <c r="AG11" s="16">
        <v>0.14533286000000001</v>
      </c>
      <c r="AH11" s="16">
        <v>1.0928495E-2</v>
      </c>
      <c r="AI11" s="16">
        <v>0.96558559499999996</v>
      </c>
      <c r="AJ11" s="16">
        <v>5.5661690000000002E-3</v>
      </c>
      <c r="AK11" s="16">
        <v>1.3937909999999999E-3</v>
      </c>
    </row>
    <row r="12" spans="1:37">
      <c r="A12" s="397">
        <v>10</v>
      </c>
      <c r="B12" s="16" t="s">
        <v>46</v>
      </c>
      <c r="C12" s="16">
        <v>0.30950602900000002</v>
      </c>
      <c r="D12" s="16">
        <v>2.0924499999999999E-4</v>
      </c>
      <c r="E12" s="16">
        <v>0.59539883199999999</v>
      </c>
      <c r="F12" s="16">
        <v>0.52194854599999996</v>
      </c>
      <c r="G12" s="16">
        <v>0.67200619900000003</v>
      </c>
      <c r="H12" s="16">
        <v>3.0868316999999999E-2</v>
      </c>
      <c r="I12" s="16">
        <v>2.7391820000000002E-3</v>
      </c>
      <c r="J12" s="16">
        <v>1.005101E-3</v>
      </c>
      <c r="K12" s="16">
        <v>3.0132010000000001E-3</v>
      </c>
      <c r="L12" s="16">
        <v>1.6753510999999999E-2</v>
      </c>
      <c r="M12" s="16"/>
      <c r="N12" s="16">
        <v>0.59608899999999998</v>
      </c>
      <c r="O12" s="16">
        <v>1.2047360000000001E-3</v>
      </c>
      <c r="P12" s="16">
        <v>0.12726275000000001</v>
      </c>
      <c r="Q12" s="16">
        <v>0.47051837800000001</v>
      </c>
      <c r="R12" s="16">
        <v>0.89814000000000005</v>
      </c>
      <c r="S12" s="16">
        <v>4.7590341000000001E-2</v>
      </c>
      <c r="T12" s="16">
        <v>0.49980023000000001</v>
      </c>
      <c r="U12" s="16">
        <v>0.95399949500000003</v>
      </c>
      <c r="V12" s="16">
        <v>6.4181771999999998E-2</v>
      </c>
      <c r="W12" s="16">
        <v>0.164159837</v>
      </c>
      <c r="X12" s="398">
        <v>2.4743200000000001E-5</v>
      </c>
      <c r="Y12" s="16">
        <v>2.1494799999999999E-4</v>
      </c>
      <c r="Z12" s="16">
        <v>0.32118600899999999</v>
      </c>
      <c r="AA12" s="16">
        <v>1.0587533999999999E-2</v>
      </c>
      <c r="AB12" s="16">
        <v>1.9451760000000001E-3</v>
      </c>
      <c r="AC12" s="16">
        <v>0.88510834199999999</v>
      </c>
      <c r="AD12" s="16">
        <v>0.76637447000000003</v>
      </c>
      <c r="AE12" s="16">
        <v>4.5671417999999998E-2</v>
      </c>
      <c r="AF12" s="16">
        <v>0.38940456299999998</v>
      </c>
      <c r="AG12" s="16">
        <v>2.4600302000000001E-2</v>
      </c>
      <c r="AH12" s="16">
        <v>0.669007087</v>
      </c>
      <c r="AI12" s="16">
        <v>1.395531E-3</v>
      </c>
      <c r="AJ12" s="16">
        <v>0.32778299100000002</v>
      </c>
      <c r="AK12" s="16">
        <v>0.79888139700000005</v>
      </c>
    </row>
    <row r="13" spans="1:37">
      <c r="A13" s="397">
        <v>11</v>
      </c>
      <c r="B13" s="16" t="s">
        <v>176</v>
      </c>
      <c r="C13" s="16">
        <v>0.18399898000000001</v>
      </c>
      <c r="D13" s="16">
        <v>0.11814162</v>
      </c>
      <c r="E13" s="16">
        <v>0.19688366400000001</v>
      </c>
      <c r="F13" s="16">
        <v>0.51298632</v>
      </c>
      <c r="G13" s="16">
        <v>0.46084392699999999</v>
      </c>
      <c r="H13" s="16">
        <v>4.1641066999999997E-2</v>
      </c>
      <c r="I13" s="16">
        <v>4.4337947000000003E-2</v>
      </c>
      <c r="J13" s="16">
        <v>0.204164227</v>
      </c>
      <c r="K13" s="16">
        <v>4.4425112000000003E-2</v>
      </c>
      <c r="L13" s="16">
        <v>9.8341060999999994E-2</v>
      </c>
      <c r="M13" s="16">
        <v>0.59608899999999998</v>
      </c>
      <c r="N13" s="16"/>
      <c r="O13" s="16">
        <v>3.9280950000000002E-2</v>
      </c>
      <c r="P13" s="16">
        <v>0.62849327799999999</v>
      </c>
      <c r="Q13" s="16">
        <v>0.43373494299999998</v>
      </c>
      <c r="R13" s="16">
        <v>0.68451563699999995</v>
      </c>
      <c r="S13" s="16">
        <v>2.1378529999999999E-3</v>
      </c>
      <c r="T13" s="16">
        <v>0.85226996399999999</v>
      </c>
      <c r="U13" s="16">
        <v>0.502750586</v>
      </c>
      <c r="V13" s="16">
        <v>0.23169519999999999</v>
      </c>
      <c r="W13" s="16">
        <v>0.26293992500000002</v>
      </c>
      <c r="X13" s="16">
        <v>5.1576157999999997E-2</v>
      </c>
      <c r="Y13" s="16">
        <v>5.3544514000000001E-2</v>
      </c>
      <c r="Z13" s="16">
        <v>4.1609878000000003E-2</v>
      </c>
      <c r="AA13" s="16">
        <v>0.14023068299999999</v>
      </c>
      <c r="AB13" s="16">
        <v>4.1684516999999997E-2</v>
      </c>
      <c r="AC13" s="16">
        <v>0.60802817200000003</v>
      </c>
      <c r="AD13" s="16">
        <v>0.32922968000000002</v>
      </c>
      <c r="AE13" s="16">
        <v>0.33407763800000001</v>
      </c>
      <c r="AF13" s="16">
        <v>5.8366465999999999E-2</v>
      </c>
      <c r="AG13" s="16">
        <v>7.8205573E-2</v>
      </c>
      <c r="AH13" s="16">
        <v>0.41944899200000002</v>
      </c>
      <c r="AI13" s="16">
        <v>5.7039748000000001E-2</v>
      </c>
      <c r="AJ13" s="16">
        <v>0.111737424</v>
      </c>
      <c r="AK13" s="16">
        <v>0.281978487</v>
      </c>
    </row>
    <row r="14" spans="1:37">
      <c r="A14" s="397">
        <v>12</v>
      </c>
      <c r="B14" s="16" t="s">
        <v>53</v>
      </c>
      <c r="C14" s="16">
        <v>9.4059724999999997E-2</v>
      </c>
      <c r="D14" s="16">
        <v>6.8040184000000004E-2</v>
      </c>
      <c r="E14" s="16">
        <v>1.126139E-3</v>
      </c>
      <c r="F14" s="16">
        <v>0.15634720299999999</v>
      </c>
      <c r="G14" s="16">
        <v>1.173914E-2</v>
      </c>
      <c r="H14" s="16">
        <v>9.9919829999999994E-3</v>
      </c>
      <c r="I14" s="16">
        <v>0.55396396400000003</v>
      </c>
      <c r="J14" s="16">
        <v>1.2037147E-2</v>
      </c>
      <c r="K14" s="16">
        <v>0.83220210800000005</v>
      </c>
      <c r="L14" s="16">
        <v>0.95138540999999999</v>
      </c>
      <c r="M14" s="16">
        <v>1.2047360000000001E-3</v>
      </c>
      <c r="N14" s="16">
        <v>3.9280950000000002E-2</v>
      </c>
      <c r="O14" s="16"/>
      <c r="P14" s="16">
        <v>0.33087780100000003</v>
      </c>
      <c r="Q14" s="16">
        <v>0.24898405400000001</v>
      </c>
      <c r="R14" s="16">
        <v>6.3224370000000002E-2</v>
      </c>
      <c r="S14" s="16">
        <v>1.1052741E-2</v>
      </c>
      <c r="T14" s="16">
        <v>2.4559489E-2</v>
      </c>
      <c r="U14" s="16">
        <v>4.1236140000000003E-3</v>
      </c>
      <c r="V14" s="16">
        <v>0.48242507400000001</v>
      </c>
      <c r="W14" s="16">
        <v>8.0160548999999998E-2</v>
      </c>
      <c r="X14" s="16">
        <v>0.99713597399999998</v>
      </c>
      <c r="Y14" s="16">
        <v>0.99170724799999999</v>
      </c>
      <c r="Z14" s="16">
        <v>9.7386933999999994E-2</v>
      </c>
      <c r="AA14" s="16">
        <v>3.6563103999999999E-2</v>
      </c>
      <c r="AB14" s="16">
        <v>8.5982439999999997E-3</v>
      </c>
      <c r="AC14" s="16">
        <v>1.2405050000000001E-2</v>
      </c>
      <c r="AD14" s="16">
        <v>1.0101703E-2</v>
      </c>
      <c r="AE14" s="16">
        <v>3.2577229999999999E-2</v>
      </c>
      <c r="AF14" s="398">
        <v>8.6534399999999996E-5</v>
      </c>
      <c r="AG14" s="16">
        <v>0.119096439</v>
      </c>
      <c r="AH14" s="16">
        <v>3.1293100000000002E-4</v>
      </c>
      <c r="AI14" s="16">
        <v>0.95608318999999997</v>
      </c>
      <c r="AJ14" s="16">
        <v>4.5123533E-2</v>
      </c>
      <c r="AK14" s="16">
        <v>4.3516050000000001E-2</v>
      </c>
    </row>
    <row r="15" spans="1:37">
      <c r="A15" s="397">
        <v>13</v>
      </c>
      <c r="B15" s="16" t="s">
        <v>244</v>
      </c>
      <c r="C15" s="16">
        <v>3.2896135E-2</v>
      </c>
      <c r="D15" s="16">
        <v>0.16789206400000001</v>
      </c>
      <c r="E15" s="16">
        <v>3.7092404000000002E-2</v>
      </c>
      <c r="F15" s="16">
        <v>0.376363108</v>
      </c>
      <c r="G15" s="16">
        <v>0.194910676</v>
      </c>
      <c r="H15" s="16">
        <v>6.9421820999999995E-2</v>
      </c>
      <c r="I15" s="16">
        <v>0.21743146499999999</v>
      </c>
      <c r="J15" s="16">
        <v>0.19935715000000001</v>
      </c>
      <c r="K15" s="16">
        <v>0.28670136499999999</v>
      </c>
      <c r="L15" s="16">
        <v>0.351807072</v>
      </c>
      <c r="M15" s="16">
        <v>0.12726275000000001</v>
      </c>
      <c r="N15" s="16">
        <v>0.62849327799999999</v>
      </c>
      <c r="O15" s="16">
        <v>0.33087780100000003</v>
      </c>
      <c r="P15" s="16"/>
      <c r="Q15" s="16">
        <v>0.41422701699999998</v>
      </c>
      <c r="R15" s="16">
        <v>0.28360433699999998</v>
      </c>
      <c r="S15" s="398">
        <v>1.6742700000000001E-5</v>
      </c>
      <c r="T15" s="16">
        <v>0.55309286300000005</v>
      </c>
      <c r="U15" s="16">
        <v>6.6530478000000004E-2</v>
      </c>
      <c r="V15" s="16">
        <v>0.45784025900000003</v>
      </c>
      <c r="W15" s="16">
        <v>0.14704446500000001</v>
      </c>
      <c r="X15" s="16">
        <v>0.33893288399999999</v>
      </c>
      <c r="Y15" s="16">
        <v>0.33746871000000001</v>
      </c>
      <c r="Z15" s="16">
        <v>1.3645233999999999E-2</v>
      </c>
      <c r="AA15" s="16">
        <v>0.12134882299999999</v>
      </c>
      <c r="AB15" s="16">
        <v>2.2393736000000001E-2</v>
      </c>
      <c r="AC15" s="16">
        <v>0.221973056</v>
      </c>
      <c r="AD15" s="16">
        <v>1.4147919E-2</v>
      </c>
      <c r="AE15" s="16">
        <v>0.31982100600000002</v>
      </c>
      <c r="AF15" s="16">
        <v>2.014545E-3</v>
      </c>
      <c r="AG15" s="16">
        <v>0.217411402</v>
      </c>
      <c r="AH15" s="16">
        <v>9.1058952999999998E-2</v>
      </c>
      <c r="AI15" s="16">
        <v>0.32623272800000003</v>
      </c>
      <c r="AJ15" s="16">
        <v>7.8817799999999997E-3</v>
      </c>
      <c r="AK15" s="16">
        <v>1.9187499999999999E-4</v>
      </c>
    </row>
    <row r="16" spans="1:37">
      <c r="A16" s="397">
        <v>14</v>
      </c>
      <c r="B16" s="16" t="s">
        <v>172</v>
      </c>
      <c r="C16" s="16">
        <v>0.20643315500000001</v>
      </c>
      <c r="D16" s="16">
        <v>7.4098668000000006E-2</v>
      </c>
      <c r="E16" s="16">
        <v>0.18502864899999999</v>
      </c>
      <c r="F16" s="16">
        <v>0.475835379</v>
      </c>
      <c r="G16" s="16">
        <v>0.23158577299999999</v>
      </c>
      <c r="H16" s="16">
        <v>1.2428006E-2</v>
      </c>
      <c r="I16" s="16">
        <v>6.7829087999999996E-2</v>
      </c>
      <c r="J16" s="16">
        <v>4.7937502E-2</v>
      </c>
      <c r="K16" s="16">
        <v>0.24789361800000001</v>
      </c>
      <c r="L16" s="16">
        <v>0.36070290599999999</v>
      </c>
      <c r="M16" s="16">
        <v>0.47051837800000001</v>
      </c>
      <c r="N16" s="16">
        <v>0.43373494299999998</v>
      </c>
      <c r="O16" s="16">
        <v>0.24898405400000001</v>
      </c>
      <c r="P16" s="16">
        <v>0.41422701699999998</v>
      </c>
      <c r="Q16" s="16"/>
      <c r="R16" s="16">
        <v>0.63077273599999995</v>
      </c>
      <c r="S16" s="16">
        <v>2.8894100000000002E-4</v>
      </c>
      <c r="T16" s="16">
        <v>0.36264076499999998</v>
      </c>
      <c r="U16" s="16">
        <v>0.46331461000000002</v>
      </c>
      <c r="V16" s="16">
        <v>0.23121597799999999</v>
      </c>
      <c r="W16" s="16">
        <v>0.47219336499999998</v>
      </c>
      <c r="X16" s="16">
        <v>0.27658079200000002</v>
      </c>
      <c r="Y16" s="16">
        <v>0.265921821</v>
      </c>
      <c r="Z16" s="16">
        <v>0.21227590499999999</v>
      </c>
      <c r="AA16" s="16">
        <v>0.15144613400000001</v>
      </c>
      <c r="AB16" s="16">
        <v>2.2723884999999999E-2</v>
      </c>
      <c r="AC16" s="16">
        <v>0.72106967799999999</v>
      </c>
      <c r="AD16" s="16">
        <v>0.35490450899999998</v>
      </c>
      <c r="AE16" s="16">
        <v>0.16918153399999999</v>
      </c>
      <c r="AF16" s="16">
        <v>9.5070002000000001E-2</v>
      </c>
      <c r="AG16" s="16">
        <v>4.0448331999999997E-2</v>
      </c>
      <c r="AH16" s="16">
        <v>0.40325402700000001</v>
      </c>
      <c r="AI16" s="16">
        <v>0.23570981899999999</v>
      </c>
      <c r="AJ16" s="16">
        <v>4.2598958999999999E-2</v>
      </c>
      <c r="AK16" s="16">
        <v>0.243167142</v>
      </c>
    </row>
    <row r="17" spans="1:37">
      <c r="A17" s="397">
        <v>15</v>
      </c>
      <c r="B17" s="16" t="s">
        <v>18</v>
      </c>
      <c r="C17" s="16">
        <v>0.153838051</v>
      </c>
      <c r="D17" s="16">
        <v>1.9031696000000001E-2</v>
      </c>
      <c r="E17" s="16">
        <v>0.51425974200000002</v>
      </c>
      <c r="F17" s="16">
        <v>0.75862795800000005</v>
      </c>
      <c r="G17" s="16">
        <v>0.639462423</v>
      </c>
      <c r="H17" s="16">
        <v>5.4306709999999998E-3</v>
      </c>
      <c r="I17" s="16">
        <v>4.2826076999999997E-2</v>
      </c>
      <c r="J17" s="16">
        <v>1.7439957999999998E-2</v>
      </c>
      <c r="K17" s="16">
        <v>0.114130651</v>
      </c>
      <c r="L17" s="16">
        <v>0.17128957</v>
      </c>
      <c r="M17" s="16">
        <v>0.89814000000000005</v>
      </c>
      <c r="N17" s="16">
        <v>0.68451563699999995</v>
      </c>
      <c r="O17" s="16">
        <v>6.3224370000000002E-2</v>
      </c>
      <c r="P17" s="16">
        <v>0.28360433699999998</v>
      </c>
      <c r="Q17" s="16">
        <v>0.63077273599999995</v>
      </c>
      <c r="R17" s="16"/>
      <c r="S17" s="16">
        <v>8.2029300000000006E-3</v>
      </c>
      <c r="T17" s="16">
        <v>0.50367236999999998</v>
      </c>
      <c r="U17" s="16">
        <v>0.82520040299999997</v>
      </c>
      <c r="V17" s="16">
        <v>0.27181529399999999</v>
      </c>
      <c r="W17" s="16">
        <v>0.23973441700000001</v>
      </c>
      <c r="X17" s="16">
        <v>8.5270087999999994E-2</v>
      </c>
      <c r="Y17" s="16">
        <v>9.1672044999999994E-2</v>
      </c>
      <c r="Z17" s="16">
        <v>0.30734354800000002</v>
      </c>
      <c r="AA17" s="16">
        <v>3.3191666000000002E-2</v>
      </c>
      <c r="AB17" s="398">
        <v>8.19905E-5</v>
      </c>
      <c r="AC17" s="16">
        <v>0.85305820899999996</v>
      </c>
      <c r="AD17" s="16">
        <v>0.61475042899999999</v>
      </c>
      <c r="AE17" s="16">
        <v>9.3232756999999999E-2</v>
      </c>
      <c r="AF17" s="16">
        <v>0.308698586</v>
      </c>
      <c r="AG17" s="398">
        <v>9.5428300000000002E-5</v>
      </c>
      <c r="AH17" s="16">
        <v>0.51531171899999995</v>
      </c>
      <c r="AI17" s="16">
        <v>0.105396359</v>
      </c>
      <c r="AJ17" s="16">
        <v>0.19482306399999999</v>
      </c>
      <c r="AK17" s="16">
        <v>0.58732457100000002</v>
      </c>
    </row>
    <row r="18" spans="1:37">
      <c r="A18" s="397">
        <v>16</v>
      </c>
      <c r="B18" s="16" t="s">
        <v>29</v>
      </c>
      <c r="C18" s="16">
        <v>1.4168574999999999E-2</v>
      </c>
      <c r="D18" s="16">
        <v>0.73868944000000003</v>
      </c>
      <c r="E18" s="16">
        <v>0.42505789500000002</v>
      </c>
      <c r="F18" s="16">
        <v>2.182916E-3</v>
      </c>
      <c r="G18" s="16">
        <v>0.343815751</v>
      </c>
      <c r="H18" s="16">
        <v>0.73586707100000004</v>
      </c>
      <c r="I18" s="16">
        <v>0.13835085</v>
      </c>
      <c r="J18" s="16">
        <v>0.55051298999999998</v>
      </c>
      <c r="K18" s="16">
        <v>9.0827120999999997E-2</v>
      </c>
      <c r="L18" s="16">
        <v>3.4384853E-2</v>
      </c>
      <c r="M18" s="16">
        <v>4.7590341000000001E-2</v>
      </c>
      <c r="N18" s="16">
        <v>2.1378529999999999E-3</v>
      </c>
      <c r="O18" s="16">
        <v>1.1052741E-2</v>
      </c>
      <c r="P18" s="398">
        <v>1.6742700000000001E-5</v>
      </c>
      <c r="Q18" s="16">
        <v>2.8894100000000002E-4</v>
      </c>
      <c r="R18" s="16">
        <v>8.2029300000000006E-3</v>
      </c>
      <c r="S18" s="16"/>
      <c r="T18" s="16">
        <v>0.11502016499999999</v>
      </c>
      <c r="U18" s="16">
        <v>1.2244263999999999E-2</v>
      </c>
      <c r="V18" s="16">
        <v>0.143326807</v>
      </c>
      <c r="W18" s="16">
        <v>0.29252547099999998</v>
      </c>
      <c r="X18" s="16">
        <v>1.5649917999999999E-2</v>
      </c>
      <c r="Y18" s="16">
        <v>1.9504278999999999E-2</v>
      </c>
      <c r="Z18" s="16">
        <v>0.40976136699999999</v>
      </c>
      <c r="AA18" s="16">
        <v>0.351669923</v>
      </c>
      <c r="AB18" s="16">
        <v>0.62324854200000002</v>
      </c>
      <c r="AC18" s="16">
        <v>3.7930397999999997E-2</v>
      </c>
      <c r="AD18" s="398">
        <v>4.9724700000000002E-5</v>
      </c>
      <c r="AE18" s="16">
        <v>0.35224543800000002</v>
      </c>
      <c r="AF18" s="16">
        <v>0.52444495800000002</v>
      </c>
      <c r="AG18" s="16">
        <v>0.64641137199999998</v>
      </c>
      <c r="AH18" s="16">
        <v>4.0230672000000002E-2</v>
      </c>
      <c r="AI18" s="16">
        <v>2.9719506999999999E-2</v>
      </c>
      <c r="AJ18" s="16">
        <v>3.5132620000000001E-3</v>
      </c>
      <c r="AK18" s="16">
        <v>2.0291145E-2</v>
      </c>
    </row>
    <row r="19" spans="1:37">
      <c r="A19" s="397">
        <v>17</v>
      </c>
      <c r="B19" s="16" t="s">
        <v>171</v>
      </c>
      <c r="C19" s="16">
        <v>0.27298149900000002</v>
      </c>
      <c r="D19" s="16">
        <v>5.186347E-3</v>
      </c>
      <c r="E19" s="16">
        <v>0.267483411</v>
      </c>
      <c r="F19" s="16">
        <v>0.248758758</v>
      </c>
      <c r="G19" s="16">
        <v>0.49573204900000001</v>
      </c>
      <c r="H19" s="398">
        <v>3.96616E-5</v>
      </c>
      <c r="I19" s="16">
        <v>3.255197E-3</v>
      </c>
      <c r="J19" s="16">
        <v>5.4347581999999998E-2</v>
      </c>
      <c r="K19" s="16">
        <v>5.8567200000000002E-3</v>
      </c>
      <c r="L19" s="16">
        <v>4.7621486999999997E-2</v>
      </c>
      <c r="M19" s="16">
        <v>0.49980023000000001</v>
      </c>
      <c r="N19" s="16">
        <v>0.85226996399999999</v>
      </c>
      <c r="O19" s="16">
        <v>2.4559489E-2</v>
      </c>
      <c r="P19" s="16">
        <v>0.55309286300000005</v>
      </c>
      <c r="Q19" s="16">
        <v>0.36264076499999998</v>
      </c>
      <c r="R19" s="16">
        <v>0.50367236999999998</v>
      </c>
      <c r="S19" s="16">
        <v>0.11502016499999999</v>
      </c>
      <c r="T19" s="16"/>
      <c r="U19" s="16">
        <v>0.40292214700000001</v>
      </c>
      <c r="V19" s="16">
        <v>5.5342280000000001E-2</v>
      </c>
      <c r="W19" s="16">
        <v>0.16416599900000001</v>
      </c>
      <c r="X19" s="16">
        <v>2.9706458000000002E-2</v>
      </c>
      <c r="Y19" s="16">
        <v>2.7253467999999999E-2</v>
      </c>
      <c r="Z19" s="16">
        <v>0.112337057</v>
      </c>
      <c r="AA19" s="16">
        <v>5.1546742E-2</v>
      </c>
      <c r="AB19" s="16">
        <v>1.596625E-3</v>
      </c>
      <c r="AC19" s="16">
        <v>0.58328541700000003</v>
      </c>
      <c r="AD19" s="16">
        <v>0.23898517499999999</v>
      </c>
      <c r="AE19" s="16">
        <v>0.16666799700000001</v>
      </c>
      <c r="AF19" s="16">
        <v>0.130736979</v>
      </c>
      <c r="AG19" s="16">
        <v>2.4481669999999998E-3</v>
      </c>
      <c r="AH19" s="16">
        <v>0.45434971299999999</v>
      </c>
      <c r="AI19" s="16">
        <v>2.1315727999999999E-2</v>
      </c>
      <c r="AJ19" s="16">
        <v>7.2739737999999998E-2</v>
      </c>
      <c r="AK19" s="16">
        <v>0.24151703799999999</v>
      </c>
    </row>
    <row r="20" spans="1:37">
      <c r="A20" s="397">
        <v>18</v>
      </c>
      <c r="B20" s="16" t="s">
        <v>28</v>
      </c>
      <c r="C20" s="16">
        <v>0.37793980300000002</v>
      </c>
      <c r="D20" s="16">
        <v>4.1240900000000004E-3</v>
      </c>
      <c r="E20" s="16">
        <v>0.45004564899999999</v>
      </c>
      <c r="F20" s="16">
        <v>0.39586631100000003</v>
      </c>
      <c r="G20" s="16">
        <v>0.49989772599999999</v>
      </c>
      <c r="H20" s="16">
        <v>5.4420340000000001E-3</v>
      </c>
      <c r="I20" s="16">
        <v>5.9938639999999998E-3</v>
      </c>
      <c r="J20" s="16">
        <v>9.9663330000000008E-3</v>
      </c>
      <c r="K20" s="16">
        <v>9.55185E-4</v>
      </c>
      <c r="L20" s="16">
        <v>1.2343837E-2</v>
      </c>
      <c r="M20" s="16">
        <v>0.95399949500000003</v>
      </c>
      <c r="N20" s="16">
        <v>0.502750586</v>
      </c>
      <c r="O20" s="16">
        <v>4.1236140000000003E-3</v>
      </c>
      <c r="P20" s="16">
        <v>6.6530478000000004E-2</v>
      </c>
      <c r="Q20" s="16">
        <v>0.46331461000000002</v>
      </c>
      <c r="R20" s="16">
        <v>0.82520040299999997</v>
      </c>
      <c r="S20" s="16">
        <v>1.2244263999999999E-2</v>
      </c>
      <c r="T20" s="16">
        <v>0.40292214700000001</v>
      </c>
      <c r="U20" s="16"/>
      <c r="V20" s="16">
        <v>3.0962758999999999E-2</v>
      </c>
      <c r="W20" s="16">
        <v>0.26230821900000001</v>
      </c>
      <c r="X20" s="16">
        <v>4.8196699999999997E-4</v>
      </c>
      <c r="Y20" s="16">
        <v>1.67212E-4</v>
      </c>
      <c r="Z20" s="16">
        <v>0.27086584699999999</v>
      </c>
      <c r="AA20" s="16">
        <v>4.1507688000000001E-2</v>
      </c>
      <c r="AB20" s="16">
        <v>2.3575839999999998E-3</v>
      </c>
      <c r="AC20" s="16">
        <v>0.852636846</v>
      </c>
      <c r="AD20" s="16">
        <v>0.909952498</v>
      </c>
      <c r="AE20" s="16">
        <v>7.2826758000000005E-2</v>
      </c>
      <c r="AF20" s="16">
        <v>0.27408893400000001</v>
      </c>
      <c r="AG20" s="16">
        <v>7.6331990000000002E-3</v>
      </c>
      <c r="AH20" s="16">
        <v>0.77329034299999999</v>
      </c>
      <c r="AI20" s="398">
        <v>7.2573300000000005E-5</v>
      </c>
      <c r="AJ20" s="16">
        <v>0.483344314</v>
      </c>
      <c r="AK20" s="16">
        <v>0.91017231300000001</v>
      </c>
    </row>
    <row r="21" spans="1:37">
      <c r="A21" s="397">
        <v>19</v>
      </c>
      <c r="B21" s="16" t="s">
        <v>20</v>
      </c>
      <c r="C21" s="16">
        <v>6.2569943000000003E-2</v>
      </c>
      <c r="D21" s="16">
        <v>0.232740315</v>
      </c>
      <c r="E21" s="16">
        <v>2.8761025999999999E-2</v>
      </c>
      <c r="F21" s="16">
        <v>0.60300109400000002</v>
      </c>
      <c r="G21" s="16">
        <v>8.6328268E-2</v>
      </c>
      <c r="H21" s="16">
        <v>5.9737917000000001E-2</v>
      </c>
      <c r="I21" s="16">
        <v>0.590144314</v>
      </c>
      <c r="J21" s="16">
        <v>0.113853733</v>
      </c>
      <c r="K21" s="16">
        <v>0.72479516499999996</v>
      </c>
      <c r="L21" s="16">
        <v>0.59182092900000005</v>
      </c>
      <c r="M21" s="16">
        <v>6.4181771999999998E-2</v>
      </c>
      <c r="N21" s="16">
        <v>0.23169519999999999</v>
      </c>
      <c r="O21" s="16">
        <v>0.48242507400000001</v>
      </c>
      <c r="P21" s="16">
        <v>0.45784025900000003</v>
      </c>
      <c r="Q21" s="16">
        <v>0.23121597799999999</v>
      </c>
      <c r="R21" s="16">
        <v>0.27181529399999999</v>
      </c>
      <c r="S21" s="16">
        <v>0.143326807</v>
      </c>
      <c r="T21" s="16">
        <v>5.5342280000000001E-2</v>
      </c>
      <c r="U21" s="16">
        <v>3.0962758999999999E-2</v>
      </c>
      <c r="V21" s="16"/>
      <c r="W21" s="16">
        <v>8.3661251000000006E-2</v>
      </c>
      <c r="X21" s="16">
        <v>0.51245619099999995</v>
      </c>
      <c r="Y21" s="16">
        <v>0.54807041099999998</v>
      </c>
      <c r="Z21" s="16">
        <v>1.6763288000000001E-2</v>
      </c>
      <c r="AA21" s="16">
        <v>3.8764872999999998E-2</v>
      </c>
      <c r="AB21" s="16">
        <v>1.8957248999999999E-2</v>
      </c>
      <c r="AC21" s="16">
        <v>6.9294482000000004E-2</v>
      </c>
      <c r="AD21" s="16">
        <v>3.4554410000000001E-3</v>
      </c>
      <c r="AE21" s="16">
        <v>0.139625995</v>
      </c>
      <c r="AF21" s="16">
        <v>3.5991809999999999E-3</v>
      </c>
      <c r="AG21" s="16">
        <v>0.23183425099999999</v>
      </c>
      <c r="AH21" s="16">
        <v>4.5505900000000001E-4</v>
      </c>
      <c r="AI21" s="16">
        <v>0.62316857999999997</v>
      </c>
      <c r="AJ21" s="16">
        <v>1.7257543E-2</v>
      </c>
      <c r="AK21" s="16">
        <v>9.3983000000000001E-4</v>
      </c>
    </row>
    <row r="22" spans="1:37">
      <c r="A22" s="397">
        <v>20</v>
      </c>
      <c r="B22" s="16" t="s">
        <v>175</v>
      </c>
      <c r="C22" s="16">
        <v>0.24313865300000001</v>
      </c>
      <c r="D22" s="16">
        <v>0.45650758299999999</v>
      </c>
      <c r="E22" s="16">
        <v>1.5607704E-2</v>
      </c>
      <c r="F22" s="16">
        <v>8.3083197999999997E-2</v>
      </c>
      <c r="G22" s="16">
        <v>1.8102229999999999E-3</v>
      </c>
      <c r="H22" s="16">
        <v>0.42270470399999999</v>
      </c>
      <c r="I22" s="16">
        <v>5.1561942999999999E-2</v>
      </c>
      <c r="J22" s="16">
        <v>0.434033746</v>
      </c>
      <c r="K22" s="16">
        <v>0.10417712799999999</v>
      </c>
      <c r="L22" s="16">
        <v>0.15969654699999999</v>
      </c>
      <c r="M22" s="16">
        <v>0.164159837</v>
      </c>
      <c r="N22" s="16">
        <v>0.26293992500000002</v>
      </c>
      <c r="O22" s="16">
        <v>8.0160548999999998E-2</v>
      </c>
      <c r="P22" s="16">
        <v>0.14704446500000001</v>
      </c>
      <c r="Q22" s="16">
        <v>0.47219336499999998</v>
      </c>
      <c r="R22" s="16">
        <v>0.23973441700000001</v>
      </c>
      <c r="S22" s="16">
        <v>0.29252547099999998</v>
      </c>
      <c r="T22" s="16">
        <v>0.16416599900000001</v>
      </c>
      <c r="U22" s="16">
        <v>0.26230821900000001</v>
      </c>
      <c r="V22" s="16">
        <v>8.3661251000000006E-2</v>
      </c>
      <c r="W22" s="16"/>
      <c r="X22" s="16">
        <v>9.7773346999999997E-2</v>
      </c>
      <c r="Y22" s="16">
        <v>9.1706495999999998E-2</v>
      </c>
      <c r="Z22" s="16">
        <v>6.947132E-3</v>
      </c>
      <c r="AA22" s="16">
        <v>0.50531344600000005</v>
      </c>
      <c r="AB22" s="16">
        <v>0.34407551199999997</v>
      </c>
      <c r="AC22" s="16">
        <v>0.32444457300000001</v>
      </c>
      <c r="AD22" s="16">
        <v>0.29113684499999998</v>
      </c>
      <c r="AE22" s="16">
        <v>0.54915203599999995</v>
      </c>
      <c r="AF22" s="16">
        <v>7.0174881999999994E-2</v>
      </c>
      <c r="AG22" s="16">
        <v>0.33553029600000001</v>
      </c>
      <c r="AH22" s="16">
        <v>0.26570279299999999</v>
      </c>
      <c r="AI22" s="16">
        <v>7.6191762999999996E-2</v>
      </c>
      <c r="AJ22" s="16">
        <v>0.120077118</v>
      </c>
      <c r="AK22" s="16">
        <v>0.173451306</v>
      </c>
    </row>
    <row r="23" spans="1:37">
      <c r="A23" s="397">
        <v>21</v>
      </c>
      <c r="B23" s="16" t="s">
        <v>52</v>
      </c>
      <c r="C23" s="16">
        <v>8.7905485000000005E-2</v>
      </c>
      <c r="D23" s="16">
        <v>7.8932203000000006E-2</v>
      </c>
      <c r="E23" s="16">
        <v>2.7293780000000002E-3</v>
      </c>
      <c r="F23" s="16">
        <v>0.18493549400000001</v>
      </c>
      <c r="G23" s="16">
        <v>1.5902665E-2</v>
      </c>
      <c r="H23" s="16">
        <v>1.2694094E-2</v>
      </c>
      <c r="I23" s="16">
        <v>0.57693905099999998</v>
      </c>
      <c r="J23" s="16">
        <v>1.6068575000000002E-2</v>
      </c>
      <c r="K23" s="16">
        <v>0.85250909799999997</v>
      </c>
      <c r="L23" s="16">
        <v>0.97178552500000004</v>
      </c>
      <c r="M23" s="398">
        <v>2.4743200000000001E-5</v>
      </c>
      <c r="N23" s="16">
        <v>5.1576157999999997E-2</v>
      </c>
      <c r="O23" s="16">
        <v>0.99713597399999998</v>
      </c>
      <c r="P23" s="16">
        <v>0.33893288399999999</v>
      </c>
      <c r="Q23" s="16">
        <v>0.27658079200000002</v>
      </c>
      <c r="R23" s="16">
        <v>8.5270087999999994E-2</v>
      </c>
      <c r="S23" s="16">
        <v>1.5649917999999999E-2</v>
      </c>
      <c r="T23" s="16">
        <v>2.9706458000000002E-2</v>
      </c>
      <c r="U23" s="16">
        <v>4.8196699999999997E-4</v>
      </c>
      <c r="V23" s="16">
        <v>0.51245619099999995</v>
      </c>
      <c r="W23" s="16">
        <v>9.7773346999999997E-2</v>
      </c>
      <c r="X23" s="16"/>
      <c r="Y23" s="16">
        <v>0.99706628600000002</v>
      </c>
      <c r="Z23" s="16">
        <v>0.103387267</v>
      </c>
      <c r="AA23" s="16">
        <v>4.6693383999999998E-2</v>
      </c>
      <c r="AB23" s="16">
        <v>5.4540480000000004E-3</v>
      </c>
      <c r="AC23" s="16">
        <v>2.1660215E-2</v>
      </c>
      <c r="AD23" s="16">
        <v>3.5063540000000002E-3</v>
      </c>
      <c r="AE23" s="16">
        <v>3.8284674999999997E-2</v>
      </c>
      <c r="AF23" s="16">
        <v>4.1946399999999998E-4</v>
      </c>
      <c r="AG23" s="16">
        <v>0.12633611</v>
      </c>
      <c r="AH23" s="16">
        <v>1.4154599999999999E-4</v>
      </c>
      <c r="AI23" s="16">
        <v>0.96709730400000005</v>
      </c>
      <c r="AJ23" s="16">
        <v>3.2377230999999999E-2</v>
      </c>
      <c r="AK23" s="16">
        <v>2.821767E-2</v>
      </c>
    </row>
    <row r="24" spans="1:37">
      <c r="A24" s="397">
        <v>22</v>
      </c>
      <c r="B24" s="16" t="s">
        <v>211</v>
      </c>
      <c r="C24" s="16">
        <v>9.3937973999999994E-2</v>
      </c>
      <c r="D24" s="16">
        <v>8.2408822000000007E-2</v>
      </c>
      <c r="E24" s="16">
        <v>4.0285850000000003E-3</v>
      </c>
      <c r="F24" s="16">
        <v>0.198572321</v>
      </c>
      <c r="G24" s="16">
        <v>1.8434664E-2</v>
      </c>
      <c r="H24" s="16">
        <v>1.2415163999999999E-2</v>
      </c>
      <c r="I24" s="16">
        <v>0.61033807799999995</v>
      </c>
      <c r="J24" s="16">
        <v>1.6275437E-2</v>
      </c>
      <c r="K24" s="16">
        <v>0.88139598699999999</v>
      </c>
      <c r="L24" s="16">
        <v>0.97671191599999996</v>
      </c>
      <c r="M24" s="16">
        <v>2.1494799999999999E-4</v>
      </c>
      <c r="N24" s="16">
        <v>5.3544514000000001E-2</v>
      </c>
      <c r="O24" s="16">
        <v>0.99170724799999999</v>
      </c>
      <c r="P24" s="16">
        <v>0.33746871000000001</v>
      </c>
      <c r="Q24" s="16">
        <v>0.265921821</v>
      </c>
      <c r="R24" s="16">
        <v>9.1672044999999994E-2</v>
      </c>
      <c r="S24" s="16">
        <v>1.9504278999999999E-2</v>
      </c>
      <c r="T24" s="16">
        <v>2.7253467999999999E-2</v>
      </c>
      <c r="U24" s="16">
        <v>1.67212E-4</v>
      </c>
      <c r="V24" s="16">
        <v>0.54807041099999998</v>
      </c>
      <c r="W24" s="16">
        <v>9.1706495999999998E-2</v>
      </c>
      <c r="X24" s="16">
        <v>0.99706628600000002</v>
      </c>
      <c r="Y24" s="16"/>
      <c r="Z24" s="16">
        <v>0.107678679</v>
      </c>
      <c r="AA24" s="16">
        <v>4.4604696999999999E-2</v>
      </c>
      <c r="AB24" s="16">
        <v>6.3931960000000003E-3</v>
      </c>
      <c r="AC24" s="16">
        <v>2.1013843000000001E-2</v>
      </c>
      <c r="AD24" s="16">
        <v>2.4147679999999999E-3</v>
      </c>
      <c r="AE24" s="16">
        <v>3.7246673000000001E-2</v>
      </c>
      <c r="AF24" s="16">
        <v>8.8636200000000002E-4</v>
      </c>
      <c r="AG24" s="16">
        <v>0.130900977</v>
      </c>
      <c r="AH24" s="16">
        <v>1.8821800000000001E-4</v>
      </c>
      <c r="AI24" s="16">
        <v>0.98365195299999997</v>
      </c>
      <c r="AJ24" s="16">
        <v>2.5748772999999999E-2</v>
      </c>
      <c r="AK24" s="16">
        <v>2.4275888999999998E-2</v>
      </c>
    </row>
    <row r="25" spans="1:37">
      <c r="A25" s="397">
        <v>23</v>
      </c>
      <c r="B25" s="16" t="s">
        <v>30</v>
      </c>
      <c r="C25" s="16">
        <v>3.9197043000000001E-2</v>
      </c>
      <c r="D25" s="16">
        <v>0.35152562999999998</v>
      </c>
      <c r="E25" s="16">
        <v>0.75402687800000001</v>
      </c>
      <c r="F25" s="16">
        <v>0.13746608699999999</v>
      </c>
      <c r="G25" s="16">
        <v>0.51272421199999996</v>
      </c>
      <c r="H25" s="16">
        <v>0.55156017199999996</v>
      </c>
      <c r="I25" s="16">
        <v>7.8669110000000007E-3</v>
      </c>
      <c r="J25" s="16">
        <v>0.42611718599999998</v>
      </c>
      <c r="K25" s="16">
        <v>9.6318795999999998E-2</v>
      </c>
      <c r="L25" s="16">
        <v>0.11919608</v>
      </c>
      <c r="M25" s="16">
        <v>0.32118600899999999</v>
      </c>
      <c r="N25" s="16">
        <v>4.1609878000000003E-2</v>
      </c>
      <c r="O25" s="16">
        <v>9.7386933999999994E-2</v>
      </c>
      <c r="P25" s="16">
        <v>1.3645233999999999E-2</v>
      </c>
      <c r="Q25" s="16">
        <v>0.21227590499999999</v>
      </c>
      <c r="R25" s="16">
        <v>0.30734354800000002</v>
      </c>
      <c r="S25" s="16">
        <v>0.40976136699999999</v>
      </c>
      <c r="T25" s="16">
        <v>0.112337057</v>
      </c>
      <c r="U25" s="16">
        <v>0.27086584699999999</v>
      </c>
      <c r="V25" s="16">
        <v>1.6763288000000001E-2</v>
      </c>
      <c r="W25" s="16">
        <v>6.947132E-3</v>
      </c>
      <c r="X25" s="16">
        <v>0.103387267</v>
      </c>
      <c r="Y25" s="16">
        <v>0.107678679</v>
      </c>
      <c r="Z25" s="16"/>
      <c r="AA25" s="16">
        <v>0.15147110799999999</v>
      </c>
      <c r="AB25" s="16">
        <v>0.56119428500000001</v>
      </c>
      <c r="AC25" s="16">
        <v>0.31835497600000001</v>
      </c>
      <c r="AD25" s="16">
        <v>0.19754334400000001</v>
      </c>
      <c r="AE25" s="16">
        <v>0.185606994</v>
      </c>
      <c r="AF25" s="16">
        <v>0.80175733000000005</v>
      </c>
      <c r="AG25" s="16">
        <v>0.351046425</v>
      </c>
      <c r="AH25" s="16">
        <v>0.25132487199999998</v>
      </c>
      <c r="AI25" s="16">
        <v>0.115536521</v>
      </c>
      <c r="AJ25" s="16">
        <v>6.9693774E-2</v>
      </c>
      <c r="AK25" s="16">
        <v>0.27760348200000001</v>
      </c>
    </row>
    <row r="26" spans="1:37">
      <c r="A26" s="397">
        <v>24</v>
      </c>
      <c r="B26" s="16" t="s">
        <v>16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</row>
    <row r="27" spans="1:37">
      <c r="A27" s="397">
        <v>25</v>
      </c>
      <c r="B27" s="16" t="s">
        <v>174</v>
      </c>
      <c r="C27" s="16">
        <v>7.5503599999999999E-3</v>
      </c>
      <c r="D27" s="16">
        <v>0.59593864299999999</v>
      </c>
      <c r="E27" s="16">
        <v>0.18636107499999999</v>
      </c>
      <c r="F27" s="16">
        <v>1.4101303000000001E-2</v>
      </c>
      <c r="G27" s="16">
        <v>0.10044112700000001</v>
      </c>
      <c r="H27" s="16">
        <v>0.63273495499999999</v>
      </c>
      <c r="I27" s="16">
        <v>0.17364407000000001</v>
      </c>
      <c r="J27" s="16">
        <v>0.59890603799999997</v>
      </c>
      <c r="K27" s="16">
        <v>4.3359693999999997E-2</v>
      </c>
      <c r="L27" s="16">
        <v>8.4163125000000005E-2</v>
      </c>
      <c r="M27" s="16">
        <v>1.0587533999999999E-2</v>
      </c>
      <c r="N27" s="16">
        <v>0.14023068299999999</v>
      </c>
      <c r="O27" s="16">
        <v>3.6563103999999999E-2</v>
      </c>
      <c r="P27" s="16">
        <v>0.12134882299999999</v>
      </c>
      <c r="Q27" s="16">
        <v>0.15144613400000001</v>
      </c>
      <c r="R27" s="16">
        <v>3.3191666000000002E-2</v>
      </c>
      <c r="S27" s="16">
        <v>0.351669923</v>
      </c>
      <c r="T27" s="16">
        <v>5.1546742E-2</v>
      </c>
      <c r="U27" s="16">
        <v>4.1507688000000001E-2</v>
      </c>
      <c r="V27" s="16">
        <v>3.8764872999999998E-2</v>
      </c>
      <c r="W27" s="16">
        <v>0.50531344600000005</v>
      </c>
      <c r="X27" s="16">
        <v>4.6693383999999998E-2</v>
      </c>
      <c r="Y27" s="16">
        <v>4.4604696999999999E-2</v>
      </c>
      <c r="Z27" s="16">
        <v>0.15147110799999999</v>
      </c>
      <c r="AA27" s="16"/>
      <c r="AB27" s="16">
        <v>0.58398686899999996</v>
      </c>
      <c r="AC27" s="16">
        <v>5.2443402E-2</v>
      </c>
      <c r="AD27" s="16">
        <v>9.0807271999999994E-2</v>
      </c>
      <c r="AE27" s="16">
        <v>0.36580087700000002</v>
      </c>
      <c r="AF27" s="16">
        <v>0.30406457399999998</v>
      </c>
      <c r="AG27" s="16">
        <v>0.54090640300000004</v>
      </c>
      <c r="AH27" s="16">
        <v>0.111911924</v>
      </c>
      <c r="AI27" s="16">
        <v>3.8885326999999997E-2</v>
      </c>
      <c r="AJ27" s="16">
        <v>0.128325099</v>
      </c>
      <c r="AK27" s="16">
        <v>2.6650700999999999E-2</v>
      </c>
    </row>
    <row r="28" spans="1:37">
      <c r="A28" s="397">
        <v>26</v>
      </c>
      <c r="B28" s="16" t="s">
        <v>25</v>
      </c>
      <c r="C28" s="16">
        <v>1.0342603000000001E-2</v>
      </c>
      <c r="D28" s="16">
        <v>0.78398555700000006</v>
      </c>
      <c r="E28" s="16">
        <v>0.41019752199999998</v>
      </c>
      <c r="F28" s="16">
        <v>8.8285829999999992E-3</v>
      </c>
      <c r="G28" s="16">
        <v>0.19029476100000001</v>
      </c>
      <c r="H28" s="16">
        <v>0.84563755699999998</v>
      </c>
      <c r="I28" s="16">
        <v>2.6286149999999999E-3</v>
      </c>
      <c r="J28" s="16">
        <v>0.80174688199999999</v>
      </c>
      <c r="K28" s="16">
        <v>3.1587719999999998E-3</v>
      </c>
      <c r="L28" s="16">
        <v>1.7494900000000001E-4</v>
      </c>
      <c r="M28" s="16">
        <v>1.9451760000000001E-3</v>
      </c>
      <c r="N28" s="16">
        <v>4.1684516999999997E-2</v>
      </c>
      <c r="O28" s="16">
        <v>8.5982439999999997E-3</v>
      </c>
      <c r="P28" s="16">
        <v>2.2393736000000001E-2</v>
      </c>
      <c r="Q28" s="16">
        <v>2.2723884999999999E-2</v>
      </c>
      <c r="R28" s="398">
        <v>8.19905E-5</v>
      </c>
      <c r="S28" s="16">
        <v>0.62324854200000002</v>
      </c>
      <c r="T28" s="16">
        <v>1.596625E-3</v>
      </c>
      <c r="U28" s="16">
        <v>2.3575839999999998E-3</v>
      </c>
      <c r="V28" s="16">
        <v>1.8957248999999999E-2</v>
      </c>
      <c r="W28" s="16">
        <v>0.34407551199999997</v>
      </c>
      <c r="X28" s="16">
        <v>5.4540480000000004E-3</v>
      </c>
      <c r="Y28" s="16">
        <v>6.3931960000000003E-3</v>
      </c>
      <c r="Z28" s="16">
        <v>0.56119428500000001</v>
      </c>
      <c r="AA28" s="16">
        <v>0.58398686899999996</v>
      </c>
      <c r="AB28" s="16"/>
      <c r="AC28" s="398">
        <v>5.65102E-5</v>
      </c>
      <c r="AD28" s="16">
        <v>2.0558786999999999E-2</v>
      </c>
      <c r="AE28" s="16">
        <v>0.56269824599999996</v>
      </c>
      <c r="AF28" s="16">
        <v>0.59358621300000003</v>
      </c>
      <c r="AG28" s="16">
        <v>0.63890579700000005</v>
      </c>
      <c r="AH28" s="16">
        <v>1.0087710000000001E-3</v>
      </c>
      <c r="AI28" s="16">
        <v>8.7306329999999998E-3</v>
      </c>
      <c r="AJ28" s="16">
        <v>1.9498122999999999E-2</v>
      </c>
      <c r="AK28" s="16">
        <v>7.5714200000000004E-4</v>
      </c>
    </row>
    <row r="29" spans="1:37">
      <c r="A29" s="397">
        <v>27</v>
      </c>
      <c r="B29" s="16" t="s">
        <v>47</v>
      </c>
      <c r="C29" s="16">
        <v>0.36874089799999998</v>
      </c>
      <c r="D29" s="16">
        <v>8.8102799999999995E-4</v>
      </c>
      <c r="E29" s="16">
        <v>0.49238722899999998</v>
      </c>
      <c r="F29" s="16">
        <v>0.45813762299999999</v>
      </c>
      <c r="G29" s="16">
        <v>0.51057464900000005</v>
      </c>
      <c r="H29" s="16">
        <v>1.0749326999999999E-2</v>
      </c>
      <c r="I29" s="16">
        <v>5.0509399999999999E-4</v>
      </c>
      <c r="J29" s="16">
        <v>4.4347739999999998E-3</v>
      </c>
      <c r="K29" s="16">
        <v>2.5870739E-2</v>
      </c>
      <c r="L29" s="16">
        <v>6.5932777999999997E-2</v>
      </c>
      <c r="M29" s="16">
        <v>0.88510834199999999</v>
      </c>
      <c r="N29" s="16">
        <v>0.60802817200000003</v>
      </c>
      <c r="O29" s="16">
        <v>1.2405050000000001E-2</v>
      </c>
      <c r="P29" s="16">
        <v>0.221973056</v>
      </c>
      <c r="Q29" s="16">
        <v>0.72106967799999999</v>
      </c>
      <c r="R29" s="16">
        <v>0.85305820899999996</v>
      </c>
      <c r="S29" s="16">
        <v>3.7930397999999997E-2</v>
      </c>
      <c r="T29" s="16">
        <v>0.58328541700000003</v>
      </c>
      <c r="U29" s="16">
        <v>0.852636846</v>
      </c>
      <c r="V29" s="16">
        <v>6.9294482000000004E-2</v>
      </c>
      <c r="W29" s="16">
        <v>0.32444457300000001</v>
      </c>
      <c r="X29" s="16">
        <v>2.1660215E-2</v>
      </c>
      <c r="Y29" s="16">
        <v>2.1013843000000001E-2</v>
      </c>
      <c r="Z29" s="16">
        <v>0.31835497600000001</v>
      </c>
      <c r="AA29" s="16">
        <v>5.2443402E-2</v>
      </c>
      <c r="AB29" s="398">
        <v>5.65102E-5</v>
      </c>
      <c r="AC29" s="16"/>
      <c r="AD29" s="16">
        <v>0.64738986899999995</v>
      </c>
      <c r="AE29" s="16">
        <v>7.0086657999999996E-2</v>
      </c>
      <c r="AF29" s="16">
        <v>0.321310451</v>
      </c>
      <c r="AG29" s="16">
        <v>9.4606580000000003E-3</v>
      </c>
      <c r="AH29" s="16">
        <v>0.65761090600000005</v>
      </c>
      <c r="AI29" s="16">
        <v>1.9056802000000001E-2</v>
      </c>
      <c r="AJ29" s="16">
        <v>0.19201225399999999</v>
      </c>
      <c r="AK29" s="16">
        <v>0.64731834799999999</v>
      </c>
    </row>
    <row r="30" spans="1:37">
      <c r="A30" s="397">
        <v>28</v>
      </c>
      <c r="B30" s="16" t="s">
        <v>31</v>
      </c>
      <c r="C30" s="16">
        <v>0.39579669200000001</v>
      </c>
      <c r="D30" s="16">
        <v>2.1606996999999999E-2</v>
      </c>
      <c r="E30" s="16">
        <v>0.25378273099999998</v>
      </c>
      <c r="F30" s="16">
        <v>0.220345601</v>
      </c>
      <c r="G30" s="16">
        <v>0.30046742999999998</v>
      </c>
      <c r="H30" s="16">
        <v>1.31098E-3</v>
      </c>
      <c r="I30" s="16">
        <v>1.2704567E-2</v>
      </c>
      <c r="J30" s="16">
        <v>2.8478722000000001E-2</v>
      </c>
      <c r="K30" s="16">
        <v>2.0352599999999999E-4</v>
      </c>
      <c r="L30" s="16">
        <v>5.1119759999999998E-3</v>
      </c>
      <c r="M30" s="16">
        <v>0.76637447000000003</v>
      </c>
      <c r="N30" s="16">
        <v>0.32922968000000002</v>
      </c>
      <c r="O30" s="16">
        <v>1.0101703E-2</v>
      </c>
      <c r="P30" s="16">
        <v>1.4147919E-2</v>
      </c>
      <c r="Q30" s="16">
        <v>0.35490450899999998</v>
      </c>
      <c r="R30" s="16">
        <v>0.61475042899999999</v>
      </c>
      <c r="S30" s="398">
        <v>4.9724700000000002E-5</v>
      </c>
      <c r="T30" s="16">
        <v>0.23898517499999999</v>
      </c>
      <c r="U30" s="16">
        <v>0.909952498</v>
      </c>
      <c r="V30" s="16">
        <v>3.4554410000000001E-3</v>
      </c>
      <c r="W30" s="16">
        <v>0.29113684499999998</v>
      </c>
      <c r="X30" s="16">
        <v>3.5063540000000002E-3</v>
      </c>
      <c r="Y30" s="16">
        <v>2.4147679999999999E-3</v>
      </c>
      <c r="Z30" s="16">
        <v>0.19754334400000001</v>
      </c>
      <c r="AA30" s="16">
        <v>9.0807271999999994E-2</v>
      </c>
      <c r="AB30" s="16">
        <v>2.0558786999999999E-2</v>
      </c>
      <c r="AC30" s="16">
        <v>0.64738986899999995</v>
      </c>
      <c r="AD30" s="16"/>
      <c r="AE30" s="16">
        <v>9.4477716000000003E-2</v>
      </c>
      <c r="AF30" s="16">
        <v>0.13320683799999999</v>
      </c>
      <c r="AG30" s="398">
        <v>9.8514899999999994E-5</v>
      </c>
      <c r="AH30" s="16">
        <v>0.84770444899999997</v>
      </c>
      <c r="AI30" s="16">
        <v>6.1432000000000001E-4</v>
      </c>
      <c r="AJ30" s="16">
        <v>0.728664282</v>
      </c>
      <c r="AK30" s="16">
        <v>0.93601016599999998</v>
      </c>
    </row>
    <row r="31" spans="1:37">
      <c r="A31" s="397">
        <v>29</v>
      </c>
      <c r="B31" s="16" t="s">
        <v>178</v>
      </c>
      <c r="C31" s="16">
        <v>0.19789317300000001</v>
      </c>
      <c r="D31" s="16">
        <v>0.75678712800000003</v>
      </c>
      <c r="E31" s="16">
        <v>0.12420245100000001</v>
      </c>
      <c r="F31" s="16">
        <v>7.9703759999999998E-2</v>
      </c>
      <c r="G31" s="16">
        <v>8.6859100000000005E-4</v>
      </c>
      <c r="H31" s="16">
        <v>0.68656417999999997</v>
      </c>
      <c r="I31" s="16">
        <v>1.0389506999999999E-2</v>
      </c>
      <c r="J31" s="16">
        <v>0.84848795099999996</v>
      </c>
      <c r="K31" s="16">
        <v>3.5066449E-2</v>
      </c>
      <c r="L31" s="16">
        <v>5.7421595999999998E-2</v>
      </c>
      <c r="M31" s="16">
        <v>4.5671417999999998E-2</v>
      </c>
      <c r="N31" s="16">
        <v>0.33407763800000001</v>
      </c>
      <c r="O31" s="16">
        <v>3.2577229999999999E-2</v>
      </c>
      <c r="P31" s="16">
        <v>0.31982100600000002</v>
      </c>
      <c r="Q31" s="16">
        <v>0.16918153399999999</v>
      </c>
      <c r="R31" s="16">
        <v>9.3232756999999999E-2</v>
      </c>
      <c r="S31" s="16">
        <v>0.35224543800000002</v>
      </c>
      <c r="T31" s="16">
        <v>0.16666799700000001</v>
      </c>
      <c r="U31" s="16">
        <v>7.2826758000000005E-2</v>
      </c>
      <c r="V31" s="16">
        <v>0.139625995</v>
      </c>
      <c r="W31" s="16">
        <v>0.54915203599999995</v>
      </c>
      <c r="X31" s="16">
        <v>3.8284674999999997E-2</v>
      </c>
      <c r="Y31" s="16">
        <v>3.7246673000000001E-2</v>
      </c>
      <c r="Z31" s="16">
        <v>0.185606994</v>
      </c>
      <c r="AA31" s="16">
        <v>0.36580087700000002</v>
      </c>
      <c r="AB31" s="16">
        <v>0.56269824599999996</v>
      </c>
      <c r="AC31" s="16">
        <v>7.0086657999999996E-2</v>
      </c>
      <c r="AD31" s="16">
        <v>9.4477716000000003E-2</v>
      </c>
      <c r="AE31" s="16"/>
      <c r="AF31" s="16">
        <v>0.29268524600000001</v>
      </c>
      <c r="AG31" s="16">
        <v>0.70945211200000002</v>
      </c>
      <c r="AH31" s="16">
        <v>0.103815767</v>
      </c>
      <c r="AI31" s="16">
        <v>3.4016866E-2</v>
      </c>
      <c r="AJ31" s="16">
        <v>5.0307019000000001E-2</v>
      </c>
      <c r="AK31" s="16">
        <v>1.4829147000000001E-2</v>
      </c>
    </row>
    <row r="32" spans="1:37">
      <c r="A32" s="397">
        <v>30</v>
      </c>
      <c r="B32" s="16" t="s">
        <v>245</v>
      </c>
      <c r="C32" s="16">
        <v>2.9354340999999999E-2</v>
      </c>
      <c r="D32" s="16">
        <v>0.52703821399999995</v>
      </c>
      <c r="E32" s="16">
        <v>0.94735150599999995</v>
      </c>
      <c r="F32" s="16">
        <v>0.17620406</v>
      </c>
      <c r="G32" s="16">
        <v>0.64015097899999995</v>
      </c>
      <c r="H32" s="16">
        <v>0.733470179</v>
      </c>
      <c r="I32" s="16">
        <v>6.800113E-3</v>
      </c>
      <c r="J32" s="16">
        <v>0.53506205500000004</v>
      </c>
      <c r="K32" s="16">
        <v>3.3538700000000001E-3</v>
      </c>
      <c r="L32" s="16">
        <v>3.0451929999999999E-3</v>
      </c>
      <c r="M32" s="16">
        <v>0.38940456299999998</v>
      </c>
      <c r="N32" s="16">
        <v>5.8366465999999999E-2</v>
      </c>
      <c r="O32" s="398">
        <v>8.6534399999999996E-5</v>
      </c>
      <c r="P32" s="16">
        <v>2.014545E-3</v>
      </c>
      <c r="Q32" s="16">
        <v>9.5070002000000001E-2</v>
      </c>
      <c r="R32" s="16">
        <v>0.308698586</v>
      </c>
      <c r="S32" s="16">
        <v>0.52444495800000002</v>
      </c>
      <c r="T32" s="16">
        <v>0.130736979</v>
      </c>
      <c r="U32" s="16">
        <v>0.27408893400000001</v>
      </c>
      <c r="V32" s="16">
        <v>3.5991809999999999E-3</v>
      </c>
      <c r="W32" s="16">
        <v>7.0174881999999994E-2</v>
      </c>
      <c r="X32" s="16">
        <v>4.1946399999999998E-4</v>
      </c>
      <c r="Y32" s="16">
        <v>8.8636200000000002E-4</v>
      </c>
      <c r="Z32" s="16">
        <v>0.80175733000000005</v>
      </c>
      <c r="AA32" s="16">
        <v>0.30406457399999998</v>
      </c>
      <c r="AB32" s="16">
        <v>0.59358621300000003</v>
      </c>
      <c r="AC32" s="16">
        <v>0.321310451</v>
      </c>
      <c r="AD32" s="16">
        <v>0.13320683799999999</v>
      </c>
      <c r="AE32" s="16">
        <v>0.29268524600000001</v>
      </c>
      <c r="AF32" s="16"/>
      <c r="AG32" s="16">
        <v>0.59479154599999995</v>
      </c>
      <c r="AH32" s="16">
        <v>0.136430792</v>
      </c>
      <c r="AI32" s="16">
        <v>2.6375190000000001E-3</v>
      </c>
      <c r="AJ32" s="16">
        <v>1.6258212000000001E-2</v>
      </c>
      <c r="AK32" s="16">
        <v>0.26481500499999999</v>
      </c>
    </row>
    <row r="33" spans="1:37">
      <c r="A33" s="397">
        <v>31</v>
      </c>
      <c r="B33" s="16" t="s">
        <v>246</v>
      </c>
      <c r="C33" s="398">
        <v>2.0011900000000001E-5</v>
      </c>
      <c r="D33" s="16">
        <v>0.93944787299999999</v>
      </c>
      <c r="E33" s="16">
        <v>0.40804035799999999</v>
      </c>
      <c r="F33" s="16">
        <v>2.0341809999999998E-2</v>
      </c>
      <c r="G33" s="16">
        <v>0.142345744</v>
      </c>
      <c r="H33" s="16">
        <v>0.87771047999999996</v>
      </c>
      <c r="I33" s="16">
        <v>0.19805711600000001</v>
      </c>
      <c r="J33" s="16">
        <v>0.86300857799999997</v>
      </c>
      <c r="K33" s="16">
        <v>0.15732589399999999</v>
      </c>
      <c r="L33" s="16">
        <v>0.14533286000000001</v>
      </c>
      <c r="M33" s="16">
        <v>2.4600302000000001E-2</v>
      </c>
      <c r="N33" s="16">
        <v>7.8205573E-2</v>
      </c>
      <c r="O33" s="16">
        <v>0.119096439</v>
      </c>
      <c r="P33" s="16">
        <v>0.217411402</v>
      </c>
      <c r="Q33" s="16">
        <v>4.0448331999999997E-2</v>
      </c>
      <c r="R33" s="398">
        <v>9.5428300000000002E-5</v>
      </c>
      <c r="S33" s="16">
        <v>0.64641137199999998</v>
      </c>
      <c r="T33" s="16">
        <v>2.4481669999999998E-3</v>
      </c>
      <c r="U33" s="16">
        <v>7.6331990000000002E-3</v>
      </c>
      <c r="V33" s="16">
        <v>0.23183425099999999</v>
      </c>
      <c r="W33" s="16">
        <v>0.33553029600000001</v>
      </c>
      <c r="X33" s="16">
        <v>0.12633611</v>
      </c>
      <c r="Y33" s="16">
        <v>0.130900977</v>
      </c>
      <c r="Z33" s="16">
        <v>0.351046425</v>
      </c>
      <c r="AA33" s="16">
        <v>0.54090640300000004</v>
      </c>
      <c r="AB33" s="16">
        <v>0.63890579700000005</v>
      </c>
      <c r="AC33" s="16">
        <v>9.4606580000000003E-3</v>
      </c>
      <c r="AD33" s="398">
        <v>9.8514899999999994E-5</v>
      </c>
      <c r="AE33" s="16">
        <v>0.70945211200000002</v>
      </c>
      <c r="AF33" s="16">
        <v>0.59479154599999995</v>
      </c>
      <c r="AG33" s="16"/>
      <c r="AH33" s="398">
        <v>9.4137999999999999E-5</v>
      </c>
      <c r="AI33" s="16">
        <v>0.138833123</v>
      </c>
      <c r="AJ33" s="16">
        <v>9.4766139999999995E-3</v>
      </c>
      <c r="AK33" s="16">
        <v>3.7538686000000002E-2</v>
      </c>
    </row>
    <row r="34" spans="1:37">
      <c r="A34" s="397">
        <v>32</v>
      </c>
      <c r="B34" s="16" t="s">
        <v>48</v>
      </c>
      <c r="C34" s="16">
        <v>0.52476222699999997</v>
      </c>
      <c r="D34" s="16">
        <v>5.5571479999999996E-3</v>
      </c>
      <c r="E34" s="16">
        <v>0.25073507</v>
      </c>
      <c r="F34" s="16">
        <v>0.121551887</v>
      </c>
      <c r="G34" s="16">
        <v>0.334436077</v>
      </c>
      <c r="H34" s="398">
        <v>4.9388E-6</v>
      </c>
      <c r="I34" s="16">
        <v>1.1692334E-2</v>
      </c>
      <c r="J34" s="16">
        <v>2.2736395E-2</v>
      </c>
      <c r="K34" s="16">
        <v>2.9204200000000001E-4</v>
      </c>
      <c r="L34" s="16">
        <v>1.0928495E-2</v>
      </c>
      <c r="M34" s="16">
        <v>0.669007087</v>
      </c>
      <c r="N34" s="16">
        <v>0.41944899200000002</v>
      </c>
      <c r="O34" s="16">
        <v>3.1293100000000002E-4</v>
      </c>
      <c r="P34" s="16">
        <v>9.1058952999999998E-2</v>
      </c>
      <c r="Q34" s="16">
        <v>0.40325402700000001</v>
      </c>
      <c r="R34" s="16">
        <v>0.51531171899999995</v>
      </c>
      <c r="S34" s="16">
        <v>4.0230672000000002E-2</v>
      </c>
      <c r="T34" s="16">
        <v>0.45434971299999999</v>
      </c>
      <c r="U34" s="16">
        <v>0.77329034299999999</v>
      </c>
      <c r="V34" s="16">
        <v>4.5505900000000001E-4</v>
      </c>
      <c r="W34" s="16">
        <v>0.26570279299999999</v>
      </c>
      <c r="X34" s="16">
        <v>1.4154599999999999E-4</v>
      </c>
      <c r="Y34" s="16">
        <v>1.8821800000000001E-4</v>
      </c>
      <c r="Z34" s="16">
        <v>0.25132487199999998</v>
      </c>
      <c r="AA34" s="16">
        <v>0.111911924</v>
      </c>
      <c r="AB34" s="16">
        <v>1.0087710000000001E-3</v>
      </c>
      <c r="AC34" s="16">
        <v>0.65761090600000005</v>
      </c>
      <c r="AD34" s="16">
        <v>0.84770444899999997</v>
      </c>
      <c r="AE34" s="16">
        <v>0.103815767</v>
      </c>
      <c r="AF34" s="16">
        <v>0.136430792</v>
      </c>
      <c r="AG34" s="398">
        <v>9.4137999999999999E-5</v>
      </c>
      <c r="AH34" s="16"/>
      <c r="AI34" s="16">
        <v>3.1898199999999999E-4</v>
      </c>
      <c r="AJ34" s="16">
        <v>0.66818368900000003</v>
      </c>
      <c r="AK34" s="16">
        <v>0.78235264999999998</v>
      </c>
    </row>
    <row r="35" spans="1:37">
      <c r="A35" s="397">
        <v>33</v>
      </c>
      <c r="B35" s="16" t="s">
        <v>26</v>
      </c>
      <c r="C35" s="16">
        <v>0.10662308400000001</v>
      </c>
      <c r="D35" s="16">
        <v>8.890344E-2</v>
      </c>
      <c r="E35" s="16">
        <v>7.962785E-3</v>
      </c>
      <c r="F35" s="16">
        <v>0.22769629</v>
      </c>
      <c r="G35" s="16">
        <v>2.4653108999999999E-2</v>
      </c>
      <c r="H35" s="16">
        <v>1.1488503000000001E-2</v>
      </c>
      <c r="I35" s="16">
        <v>0.67780861699999995</v>
      </c>
      <c r="J35" s="16">
        <v>1.6385541999999999E-2</v>
      </c>
      <c r="K35" s="16">
        <v>0.93023622800000005</v>
      </c>
      <c r="L35" s="16">
        <v>0.96558559499999996</v>
      </c>
      <c r="M35" s="16">
        <v>1.395531E-3</v>
      </c>
      <c r="N35" s="16">
        <v>5.7039748000000001E-2</v>
      </c>
      <c r="O35" s="16">
        <v>0.95608318999999997</v>
      </c>
      <c r="P35" s="16">
        <v>0.32623272800000003</v>
      </c>
      <c r="Q35" s="16">
        <v>0.23570981899999999</v>
      </c>
      <c r="R35" s="16">
        <v>0.105396359</v>
      </c>
      <c r="S35" s="16">
        <v>2.9719506999999999E-2</v>
      </c>
      <c r="T35" s="16">
        <v>2.1315727999999999E-2</v>
      </c>
      <c r="U35" s="398">
        <v>7.2573300000000005E-5</v>
      </c>
      <c r="V35" s="16">
        <v>0.62316857999999997</v>
      </c>
      <c r="W35" s="16">
        <v>7.6191762999999996E-2</v>
      </c>
      <c r="X35" s="16">
        <v>0.96709730400000005</v>
      </c>
      <c r="Y35" s="16">
        <v>0.98365195299999997</v>
      </c>
      <c r="Z35" s="16">
        <v>0.115536521</v>
      </c>
      <c r="AA35" s="16">
        <v>3.8885326999999997E-2</v>
      </c>
      <c r="AB35" s="16">
        <v>8.7306329999999998E-3</v>
      </c>
      <c r="AC35" s="16">
        <v>1.9056802000000001E-2</v>
      </c>
      <c r="AD35" s="16">
        <v>6.1432000000000001E-4</v>
      </c>
      <c r="AE35" s="16">
        <v>3.4016866E-2</v>
      </c>
      <c r="AF35" s="16">
        <v>2.6375190000000001E-3</v>
      </c>
      <c r="AG35" s="16">
        <v>0.138833123</v>
      </c>
      <c r="AH35" s="16">
        <v>3.1898199999999999E-4</v>
      </c>
      <c r="AI35" s="16"/>
      <c r="AJ35" s="16">
        <v>1.2684209E-2</v>
      </c>
      <c r="AK35" s="16">
        <v>1.5687706999999999E-2</v>
      </c>
    </row>
    <row r="36" spans="1:37">
      <c r="A36" s="397">
        <v>34</v>
      </c>
      <c r="B36" s="16" t="s">
        <v>22</v>
      </c>
      <c r="C36" s="16">
        <v>0.21315616100000001</v>
      </c>
      <c r="D36" s="16">
        <v>2.6685396E-2</v>
      </c>
      <c r="E36" s="16">
        <v>5.2799351000000001E-2</v>
      </c>
      <c r="F36" s="16">
        <v>1.2355563999999999E-2</v>
      </c>
      <c r="G36" s="16">
        <v>7.8580281000000002E-2</v>
      </c>
      <c r="H36" s="16">
        <v>1.5065930999999999E-2</v>
      </c>
      <c r="I36" s="16">
        <v>4.6927929999999998E-3</v>
      </c>
      <c r="J36" s="16">
        <v>4.0426241000000002E-2</v>
      </c>
      <c r="K36" s="16">
        <v>1.5531946E-2</v>
      </c>
      <c r="L36" s="16">
        <v>5.5661690000000002E-3</v>
      </c>
      <c r="M36" s="16">
        <v>0.32778299100000002</v>
      </c>
      <c r="N36" s="16">
        <v>0.111737424</v>
      </c>
      <c r="O36" s="16">
        <v>4.5123533E-2</v>
      </c>
      <c r="P36" s="16">
        <v>7.8817799999999997E-3</v>
      </c>
      <c r="Q36" s="16">
        <v>4.2598958999999999E-2</v>
      </c>
      <c r="R36" s="16">
        <v>0.19482306399999999</v>
      </c>
      <c r="S36" s="16">
        <v>3.5132620000000001E-3</v>
      </c>
      <c r="T36" s="16">
        <v>7.2739737999999998E-2</v>
      </c>
      <c r="U36" s="16">
        <v>0.483344314</v>
      </c>
      <c r="V36" s="16">
        <v>1.7257543E-2</v>
      </c>
      <c r="W36" s="16">
        <v>0.120077118</v>
      </c>
      <c r="X36" s="16">
        <v>3.2377230999999999E-2</v>
      </c>
      <c r="Y36" s="16">
        <v>2.5748772999999999E-2</v>
      </c>
      <c r="Z36" s="16">
        <v>6.9693774E-2</v>
      </c>
      <c r="AA36" s="16">
        <v>0.128325099</v>
      </c>
      <c r="AB36" s="16">
        <v>1.9498122999999999E-2</v>
      </c>
      <c r="AC36" s="16">
        <v>0.19201225399999999</v>
      </c>
      <c r="AD36" s="16">
        <v>0.728664282</v>
      </c>
      <c r="AE36" s="16">
        <v>5.0307019000000001E-2</v>
      </c>
      <c r="AF36" s="16">
        <v>1.6258212000000001E-2</v>
      </c>
      <c r="AG36" s="16">
        <v>9.4766139999999995E-3</v>
      </c>
      <c r="AH36" s="16">
        <v>0.66818368900000003</v>
      </c>
      <c r="AI36" s="16">
        <v>1.2684209E-2</v>
      </c>
      <c r="AJ36" s="16"/>
      <c r="AK36" s="16">
        <v>0.68725240099999996</v>
      </c>
    </row>
    <row r="37" spans="1:37">
      <c r="A37" s="397">
        <v>35</v>
      </c>
      <c r="B37" s="16" t="s">
        <v>27</v>
      </c>
      <c r="C37" s="16">
        <v>0.35120059100000001</v>
      </c>
      <c r="D37" s="16">
        <v>2.3609490000000002E-3</v>
      </c>
      <c r="E37" s="16">
        <v>0.39167736199999997</v>
      </c>
      <c r="F37" s="16">
        <v>0.17393259</v>
      </c>
      <c r="G37" s="16">
        <v>0.361156961</v>
      </c>
      <c r="H37" s="16">
        <v>1.9484458E-2</v>
      </c>
      <c r="I37" s="16">
        <v>2.4634588999999998E-2</v>
      </c>
      <c r="J37" s="398">
        <v>7.1644500000000002E-5</v>
      </c>
      <c r="K37" s="16">
        <v>1.0873961E-2</v>
      </c>
      <c r="L37" s="16">
        <v>1.3937909999999999E-3</v>
      </c>
      <c r="M37" s="16">
        <v>0.79888139700000005</v>
      </c>
      <c r="N37" s="16">
        <v>0.281978487</v>
      </c>
      <c r="O37" s="16">
        <v>4.3516050000000001E-2</v>
      </c>
      <c r="P37" s="16">
        <v>1.9187499999999999E-4</v>
      </c>
      <c r="Q37" s="16">
        <v>0.243167142</v>
      </c>
      <c r="R37" s="16">
        <v>0.58732457100000002</v>
      </c>
      <c r="S37" s="16">
        <v>2.0291145E-2</v>
      </c>
      <c r="T37" s="16">
        <v>0.24151703799999999</v>
      </c>
      <c r="U37" s="16">
        <v>0.91017231300000001</v>
      </c>
      <c r="V37" s="16">
        <v>9.3983000000000001E-4</v>
      </c>
      <c r="W37" s="16">
        <v>0.173451306</v>
      </c>
      <c r="X37" s="16">
        <v>2.821767E-2</v>
      </c>
      <c r="Y37" s="16">
        <v>2.4275888999999998E-2</v>
      </c>
      <c r="Z37" s="16">
        <v>0.27760348200000001</v>
      </c>
      <c r="AA37" s="16">
        <v>2.6650700999999999E-2</v>
      </c>
      <c r="AB37" s="16">
        <v>7.5714200000000004E-4</v>
      </c>
      <c r="AC37" s="16">
        <v>0.64731834799999999</v>
      </c>
      <c r="AD37" s="16">
        <v>0.93601016599999998</v>
      </c>
      <c r="AE37" s="16">
        <v>1.4829147000000001E-2</v>
      </c>
      <c r="AF37" s="16">
        <v>0.26481500499999999</v>
      </c>
      <c r="AG37" s="16">
        <v>3.7538686000000002E-2</v>
      </c>
      <c r="AH37" s="16">
        <v>0.78235264999999998</v>
      </c>
      <c r="AI37" s="16">
        <v>1.5687706999999999E-2</v>
      </c>
      <c r="AJ37" s="16">
        <v>0.68725240099999996</v>
      </c>
      <c r="AK37" s="16"/>
    </row>
  </sheetData>
  <sortState xmlns:xlrd2="http://schemas.microsoft.com/office/spreadsheetml/2017/richdata2" ref="A2:AK37">
    <sortCondition ref="A1:A37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0F0AB-2D5F-7F4B-BF5E-6B6B7A9343AA}">
  <sheetPr>
    <tabColor rgb="FFAB51D6"/>
  </sheetPr>
  <dimension ref="A1:AJ37"/>
  <sheetViews>
    <sheetView workbookViewId="0">
      <selection sqref="A1:A1048576"/>
    </sheetView>
  </sheetViews>
  <sheetFormatPr defaultColWidth="11.42578125" defaultRowHeight="15"/>
  <sheetData>
    <row r="1" spans="1:36">
      <c r="A1" s="109"/>
      <c r="B1" s="399" t="s">
        <v>241</v>
      </c>
      <c r="C1" s="396" t="s">
        <v>173</v>
      </c>
      <c r="D1" s="400" t="s">
        <v>177</v>
      </c>
      <c r="E1" s="399" t="s">
        <v>19</v>
      </c>
      <c r="F1" s="399" t="s">
        <v>17</v>
      </c>
      <c r="G1" s="399" t="s">
        <v>21</v>
      </c>
      <c r="H1" s="400" t="s">
        <v>179</v>
      </c>
      <c r="I1" s="399" t="s">
        <v>23</v>
      </c>
      <c r="J1" s="399" t="s">
        <v>24</v>
      </c>
      <c r="K1" s="399" t="s">
        <v>54</v>
      </c>
      <c r="L1" s="399" t="s">
        <v>46</v>
      </c>
      <c r="M1" s="400" t="s">
        <v>176</v>
      </c>
      <c r="N1" s="399" t="s">
        <v>53</v>
      </c>
      <c r="O1" s="399" t="s">
        <v>244</v>
      </c>
      <c r="P1" s="400" t="s">
        <v>172</v>
      </c>
      <c r="Q1" s="399" t="s">
        <v>18</v>
      </c>
      <c r="R1" s="399" t="s">
        <v>29</v>
      </c>
      <c r="S1" s="400" t="s">
        <v>171</v>
      </c>
      <c r="T1" s="399" t="s">
        <v>28</v>
      </c>
      <c r="U1" s="399" t="s">
        <v>20</v>
      </c>
      <c r="V1" s="399" t="s">
        <v>175</v>
      </c>
      <c r="W1" s="399" t="s">
        <v>52</v>
      </c>
      <c r="X1" s="399" t="s">
        <v>211</v>
      </c>
      <c r="Y1" s="399" t="s">
        <v>30</v>
      </c>
      <c r="Z1" s="399" t="s">
        <v>16</v>
      </c>
      <c r="AA1" s="400" t="s">
        <v>174</v>
      </c>
      <c r="AB1" s="399" t="s">
        <v>47</v>
      </c>
      <c r="AC1" s="399" t="s">
        <v>31</v>
      </c>
      <c r="AD1" s="400" t="s">
        <v>178</v>
      </c>
      <c r="AE1" s="400" t="s">
        <v>245</v>
      </c>
      <c r="AF1" s="399" t="s">
        <v>246</v>
      </c>
      <c r="AG1" s="399" t="s">
        <v>48</v>
      </c>
      <c r="AH1" s="399" t="s">
        <v>26</v>
      </c>
      <c r="AI1" s="399" t="s">
        <v>22</v>
      </c>
      <c r="AJ1" s="399" t="s">
        <v>27</v>
      </c>
    </row>
    <row r="2" spans="1:36">
      <c r="A2" s="397">
        <v>0</v>
      </c>
      <c r="B2" s="16" t="s">
        <v>173</v>
      </c>
      <c r="C2" s="16"/>
      <c r="D2" s="16">
        <v>0.69325002000000002</v>
      </c>
      <c r="E2" s="16">
        <v>0.82233451700000004</v>
      </c>
      <c r="F2" s="16">
        <v>0.29487287200000001</v>
      </c>
      <c r="G2" s="16">
        <v>0.52381075099999996</v>
      </c>
      <c r="H2" s="16">
        <v>0.87832803100000001</v>
      </c>
      <c r="I2" s="16">
        <v>0.14783005599999999</v>
      </c>
      <c r="J2" s="16">
        <v>2.8286482000000002E-2</v>
      </c>
      <c r="K2" s="16">
        <v>0.13449034200000001</v>
      </c>
      <c r="L2" s="16">
        <v>0.75227958699999997</v>
      </c>
      <c r="M2" s="16">
        <v>0.51299286499999996</v>
      </c>
      <c r="N2" s="16">
        <v>3.0387283000000001E-2</v>
      </c>
      <c r="O2" s="16">
        <v>0.79317938799999999</v>
      </c>
      <c r="P2" s="16">
        <v>0.74784157600000001</v>
      </c>
      <c r="Q2" s="16">
        <v>0.744670257</v>
      </c>
      <c r="R2" s="16">
        <v>0.52127076000000006</v>
      </c>
      <c r="S2" s="16">
        <v>0.41438817100000003</v>
      </c>
      <c r="T2" s="16">
        <v>0.64903063800000005</v>
      </c>
      <c r="U2" s="16">
        <v>0.796974144</v>
      </c>
      <c r="V2" s="16">
        <v>0.43660210999999999</v>
      </c>
      <c r="W2" s="16">
        <v>4.0289991999999997E-2</v>
      </c>
      <c r="X2" s="16">
        <v>6.0055214000000003E-2</v>
      </c>
      <c r="Y2" s="16">
        <v>0.54414890000000005</v>
      </c>
      <c r="Z2" s="16">
        <v>8.3066894000000002E-2</v>
      </c>
      <c r="AA2" s="16">
        <v>0.59944922199999995</v>
      </c>
      <c r="AB2" s="16">
        <v>0.64795678999999995</v>
      </c>
      <c r="AC2" s="16">
        <v>0.56375257700000003</v>
      </c>
      <c r="AD2" s="16">
        <v>3.3673119999999999E-3</v>
      </c>
      <c r="AE2" s="16">
        <v>0.34549033899999998</v>
      </c>
      <c r="AF2" s="16">
        <v>0.48717842</v>
      </c>
      <c r="AG2" s="16">
        <v>0.497802244</v>
      </c>
      <c r="AH2" s="16">
        <v>0.23810705500000001</v>
      </c>
      <c r="AI2" s="16">
        <v>0.77630842300000003</v>
      </c>
      <c r="AJ2" s="16">
        <v>0.73823865499999997</v>
      </c>
    </row>
    <row r="3" spans="1:36">
      <c r="A3" s="397">
        <v>1</v>
      </c>
      <c r="B3" s="16" t="s">
        <v>180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</row>
    <row r="4" spans="1:36">
      <c r="A4" s="397">
        <v>2</v>
      </c>
      <c r="B4" s="16" t="s">
        <v>177</v>
      </c>
      <c r="C4" s="16">
        <v>0.69325002000000002</v>
      </c>
      <c r="D4" s="16"/>
      <c r="E4" s="16">
        <v>0.94197889300000004</v>
      </c>
      <c r="F4" s="16">
        <v>8.6638700000000004E-4</v>
      </c>
      <c r="G4" s="16">
        <v>6.6728823000000007E-2</v>
      </c>
      <c r="H4" s="16">
        <v>0.91842968000000003</v>
      </c>
      <c r="I4" s="16">
        <v>9.4742620999999999E-2</v>
      </c>
      <c r="J4" s="16">
        <v>7.2972793999999994E-2</v>
      </c>
      <c r="K4" s="16">
        <v>0.20268634499999999</v>
      </c>
      <c r="L4" s="16">
        <v>0.93212308099999996</v>
      </c>
      <c r="M4" s="16">
        <v>0.87152368999999996</v>
      </c>
      <c r="N4" s="16">
        <v>8.4088648000000002E-2</v>
      </c>
      <c r="O4" s="16">
        <v>0.51095668900000002</v>
      </c>
      <c r="P4" s="16">
        <v>0.93445001400000005</v>
      </c>
      <c r="Q4" s="16">
        <v>0.93650766100000005</v>
      </c>
      <c r="R4" s="16">
        <v>0.82482638200000002</v>
      </c>
      <c r="S4" s="16">
        <v>0.61801742100000001</v>
      </c>
      <c r="T4" s="16">
        <v>0.83089651899999994</v>
      </c>
      <c r="U4" s="16">
        <v>0.96517681</v>
      </c>
      <c r="V4" s="16">
        <v>0.82774474099999995</v>
      </c>
      <c r="W4" s="16">
        <v>9.7801424999999997E-2</v>
      </c>
      <c r="X4" s="16">
        <v>0.12245761199999999</v>
      </c>
      <c r="Y4" s="16">
        <v>0.86666605299999999</v>
      </c>
      <c r="Z4" s="16">
        <v>2.9245920000000002E-2</v>
      </c>
      <c r="AA4" s="16">
        <v>0.82924896699999995</v>
      </c>
      <c r="AB4" s="16">
        <v>0.92622561800000003</v>
      </c>
      <c r="AC4" s="16">
        <v>0.58366210699999999</v>
      </c>
      <c r="AD4" s="16">
        <v>0.13024005999999999</v>
      </c>
      <c r="AE4" s="16">
        <v>6.4034504000000006E-2</v>
      </c>
      <c r="AF4" s="16">
        <v>4.3856350000000002E-2</v>
      </c>
      <c r="AG4" s="16">
        <v>0.77321517100000003</v>
      </c>
      <c r="AH4" s="16">
        <v>0.29598191699999998</v>
      </c>
      <c r="AI4" s="16">
        <v>0.92970158800000002</v>
      </c>
      <c r="AJ4" s="16">
        <v>0.92018882499999999</v>
      </c>
    </row>
    <row r="5" spans="1:36">
      <c r="A5" s="397">
        <v>3</v>
      </c>
      <c r="B5" s="16" t="s">
        <v>19</v>
      </c>
      <c r="C5" s="16">
        <v>0.82233451700000004</v>
      </c>
      <c r="D5" s="16">
        <v>0.94197889300000004</v>
      </c>
      <c r="E5" s="16"/>
      <c r="F5" s="16">
        <v>2.0596595999999998E-2</v>
      </c>
      <c r="G5" s="16">
        <v>0.13925305399999999</v>
      </c>
      <c r="H5" s="16">
        <v>0.98195375200000001</v>
      </c>
      <c r="I5" s="16">
        <v>7.9406393000000006E-2</v>
      </c>
      <c r="J5" s="16">
        <v>3.6077090999999999E-2</v>
      </c>
      <c r="K5" s="16">
        <v>0.13521482400000001</v>
      </c>
      <c r="L5" s="16">
        <v>0.97192375399999997</v>
      </c>
      <c r="M5" s="16">
        <v>0.83480861699999998</v>
      </c>
      <c r="N5" s="16">
        <v>4.5921337999999999E-2</v>
      </c>
      <c r="O5" s="16">
        <v>0.67925166999999997</v>
      </c>
      <c r="P5" s="16">
        <v>0.97124308599999998</v>
      </c>
      <c r="Q5" s="16">
        <v>0.97310003499999997</v>
      </c>
      <c r="R5" s="16">
        <v>0.76051938399999996</v>
      </c>
      <c r="S5" s="16">
        <v>0.61430535900000005</v>
      </c>
      <c r="T5" s="16">
        <v>0.84379822400000004</v>
      </c>
      <c r="U5" s="16">
        <v>0.99416168999999999</v>
      </c>
      <c r="V5" s="16">
        <v>0.64555115399999996</v>
      </c>
      <c r="W5" s="16">
        <v>5.5575219000000002E-2</v>
      </c>
      <c r="X5" s="16">
        <v>7.4112499999999998E-2</v>
      </c>
      <c r="Y5" s="16">
        <v>0.79598228000000004</v>
      </c>
      <c r="Z5" s="16">
        <v>8.6297000000000001E-4</v>
      </c>
      <c r="AA5" s="16">
        <v>0.87026948100000001</v>
      </c>
      <c r="AB5" s="16">
        <v>0.90356478200000001</v>
      </c>
      <c r="AC5" s="16">
        <v>0.60657372899999995</v>
      </c>
      <c r="AD5" s="16">
        <v>2.1074852000000002E-2</v>
      </c>
      <c r="AE5" s="16">
        <v>0.21692999900000001</v>
      </c>
      <c r="AF5" s="16">
        <v>0.11883930099999999</v>
      </c>
      <c r="AG5" s="16">
        <v>0.71669940899999995</v>
      </c>
      <c r="AH5" s="16">
        <v>0.21845899499999999</v>
      </c>
      <c r="AI5" s="16">
        <v>0.95564414399999997</v>
      </c>
      <c r="AJ5" s="16">
        <v>0.96622420200000003</v>
      </c>
    </row>
    <row r="6" spans="1:36">
      <c r="A6" s="397">
        <v>4</v>
      </c>
      <c r="B6" s="16" t="s">
        <v>17</v>
      </c>
      <c r="C6" s="16">
        <v>0.29487287200000001</v>
      </c>
      <c r="D6" s="16">
        <v>8.6638700000000004E-4</v>
      </c>
      <c r="E6" s="16">
        <v>2.0596595999999998E-2</v>
      </c>
      <c r="F6" s="16"/>
      <c r="G6" s="16">
        <v>0.93723063799999995</v>
      </c>
      <c r="H6" s="16">
        <v>5.2003921000000002E-2</v>
      </c>
      <c r="I6" s="16">
        <v>0.10882739399999999</v>
      </c>
      <c r="J6" s="398">
        <v>6.80443E-6</v>
      </c>
      <c r="K6" s="16">
        <v>1.5485864E-2</v>
      </c>
      <c r="L6" s="16">
        <v>4.8150429999999998E-3</v>
      </c>
      <c r="M6" s="16">
        <v>2.1001604E-2</v>
      </c>
      <c r="N6" s="16">
        <v>1.091928E-3</v>
      </c>
      <c r="O6" s="16">
        <v>0.20083313</v>
      </c>
      <c r="P6" s="16">
        <v>4.1849219999999998E-3</v>
      </c>
      <c r="Q6" s="16">
        <v>3.4973909999999999E-3</v>
      </c>
      <c r="R6" s="16">
        <v>3.8885059999999999E-3</v>
      </c>
      <c r="S6" s="16">
        <v>6.0704829999999998E-3</v>
      </c>
      <c r="T6" s="16">
        <v>1.310538E-3</v>
      </c>
      <c r="U6" s="16">
        <v>1.2866926000000001E-2</v>
      </c>
      <c r="V6" s="16">
        <v>7.8410800000000005E-4</v>
      </c>
      <c r="W6" s="16">
        <v>1.5276299999999999E-4</v>
      </c>
      <c r="X6" s="16">
        <v>4.36136E-4</v>
      </c>
      <c r="Y6" s="16">
        <v>3.8410139999999998E-3</v>
      </c>
      <c r="Z6" s="16">
        <v>0.38184497299999998</v>
      </c>
      <c r="AA6" s="16">
        <v>3.1748919999999999E-3</v>
      </c>
      <c r="AB6" s="398">
        <v>8.9253599999999995E-5</v>
      </c>
      <c r="AC6" s="16">
        <v>3.7927869000000003E-2</v>
      </c>
      <c r="AD6" s="16">
        <v>0.17062613800000001</v>
      </c>
      <c r="AE6" s="16">
        <v>0.199411908</v>
      </c>
      <c r="AF6" s="16">
        <v>0.93028876000000005</v>
      </c>
      <c r="AG6" s="16">
        <v>3.7426859999999998E-3</v>
      </c>
      <c r="AH6" s="16">
        <v>4.5791854E-2</v>
      </c>
      <c r="AI6" s="16">
        <v>1.3835907E-2</v>
      </c>
      <c r="AJ6" s="16">
        <v>3.417514E-3</v>
      </c>
    </row>
    <row r="7" spans="1:36">
      <c r="A7" s="397">
        <v>5</v>
      </c>
      <c r="B7" s="16" t="s">
        <v>21</v>
      </c>
      <c r="C7" s="16">
        <v>0.52381075099999996</v>
      </c>
      <c r="D7" s="16">
        <v>6.6728823000000007E-2</v>
      </c>
      <c r="E7" s="16">
        <v>0.13925305399999999</v>
      </c>
      <c r="F7" s="16">
        <v>0.93723063799999995</v>
      </c>
      <c r="G7" s="16"/>
      <c r="H7" s="16">
        <v>0.20722453800000001</v>
      </c>
      <c r="I7" s="16">
        <v>0.114997065</v>
      </c>
      <c r="J7" s="398">
        <v>9.0459999999999998E-5</v>
      </c>
      <c r="K7" s="16">
        <v>2.9038365E-2</v>
      </c>
      <c r="L7" s="16">
        <v>9.3020980000000003E-2</v>
      </c>
      <c r="M7" s="16">
        <v>7.4361380000000001E-3</v>
      </c>
      <c r="N7" s="16">
        <v>3.4790800000000002E-4</v>
      </c>
      <c r="O7" s="16">
        <v>0.38360023199999999</v>
      </c>
      <c r="P7" s="16">
        <v>9.0483620000000001E-2</v>
      </c>
      <c r="Q7" s="16">
        <v>8.7391257999999999E-2</v>
      </c>
      <c r="R7" s="16">
        <v>2.5172225999999999E-2</v>
      </c>
      <c r="S7" s="16">
        <v>1.3961668999999999E-2</v>
      </c>
      <c r="T7" s="16">
        <v>6.6527853999999997E-2</v>
      </c>
      <c r="U7" s="16">
        <v>0.118649742</v>
      </c>
      <c r="V7" s="16">
        <v>2.4251307E-2</v>
      </c>
      <c r="W7" s="398">
        <v>3.9563700000000002E-5</v>
      </c>
      <c r="X7" s="16">
        <v>2.1340460000000001E-3</v>
      </c>
      <c r="Y7" s="16">
        <v>2.4076353000000002E-2</v>
      </c>
      <c r="Z7" s="16">
        <v>0.32534721999999999</v>
      </c>
      <c r="AA7" s="16">
        <v>3.0768808000000002E-2</v>
      </c>
      <c r="AB7" s="16">
        <v>5.0881590999999997E-2</v>
      </c>
      <c r="AC7" s="16">
        <v>0.14928369899999999</v>
      </c>
      <c r="AD7" s="16">
        <v>0.11469831599999999</v>
      </c>
      <c r="AE7" s="16">
        <v>0.26714305900000002</v>
      </c>
      <c r="AF7" s="16">
        <v>0.98473595199999997</v>
      </c>
      <c r="AG7" s="16">
        <v>2.3321508000000001E-2</v>
      </c>
      <c r="AH7" s="16">
        <v>7.6494594999999999E-2</v>
      </c>
      <c r="AI7" s="16">
        <v>0.12255558799999999</v>
      </c>
      <c r="AJ7" s="16">
        <v>8.7570620000000002E-2</v>
      </c>
    </row>
    <row r="8" spans="1:36">
      <c r="A8" s="397">
        <v>6</v>
      </c>
      <c r="B8" s="16" t="s">
        <v>179</v>
      </c>
      <c r="C8" s="16">
        <v>0.87832803100000001</v>
      </c>
      <c r="D8" s="16">
        <v>0.91842968000000003</v>
      </c>
      <c r="E8" s="16">
        <v>0.98195375200000001</v>
      </c>
      <c r="F8" s="16">
        <v>5.2003921000000002E-2</v>
      </c>
      <c r="G8" s="16">
        <v>0.20722453800000001</v>
      </c>
      <c r="H8" s="16"/>
      <c r="I8" s="16">
        <v>8.6473938E-2</v>
      </c>
      <c r="J8" s="16">
        <v>3.0774446E-2</v>
      </c>
      <c r="K8" s="16">
        <v>0.12995631999999999</v>
      </c>
      <c r="L8" s="16">
        <v>0.96780040599999995</v>
      </c>
      <c r="M8" s="16">
        <v>0.80372408500000003</v>
      </c>
      <c r="N8" s="16">
        <v>3.8790762999999999E-2</v>
      </c>
      <c r="O8" s="16">
        <v>0.68409964999999995</v>
      </c>
      <c r="P8" s="16">
        <v>0.966168943</v>
      </c>
      <c r="Q8" s="16">
        <v>0.96556985299999998</v>
      </c>
      <c r="R8" s="16">
        <v>0.76734280200000005</v>
      </c>
      <c r="S8" s="16">
        <v>0.58391143000000001</v>
      </c>
      <c r="T8" s="16">
        <v>0.86145812499999996</v>
      </c>
      <c r="U8" s="16">
        <v>0.98117970600000004</v>
      </c>
      <c r="V8" s="16">
        <v>0.60996320999999998</v>
      </c>
      <c r="W8" s="16">
        <v>4.8247724999999998E-2</v>
      </c>
      <c r="X8" s="16">
        <v>6.6691378999999995E-2</v>
      </c>
      <c r="Y8" s="16">
        <v>0.77756422000000003</v>
      </c>
      <c r="Z8" s="16">
        <v>1.759827E-3</v>
      </c>
      <c r="AA8" s="16">
        <v>0.845402078</v>
      </c>
      <c r="AB8" s="16">
        <v>0.897100538</v>
      </c>
      <c r="AC8" s="16">
        <v>0.66046766800000001</v>
      </c>
      <c r="AD8" s="16">
        <v>2.1823958000000001E-2</v>
      </c>
      <c r="AE8" s="16">
        <v>0.20608359400000001</v>
      </c>
      <c r="AF8" s="16">
        <v>0.182917361</v>
      </c>
      <c r="AG8" s="16">
        <v>0.73149623200000002</v>
      </c>
      <c r="AH8" s="16">
        <v>0.217756006</v>
      </c>
      <c r="AI8" s="16">
        <v>0.96197342399999997</v>
      </c>
      <c r="AJ8" s="16">
        <v>0.96017789899999995</v>
      </c>
    </row>
    <row r="9" spans="1:36">
      <c r="A9" s="397">
        <v>7</v>
      </c>
      <c r="B9" s="16" t="s">
        <v>23</v>
      </c>
      <c r="C9" s="16">
        <v>0.14783005599999999</v>
      </c>
      <c r="D9" s="16">
        <v>9.4742620999999999E-2</v>
      </c>
      <c r="E9" s="16">
        <v>7.9406393000000006E-2</v>
      </c>
      <c r="F9" s="16">
        <v>0.10882739399999999</v>
      </c>
      <c r="G9" s="16">
        <v>0.114997065</v>
      </c>
      <c r="H9" s="16">
        <v>8.6473938E-2</v>
      </c>
      <c r="I9" s="16"/>
      <c r="J9" s="16">
        <v>0.88606732499999996</v>
      </c>
      <c r="K9" s="16">
        <v>0.90352686699999996</v>
      </c>
      <c r="L9" s="16">
        <v>5.2637878999999999E-2</v>
      </c>
      <c r="M9" s="16">
        <v>0.132744102</v>
      </c>
      <c r="N9" s="16">
        <v>0.86757360500000003</v>
      </c>
      <c r="O9" s="16">
        <v>0.157274159</v>
      </c>
      <c r="P9" s="16">
        <v>5.3116762999999997E-2</v>
      </c>
      <c r="Q9" s="16">
        <v>4.8472561999999997E-2</v>
      </c>
      <c r="R9" s="16">
        <v>2.5273535999999999E-2</v>
      </c>
      <c r="S9" s="16">
        <v>8.9459159999999999E-3</v>
      </c>
      <c r="T9" s="16">
        <v>2.9368492999999999E-2</v>
      </c>
      <c r="U9" s="16">
        <v>8.4840207000000001E-2</v>
      </c>
      <c r="V9" s="16">
        <v>0.185470036</v>
      </c>
      <c r="W9" s="16">
        <v>0.88149710400000003</v>
      </c>
      <c r="X9" s="16">
        <v>0.89894931099999997</v>
      </c>
      <c r="Y9" s="16">
        <v>2.3769795E-2</v>
      </c>
      <c r="Z9" s="16">
        <v>1.2681829E-2</v>
      </c>
      <c r="AA9" s="16">
        <v>8.7890563000000005E-2</v>
      </c>
      <c r="AB9" s="16">
        <v>4.4559700000000001E-2</v>
      </c>
      <c r="AC9" s="16">
        <v>4.4083099999999998E-4</v>
      </c>
      <c r="AD9" s="16">
        <v>3.0009507000000001E-2</v>
      </c>
      <c r="AE9" s="398">
        <v>1.0205400000000001E-6</v>
      </c>
      <c r="AF9" s="16">
        <v>8.429085E-2</v>
      </c>
      <c r="AG9" s="16">
        <v>1.9475284999999998E-2</v>
      </c>
      <c r="AH9" s="16">
        <v>0.880389168</v>
      </c>
      <c r="AI9" s="16">
        <v>9.9646422999999998E-2</v>
      </c>
      <c r="AJ9" s="16">
        <v>4.2441370999999999E-2</v>
      </c>
    </row>
    <row r="10" spans="1:36">
      <c r="A10" s="397">
        <v>8</v>
      </c>
      <c r="B10" s="16" t="s">
        <v>24</v>
      </c>
      <c r="C10" s="16">
        <v>2.8286482000000002E-2</v>
      </c>
      <c r="D10" s="16">
        <v>7.2972793999999994E-2</v>
      </c>
      <c r="E10" s="16">
        <v>3.6077090999999999E-2</v>
      </c>
      <c r="F10" s="398">
        <v>6.80443E-6</v>
      </c>
      <c r="G10" s="398">
        <v>9.0459999999999998E-5</v>
      </c>
      <c r="H10" s="16">
        <v>3.0774446E-2</v>
      </c>
      <c r="I10" s="16">
        <v>0.88606732499999996</v>
      </c>
      <c r="J10" s="16"/>
      <c r="K10" s="16">
        <v>0.93272677699999995</v>
      </c>
      <c r="L10" s="16">
        <v>2.4842243999999999E-2</v>
      </c>
      <c r="M10" s="16">
        <v>0.144192498</v>
      </c>
      <c r="N10" s="16">
        <v>0.993380402</v>
      </c>
      <c r="O10" s="16">
        <v>4.4932514999999999E-2</v>
      </c>
      <c r="P10" s="16">
        <v>2.5815976000000001E-2</v>
      </c>
      <c r="Q10" s="16">
        <v>2.3023848E-2</v>
      </c>
      <c r="R10" s="16">
        <v>1.9791966000000001E-2</v>
      </c>
      <c r="S10" s="16">
        <v>6.053409E-3</v>
      </c>
      <c r="T10" s="16">
        <v>1.1767863E-2</v>
      </c>
      <c r="U10" s="16">
        <v>4.5169902999999997E-2</v>
      </c>
      <c r="V10" s="16">
        <v>0.204179372</v>
      </c>
      <c r="W10" s="16">
        <v>0.99570364899999997</v>
      </c>
      <c r="X10" s="16">
        <v>0.99198727499999995</v>
      </c>
      <c r="Y10" s="16">
        <v>1.8914164000000001E-2</v>
      </c>
      <c r="Z10" s="16">
        <v>1.5863835E-2</v>
      </c>
      <c r="AA10" s="16">
        <v>7.1530280000000002E-2</v>
      </c>
      <c r="AB10" s="16">
        <v>2.9596392999999999E-2</v>
      </c>
      <c r="AC10" s="16">
        <v>1.9060104000000001E-2</v>
      </c>
      <c r="AD10" s="16">
        <v>0.12965388899999999</v>
      </c>
      <c r="AE10" s="16">
        <v>4.8390942999999999E-2</v>
      </c>
      <c r="AF10" s="16">
        <v>2.1063969999999999E-3</v>
      </c>
      <c r="AG10" s="16">
        <v>1.4048120000000001E-2</v>
      </c>
      <c r="AH10" s="16">
        <v>0.84253486</v>
      </c>
      <c r="AI10" s="16">
        <v>5.7468745000000002E-2</v>
      </c>
      <c r="AJ10" s="16">
        <v>1.8350253E-2</v>
      </c>
    </row>
    <row r="11" spans="1:36">
      <c r="A11" s="397">
        <v>9</v>
      </c>
      <c r="B11" s="16" t="s">
        <v>54</v>
      </c>
      <c r="C11" s="16">
        <v>0.13449034200000001</v>
      </c>
      <c r="D11" s="16">
        <v>0.20268634499999999</v>
      </c>
      <c r="E11" s="16">
        <v>0.13521482400000001</v>
      </c>
      <c r="F11" s="16">
        <v>1.5485864E-2</v>
      </c>
      <c r="G11" s="16">
        <v>2.9038365E-2</v>
      </c>
      <c r="H11" s="16">
        <v>0.12995631999999999</v>
      </c>
      <c r="I11" s="16">
        <v>0.90352686699999996</v>
      </c>
      <c r="J11" s="16">
        <v>0.93272677699999995</v>
      </c>
      <c r="K11" s="16"/>
      <c r="L11" s="16">
        <v>0.1013868</v>
      </c>
      <c r="M11" s="16">
        <v>0.23924868199999999</v>
      </c>
      <c r="N11" s="16">
        <v>0.91057867400000003</v>
      </c>
      <c r="O11" s="16">
        <v>0.14608305199999999</v>
      </c>
      <c r="P11" s="16">
        <v>0.103087875</v>
      </c>
      <c r="Q11" s="16">
        <v>9.8342463000000005E-2</v>
      </c>
      <c r="R11" s="16">
        <v>7.8818077E-2</v>
      </c>
      <c r="S11" s="16">
        <v>3.7575084000000002E-2</v>
      </c>
      <c r="T11" s="16">
        <v>6.2727474000000005E-2</v>
      </c>
      <c r="U11" s="16">
        <v>0.15044501399999999</v>
      </c>
      <c r="V11" s="16">
        <v>0.39929030399999998</v>
      </c>
      <c r="W11" s="16">
        <v>0.93187645100000005</v>
      </c>
      <c r="X11" s="16">
        <v>0.95639958300000005</v>
      </c>
      <c r="Y11" s="16">
        <v>8.5317697999999997E-2</v>
      </c>
      <c r="Z11" s="16">
        <v>1.1497215E-2</v>
      </c>
      <c r="AA11" s="16">
        <v>0.14396811500000001</v>
      </c>
      <c r="AB11" s="16">
        <v>0.106652961</v>
      </c>
      <c r="AC11" s="16">
        <v>3.9175599999999999E-4</v>
      </c>
      <c r="AD11" s="16">
        <v>0.16016876099999999</v>
      </c>
      <c r="AE11" s="16">
        <v>2.3757199999999999E-2</v>
      </c>
      <c r="AF11" s="16">
        <v>9.6674229999999996E-3</v>
      </c>
      <c r="AG11" s="16">
        <v>6.3366573999999995E-2</v>
      </c>
      <c r="AH11" s="16">
        <v>0.97185894399999995</v>
      </c>
      <c r="AI11" s="16">
        <v>0.16926949399999999</v>
      </c>
      <c r="AJ11" s="16">
        <v>8.6438492000000006E-2</v>
      </c>
    </row>
    <row r="12" spans="1:36">
      <c r="A12" s="397">
        <v>10</v>
      </c>
      <c r="B12" s="16" t="s">
        <v>46</v>
      </c>
      <c r="C12" s="16">
        <v>0.75227958699999997</v>
      </c>
      <c r="D12" s="16">
        <v>0.93212308099999996</v>
      </c>
      <c r="E12" s="16">
        <v>0.97192375399999997</v>
      </c>
      <c r="F12" s="16">
        <v>4.8150429999999998E-3</v>
      </c>
      <c r="G12" s="16">
        <v>9.3020980000000003E-2</v>
      </c>
      <c r="H12" s="16">
        <v>0.96780040599999995</v>
      </c>
      <c r="I12" s="16">
        <v>5.2637878999999999E-2</v>
      </c>
      <c r="J12" s="16">
        <v>2.4842243999999999E-2</v>
      </c>
      <c r="K12" s="16">
        <v>0.1013868</v>
      </c>
      <c r="L12" s="16"/>
      <c r="M12" s="16">
        <v>0.88384528399999995</v>
      </c>
      <c r="N12" s="16">
        <v>3.6247069E-2</v>
      </c>
      <c r="O12" s="16">
        <v>0.55858476099999999</v>
      </c>
      <c r="P12" s="16">
        <v>0.99950065099999996</v>
      </c>
      <c r="Q12" s="16">
        <v>0.99963557999999997</v>
      </c>
      <c r="R12" s="16">
        <v>0.84594697600000002</v>
      </c>
      <c r="S12" s="16">
        <v>0.64536084500000002</v>
      </c>
      <c r="T12" s="16">
        <v>0.92531961799999995</v>
      </c>
      <c r="U12" s="16">
        <v>0.98305958999999998</v>
      </c>
      <c r="V12" s="16">
        <v>0.59501951500000005</v>
      </c>
      <c r="W12" s="16">
        <v>4.3408912000000001E-2</v>
      </c>
      <c r="X12" s="16">
        <v>5.8053368000000001E-2</v>
      </c>
      <c r="Y12" s="16">
        <v>0.84614809099999999</v>
      </c>
      <c r="Z12" s="16">
        <v>2.9406409999999999E-3</v>
      </c>
      <c r="AA12" s="16">
        <v>0.91543740799999995</v>
      </c>
      <c r="AB12" s="16">
        <v>0.95346301</v>
      </c>
      <c r="AC12" s="16">
        <v>0.68294153800000001</v>
      </c>
      <c r="AD12" s="16">
        <v>3.979688E-2</v>
      </c>
      <c r="AE12" s="16">
        <v>0.167112443</v>
      </c>
      <c r="AF12" s="16">
        <v>8.0605973999999997E-2</v>
      </c>
      <c r="AG12" s="16">
        <v>0.81404648099999999</v>
      </c>
      <c r="AH12" s="16">
        <v>0.17256389999999999</v>
      </c>
      <c r="AI12" s="16">
        <v>0.95239123800000003</v>
      </c>
      <c r="AJ12" s="16">
        <v>0.99783266199999998</v>
      </c>
    </row>
    <row r="13" spans="1:36">
      <c r="A13" s="397">
        <v>11</v>
      </c>
      <c r="B13" s="16" t="s">
        <v>176</v>
      </c>
      <c r="C13" s="16">
        <v>0.51299286499999996</v>
      </c>
      <c r="D13" s="16">
        <v>0.87152368999999996</v>
      </c>
      <c r="E13" s="16">
        <v>0.83480861699999998</v>
      </c>
      <c r="F13" s="16">
        <v>2.1001604E-2</v>
      </c>
      <c r="G13" s="16">
        <v>7.4361380000000001E-3</v>
      </c>
      <c r="H13" s="16">
        <v>0.80372408500000003</v>
      </c>
      <c r="I13" s="16">
        <v>0.132744102</v>
      </c>
      <c r="J13" s="16">
        <v>0.144192498</v>
      </c>
      <c r="K13" s="16">
        <v>0.23924868199999999</v>
      </c>
      <c r="L13" s="16">
        <v>0.88384528399999995</v>
      </c>
      <c r="M13" s="16"/>
      <c r="N13" s="16">
        <v>0.174608503</v>
      </c>
      <c r="O13" s="16">
        <v>0.41967742000000002</v>
      </c>
      <c r="P13" s="16">
        <v>0.88948445799999998</v>
      </c>
      <c r="Q13" s="16">
        <v>0.88413013299999998</v>
      </c>
      <c r="R13" s="16">
        <v>0.80896452299999999</v>
      </c>
      <c r="S13" s="16">
        <v>0.61951815399999999</v>
      </c>
      <c r="T13" s="16">
        <v>0.80417175900000004</v>
      </c>
      <c r="U13" s="16">
        <v>0.86458543499999996</v>
      </c>
      <c r="V13" s="16">
        <v>0.63747475399999998</v>
      </c>
      <c r="W13" s="16">
        <v>0.18447531</v>
      </c>
      <c r="X13" s="16">
        <v>0.20240003000000001</v>
      </c>
      <c r="Y13" s="16">
        <v>0.77604252399999996</v>
      </c>
      <c r="Z13" s="16">
        <v>5.2192782E-2</v>
      </c>
      <c r="AA13" s="16">
        <v>0.94864434799999997</v>
      </c>
      <c r="AB13" s="16">
        <v>0.89876202599999999</v>
      </c>
      <c r="AC13" s="16">
        <v>0.49197211200000002</v>
      </c>
      <c r="AD13" s="16">
        <v>0.142061722</v>
      </c>
      <c r="AE13" s="16">
        <v>4.5016158000000001E-2</v>
      </c>
      <c r="AF13" s="16">
        <v>3.8201490000000001E-3</v>
      </c>
      <c r="AG13" s="16">
        <v>0.75820186199999995</v>
      </c>
      <c r="AH13" s="16">
        <v>0.290313769</v>
      </c>
      <c r="AI13" s="16">
        <v>0.86242944300000002</v>
      </c>
      <c r="AJ13" s="16">
        <v>0.88406774799999999</v>
      </c>
    </row>
    <row r="14" spans="1:36">
      <c r="A14" s="397">
        <v>12</v>
      </c>
      <c r="B14" s="16" t="s">
        <v>53</v>
      </c>
      <c r="C14" s="16">
        <v>3.0387283000000001E-2</v>
      </c>
      <c r="D14" s="16">
        <v>8.4088648000000002E-2</v>
      </c>
      <c r="E14" s="16">
        <v>4.5921337999999999E-2</v>
      </c>
      <c r="F14" s="16">
        <v>1.091928E-3</v>
      </c>
      <c r="G14" s="16">
        <v>3.4790800000000002E-4</v>
      </c>
      <c r="H14" s="16">
        <v>3.8790762999999999E-2</v>
      </c>
      <c r="I14" s="16">
        <v>0.86757360500000003</v>
      </c>
      <c r="J14" s="16">
        <v>0.993380402</v>
      </c>
      <c r="K14" s="16">
        <v>0.91057867400000003</v>
      </c>
      <c r="L14" s="16">
        <v>3.6247069E-2</v>
      </c>
      <c r="M14" s="16">
        <v>0.174608503</v>
      </c>
      <c r="N14" s="16"/>
      <c r="O14" s="16">
        <v>4.3910511999999999E-2</v>
      </c>
      <c r="P14" s="16">
        <v>3.7497098999999999E-2</v>
      </c>
      <c r="Q14" s="16">
        <v>3.3987692999999999E-2</v>
      </c>
      <c r="R14" s="16">
        <v>3.0740749000000001E-2</v>
      </c>
      <c r="S14" s="16">
        <v>1.2483169000000001E-2</v>
      </c>
      <c r="T14" s="16">
        <v>2.1256675999999999E-2</v>
      </c>
      <c r="U14" s="16">
        <v>5.6502423000000003E-2</v>
      </c>
      <c r="V14" s="16">
        <v>0.20106902199999999</v>
      </c>
      <c r="W14" s="16">
        <v>0.99843130300000005</v>
      </c>
      <c r="X14" s="16">
        <v>0.99085915999999996</v>
      </c>
      <c r="Y14" s="16">
        <v>2.8006357999999999E-2</v>
      </c>
      <c r="Z14" s="16">
        <v>1.8948508999999999E-2</v>
      </c>
      <c r="AA14" s="16">
        <v>9.5757612000000006E-2</v>
      </c>
      <c r="AB14" s="16">
        <v>4.2307688000000003E-2</v>
      </c>
      <c r="AC14" s="16">
        <v>1.1724444000000001E-2</v>
      </c>
      <c r="AD14" s="16">
        <v>0.12752785999999999</v>
      </c>
      <c r="AE14" s="16">
        <v>3.9853961E-2</v>
      </c>
      <c r="AF14" s="16">
        <v>4.6246309999999997E-3</v>
      </c>
      <c r="AG14" s="16">
        <v>2.3543042E-2</v>
      </c>
      <c r="AH14" s="16">
        <v>0.82094883900000004</v>
      </c>
      <c r="AI14" s="16">
        <v>6.8381566000000005E-2</v>
      </c>
      <c r="AJ14" s="16">
        <v>2.8881443999999999E-2</v>
      </c>
    </row>
    <row r="15" spans="1:36">
      <c r="A15" s="397">
        <v>13</v>
      </c>
      <c r="B15" s="16" t="s">
        <v>244</v>
      </c>
      <c r="C15" s="16">
        <v>0.79317938799999999</v>
      </c>
      <c r="D15" s="16">
        <v>0.51095668900000002</v>
      </c>
      <c r="E15" s="16">
        <v>0.67925166999999997</v>
      </c>
      <c r="F15" s="16">
        <v>0.20083313</v>
      </c>
      <c r="G15" s="16">
        <v>0.38360023199999999</v>
      </c>
      <c r="H15" s="16">
        <v>0.68409964999999995</v>
      </c>
      <c r="I15" s="16">
        <v>0.157274159</v>
      </c>
      <c r="J15" s="16">
        <v>4.4932514999999999E-2</v>
      </c>
      <c r="K15" s="16">
        <v>0.14608305199999999</v>
      </c>
      <c r="L15" s="16">
        <v>0.55858476099999999</v>
      </c>
      <c r="M15" s="16">
        <v>0.41967742000000002</v>
      </c>
      <c r="N15" s="16">
        <v>4.3910511999999999E-2</v>
      </c>
      <c r="O15" s="16"/>
      <c r="P15" s="16">
        <v>0.55384127000000005</v>
      </c>
      <c r="Q15" s="16">
        <v>0.55460509999999996</v>
      </c>
      <c r="R15" s="16">
        <v>0.278520826</v>
      </c>
      <c r="S15" s="16">
        <v>0.29112713600000001</v>
      </c>
      <c r="T15" s="16">
        <v>0.39364699399999997</v>
      </c>
      <c r="U15" s="16">
        <v>0.623877719</v>
      </c>
      <c r="V15" s="16">
        <v>0.31487201399999998</v>
      </c>
      <c r="W15" s="16">
        <v>5.4532773E-2</v>
      </c>
      <c r="X15" s="16">
        <v>7.1966321E-2</v>
      </c>
      <c r="Y15" s="16">
        <v>0.31293279000000002</v>
      </c>
      <c r="Z15" s="16">
        <v>0.20378069200000001</v>
      </c>
      <c r="AA15" s="16">
        <v>0.50812302300000001</v>
      </c>
      <c r="AB15" s="16">
        <v>0.429713601</v>
      </c>
      <c r="AC15" s="16">
        <v>0.24609031100000001</v>
      </c>
      <c r="AD15" s="16">
        <v>5.3063658E-2</v>
      </c>
      <c r="AE15" s="16">
        <v>0.46946810700000002</v>
      </c>
      <c r="AF15" s="16">
        <v>0.358085078</v>
      </c>
      <c r="AG15" s="16">
        <v>0.25696509899999997</v>
      </c>
      <c r="AH15" s="16">
        <v>0.20562386699999999</v>
      </c>
      <c r="AI15" s="16">
        <v>0.643757264</v>
      </c>
      <c r="AJ15" s="16">
        <v>0.54879797699999999</v>
      </c>
    </row>
    <row r="16" spans="1:36">
      <c r="A16" s="397">
        <v>14</v>
      </c>
      <c r="B16" s="16" t="s">
        <v>172</v>
      </c>
      <c r="C16" s="16">
        <v>0.74784157600000001</v>
      </c>
      <c r="D16" s="16">
        <v>0.93445001400000005</v>
      </c>
      <c r="E16" s="16">
        <v>0.97124308599999998</v>
      </c>
      <c r="F16" s="16">
        <v>4.1849219999999998E-3</v>
      </c>
      <c r="G16" s="16">
        <v>9.0483620000000001E-2</v>
      </c>
      <c r="H16" s="16">
        <v>0.966168943</v>
      </c>
      <c r="I16" s="16">
        <v>5.3116762999999997E-2</v>
      </c>
      <c r="J16" s="16">
        <v>2.5815976000000001E-2</v>
      </c>
      <c r="K16" s="16">
        <v>0.103087875</v>
      </c>
      <c r="L16" s="16">
        <v>0.99950065099999996</v>
      </c>
      <c r="M16" s="16">
        <v>0.88948445799999998</v>
      </c>
      <c r="N16" s="16">
        <v>3.7497098999999999E-2</v>
      </c>
      <c r="O16" s="16">
        <v>0.55384127000000005</v>
      </c>
      <c r="P16" s="16"/>
      <c r="Q16" s="16">
        <v>0.99945063099999998</v>
      </c>
      <c r="R16" s="16">
        <v>0.85216884299999995</v>
      </c>
      <c r="S16" s="16">
        <v>0.66084244700000006</v>
      </c>
      <c r="T16" s="16">
        <v>0.92191621599999996</v>
      </c>
      <c r="U16" s="16">
        <v>0.98270884400000003</v>
      </c>
      <c r="V16" s="16">
        <v>0.60003016200000003</v>
      </c>
      <c r="W16" s="16">
        <v>4.4749794000000002E-2</v>
      </c>
      <c r="X16" s="16">
        <v>5.9502339000000001E-2</v>
      </c>
      <c r="Y16" s="16">
        <v>0.85139069599999995</v>
      </c>
      <c r="Z16" s="16">
        <v>4.5337420000000003E-3</v>
      </c>
      <c r="AA16" s="16">
        <v>0.92132482400000004</v>
      </c>
      <c r="AB16" s="16">
        <v>0.96007335100000002</v>
      </c>
      <c r="AC16" s="16">
        <v>0.68777001000000004</v>
      </c>
      <c r="AD16" s="16">
        <v>4.4596970999999999E-2</v>
      </c>
      <c r="AE16" s="16">
        <v>0.16034808</v>
      </c>
      <c r="AF16" s="16">
        <v>7.8382168000000002E-2</v>
      </c>
      <c r="AG16" s="16">
        <v>0.81521963900000005</v>
      </c>
      <c r="AH16" s="16">
        <v>0.17388482499999999</v>
      </c>
      <c r="AI16" s="16">
        <v>0.95232183000000004</v>
      </c>
      <c r="AJ16" s="16">
        <v>0.998399967</v>
      </c>
    </row>
    <row r="17" spans="1:36">
      <c r="A17" s="397">
        <v>15</v>
      </c>
      <c r="B17" s="16" t="s">
        <v>18</v>
      </c>
      <c r="C17" s="16">
        <v>0.744670257</v>
      </c>
      <c r="D17" s="16">
        <v>0.93650766100000005</v>
      </c>
      <c r="E17" s="16">
        <v>0.97310003499999997</v>
      </c>
      <c r="F17" s="16">
        <v>3.4973909999999999E-3</v>
      </c>
      <c r="G17" s="16">
        <v>8.7391257999999999E-2</v>
      </c>
      <c r="H17" s="16">
        <v>0.96556985299999998</v>
      </c>
      <c r="I17" s="16">
        <v>4.8472561999999997E-2</v>
      </c>
      <c r="J17" s="16">
        <v>2.3023848E-2</v>
      </c>
      <c r="K17" s="16">
        <v>9.8342463000000005E-2</v>
      </c>
      <c r="L17" s="16">
        <v>0.99963557999999997</v>
      </c>
      <c r="M17" s="16">
        <v>0.88413013299999998</v>
      </c>
      <c r="N17" s="16">
        <v>3.3987692999999999E-2</v>
      </c>
      <c r="O17" s="16">
        <v>0.55460509999999996</v>
      </c>
      <c r="P17" s="16">
        <v>0.99945063099999998</v>
      </c>
      <c r="Q17" s="16"/>
      <c r="R17" s="16">
        <v>0.84612196100000003</v>
      </c>
      <c r="S17" s="16">
        <v>0.65021309599999999</v>
      </c>
      <c r="T17" s="16">
        <v>0.92095417499999999</v>
      </c>
      <c r="U17" s="16">
        <v>0.98404826300000003</v>
      </c>
      <c r="V17" s="16">
        <v>0.60272357399999998</v>
      </c>
      <c r="W17" s="16">
        <v>4.0985064000000002E-2</v>
      </c>
      <c r="X17" s="16">
        <v>5.5282237999999997E-2</v>
      </c>
      <c r="Y17" s="16">
        <v>0.849634628</v>
      </c>
      <c r="Z17" s="16">
        <v>3.9256059999999999E-3</v>
      </c>
      <c r="AA17" s="16">
        <v>0.91379565299999999</v>
      </c>
      <c r="AB17" s="16">
        <v>0.95522042500000004</v>
      </c>
      <c r="AC17" s="16">
        <v>0.67990320800000004</v>
      </c>
      <c r="AD17" s="16">
        <v>4.2276226E-2</v>
      </c>
      <c r="AE17" s="16">
        <v>0.163362229</v>
      </c>
      <c r="AF17" s="16">
        <v>7.5076531000000002E-2</v>
      </c>
      <c r="AG17" s="16">
        <v>0.811804321</v>
      </c>
      <c r="AH17" s="16">
        <v>0.168464898</v>
      </c>
      <c r="AI17" s="16">
        <v>0.95221797500000005</v>
      </c>
      <c r="AJ17" s="16">
        <v>0.99794287699999995</v>
      </c>
    </row>
    <row r="18" spans="1:36">
      <c r="A18" s="397">
        <v>16</v>
      </c>
      <c r="B18" s="16" t="s">
        <v>29</v>
      </c>
      <c r="C18" s="16">
        <v>0.52127076000000006</v>
      </c>
      <c r="D18" s="16">
        <v>0.82482638200000002</v>
      </c>
      <c r="E18" s="16">
        <v>0.76051938399999996</v>
      </c>
      <c r="F18" s="16">
        <v>3.8885059999999999E-3</v>
      </c>
      <c r="G18" s="16">
        <v>2.5172225999999999E-2</v>
      </c>
      <c r="H18" s="16">
        <v>0.76734280200000005</v>
      </c>
      <c r="I18" s="16">
        <v>2.5273535999999999E-2</v>
      </c>
      <c r="J18" s="16">
        <v>1.9791966000000001E-2</v>
      </c>
      <c r="K18" s="16">
        <v>7.8818077E-2</v>
      </c>
      <c r="L18" s="16">
        <v>0.84594697600000002</v>
      </c>
      <c r="M18" s="16">
        <v>0.80896452299999999</v>
      </c>
      <c r="N18" s="16">
        <v>3.0740749000000001E-2</v>
      </c>
      <c r="O18" s="16">
        <v>0.278520826</v>
      </c>
      <c r="P18" s="16">
        <v>0.85216884299999995</v>
      </c>
      <c r="Q18" s="16">
        <v>0.84612196100000003</v>
      </c>
      <c r="R18" s="16"/>
      <c r="S18" s="16">
        <v>0.78490609200000006</v>
      </c>
      <c r="T18" s="16">
        <v>0.92730217999999998</v>
      </c>
      <c r="U18" s="16">
        <v>0.79868856300000002</v>
      </c>
      <c r="V18" s="16">
        <v>0.57617916599999996</v>
      </c>
      <c r="W18" s="16">
        <v>3.6182722E-2</v>
      </c>
      <c r="X18" s="16">
        <v>4.7628913000000002E-2</v>
      </c>
      <c r="Y18" s="16">
        <v>0.97001164399999995</v>
      </c>
      <c r="Z18" s="16">
        <v>7.9810599999999995E-2</v>
      </c>
      <c r="AA18" s="16">
        <v>0.83924187299999997</v>
      </c>
      <c r="AB18" s="16">
        <v>0.94957530499999998</v>
      </c>
      <c r="AC18" s="16">
        <v>0.83953184199999997</v>
      </c>
      <c r="AD18" s="16">
        <v>0.15893253700000001</v>
      </c>
      <c r="AE18" s="16">
        <v>3.5277930999999998E-2</v>
      </c>
      <c r="AF18" s="16">
        <v>1.7338144E-2</v>
      </c>
      <c r="AG18" s="16">
        <v>0.97880850799999997</v>
      </c>
      <c r="AH18" s="16">
        <v>0.135047003</v>
      </c>
      <c r="AI18" s="16">
        <v>0.73275526300000005</v>
      </c>
      <c r="AJ18" s="16">
        <v>0.85055124299999996</v>
      </c>
    </row>
    <row r="19" spans="1:36">
      <c r="A19" s="397">
        <v>17</v>
      </c>
      <c r="B19" s="16" t="s">
        <v>171</v>
      </c>
      <c r="C19" s="16">
        <v>0.41438817100000003</v>
      </c>
      <c r="D19" s="16">
        <v>0.61801742100000001</v>
      </c>
      <c r="E19" s="16">
        <v>0.61430535900000005</v>
      </c>
      <c r="F19" s="16">
        <v>6.0704829999999998E-3</v>
      </c>
      <c r="G19" s="16">
        <v>1.3961668999999999E-2</v>
      </c>
      <c r="H19" s="16">
        <v>0.58391143000000001</v>
      </c>
      <c r="I19" s="16">
        <v>8.9459159999999999E-3</v>
      </c>
      <c r="J19" s="16">
        <v>6.053409E-3</v>
      </c>
      <c r="K19" s="16">
        <v>3.7575084000000002E-2</v>
      </c>
      <c r="L19" s="16">
        <v>0.64536084500000002</v>
      </c>
      <c r="M19" s="16">
        <v>0.61951815399999999</v>
      </c>
      <c r="N19" s="16">
        <v>1.2483169000000001E-2</v>
      </c>
      <c r="O19" s="16">
        <v>0.29112713600000001</v>
      </c>
      <c r="P19" s="16">
        <v>0.66084244700000006</v>
      </c>
      <c r="Q19" s="16">
        <v>0.65021309599999999</v>
      </c>
      <c r="R19" s="16">
        <v>0.78490609200000006</v>
      </c>
      <c r="S19" s="16"/>
      <c r="T19" s="16">
        <v>0.64990319500000004</v>
      </c>
      <c r="U19" s="16">
        <v>0.61975603999999995</v>
      </c>
      <c r="V19" s="16">
        <v>0.40373012699999999</v>
      </c>
      <c r="W19" s="16">
        <v>1.5176663E-2</v>
      </c>
      <c r="X19" s="16">
        <v>2.0774830000000001E-2</v>
      </c>
      <c r="Y19" s="16">
        <v>0.80708416000000005</v>
      </c>
      <c r="Z19" s="16">
        <v>6.7957395000000004E-2</v>
      </c>
      <c r="AA19" s="16">
        <v>0.74062003399999998</v>
      </c>
      <c r="AB19" s="16">
        <v>0.78065636800000004</v>
      </c>
      <c r="AC19" s="16">
        <v>0.69860369499999997</v>
      </c>
      <c r="AD19" s="16">
        <v>8.3584435999999998E-2</v>
      </c>
      <c r="AE19" s="16">
        <v>7.5484671000000003E-2</v>
      </c>
      <c r="AF19" s="16">
        <v>1.1520473E-2</v>
      </c>
      <c r="AG19" s="16">
        <v>0.70320633499999996</v>
      </c>
      <c r="AH19" s="16">
        <v>6.6019948999999994E-2</v>
      </c>
      <c r="AI19" s="16">
        <v>0.56384912899999995</v>
      </c>
      <c r="AJ19" s="16">
        <v>0.66100431299999995</v>
      </c>
    </row>
    <row r="20" spans="1:36">
      <c r="A20" s="397">
        <v>18</v>
      </c>
      <c r="B20" s="16" t="s">
        <v>28</v>
      </c>
      <c r="C20" s="16">
        <v>0.64903063800000005</v>
      </c>
      <c r="D20" s="16">
        <v>0.83089651899999994</v>
      </c>
      <c r="E20" s="16">
        <v>0.84379822400000004</v>
      </c>
      <c r="F20" s="16">
        <v>1.310538E-3</v>
      </c>
      <c r="G20" s="16">
        <v>6.6527853999999997E-2</v>
      </c>
      <c r="H20" s="16">
        <v>0.86145812499999996</v>
      </c>
      <c r="I20" s="16">
        <v>2.9368492999999999E-2</v>
      </c>
      <c r="J20" s="16">
        <v>1.1767863E-2</v>
      </c>
      <c r="K20" s="16">
        <v>6.2727474000000005E-2</v>
      </c>
      <c r="L20" s="16">
        <v>0.92531961799999995</v>
      </c>
      <c r="M20" s="16">
        <v>0.80417175900000004</v>
      </c>
      <c r="N20" s="16">
        <v>2.1256675999999999E-2</v>
      </c>
      <c r="O20" s="16">
        <v>0.39364699399999997</v>
      </c>
      <c r="P20" s="16">
        <v>0.92191621599999996</v>
      </c>
      <c r="Q20" s="16">
        <v>0.92095417499999999</v>
      </c>
      <c r="R20" s="16">
        <v>0.92730217999999998</v>
      </c>
      <c r="S20" s="16">
        <v>0.64990319500000004</v>
      </c>
      <c r="T20" s="16"/>
      <c r="U20" s="16">
        <v>0.87072900200000003</v>
      </c>
      <c r="V20" s="16">
        <v>0.49299938900000001</v>
      </c>
      <c r="W20" s="16">
        <v>2.5737059E-2</v>
      </c>
      <c r="X20" s="16">
        <v>3.6145906999999998E-2</v>
      </c>
      <c r="Y20" s="16">
        <v>0.90282650399999997</v>
      </c>
      <c r="Z20" s="16">
        <v>6.7190410000000002E-3</v>
      </c>
      <c r="AA20" s="16">
        <v>0.85763146800000001</v>
      </c>
      <c r="AB20" s="16">
        <v>0.92381669700000002</v>
      </c>
      <c r="AC20" s="16">
        <v>0.80187079900000002</v>
      </c>
      <c r="AD20" s="16">
        <v>4.2091091999999997E-2</v>
      </c>
      <c r="AE20" s="16">
        <v>0.134016783</v>
      </c>
      <c r="AF20" s="16">
        <v>5.7029787999999998E-2</v>
      </c>
      <c r="AG20" s="16">
        <v>0.94887904499999998</v>
      </c>
      <c r="AH20" s="16">
        <v>0.123226687</v>
      </c>
      <c r="AI20" s="16">
        <v>0.81098594700000004</v>
      </c>
      <c r="AJ20" s="16">
        <v>0.92189548399999999</v>
      </c>
    </row>
    <row r="21" spans="1:36">
      <c r="A21" s="397">
        <v>19</v>
      </c>
      <c r="B21" s="16" t="s">
        <v>20</v>
      </c>
      <c r="C21" s="16">
        <v>0.796974144</v>
      </c>
      <c r="D21" s="16">
        <v>0.96517681</v>
      </c>
      <c r="E21" s="16">
        <v>0.99416168999999999</v>
      </c>
      <c r="F21" s="16">
        <v>1.2866926000000001E-2</v>
      </c>
      <c r="G21" s="16">
        <v>0.118649742</v>
      </c>
      <c r="H21" s="16">
        <v>0.98117970600000004</v>
      </c>
      <c r="I21" s="16">
        <v>8.4840207000000001E-2</v>
      </c>
      <c r="J21" s="16">
        <v>4.5169902999999997E-2</v>
      </c>
      <c r="K21" s="16">
        <v>0.15044501399999999</v>
      </c>
      <c r="L21" s="16">
        <v>0.98305958999999998</v>
      </c>
      <c r="M21" s="16">
        <v>0.86458543499999996</v>
      </c>
      <c r="N21" s="16">
        <v>5.6502423000000003E-2</v>
      </c>
      <c r="O21" s="16">
        <v>0.623877719</v>
      </c>
      <c r="P21" s="16">
        <v>0.98270884400000003</v>
      </c>
      <c r="Q21" s="16">
        <v>0.98404826300000003</v>
      </c>
      <c r="R21" s="16">
        <v>0.79868856300000002</v>
      </c>
      <c r="S21" s="16">
        <v>0.61975603999999995</v>
      </c>
      <c r="T21" s="16">
        <v>0.87072900200000003</v>
      </c>
      <c r="U21" s="16"/>
      <c r="V21" s="16">
        <v>0.68171241699999996</v>
      </c>
      <c r="W21" s="16">
        <v>6.7001435999999998E-2</v>
      </c>
      <c r="X21" s="16">
        <v>8.7059387000000002E-2</v>
      </c>
      <c r="Y21" s="16">
        <v>0.82687694300000003</v>
      </c>
      <c r="Z21" s="16">
        <v>9.4768300000000005E-4</v>
      </c>
      <c r="AA21" s="16">
        <v>0.87936887900000005</v>
      </c>
      <c r="AB21" s="16">
        <v>0.92814627299999997</v>
      </c>
      <c r="AC21" s="16">
        <v>0.62095767800000001</v>
      </c>
      <c r="AD21" s="16">
        <v>4.2492428999999998E-2</v>
      </c>
      <c r="AE21" s="16">
        <v>0.16589285400000001</v>
      </c>
      <c r="AF21" s="16">
        <v>9.7575667000000005E-2</v>
      </c>
      <c r="AG21" s="16">
        <v>0.75661225099999996</v>
      </c>
      <c r="AH21" s="16">
        <v>0.23720707299999999</v>
      </c>
      <c r="AI21" s="16">
        <v>0.96771236599999999</v>
      </c>
      <c r="AJ21" s="16">
        <v>0.97501787299999998</v>
      </c>
    </row>
    <row r="22" spans="1:36">
      <c r="A22" s="397">
        <v>20</v>
      </c>
      <c r="B22" s="16" t="s">
        <v>175</v>
      </c>
      <c r="C22" s="16">
        <v>0.43660210999999999</v>
      </c>
      <c r="D22" s="16">
        <v>0.82774474099999995</v>
      </c>
      <c r="E22" s="16">
        <v>0.64555115399999996</v>
      </c>
      <c r="F22" s="16">
        <v>7.8410800000000005E-4</v>
      </c>
      <c r="G22" s="16">
        <v>2.4251307E-2</v>
      </c>
      <c r="H22" s="16">
        <v>0.60996320999999998</v>
      </c>
      <c r="I22" s="16">
        <v>0.185470036</v>
      </c>
      <c r="J22" s="16">
        <v>0.204179372</v>
      </c>
      <c r="K22" s="16">
        <v>0.39929030399999998</v>
      </c>
      <c r="L22" s="16">
        <v>0.59501951500000005</v>
      </c>
      <c r="M22" s="16">
        <v>0.63747475399999998</v>
      </c>
      <c r="N22" s="16">
        <v>0.20106902199999999</v>
      </c>
      <c r="O22" s="16">
        <v>0.31487201399999998</v>
      </c>
      <c r="P22" s="16">
        <v>0.60003016200000003</v>
      </c>
      <c r="Q22" s="16">
        <v>0.60272357399999998</v>
      </c>
      <c r="R22" s="16">
        <v>0.57617916599999996</v>
      </c>
      <c r="S22" s="16">
        <v>0.40373012699999999</v>
      </c>
      <c r="T22" s="16">
        <v>0.49299938900000001</v>
      </c>
      <c r="U22" s="16">
        <v>0.68171241699999996</v>
      </c>
      <c r="V22" s="16"/>
      <c r="W22" s="16">
        <v>0.225696861</v>
      </c>
      <c r="X22" s="16">
        <v>0.26375215200000002</v>
      </c>
      <c r="Y22" s="16">
        <v>0.65346313</v>
      </c>
      <c r="Z22" s="16">
        <v>0.11282600299999999</v>
      </c>
      <c r="AA22" s="16">
        <v>0.505790725</v>
      </c>
      <c r="AB22" s="16">
        <v>0.64093318300000002</v>
      </c>
      <c r="AC22" s="16">
        <v>0.299735792</v>
      </c>
      <c r="AD22" s="16">
        <v>0.33512748199999998</v>
      </c>
      <c r="AE22" s="16">
        <v>2.2286229999999999E-3</v>
      </c>
      <c r="AF22" s="16">
        <v>4.7606790000000003E-3</v>
      </c>
      <c r="AG22" s="16">
        <v>0.51521211099999997</v>
      </c>
      <c r="AH22" s="16">
        <v>0.495831984</v>
      </c>
      <c r="AI22" s="16">
        <v>0.65856503799999999</v>
      </c>
      <c r="AJ22" s="16">
        <v>0.57273875500000004</v>
      </c>
    </row>
    <row r="23" spans="1:36">
      <c r="A23" s="397">
        <v>21</v>
      </c>
      <c r="B23" s="16" t="s">
        <v>52</v>
      </c>
      <c r="C23" s="16">
        <v>4.0289991999999997E-2</v>
      </c>
      <c r="D23" s="16">
        <v>9.7801424999999997E-2</v>
      </c>
      <c r="E23" s="16">
        <v>5.5575219000000002E-2</v>
      </c>
      <c r="F23" s="16">
        <v>1.5276299999999999E-4</v>
      </c>
      <c r="G23" s="398">
        <v>3.9563700000000002E-5</v>
      </c>
      <c r="H23" s="16">
        <v>4.8247724999999998E-2</v>
      </c>
      <c r="I23" s="16">
        <v>0.88149710400000003</v>
      </c>
      <c r="J23" s="16">
        <v>0.99570364899999997</v>
      </c>
      <c r="K23" s="16">
        <v>0.93187645100000005</v>
      </c>
      <c r="L23" s="16">
        <v>4.3408912000000001E-2</v>
      </c>
      <c r="M23" s="16">
        <v>0.18447531</v>
      </c>
      <c r="N23" s="16">
        <v>0.99843130300000005</v>
      </c>
      <c r="O23" s="16">
        <v>5.4532773E-2</v>
      </c>
      <c r="P23" s="16">
        <v>4.4749794000000002E-2</v>
      </c>
      <c r="Q23" s="16">
        <v>4.0985064000000002E-2</v>
      </c>
      <c r="R23" s="16">
        <v>3.6182722E-2</v>
      </c>
      <c r="S23" s="16">
        <v>1.5176663E-2</v>
      </c>
      <c r="T23" s="16">
        <v>2.5737059E-2</v>
      </c>
      <c r="U23" s="16">
        <v>6.7001435999999998E-2</v>
      </c>
      <c r="V23" s="16">
        <v>0.225696861</v>
      </c>
      <c r="W23" s="16"/>
      <c r="X23" s="16">
        <v>0.99671859299999999</v>
      </c>
      <c r="Y23" s="16">
        <v>3.4134686999999997E-2</v>
      </c>
      <c r="Z23" s="16">
        <v>1.8049815E-2</v>
      </c>
      <c r="AA23" s="16">
        <v>0.102623609</v>
      </c>
      <c r="AB23" s="16">
        <v>4.9633243E-2</v>
      </c>
      <c r="AC23" s="16">
        <v>8.4433470000000004E-3</v>
      </c>
      <c r="AD23" s="16">
        <v>0.13300836699999999</v>
      </c>
      <c r="AE23" s="16">
        <v>3.7893010999999997E-2</v>
      </c>
      <c r="AF23" s="16">
        <v>2.1467909999999999E-3</v>
      </c>
      <c r="AG23" s="16">
        <v>2.797769E-2</v>
      </c>
      <c r="AH23" s="16">
        <v>0.84899195000000005</v>
      </c>
      <c r="AI23" s="16">
        <v>7.9939512000000004E-2</v>
      </c>
      <c r="AJ23" s="16">
        <v>3.5071365E-2</v>
      </c>
    </row>
    <row r="24" spans="1:36">
      <c r="A24" s="397">
        <v>22</v>
      </c>
      <c r="B24" s="16" t="s">
        <v>211</v>
      </c>
      <c r="C24" s="16">
        <v>6.0055214000000003E-2</v>
      </c>
      <c r="D24" s="16">
        <v>0.12245761199999999</v>
      </c>
      <c r="E24" s="16">
        <v>7.4112499999999998E-2</v>
      </c>
      <c r="F24" s="16">
        <v>4.36136E-4</v>
      </c>
      <c r="G24" s="16">
        <v>2.1340460000000001E-3</v>
      </c>
      <c r="H24" s="16">
        <v>6.6691378999999995E-2</v>
      </c>
      <c r="I24" s="16">
        <v>0.89894931099999997</v>
      </c>
      <c r="J24" s="16">
        <v>0.99198727499999995</v>
      </c>
      <c r="K24" s="16">
        <v>0.95639958300000005</v>
      </c>
      <c r="L24" s="16">
        <v>5.8053368000000001E-2</v>
      </c>
      <c r="M24" s="16">
        <v>0.20240003000000001</v>
      </c>
      <c r="N24" s="16">
        <v>0.99085915999999996</v>
      </c>
      <c r="O24" s="16">
        <v>7.1966321E-2</v>
      </c>
      <c r="P24" s="16">
        <v>5.9502339000000001E-2</v>
      </c>
      <c r="Q24" s="16">
        <v>5.5282237999999997E-2</v>
      </c>
      <c r="R24" s="16">
        <v>4.7628913000000002E-2</v>
      </c>
      <c r="S24" s="16">
        <v>2.0774830000000001E-2</v>
      </c>
      <c r="T24" s="16">
        <v>3.6145906999999998E-2</v>
      </c>
      <c r="U24" s="16">
        <v>8.7059387000000002E-2</v>
      </c>
      <c r="V24" s="16">
        <v>0.26375215200000002</v>
      </c>
      <c r="W24" s="16">
        <v>0.99671859299999999</v>
      </c>
      <c r="X24" s="16"/>
      <c r="Y24" s="16">
        <v>4.6820704999999997E-2</v>
      </c>
      <c r="Z24" s="16">
        <v>1.6061401999999999E-2</v>
      </c>
      <c r="AA24" s="16">
        <v>0.11624623000000001</v>
      </c>
      <c r="AB24" s="16">
        <v>6.4200193000000003E-2</v>
      </c>
      <c r="AC24" s="16">
        <v>3.5137039999999999E-3</v>
      </c>
      <c r="AD24" s="16">
        <v>0.13795888000000001</v>
      </c>
      <c r="AE24" s="16">
        <v>3.2478787000000002E-2</v>
      </c>
      <c r="AF24" s="16">
        <v>1.0987E-4</v>
      </c>
      <c r="AG24" s="16">
        <v>3.7840868E-2</v>
      </c>
      <c r="AH24" s="16">
        <v>0.88765575200000002</v>
      </c>
      <c r="AI24" s="16">
        <v>0.100853119</v>
      </c>
      <c r="AJ24" s="16">
        <v>4.7934763999999998E-2</v>
      </c>
    </row>
    <row r="25" spans="1:36">
      <c r="A25" s="397">
        <v>23</v>
      </c>
      <c r="B25" s="16" t="s">
        <v>30</v>
      </c>
      <c r="C25" s="16">
        <v>0.54414890000000005</v>
      </c>
      <c r="D25" s="16">
        <v>0.86666605299999999</v>
      </c>
      <c r="E25" s="16">
        <v>0.79598228000000004</v>
      </c>
      <c r="F25" s="16">
        <v>3.8410139999999998E-3</v>
      </c>
      <c r="G25" s="16">
        <v>2.4076353000000002E-2</v>
      </c>
      <c r="H25" s="16">
        <v>0.77756422000000003</v>
      </c>
      <c r="I25" s="16">
        <v>2.3769795E-2</v>
      </c>
      <c r="J25" s="16">
        <v>1.8914164000000001E-2</v>
      </c>
      <c r="K25" s="16">
        <v>8.5317697999999997E-2</v>
      </c>
      <c r="L25" s="16">
        <v>0.84614809099999999</v>
      </c>
      <c r="M25" s="16">
        <v>0.77604252399999996</v>
      </c>
      <c r="N25" s="16">
        <v>2.8006357999999999E-2</v>
      </c>
      <c r="O25" s="16">
        <v>0.31293279000000002</v>
      </c>
      <c r="P25" s="16">
        <v>0.85139069599999995</v>
      </c>
      <c r="Q25" s="16">
        <v>0.849634628</v>
      </c>
      <c r="R25" s="16">
        <v>0.97001164399999995</v>
      </c>
      <c r="S25" s="16">
        <v>0.80708416000000005</v>
      </c>
      <c r="T25" s="16">
        <v>0.90282650399999997</v>
      </c>
      <c r="U25" s="16">
        <v>0.82687694300000003</v>
      </c>
      <c r="V25" s="16">
        <v>0.65346313</v>
      </c>
      <c r="W25" s="16">
        <v>3.4134686999999997E-2</v>
      </c>
      <c r="X25" s="16">
        <v>4.6820704999999997E-2</v>
      </c>
      <c r="Y25" s="16"/>
      <c r="Z25" s="16">
        <v>6.2786616000000003E-2</v>
      </c>
      <c r="AA25" s="16">
        <v>0.80745087999999998</v>
      </c>
      <c r="AB25" s="16">
        <v>0.93792320799999995</v>
      </c>
      <c r="AC25" s="16">
        <v>0.79350737100000002</v>
      </c>
      <c r="AD25" s="16">
        <v>0.13558672999999999</v>
      </c>
      <c r="AE25" s="16">
        <v>5.1553247000000003E-2</v>
      </c>
      <c r="AF25" s="16">
        <v>1.3857487999999999E-2</v>
      </c>
      <c r="AG25" s="16">
        <v>0.94562163099999996</v>
      </c>
      <c r="AH25" s="16">
        <v>0.14963805199999999</v>
      </c>
      <c r="AI25" s="16">
        <v>0.73877811900000001</v>
      </c>
      <c r="AJ25" s="16">
        <v>0.84519629100000004</v>
      </c>
    </row>
    <row r="26" spans="1:36">
      <c r="A26" s="397">
        <v>24</v>
      </c>
      <c r="B26" s="16" t="s">
        <v>16</v>
      </c>
      <c r="C26" s="16">
        <v>8.3066894000000002E-2</v>
      </c>
      <c r="D26" s="16">
        <v>2.9245920000000002E-2</v>
      </c>
      <c r="E26" s="16">
        <v>8.6297000000000001E-4</v>
      </c>
      <c r="F26" s="16">
        <v>0.38184497299999998</v>
      </c>
      <c r="G26" s="16">
        <v>0.32534721999999999</v>
      </c>
      <c r="H26" s="16">
        <v>1.759827E-3</v>
      </c>
      <c r="I26" s="16">
        <v>1.2681829E-2</v>
      </c>
      <c r="J26" s="16">
        <v>1.5863835E-2</v>
      </c>
      <c r="K26" s="16">
        <v>1.1497215E-2</v>
      </c>
      <c r="L26" s="16">
        <v>2.9406409999999999E-3</v>
      </c>
      <c r="M26" s="16">
        <v>5.2192782E-2</v>
      </c>
      <c r="N26" s="16">
        <v>1.8948508999999999E-2</v>
      </c>
      <c r="O26" s="16">
        <v>0.20378069200000001</v>
      </c>
      <c r="P26" s="16">
        <v>4.5337420000000003E-3</v>
      </c>
      <c r="Q26" s="16">
        <v>3.9256059999999999E-3</v>
      </c>
      <c r="R26" s="16">
        <v>7.9810599999999995E-2</v>
      </c>
      <c r="S26" s="16">
        <v>6.7957395000000004E-2</v>
      </c>
      <c r="T26" s="16">
        <v>6.7190410000000002E-3</v>
      </c>
      <c r="U26" s="16">
        <v>9.4768300000000005E-4</v>
      </c>
      <c r="V26" s="16">
        <v>0.11282600299999999</v>
      </c>
      <c r="W26" s="16">
        <v>1.8049815E-2</v>
      </c>
      <c r="X26" s="16">
        <v>1.6061401999999999E-2</v>
      </c>
      <c r="Y26" s="16">
        <v>6.2786616000000003E-2</v>
      </c>
      <c r="Z26" s="16"/>
      <c r="AA26" s="16">
        <v>1.0331669999999999E-2</v>
      </c>
      <c r="AB26" s="16">
        <v>4.3308446E-2</v>
      </c>
      <c r="AC26" s="16">
        <v>1.278499E-2</v>
      </c>
      <c r="AD26" s="16">
        <v>0.84911051599999998</v>
      </c>
      <c r="AE26" s="16">
        <v>0.66738982300000005</v>
      </c>
      <c r="AF26" s="16">
        <v>0.36748313900000001</v>
      </c>
      <c r="AG26" s="16">
        <v>5.2961361999999998E-2</v>
      </c>
      <c r="AH26" s="16">
        <v>5.4202199999999999E-3</v>
      </c>
      <c r="AI26" s="16">
        <v>4.2665669999999998E-3</v>
      </c>
      <c r="AJ26" s="16">
        <v>3.3850220000000001E-3</v>
      </c>
    </row>
    <row r="27" spans="1:36">
      <c r="A27" s="397">
        <v>25</v>
      </c>
      <c r="B27" s="16" t="s">
        <v>174</v>
      </c>
      <c r="C27" s="16">
        <v>0.59944922199999995</v>
      </c>
      <c r="D27" s="16">
        <v>0.82924896699999995</v>
      </c>
      <c r="E27" s="16">
        <v>0.87026948100000001</v>
      </c>
      <c r="F27" s="16">
        <v>3.1748919999999999E-3</v>
      </c>
      <c r="G27" s="16">
        <v>3.0768808000000002E-2</v>
      </c>
      <c r="H27" s="16">
        <v>0.845402078</v>
      </c>
      <c r="I27" s="16">
        <v>8.7890563000000005E-2</v>
      </c>
      <c r="J27" s="16">
        <v>7.1530280000000002E-2</v>
      </c>
      <c r="K27" s="16">
        <v>0.14396811500000001</v>
      </c>
      <c r="L27" s="16">
        <v>0.91543740799999995</v>
      </c>
      <c r="M27" s="16">
        <v>0.94864434799999997</v>
      </c>
      <c r="N27" s="16">
        <v>9.5757612000000006E-2</v>
      </c>
      <c r="O27" s="16">
        <v>0.50812302300000001</v>
      </c>
      <c r="P27" s="16">
        <v>0.92132482400000004</v>
      </c>
      <c r="Q27" s="16">
        <v>0.91379565299999999</v>
      </c>
      <c r="R27" s="16">
        <v>0.83924187299999997</v>
      </c>
      <c r="S27" s="16">
        <v>0.74062003399999998</v>
      </c>
      <c r="T27" s="16">
        <v>0.85763146800000001</v>
      </c>
      <c r="U27" s="16">
        <v>0.87936887900000005</v>
      </c>
      <c r="V27" s="16">
        <v>0.505790725</v>
      </c>
      <c r="W27" s="16">
        <v>0.102623609</v>
      </c>
      <c r="X27" s="16">
        <v>0.11624623000000001</v>
      </c>
      <c r="Y27" s="16">
        <v>0.80745087999999998</v>
      </c>
      <c r="Z27" s="16">
        <v>1.0331669999999999E-2</v>
      </c>
      <c r="AA27" s="16"/>
      <c r="AB27" s="16">
        <v>0.92517201500000001</v>
      </c>
      <c r="AC27" s="16">
        <v>0.61241231699999998</v>
      </c>
      <c r="AD27" s="16">
        <v>4.8915625999999997E-2</v>
      </c>
      <c r="AE27" s="16">
        <v>0.14274646599999999</v>
      </c>
      <c r="AF27" s="16">
        <v>2.7925895999999999E-2</v>
      </c>
      <c r="AG27" s="16">
        <v>0.79276558399999997</v>
      </c>
      <c r="AH27" s="16">
        <v>0.192268831</v>
      </c>
      <c r="AI27" s="16">
        <v>0.85506195699999998</v>
      </c>
      <c r="AJ27" s="16">
        <v>0.92396486600000005</v>
      </c>
    </row>
    <row r="28" spans="1:36">
      <c r="A28" s="397">
        <v>26</v>
      </c>
      <c r="B28" s="16" t="s">
        <v>25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</row>
    <row r="29" spans="1:36">
      <c r="A29" s="397">
        <v>27</v>
      </c>
      <c r="B29" s="16" t="s">
        <v>47</v>
      </c>
      <c r="C29" s="16">
        <v>0.64795678999999995</v>
      </c>
      <c r="D29" s="16">
        <v>0.92622561800000003</v>
      </c>
      <c r="E29" s="16">
        <v>0.90356478200000001</v>
      </c>
      <c r="F29" s="398">
        <v>8.9253599999999995E-5</v>
      </c>
      <c r="G29" s="16">
        <v>5.0881590999999997E-2</v>
      </c>
      <c r="H29" s="16">
        <v>0.897100538</v>
      </c>
      <c r="I29" s="16">
        <v>4.4559700000000001E-2</v>
      </c>
      <c r="J29" s="16">
        <v>2.9596392999999999E-2</v>
      </c>
      <c r="K29" s="16">
        <v>0.106652961</v>
      </c>
      <c r="L29" s="16">
        <v>0.95346301</v>
      </c>
      <c r="M29" s="16">
        <v>0.89876202599999999</v>
      </c>
      <c r="N29" s="16">
        <v>4.2307688000000003E-2</v>
      </c>
      <c r="O29" s="16">
        <v>0.429713601</v>
      </c>
      <c r="P29" s="16">
        <v>0.96007335100000002</v>
      </c>
      <c r="Q29" s="16">
        <v>0.95522042500000004</v>
      </c>
      <c r="R29" s="16">
        <v>0.94957530499999998</v>
      </c>
      <c r="S29" s="16">
        <v>0.78065636800000004</v>
      </c>
      <c r="T29" s="16">
        <v>0.92381669700000002</v>
      </c>
      <c r="U29" s="16">
        <v>0.92814627299999997</v>
      </c>
      <c r="V29" s="16">
        <v>0.64093318300000002</v>
      </c>
      <c r="W29" s="16">
        <v>4.9633243E-2</v>
      </c>
      <c r="X29" s="16">
        <v>6.4200193000000003E-2</v>
      </c>
      <c r="Y29" s="16">
        <v>0.93792320799999995</v>
      </c>
      <c r="Z29" s="16">
        <v>4.3308446E-2</v>
      </c>
      <c r="AA29" s="16">
        <v>0.92517201500000001</v>
      </c>
      <c r="AB29" s="16"/>
      <c r="AC29" s="16">
        <v>0.76826090199999997</v>
      </c>
      <c r="AD29" s="16">
        <v>0.116232196</v>
      </c>
      <c r="AE29" s="16">
        <v>7.8646916999999997E-2</v>
      </c>
      <c r="AF29" s="16">
        <v>4.0328350999999998E-2</v>
      </c>
      <c r="AG29" s="16">
        <v>0.89666617100000001</v>
      </c>
      <c r="AH29" s="16">
        <v>0.17246473900000001</v>
      </c>
      <c r="AI29" s="16">
        <v>0.88213049499999996</v>
      </c>
      <c r="AJ29" s="16">
        <v>0.95806175599999999</v>
      </c>
    </row>
    <row r="30" spans="1:36">
      <c r="A30" s="397">
        <v>28</v>
      </c>
      <c r="B30" s="16" t="s">
        <v>31</v>
      </c>
      <c r="C30" s="16">
        <v>0.56375257700000003</v>
      </c>
      <c r="D30" s="16">
        <v>0.58366210699999999</v>
      </c>
      <c r="E30" s="16">
        <v>0.60657372899999995</v>
      </c>
      <c r="F30" s="16">
        <v>3.7927869000000003E-2</v>
      </c>
      <c r="G30" s="16">
        <v>0.14928369899999999</v>
      </c>
      <c r="H30" s="16">
        <v>0.66046766800000001</v>
      </c>
      <c r="I30" s="16">
        <v>4.4083099999999998E-4</v>
      </c>
      <c r="J30" s="16">
        <v>1.9060104000000001E-2</v>
      </c>
      <c r="K30" s="16">
        <v>3.9175599999999999E-4</v>
      </c>
      <c r="L30" s="16">
        <v>0.68294153800000001</v>
      </c>
      <c r="M30" s="16">
        <v>0.49197211200000002</v>
      </c>
      <c r="N30" s="16">
        <v>1.1724444000000001E-2</v>
      </c>
      <c r="O30" s="16">
        <v>0.24609031100000001</v>
      </c>
      <c r="P30" s="16">
        <v>0.68777001000000004</v>
      </c>
      <c r="Q30" s="16">
        <v>0.67990320800000004</v>
      </c>
      <c r="R30" s="16">
        <v>0.83953184199999997</v>
      </c>
      <c r="S30" s="16">
        <v>0.69860369499999997</v>
      </c>
      <c r="T30" s="16">
        <v>0.80187079900000002</v>
      </c>
      <c r="U30" s="16">
        <v>0.62095767800000001</v>
      </c>
      <c r="V30" s="16">
        <v>0.299735792</v>
      </c>
      <c r="W30" s="16">
        <v>8.4433470000000004E-3</v>
      </c>
      <c r="X30" s="16">
        <v>3.5137039999999999E-3</v>
      </c>
      <c r="Y30" s="16">
        <v>0.79350737100000002</v>
      </c>
      <c r="Z30" s="16">
        <v>1.278499E-2</v>
      </c>
      <c r="AA30" s="16">
        <v>0.61241231699999998</v>
      </c>
      <c r="AB30" s="16">
        <v>0.76826090199999997</v>
      </c>
      <c r="AC30" s="16"/>
      <c r="AD30" s="16">
        <v>3.8396338000000002E-2</v>
      </c>
      <c r="AE30" s="16">
        <v>0.10742412699999999</v>
      </c>
      <c r="AF30" s="16">
        <v>0.14661417400000001</v>
      </c>
      <c r="AG30" s="16">
        <v>0.82884315500000005</v>
      </c>
      <c r="AH30" s="16">
        <v>1.8370167999999999E-2</v>
      </c>
      <c r="AI30" s="16">
        <v>0.54251993899999995</v>
      </c>
      <c r="AJ30" s="16">
        <v>0.69768920700000003</v>
      </c>
    </row>
    <row r="31" spans="1:36">
      <c r="A31" s="397">
        <v>29</v>
      </c>
      <c r="B31" s="16" t="s">
        <v>178</v>
      </c>
      <c r="C31" s="16">
        <v>3.3673119999999999E-3</v>
      </c>
      <c r="D31" s="16">
        <v>0.13024005999999999</v>
      </c>
      <c r="E31" s="16">
        <v>2.1074852000000002E-2</v>
      </c>
      <c r="F31" s="16">
        <v>0.17062613800000001</v>
      </c>
      <c r="G31" s="16">
        <v>0.11469831599999999</v>
      </c>
      <c r="H31" s="16">
        <v>2.1823958000000001E-2</v>
      </c>
      <c r="I31" s="16">
        <v>3.0009507000000001E-2</v>
      </c>
      <c r="J31" s="16">
        <v>0.12965388899999999</v>
      </c>
      <c r="K31" s="16">
        <v>0.16016876099999999</v>
      </c>
      <c r="L31" s="16">
        <v>3.979688E-2</v>
      </c>
      <c r="M31" s="16">
        <v>0.142061722</v>
      </c>
      <c r="N31" s="16">
        <v>0.12752785999999999</v>
      </c>
      <c r="O31" s="16">
        <v>5.3063658E-2</v>
      </c>
      <c r="P31" s="16">
        <v>4.4596970999999999E-2</v>
      </c>
      <c r="Q31" s="16">
        <v>4.2276226E-2</v>
      </c>
      <c r="R31" s="16">
        <v>0.15893253700000001</v>
      </c>
      <c r="S31" s="16">
        <v>8.3584435999999998E-2</v>
      </c>
      <c r="T31" s="16">
        <v>4.2091091999999997E-2</v>
      </c>
      <c r="U31" s="16">
        <v>4.2492428999999998E-2</v>
      </c>
      <c r="V31" s="16">
        <v>0.33512748199999998</v>
      </c>
      <c r="W31" s="16">
        <v>0.13300836699999999</v>
      </c>
      <c r="X31" s="16">
        <v>0.13795888000000001</v>
      </c>
      <c r="Y31" s="16">
        <v>0.13558672999999999</v>
      </c>
      <c r="Z31" s="16">
        <v>0.84911051599999998</v>
      </c>
      <c r="AA31" s="16">
        <v>4.8915625999999997E-2</v>
      </c>
      <c r="AB31" s="16">
        <v>0.116232196</v>
      </c>
      <c r="AC31" s="16">
        <v>3.8396338000000002E-2</v>
      </c>
      <c r="AD31" s="16"/>
      <c r="AE31" s="16">
        <v>0.63745094999999996</v>
      </c>
      <c r="AF31" s="16">
        <v>0.16335155900000001</v>
      </c>
      <c r="AG31" s="16">
        <v>0.11885680899999999</v>
      </c>
      <c r="AH31" s="16">
        <v>0.14878282600000001</v>
      </c>
      <c r="AI31" s="16">
        <v>5.8312413E-2</v>
      </c>
      <c r="AJ31" s="16">
        <v>3.8168219000000003E-2</v>
      </c>
    </row>
    <row r="32" spans="1:36">
      <c r="A32" s="397">
        <v>30</v>
      </c>
      <c r="B32" s="16" t="s">
        <v>245</v>
      </c>
      <c r="C32" s="16">
        <v>0.34549033899999998</v>
      </c>
      <c r="D32" s="16">
        <v>6.4034504000000006E-2</v>
      </c>
      <c r="E32" s="16">
        <v>0.21692999900000001</v>
      </c>
      <c r="F32" s="16">
        <v>0.199411908</v>
      </c>
      <c r="G32" s="16">
        <v>0.26714305900000002</v>
      </c>
      <c r="H32" s="16">
        <v>0.20608359400000001</v>
      </c>
      <c r="I32" s="398">
        <v>1.0205400000000001E-6</v>
      </c>
      <c r="J32" s="16">
        <v>4.8390942999999999E-2</v>
      </c>
      <c r="K32" s="16">
        <v>2.3757199999999999E-2</v>
      </c>
      <c r="L32" s="16">
        <v>0.167112443</v>
      </c>
      <c r="M32" s="16">
        <v>4.5016158000000001E-2</v>
      </c>
      <c r="N32" s="16">
        <v>3.9853961E-2</v>
      </c>
      <c r="O32" s="16">
        <v>0.46946810700000002</v>
      </c>
      <c r="P32" s="16">
        <v>0.16034808</v>
      </c>
      <c r="Q32" s="16">
        <v>0.163362229</v>
      </c>
      <c r="R32" s="16">
        <v>3.5277930999999998E-2</v>
      </c>
      <c r="S32" s="16">
        <v>7.5484671000000003E-2</v>
      </c>
      <c r="T32" s="16">
        <v>0.134016783</v>
      </c>
      <c r="U32" s="16">
        <v>0.16589285400000001</v>
      </c>
      <c r="V32" s="16">
        <v>2.2286229999999999E-3</v>
      </c>
      <c r="W32" s="16">
        <v>3.7893010999999997E-2</v>
      </c>
      <c r="X32" s="16">
        <v>3.2478787000000002E-2</v>
      </c>
      <c r="Y32" s="16">
        <v>5.1553247000000003E-2</v>
      </c>
      <c r="Z32" s="16">
        <v>0.66738982300000005</v>
      </c>
      <c r="AA32" s="16">
        <v>0.14274646599999999</v>
      </c>
      <c r="AB32" s="16">
        <v>7.8646916999999997E-2</v>
      </c>
      <c r="AC32" s="16">
        <v>0.10742412699999999</v>
      </c>
      <c r="AD32" s="16">
        <v>0.63745094999999996</v>
      </c>
      <c r="AE32" s="16"/>
      <c r="AF32" s="16">
        <v>0.31815091000000001</v>
      </c>
      <c r="AG32" s="16">
        <v>4.4333123000000002E-2</v>
      </c>
      <c r="AH32" s="16">
        <v>6.9816139999999997E-3</v>
      </c>
      <c r="AI32" s="16">
        <v>0.12498034399999999</v>
      </c>
      <c r="AJ32" s="16">
        <v>0.17197527300000001</v>
      </c>
    </row>
    <row r="33" spans="1:36">
      <c r="A33" s="397">
        <v>31</v>
      </c>
      <c r="B33" s="16" t="s">
        <v>246</v>
      </c>
      <c r="C33" s="16">
        <v>0.48717842</v>
      </c>
      <c r="D33" s="16">
        <v>4.3856350000000002E-2</v>
      </c>
      <c r="E33" s="16">
        <v>0.11883930099999999</v>
      </c>
      <c r="F33" s="16">
        <v>0.93028876000000005</v>
      </c>
      <c r="G33" s="16">
        <v>0.98473595199999997</v>
      </c>
      <c r="H33" s="16">
        <v>0.182917361</v>
      </c>
      <c r="I33" s="16">
        <v>8.429085E-2</v>
      </c>
      <c r="J33" s="16">
        <v>2.1063969999999999E-3</v>
      </c>
      <c r="K33" s="16">
        <v>9.6674229999999996E-3</v>
      </c>
      <c r="L33" s="16">
        <v>8.0605973999999997E-2</v>
      </c>
      <c r="M33" s="16">
        <v>3.8201490000000001E-3</v>
      </c>
      <c r="N33" s="16">
        <v>4.6246309999999997E-3</v>
      </c>
      <c r="O33" s="16">
        <v>0.358085078</v>
      </c>
      <c r="P33" s="16">
        <v>7.8382168000000002E-2</v>
      </c>
      <c r="Q33" s="16">
        <v>7.5076531000000002E-2</v>
      </c>
      <c r="R33" s="16">
        <v>1.7338144E-2</v>
      </c>
      <c r="S33" s="16">
        <v>1.1520473E-2</v>
      </c>
      <c r="T33" s="16">
        <v>5.7029787999999998E-2</v>
      </c>
      <c r="U33" s="16">
        <v>9.7575667000000005E-2</v>
      </c>
      <c r="V33" s="16">
        <v>4.7606790000000003E-3</v>
      </c>
      <c r="W33" s="16">
        <v>2.1467909999999999E-3</v>
      </c>
      <c r="X33" s="16">
        <v>1.0987E-4</v>
      </c>
      <c r="Y33" s="16">
        <v>1.3857487999999999E-2</v>
      </c>
      <c r="Z33" s="16">
        <v>0.36748313900000001</v>
      </c>
      <c r="AA33" s="16">
        <v>2.7925895999999999E-2</v>
      </c>
      <c r="AB33" s="16">
        <v>4.0328350999999998E-2</v>
      </c>
      <c r="AC33" s="16">
        <v>0.14661417400000001</v>
      </c>
      <c r="AD33" s="16">
        <v>0.16335155900000001</v>
      </c>
      <c r="AE33" s="16">
        <v>0.31815091000000001</v>
      </c>
      <c r="AF33" s="16"/>
      <c r="AG33" s="16">
        <v>1.5704383999999998E-2</v>
      </c>
      <c r="AH33" s="16">
        <v>4.0000009000000003E-2</v>
      </c>
      <c r="AI33" s="16">
        <v>0.10052050899999999</v>
      </c>
      <c r="AJ33" s="16">
        <v>7.7834213999999999E-2</v>
      </c>
    </row>
    <row r="34" spans="1:36">
      <c r="A34" s="397">
        <v>32</v>
      </c>
      <c r="B34" s="16" t="s">
        <v>48</v>
      </c>
      <c r="C34" s="16">
        <v>0.497802244</v>
      </c>
      <c r="D34" s="16">
        <v>0.77321517100000003</v>
      </c>
      <c r="E34" s="16">
        <v>0.71669940899999995</v>
      </c>
      <c r="F34" s="16">
        <v>3.7426859999999998E-3</v>
      </c>
      <c r="G34" s="16">
        <v>2.3321508000000001E-2</v>
      </c>
      <c r="H34" s="16">
        <v>0.73149623200000002</v>
      </c>
      <c r="I34" s="16">
        <v>1.9475284999999998E-2</v>
      </c>
      <c r="J34" s="16">
        <v>1.4048120000000001E-2</v>
      </c>
      <c r="K34" s="16">
        <v>6.3366573999999995E-2</v>
      </c>
      <c r="L34" s="16">
        <v>0.81404648099999999</v>
      </c>
      <c r="M34" s="16">
        <v>0.75820186199999995</v>
      </c>
      <c r="N34" s="16">
        <v>2.3543042E-2</v>
      </c>
      <c r="O34" s="16">
        <v>0.25696509899999997</v>
      </c>
      <c r="P34" s="16">
        <v>0.81521963900000005</v>
      </c>
      <c r="Q34" s="16">
        <v>0.811804321</v>
      </c>
      <c r="R34" s="16">
        <v>0.97880850799999997</v>
      </c>
      <c r="S34" s="16">
        <v>0.70320633499999996</v>
      </c>
      <c r="T34" s="16">
        <v>0.94887904499999998</v>
      </c>
      <c r="U34" s="16">
        <v>0.75661225099999996</v>
      </c>
      <c r="V34" s="16">
        <v>0.51521211099999997</v>
      </c>
      <c r="W34" s="16">
        <v>2.797769E-2</v>
      </c>
      <c r="X34" s="16">
        <v>3.7840868E-2</v>
      </c>
      <c r="Y34" s="16">
        <v>0.94562163099999996</v>
      </c>
      <c r="Z34" s="16">
        <v>5.2961361999999998E-2</v>
      </c>
      <c r="AA34" s="16">
        <v>0.79276558399999997</v>
      </c>
      <c r="AB34" s="16">
        <v>0.89666617100000001</v>
      </c>
      <c r="AC34" s="16">
        <v>0.82884315500000005</v>
      </c>
      <c r="AD34" s="16">
        <v>0.11885680899999999</v>
      </c>
      <c r="AE34" s="16">
        <v>4.4333123000000002E-2</v>
      </c>
      <c r="AF34" s="16">
        <v>1.5704383999999998E-2</v>
      </c>
      <c r="AG34" s="16"/>
      <c r="AH34" s="16">
        <v>0.11622726799999999</v>
      </c>
      <c r="AI34" s="16">
        <v>0.68677833899999996</v>
      </c>
      <c r="AJ34" s="16">
        <v>0.81368588399999997</v>
      </c>
    </row>
    <row r="35" spans="1:36">
      <c r="A35" s="397">
        <v>33</v>
      </c>
      <c r="B35" s="16" t="s">
        <v>26</v>
      </c>
      <c r="C35" s="16">
        <v>0.23810705500000001</v>
      </c>
      <c r="D35" s="16">
        <v>0.29598191699999998</v>
      </c>
      <c r="E35" s="16">
        <v>0.21845899499999999</v>
      </c>
      <c r="F35" s="16">
        <v>4.5791854E-2</v>
      </c>
      <c r="G35" s="16">
        <v>7.6494594999999999E-2</v>
      </c>
      <c r="H35" s="16">
        <v>0.217756006</v>
      </c>
      <c r="I35" s="16">
        <v>0.880389168</v>
      </c>
      <c r="J35" s="16">
        <v>0.84253486</v>
      </c>
      <c r="K35" s="16">
        <v>0.97185894399999995</v>
      </c>
      <c r="L35" s="16">
        <v>0.17256389999999999</v>
      </c>
      <c r="M35" s="16">
        <v>0.290313769</v>
      </c>
      <c r="N35" s="16">
        <v>0.82094883900000004</v>
      </c>
      <c r="O35" s="16">
        <v>0.20562386699999999</v>
      </c>
      <c r="P35" s="16">
        <v>0.17388482499999999</v>
      </c>
      <c r="Q35" s="16">
        <v>0.168464898</v>
      </c>
      <c r="R35" s="16">
        <v>0.135047003</v>
      </c>
      <c r="S35" s="16">
        <v>6.6019948999999994E-2</v>
      </c>
      <c r="T35" s="16">
        <v>0.123226687</v>
      </c>
      <c r="U35" s="16">
        <v>0.23720707299999999</v>
      </c>
      <c r="V35" s="16">
        <v>0.495831984</v>
      </c>
      <c r="W35" s="16">
        <v>0.84899195000000005</v>
      </c>
      <c r="X35" s="16">
        <v>0.88765575200000002</v>
      </c>
      <c r="Y35" s="16">
        <v>0.14963805199999999</v>
      </c>
      <c r="Z35" s="16">
        <v>5.4202199999999999E-3</v>
      </c>
      <c r="AA35" s="16">
        <v>0.192268831</v>
      </c>
      <c r="AB35" s="16">
        <v>0.17246473900000001</v>
      </c>
      <c r="AC35" s="16">
        <v>1.8370167999999999E-2</v>
      </c>
      <c r="AD35" s="16">
        <v>0.14878282600000001</v>
      </c>
      <c r="AE35" s="16">
        <v>6.9816139999999997E-3</v>
      </c>
      <c r="AF35" s="16">
        <v>4.0000009000000003E-2</v>
      </c>
      <c r="AG35" s="16">
        <v>0.11622726799999999</v>
      </c>
      <c r="AH35" s="16"/>
      <c r="AI35" s="16">
        <v>0.249996985</v>
      </c>
      <c r="AJ35" s="16">
        <v>0.151678808</v>
      </c>
    </row>
    <row r="36" spans="1:36">
      <c r="A36" s="397">
        <v>34</v>
      </c>
      <c r="B36" s="16" t="s">
        <v>22</v>
      </c>
      <c r="C36" s="16">
        <v>0.77630842300000003</v>
      </c>
      <c r="D36" s="16">
        <v>0.92970158800000002</v>
      </c>
      <c r="E36" s="16">
        <v>0.95564414399999997</v>
      </c>
      <c r="F36" s="16">
        <v>1.3835907E-2</v>
      </c>
      <c r="G36" s="16">
        <v>0.12255558799999999</v>
      </c>
      <c r="H36" s="16">
        <v>0.96197342399999997</v>
      </c>
      <c r="I36" s="16">
        <v>9.9646422999999998E-2</v>
      </c>
      <c r="J36" s="16">
        <v>5.7468745000000002E-2</v>
      </c>
      <c r="K36" s="16">
        <v>0.16926949399999999</v>
      </c>
      <c r="L36" s="16">
        <v>0.95239123800000003</v>
      </c>
      <c r="M36" s="16">
        <v>0.86242944300000002</v>
      </c>
      <c r="N36" s="16">
        <v>6.8381566000000005E-2</v>
      </c>
      <c r="O36" s="16">
        <v>0.643757264</v>
      </c>
      <c r="P36" s="16">
        <v>0.95232183000000004</v>
      </c>
      <c r="Q36" s="16">
        <v>0.95221797500000005</v>
      </c>
      <c r="R36" s="16">
        <v>0.73275526300000005</v>
      </c>
      <c r="S36" s="16">
        <v>0.56384912899999995</v>
      </c>
      <c r="T36" s="16">
        <v>0.81098594700000004</v>
      </c>
      <c r="U36" s="16">
        <v>0.96771236599999999</v>
      </c>
      <c r="V36" s="16">
        <v>0.65856503799999999</v>
      </c>
      <c r="W36" s="16">
        <v>7.9939512000000004E-2</v>
      </c>
      <c r="X36" s="16">
        <v>0.100853119</v>
      </c>
      <c r="Y36" s="16">
        <v>0.73877811900000001</v>
      </c>
      <c r="Z36" s="16">
        <v>4.2665669999999998E-3</v>
      </c>
      <c r="AA36" s="16">
        <v>0.85506195699999998</v>
      </c>
      <c r="AB36" s="16">
        <v>0.88213049499999996</v>
      </c>
      <c r="AC36" s="16">
        <v>0.54251993899999995</v>
      </c>
      <c r="AD36" s="16">
        <v>5.8312413E-2</v>
      </c>
      <c r="AE36" s="16">
        <v>0.12498034399999999</v>
      </c>
      <c r="AF36" s="16">
        <v>0.10052050899999999</v>
      </c>
      <c r="AG36" s="16">
        <v>0.68677833899999996</v>
      </c>
      <c r="AH36" s="16">
        <v>0.249996985</v>
      </c>
      <c r="AI36" s="16"/>
      <c r="AJ36" s="16">
        <v>0.94025294500000001</v>
      </c>
    </row>
    <row r="37" spans="1:36">
      <c r="A37" s="397">
        <v>35</v>
      </c>
      <c r="B37" s="16" t="s">
        <v>27</v>
      </c>
      <c r="C37" s="16">
        <v>0.73823865499999997</v>
      </c>
      <c r="D37" s="16">
        <v>0.92018882499999999</v>
      </c>
      <c r="E37" s="16">
        <v>0.96622420200000003</v>
      </c>
      <c r="F37" s="16">
        <v>3.417514E-3</v>
      </c>
      <c r="G37" s="16">
        <v>8.7570620000000002E-2</v>
      </c>
      <c r="H37" s="16">
        <v>0.96017789899999995</v>
      </c>
      <c r="I37" s="16">
        <v>4.2441370999999999E-2</v>
      </c>
      <c r="J37" s="16">
        <v>1.8350253E-2</v>
      </c>
      <c r="K37" s="16">
        <v>8.6438492000000006E-2</v>
      </c>
      <c r="L37" s="16">
        <v>0.99783266199999998</v>
      </c>
      <c r="M37" s="16">
        <v>0.88406774799999999</v>
      </c>
      <c r="N37" s="16">
        <v>2.8881443999999999E-2</v>
      </c>
      <c r="O37" s="16">
        <v>0.54879797699999999</v>
      </c>
      <c r="P37" s="16">
        <v>0.998399967</v>
      </c>
      <c r="Q37" s="16">
        <v>0.99794287699999995</v>
      </c>
      <c r="R37" s="16">
        <v>0.85055124299999996</v>
      </c>
      <c r="S37" s="16">
        <v>0.66100431299999995</v>
      </c>
      <c r="T37" s="16">
        <v>0.92189548399999999</v>
      </c>
      <c r="U37" s="16">
        <v>0.97501787299999998</v>
      </c>
      <c r="V37" s="16">
        <v>0.57273875500000004</v>
      </c>
      <c r="W37" s="16">
        <v>3.5071365E-2</v>
      </c>
      <c r="X37" s="16">
        <v>4.7934763999999998E-2</v>
      </c>
      <c r="Y37" s="16">
        <v>0.84519629100000004</v>
      </c>
      <c r="Z37" s="16">
        <v>3.3850220000000001E-3</v>
      </c>
      <c r="AA37" s="16">
        <v>0.92396486600000005</v>
      </c>
      <c r="AB37" s="16">
        <v>0.95806175599999999</v>
      </c>
      <c r="AC37" s="16">
        <v>0.69768920700000003</v>
      </c>
      <c r="AD37" s="16">
        <v>3.8168219000000003E-2</v>
      </c>
      <c r="AE37" s="16">
        <v>0.17197527300000001</v>
      </c>
      <c r="AF37" s="16">
        <v>7.7834213999999999E-2</v>
      </c>
      <c r="AG37" s="16">
        <v>0.81368588399999997</v>
      </c>
      <c r="AH37" s="16">
        <v>0.151678808</v>
      </c>
      <c r="AI37" s="16">
        <v>0.94025294500000001</v>
      </c>
      <c r="AJ37" s="16"/>
    </row>
  </sheetData>
  <sortState xmlns:xlrd2="http://schemas.microsoft.com/office/spreadsheetml/2017/richdata2" ref="A2:AJ37">
    <sortCondition ref="A1:A37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935C7-EAEB-1246-A2F3-79CAF85A81A7}">
  <sheetPr>
    <tabColor rgb="FFAB51D6"/>
  </sheetPr>
  <dimension ref="A1:AL37"/>
  <sheetViews>
    <sheetView workbookViewId="0">
      <selection sqref="A1:A1048576"/>
    </sheetView>
  </sheetViews>
  <sheetFormatPr defaultColWidth="11.42578125" defaultRowHeight="15"/>
  <sheetData>
    <row r="1" spans="1:38">
      <c r="A1" s="109"/>
      <c r="B1" s="399" t="s">
        <v>241</v>
      </c>
      <c r="C1" s="396" t="s">
        <v>173</v>
      </c>
      <c r="D1" s="399" t="s">
        <v>180</v>
      </c>
      <c r="E1" s="400" t="s">
        <v>177</v>
      </c>
      <c r="F1" s="399" t="s">
        <v>19</v>
      </c>
      <c r="G1" s="399" t="s">
        <v>17</v>
      </c>
      <c r="H1" s="399" t="s">
        <v>21</v>
      </c>
      <c r="I1" s="400" t="s">
        <v>179</v>
      </c>
      <c r="J1" s="399" t="s">
        <v>23</v>
      </c>
      <c r="K1" s="399" t="s">
        <v>24</v>
      </c>
      <c r="L1" s="399" t="s">
        <v>54</v>
      </c>
      <c r="M1" s="399" t="s">
        <v>46</v>
      </c>
      <c r="N1" s="400" t="s">
        <v>176</v>
      </c>
      <c r="O1" s="399" t="s">
        <v>53</v>
      </c>
      <c r="P1" s="399" t="s">
        <v>244</v>
      </c>
      <c r="Q1" s="400" t="s">
        <v>172</v>
      </c>
      <c r="R1" s="399" t="s">
        <v>18</v>
      </c>
      <c r="S1" s="399" t="s">
        <v>29</v>
      </c>
      <c r="T1" s="400" t="s">
        <v>171</v>
      </c>
      <c r="U1" s="399" t="s">
        <v>28</v>
      </c>
      <c r="V1" s="399" t="s">
        <v>20</v>
      </c>
      <c r="W1" s="399" t="s">
        <v>175</v>
      </c>
      <c r="X1" s="399" t="s">
        <v>52</v>
      </c>
      <c r="Y1" s="399" t="s">
        <v>211</v>
      </c>
      <c r="Z1" s="399" t="s">
        <v>30</v>
      </c>
      <c r="AA1" s="399" t="s">
        <v>16</v>
      </c>
      <c r="AB1" s="400" t="s">
        <v>174</v>
      </c>
      <c r="AC1" s="399" t="s">
        <v>25</v>
      </c>
      <c r="AD1" s="399" t="s">
        <v>47</v>
      </c>
      <c r="AE1" s="399" t="s">
        <v>31</v>
      </c>
      <c r="AF1" s="400" t="s">
        <v>178</v>
      </c>
      <c r="AG1" s="400" t="s">
        <v>245</v>
      </c>
      <c r="AH1" s="399" t="s">
        <v>246</v>
      </c>
      <c r="AI1" s="399" t="s">
        <v>48</v>
      </c>
      <c r="AJ1" s="399" t="s">
        <v>26</v>
      </c>
      <c r="AK1" s="399" t="s">
        <v>22</v>
      </c>
      <c r="AL1" s="399" t="s">
        <v>27</v>
      </c>
    </row>
    <row r="2" spans="1:38">
      <c r="A2" s="397">
        <v>0</v>
      </c>
      <c r="B2" s="16" t="s">
        <v>173</v>
      </c>
      <c r="C2" s="16"/>
      <c r="D2" s="16">
        <v>0.181874431</v>
      </c>
      <c r="E2" s="16">
        <v>0.94286925700000002</v>
      </c>
      <c r="F2" s="16">
        <v>0.96824029099999998</v>
      </c>
      <c r="G2" s="16">
        <v>0.10035804600000001</v>
      </c>
      <c r="H2" s="16">
        <v>0.13711488199999999</v>
      </c>
      <c r="I2" s="16">
        <v>0.90301671400000005</v>
      </c>
      <c r="J2" s="16">
        <v>4.5746200000000001E-4</v>
      </c>
      <c r="K2" s="16">
        <v>1.835845E-3</v>
      </c>
      <c r="L2" s="16">
        <v>1.7504497000000001E-2</v>
      </c>
      <c r="M2" s="16">
        <v>0.82780037299999998</v>
      </c>
      <c r="N2" s="16">
        <v>0.94388096399999999</v>
      </c>
      <c r="O2" s="16">
        <v>2.8872020000000002E-3</v>
      </c>
      <c r="P2" s="16">
        <v>0.97851950300000001</v>
      </c>
      <c r="Q2" s="16">
        <v>0.94723692800000003</v>
      </c>
      <c r="R2" s="16">
        <v>0.94283353700000005</v>
      </c>
      <c r="S2" s="16">
        <v>0.78960719899999998</v>
      </c>
      <c r="T2" s="16">
        <v>0.89704034099999996</v>
      </c>
      <c r="U2" s="16">
        <v>1.245251E-3</v>
      </c>
      <c r="V2" s="16">
        <v>0.950914857</v>
      </c>
      <c r="W2" s="16">
        <v>0.73148550899999998</v>
      </c>
      <c r="X2" s="16">
        <v>3.4803989999999999E-3</v>
      </c>
      <c r="Y2" s="16">
        <v>4.4671670000000002E-3</v>
      </c>
      <c r="Z2" s="16">
        <v>0.55179923099999995</v>
      </c>
      <c r="AA2" s="16">
        <v>0.145216136</v>
      </c>
      <c r="AB2" s="16">
        <v>0.96207079699999998</v>
      </c>
      <c r="AC2" s="16">
        <v>0.57664728399999998</v>
      </c>
      <c r="AD2" s="16">
        <v>0.90360724999999997</v>
      </c>
      <c r="AE2" s="16">
        <v>0.62805539200000005</v>
      </c>
      <c r="AF2" s="16">
        <v>2.612708E-3</v>
      </c>
      <c r="AG2" s="16">
        <v>3.7174186999999997E-2</v>
      </c>
      <c r="AH2" s="16">
        <v>4.6018370000000001E-3</v>
      </c>
      <c r="AI2" s="16">
        <v>0.59809616700000001</v>
      </c>
      <c r="AJ2" s="16">
        <v>5.1653377E-2</v>
      </c>
      <c r="AK2" s="16">
        <v>0.90337058699999995</v>
      </c>
      <c r="AL2" s="16">
        <v>0.88583495400000001</v>
      </c>
    </row>
    <row r="3" spans="1:38">
      <c r="A3" s="397">
        <v>1</v>
      </c>
      <c r="B3" s="16" t="s">
        <v>180</v>
      </c>
      <c r="C3" s="16">
        <v>0.181874431</v>
      </c>
      <c r="D3" s="16"/>
      <c r="E3" s="16">
        <v>0.10389382699999999</v>
      </c>
      <c r="F3" s="16">
        <v>0.15365430099999999</v>
      </c>
      <c r="G3" s="16">
        <v>0.28771460900000001</v>
      </c>
      <c r="H3" s="16">
        <v>0.23421102799999999</v>
      </c>
      <c r="I3" s="16">
        <v>0.16172225700000001</v>
      </c>
      <c r="J3" s="16">
        <v>8.9465110000000007E-3</v>
      </c>
      <c r="K3" s="16">
        <v>1.243437E-2</v>
      </c>
      <c r="L3" s="16">
        <v>4.5315670000000002E-3</v>
      </c>
      <c r="M3" s="16">
        <v>0.218319496</v>
      </c>
      <c r="N3" s="16">
        <v>5.6526099000000003E-2</v>
      </c>
      <c r="O3" s="16">
        <v>1.7421558E-2</v>
      </c>
      <c r="P3" s="16">
        <v>0.13008535900000001</v>
      </c>
      <c r="Q3" s="16">
        <v>8.4635268E-2</v>
      </c>
      <c r="R3" s="16">
        <v>0.100494711</v>
      </c>
      <c r="S3" s="16">
        <v>2.1519268000000001E-2</v>
      </c>
      <c r="T3" s="16">
        <v>3.067508E-2</v>
      </c>
      <c r="U3" s="16">
        <v>0.19256126100000001</v>
      </c>
      <c r="V3" s="16">
        <v>0.116702585</v>
      </c>
      <c r="W3" s="16">
        <v>9.8437248000000005E-2</v>
      </c>
      <c r="X3" s="16">
        <v>1.6315174000000002E-2</v>
      </c>
      <c r="Y3" s="16">
        <v>1.5385703000000001E-2</v>
      </c>
      <c r="Z3" s="16">
        <v>0.16076494999999999</v>
      </c>
      <c r="AA3" s="16">
        <v>0.35432001800000001</v>
      </c>
      <c r="AB3" s="16">
        <v>7.6024180999999996E-2</v>
      </c>
      <c r="AC3" s="16">
        <v>0.669262464</v>
      </c>
      <c r="AD3" s="16">
        <v>8.3215893999999999E-2</v>
      </c>
      <c r="AE3" s="16">
        <v>0.114152869</v>
      </c>
      <c r="AF3" s="16">
        <v>0.464748049</v>
      </c>
      <c r="AG3" s="16">
        <v>0.18358132799999999</v>
      </c>
      <c r="AH3" s="16">
        <v>0.27406594000000001</v>
      </c>
      <c r="AI3" s="16">
        <v>6.5483800000000003E-4</v>
      </c>
      <c r="AJ3" s="16">
        <v>2.0009149999999998E-3</v>
      </c>
      <c r="AK3" s="16">
        <v>7.0476484000000006E-2</v>
      </c>
      <c r="AL3" s="16">
        <v>0.19840986399999999</v>
      </c>
    </row>
    <row r="4" spans="1:38">
      <c r="A4" s="397">
        <v>2</v>
      </c>
      <c r="B4" s="16" t="s">
        <v>177</v>
      </c>
      <c r="C4" s="16">
        <v>0.94286925700000002</v>
      </c>
      <c r="D4" s="16">
        <v>0.10389382699999999</v>
      </c>
      <c r="E4" s="16"/>
      <c r="F4" s="16">
        <v>0.98190680600000002</v>
      </c>
      <c r="G4" s="16">
        <v>0.139183104</v>
      </c>
      <c r="H4" s="16">
        <v>0.17680314</v>
      </c>
      <c r="I4" s="16">
        <v>0.84943392299999998</v>
      </c>
      <c r="J4" s="16">
        <v>2.5706999999999998E-4</v>
      </c>
      <c r="K4" s="16">
        <v>4.3637889999999999E-3</v>
      </c>
      <c r="L4" s="16">
        <v>2.3993532000000001E-2</v>
      </c>
      <c r="M4" s="16">
        <v>0.90555573</v>
      </c>
      <c r="N4" s="16">
        <v>0.95773770599999997</v>
      </c>
      <c r="O4" s="16">
        <v>5.5798059999999997E-3</v>
      </c>
      <c r="P4" s="16">
        <v>0.94690688700000003</v>
      </c>
      <c r="Q4" s="16">
        <v>0.99384634100000002</v>
      </c>
      <c r="R4" s="16">
        <v>0.99978394100000001</v>
      </c>
      <c r="S4" s="16">
        <v>0.83171011900000003</v>
      </c>
      <c r="T4" s="16">
        <v>0.90747007000000002</v>
      </c>
      <c r="U4" s="16">
        <v>5.0561099999999999E-4</v>
      </c>
      <c r="V4" s="16">
        <v>0.99926395999999995</v>
      </c>
      <c r="W4" s="16">
        <v>0.66910682700000002</v>
      </c>
      <c r="X4" s="16">
        <v>6.4123950000000004E-3</v>
      </c>
      <c r="Y4" s="16">
        <v>7.793431E-3</v>
      </c>
      <c r="Z4" s="16">
        <v>0.61465636899999998</v>
      </c>
      <c r="AA4" s="16">
        <v>0.15970373500000001</v>
      </c>
      <c r="AB4" s="16">
        <v>0.97934268599999996</v>
      </c>
      <c r="AC4" s="16">
        <v>0.44861868399999999</v>
      </c>
      <c r="AD4" s="16">
        <v>0.98773622500000002</v>
      </c>
      <c r="AE4" s="16">
        <v>0.71553262299999998</v>
      </c>
      <c r="AF4" s="16">
        <v>4.9237640999999999E-2</v>
      </c>
      <c r="AG4" s="16">
        <v>2.4845782E-2</v>
      </c>
      <c r="AH4" s="16">
        <v>1.0377139999999999E-3</v>
      </c>
      <c r="AI4" s="16">
        <v>0.63380921999999995</v>
      </c>
      <c r="AJ4" s="16">
        <v>6.5360452999999999E-2</v>
      </c>
      <c r="AK4" s="16">
        <v>0.93845775499999995</v>
      </c>
      <c r="AL4" s="16">
        <v>0.95146945699999996</v>
      </c>
    </row>
    <row r="5" spans="1:38">
      <c r="A5" s="397">
        <v>3</v>
      </c>
      <c r="B5" s="16" t="s">
        <v>19</v>
      </c>
      <c r="C5" s="16">
        <v>0.96824029099999998</v>
      </c>
      <c r="D5" s="16">
        <v>0.15365430099999999</v>
      </c>
      <c r="E5" s="16">
        <v>0.98190680600000002</v>
      </c>
      <c r="F5" s="16"/>
      <c r="G5" s="16">
        <v>0.14593273200000001</v>
      </c>
      <c r="H5" s="16">
        <v>0.19857662700000001</v>
      </c>
      <c r="I5" s="16">
        <v>0.91811381000000003</v>
      </c>
      <c r="J5" s="16">
        <v>2.5491400000000002E-4</v>
      </c>
      <c r="K5" s="16">
        <v>5.0829050000000004E-3</v>
      </c>
      <c r="L5" s="16">
        <v>2.7685965999999999E-2</v>
      </c>
      <c r="M5" s="16">
        <v>0.87769792199999996</v>
      </c>
      <c r="N5" s="16">
        <v>0.96387042899999997</v>
      </c>
      <c r="O5" s="16">
        <v>6.4632919999999998E-3</v>
      </c>
      <c r="P5" s="16">
        <v>0.97550563099999998</v>
      </c>
      <c r="Q5" s="16">
        <v>0.98400429099999998</v>
      </c>
      <c r="R5" s="16">
        <v>0.98037334499999995</v>
      </c>
      <c r="S5" s="16">
        <v>0.82627971300000003</v>
      </c>
      <c r="T5" s="16">
        <v>0.91604367499999995</v>
      </c>
      <c r="U5" s="398">
        <v>4.2251400000000001E-8</v>
      </c>
      <c r="V5" s="16">
        <v>0.98635341200000004</v>
      </c>
      <c r="W5" s="16">
        <v>0.74802822000000002</v>
      </c>
      <c r="X5" s="16">
        <v>7.4240310000000002E-3</v>
      </c>
      <c r="Y5" s="16">
        <v>8.9691289999999993E-3</v>
      </c>
      <c r="Z5" s="16">
        <v>0.64346542500000004</v>
      </c>
      <c r="AA5" s="16">
        <v>0.18993960200000001</v>
      </c>
      <c r="AB5" s="16">
        <v>0.96967985300000004</v>
      </c>
      <c r="AC5" s="16">
        <v>0.56339437400000003</v>
      </c>
      <c r="AD5" s="16">
        <v>0.94853253100000001</v>
      </c>
      <c r="AE5" s="16">
        <v>0.71848323400000003</v>
      </c>
      <c r="AF5" s="16">
        <v>2.0946261000000001E-2</v>
      </c>
      <c r="AG5" s="16">
        <v>2.2903112999999999E-2</v>
      </c>
      <c r="AH5" s="16">
        <v>5.1331E-4</v>
      </c>
      <c r="AI5" s="16">
        <v>0.62903779299999996</v>
      </c>
      <c r="AJ5" s="16">
        <v>7.2331836999999996E-2</v>
      </c>
      <c r="AK5" s="16">
        <v>0.940222381</v>
      </c>
      <c r="AL5" s="16">
        <v>0.92607519000000005</v>
      </c>
    </row>
    <row r="6" spans="1:38">
      <c r="A6" s="397">
        <v>4</v>
      </c>
      <c r="B6" s="16" t="s">
        <v>17</v>
      </c>
      <c r="C6" s="16">
        <v>0.10035804600000001</v>
      </c>
      <c r="D6" s="16">
        <v>0.28771460900000001</v>
      </c>
      <c r="E6" s="16">
        <v>0.139183104</v>
      </c>
      <c r="F6" s="16">
        <v>0.14593273200000001</v>
      </c>
      <c r="G6" s="16"/>
      <c r="H6" s="16">
        <v>0.913377306</v>
      </c>
      <c r="I6" s="16">
        <v>7.7509332E-2</v>
      </c>
      <c r="J6" s="16">
        <v>7.3026941999999997E-2</v>
      </c>
      <c r="K6" s="16">
        <v>2.7363607000000002E-2</v>
      </c>
      <c r="L6" s="16">
        <v>4.6566651000000001E-2</v>
      </c>
      <c r="M6" s="16">
        <v>0.362493122</v>
      </c>
      <c r="N6" s="16">
        <v>6.9247205000000006E-2</v>
      </c>
      <c r="O6" s="16">
        <v>1.8496212000000001E-2</v>
      </c>
      <c r="P6" s="16">
        <v>7.3743393000000004E-2</v>
      </c>
      <c r="Q6" s="16">
        <v>0.118139731</v>
      </c>
      <c r="R6" s="16">
        <v>0.133374995</v>
      </c>
      <c r="S6" s="16">
        <v>0.10260691700000001</v>
      </c>
      <c r="T6" s="16">
        <v>6.4267480000000002E-2</v>
      </c>
      <c r="U6" s="16">
        <v>0.74112516100000003</v>
      </c>
      <c r="V6" s="16">
        <v>0.144560038</v>
      </c>
      <c r="W6" s="16">
        <v>7.1967875000000001E-2</v>
      </c>
      <c r="X6" s="16">
        <v>1.9987675999999999E-2</v>
      </c>
      <c r="Y6" s="16">
        <v>2.1863915000000001E-2</v>
      </c>
      <c r="Z6" s="16">
        <v>0.58827263900000004</v>
      </c>
      <c r="AA6" s="16">
        <v>0.90329756500000002</v>
      </c>
      <c r="AB6" s="16">
        <v>0.103940069</v>
      </c>
      <c r="AC6" s="16">
        <v>0.21548057200000001</v>
      </c>
      <c r="AD6" s="16">
        <v>0.14547750300000001</v>
      </c>
      <c r="AE6" s="16">
        <v>0.49907243800000001</v>
      </c>
      <c r="AF6" s="16">
        <v>2.3727924000000001E-2</v>
      </c>
      <c r="AG6" s="16">
        <v>0.65759815300000002</v>
      </c>
      <c r="AH6" s="16">
        <v>0.77929023600000003</v>
      </c>
      <c r="AI6" s="16">
        <v>5.3505873000000002E-2</v>
      </c>
      <c r="AJ6" s="16">
        <v>7.7465015999999998E-2</v>
      </c>
      <c r="AK6" s="16">
        <v>0.102857802</v>
      </c>
      <c r="AL6" s="16">
        <v>0.270170882</v>
      </c>
    </row>
    <row r="7" spans="1:38">
      <c r="A7" s="397">
        <v>5</v>
      </c>
      <c r="B7" s="16" t="s">
        <v>21</v>
      </c>
      <c r="C7" s="16">
        <v>0.13711488199999999</v>
      </c>
      <c r="D7" s="16">
        <v>0.23421102799999999</v>
      </c>
      <c r="E7" s="16">
        <v>0.17680314</v>
      </c>
      <c r="F7" s="16">
        <v>0.19857662700000001</v>
      </c>
      <c r="G7" s="16">
        <v>0.913377306</v>
      </c>
      <c r="H7" s="16"/>
      <c r="I7" s="16">
        <v>0.13067126200000001</v>
      </c>
      <c r="J7" s="16">
        <v>0.16220906199999999</v>
      </c>
      <c r="K7" s="16">
        <v>0.107522429</v>
      </c>
      <c r="L7" s="16">
        <v>0.151929904</v>
      </c>
      <c r="M7" s="16">
        <v>0.35894147599999998</v>
      </c>
      <c r="N7" s="16">
        <v>0.123319741</v>
      </c>
      <c r="O7" s="16">
        <v>9.3774328000000004E-2</v>
      </c>
      <c r="P7" s="16">
        <v>0.11798689</v>
      </c>
      <c r="Q7" s="16">
        <v>0.15994624499999999</v>
      </c>
      <c r="R7" s="16">
        <v>0.17074835599999999</v>
      </c>
      <c r="S7" s="16">
        <v>0.18963385999999999</v>
      </c>
      <c r="T7" s="16">
        <v>0.110861057</v>
      </c>
      <c r="U7" s="16">
        <v>0.55688218</v>
      </c>
      <c r="V7" s="16">
        <v>0.18287680000000001</v>
      </c>
      <c r="W7" s="16">
        <v>0.117368159</v>
      </c>
      <c r="X7" s="16">
        <v>9.7295989999999999E-2</v>
      </c>
      <c r="Y7" s="16">
        <v>0.10169354999999999</v>
      </c>
      <c r="Z7" s="16">
        <v>0.60762341499999994</v>
      </c>
      <c r="AA7" s="16">
        <v>0.93990795900000002</v>
      </c>
      <c r="AB7" s="16">
        <v>0.144881863</v>
      </c>
      <c r="AC7" s="16">
        <v>0.244351015</v>
      </c>
      <c r="AD7" s="16">
        <v>0.172641777</v>
      </c>
      <c r="AE7" s="16">
        <v>0.58961006400000004</v>
      </c>
      <c r="AF7" s="16">
        <v>3.4318774000000003E-2</v>
      </c>
      <c r="AG7" s="16">
        <v>0.45301941400000001</v>
      </c>
      <c r="AH7" s="16">
        <v>0.597913637</v>
      </c>
      <c r="AI7" s="16">
        <v>0.126350562</v>
      </c>
      <c r="AJ7" s="16">
        <v>0.20721693799999999</v>
      </c>
      <c r="AK7" s="16">
        <v>0.15545684600000001</v>
      </c>
      <c r="AL7" s="16">
        <v>0.27953230299999998</v>
      </c>
    </row>
    <row r="8" spans="1:38">
      <c r="A8" s="397">
        <v>6</v>
      </c>
      <c r="B8" s="16" t="s">
        <v>179</v>
      </c>
      <c r="C8" s="16">
        <v>0.90301671400000005</v>
      </c>
      <c r="D8" s="16">
        <v>0.16172225700000001</v>
      </c>
      <c r="E8" s="16">
        <v>0.84943392299999998</v>
      </c>
      <c r="F8" s="16">
        <v>0.91811381000000003</v>
      </c>
      <c r="G8" s="16">
        <v>7.7509332E-2</v>
      </c>
      <c r="H8" s="16">
        <v>0.13067126200000001</v>
      </c>
      <c r="I8" s="16"/>
      <c r="J8" s="16">
        <v>1.4160360000000001E-3</v>
      </c>
      <c r="K8" s="16">
        <v>1.109673E-3</v>
      </c>
      <c r="L8" s="16">
        <v>1.8420676E-2</v>
      </c>
      <c r="M8" s="16">
        <v>0.68134366499999999</v>
      </c>
      <c r="N8" s="16">
        <v>0.88850811299999999</v>
      </c>
      <c r="O8" s="16">
        <v>2.1534190000000002E-3</v>
      </c>
      <c r="P8" s="16">
        <v>0.91819995399999998</v>
      </c>
      <c r="Q8" s="16">
        <v>0.873310107</v>
      </c>
      <c r="R8" s="16">
        <v>0.84468765000000001</v>
      </c>
      <c r="S8" s="16">
        <v>0.75079955200000004</v>
      </c>
      <c r="T8" s="16">
        <v>0.86201317099999997</v>
      </c>
      <c r="U8" s="16">
        <v>2.6978278000000001E-2</v>
      </c>
      <c r="V8" s="16">
        <v>0.85815561699999998</v>
      </c>
      <c r="W8" s="16">
        <v>0.90734754200000001</v>
      </c>
      <c r="X8" s="16">
        <v>2.7437569999999999E-3</v>
      </c>
      <c r="Y8" s="16">
        <v>3.7376240000000002E-3</v>
      </c>
      <c r="Z8" s="16">
        <v>0.59711463799999998</v>
      </c>
      <c r="AA8" s="16">
        <v>0.13529644800000001</v>
      </c>
      <c r="AB8" s="16">
        <v>0.86116538799999998</v>
      </c>
      <c r="AC8" s="16">
        <v>0.67972249299999998</v>
      </c>
      <c r="AD8" s="16">
        <v>0.78579878999999997</v>
      </c>
      <c r="AE8" s="16">
        <v>0.58984885499999995</v>
      </c>
      <c r="AF8" s="16">
        <v>1.8761559999999999E-3</v>
      </c>
      <c r="AG8" s="16">
        <v>4.9616845999999999E-2</v>
      </c>
      <c r="AH8" s="16">
        <v>1.2751754000000001E-2</v>
      </c>
      <c r="AI8" s="16">
        <v>0.59625851500000004</v>
      </c>
      <c r="AJ8" s="16">
        <v>5.7881092000000002E-2</v>
      </c>
      <c r="AK8" s="16">
        <v>0.90791383299999995</v>
      </c>
      <c r="AL8" s="16">
        <v>0.74132889000000002</v>
      </c>
    </row>
    <row r="9" spans="1:38">
      <c r="A9" s="397">
        <v>7</v>
      </c>
      <c r="B9" s="16" t="s">
        <v>23</v>
      </c>
      <c r="C9" s="16">
        <v>4.5746200000000001E-4</v>
      </c>
      <c r="D9" s="16">
        <v>8.9465110000000007E-3</v>
      </c>
      <c r="E9" s="16">
        <v>2.5706999999999998E-4</v>
      </c>
      <c r="F9" s="16">
        <v>2.5491400000000002E-4</v>
      </c>
      <c r="G9" s="16">
        <v>7.3026941999999997E-2</v>
      </c>
      <c r="H9" s="16">
        <v>0.16220906199999999</v>
      </c>
      <c r="I9" s="16">
        <v>1.4160360000000001E-3</v>
      </c>
      <c r="J9" s="16"/>
      <c r="K9" s="16">
        <v>0.97336749300000003</v>
      </c>
      <c r="L9" s="16">
        <v>0.95150003900000002</v>
      </c>
      <c r="M9" s="398">
        <v>6.8508300000000001E-6</v>
      </c>
      <c r="N9" s="16">
        <v>2.4806609999999999E-3</v>
      </c>
      <c r="O9" s="16">
        <v>0.95961078399999999</v>
      </c>
      <c r="P9" s="16">
        <v>1.2078049999999999E-3</v>
      </c>
      <c r="Q9" s="398">
        <v>1.4866699999999999E-5</v>
      </c>
      <c r="R9" s="16">
        <v>2.8024499999999998E-4</v>
      </c>
      <c r="S9" s="16">
        <v>0.12863065700000001</v>
      </c>
      <c r="T9" s="16">
        <v>1.851505E-3</v>
      </c>
      <c r="U9" s="16">
        <v>2.4031884999999999E-2</v>
      </c>
      <c r="V9" s="16">
        <v>5.2314400000000002E-4</v>
      </c>
      <c r="W9" s="16">
        <v>3.5609900000000002E-4</v>
      </c>
      <c r="X9" s="16">
        <v>0.95984770900000005</v>
      </c>
      <c r="Y9" s="16">
        <v>0.95969075500000001</v>
      </c>
      <c r="Z9" s="16">
        <v>1.7682984999999998E-2</v>
      </c>
      <c r="AA9" s="16">
        <v>3.9406010999999998E-2</v>
      </c>
      <c r="AB9" s="398">
        <v>1.64495E-6</v>
      </c>
      <c r="AC9" s="16">
        <v>6.9384420000000004E-3</v>
      </c>
      <c r="AD9" s="16">
        <v>3.2264820000000001E-3</v>
      </c>
      <c r="AE9" s="16">
        <v>9.7410719999999999E-3</v>
      </c>
      <c r="AF9" s="16">
        <v>7.6226519999999997E-3</v>
      </c>
      <c r="AG9" s="16">
        <v>2.9527500000000001E-4</v>
      </c>
      <c r="AH9" s="16">
        <v>2.6247660000000002E-3</v>
      </c>
      <c r="AI9" s="16">
        <v>0.26075135999999999</v>
      </c>
      <c r="AJ9" s="16">
        <v>0.91045204499999999</v>
      </c>
      <c r="AK9" s="16">
        <v>3.1024360000000001E-3</v>
      </c>
      <c r="AL9" s="16">
        <v>2.1881299999999999E-4</v>
      </c>
    </row>
    <row r="10" spans="1:38">
      <c r="A10" s="397">
        <v>8</v>
      </c>
      <c r="B10" s="16" t="s">
        <v>24</v>
      </c>
      <c r="C10" s="16">
        <v>1.835845E-3</v>
      </c>
      <c r="D10" s="16">
        <v>1.243437E-2</v>
      </c>
      <c r="E10" s="16">
        <v>4.3637889999999999E-3</v>
      </c>
      <c r="F10" s="16">
        <v>5.0829050000000004E-3</v>
      </c>
      <c r="G10" s="16">
        <v>2.7363607000000002E-2</v>
      </c>
      <c r="H10" s="16">
        <v>0.107522429</v>
      </c>
      <c r="I10" s="16">
        <v>1.109673E-3</v>
      </c>
      <c r="J10" s="16">
        <v>0.97336749300000003</v>
      </c>
      <c r="K10" s="16"/>
      <c r="L10" s="16">
        <v>0.98700152600000002</v>
      </c>
      <c r="M10" s="16">
        <v>1.04465E-4</v>
      </c>
      <c r="N10" s="16">
        <v>1.4537111E-2</v>
      </c>
      <c r="O10" s="16">
        <v>0.99814504900000001</v>
      </c>
      <c r="P10" s="16">
        <v>1.291429E-3</v>
      </c>
      <c r="Q10" s="16">
        <v>3.3695919999999998E-3</v>
      </c>
      <c r="R10" s="16">
        <v>4.5847939999999997E-3</v>
      </c>
      <c r="S10" s="16">
        <v>0.175368089</v>
      </c>
      <c r="T10" s="16">
        <v>4.5711100000000001E-4</v>
      </c>
      <c r="U10" s="16">
        <v>5.9234900000000004E-4</v>
      </c>
      <c r="V10" s="16">
        <v>5.2746950000000003E-3</v>
      </c>
      <c r="W10" s="16">
        <v>1.2737029999999999E-3</v>
      </c>
      <c r="X10" s="16">
        <v>0.99821003200000002</v>
      </c>
      <c r="Y10" s="16">
        <v>0.99796912100000001</v>
      </c>
      <c r="Z10" s="16">
        <v>9.9700350000000004E-3</v>
      </c>
      <c r="AA10" s="16">
        <v>1.5309168999999999E-2</v>
      </c>
      <c r="AB10" s="16">
        <v>3.238117E-3</v>
      </c>
      <c r="AC10" s="16">
        <v>2.8401530000000002E-3</v>
      </c>
      <c r="AD10" s="16">
        <v>1.0065312E-2</v>
      </c>
      <c r="AE10" s="16">
        <v>8.3448870000000005E-3</v>
      </c>
      <c r="AF10" s="16">
        <v>2.944664E-3</v>
      </c>
      <c r="AG10" s="16">
        <v>2.6540373999999999E-2</v>
      </c>
      <c r="AH10" s="16">
        <v>6.8675300000000002E-3</v>
      </c>
      <c r="AI10" s="16">
        <v>0.324762787</v>
      </c>
      <c r="AJ10" s="16">
        <v>0.94520334299999997</v>
      </c>
      <c r="AK10" s="16">
        <v>1.3760507999999999E-2</v>
      </c>
      <c r="AL10" s="398">
        <v>7.5777800000000005E-5</v>
      </c>
    </row>
    <row r="11" spans="1:38">
      <c r="A11" s="397">
        <v>9</v>
      </c>
      <c r="B11" s="16" t="s">
        <v>54</v>
      </c>
      <c r="C11" s="16">
        <v>1.7504497000000001E-2</v>
      </c>
      <c r="D11" s="16">
        <v>4.5315670000000002E-3</v>
      </c>
      <c r="E11" s="16">
        <v>2.3993532000000001E-2</v>
      </c>
      <c r="F11" s="16">
        <v>2.7685965999999999E-2</v>
      </c>
      <c r="G11" s="16">
        <v>4.6566651000000001E-2</v>
      </c>
      <c r="H11" s="16">
        <v>0.151929904</v>
      </c>
      <c r="I11" s="16">
        <v>1.8420676E-2</v>
      </c>
      <c r="J11" s="16">
        <v>0.95150003900000002</v>
      </c>
      <c r="K11" s="16">
        <v>0.98700152600000002</v>
      </c>
      <c r="L11" s="16"/>
      <c r="M11" s="16">
        <v>8.8928670000000005E-3</v>
      </c>
      <c r="N11" s="16">
        <v>4.4924308000000003E-2</v>
      </c>
      <c r="O11" s="16">
        <v>0.98700403999999997</v>
      </c>
      <c r="P11" s="16">
        <v>1.6520921000000001E-2</v>
      </c>
      <c r="Q11" s="16">
        <v>2.2159661000000001E-2</v>
      </c>
      <c r="R11" s="16">
        <v>2.4282862999999998E-2</v>
      </c>
      <c r="S11" s="16">
        <v>0.250424235</v>
      </c>
      <c r="T11" s="16">
        <v>1.3283714E-2</v>
      </c>
      <c r="U11" s="16">
        <v>5.7825300000000004E-4</v>
      </c>
      <c r="V11" s="16">
        <v>2.6162773E-2</v>
      </c>
      <c r="W11" s="16">
        <v>1.8240507E-2</v>
      </c>
      <c r="X11" s="16">
        <v>0.98866992799999998</v>
      </c>
      <c r="Y11" s="16">
        <v>0.99065402700000005</v>
      </c>
      <c r="Z11" s="16">
        <v>3.7736697E-2</v>
      </c>
      <c r="AA11" s="16">
        <v>3.5700783E-2</v>
      </c>
      <c r="AB11" s="16">
        <v>2.1382142999999999E-2</v>
      </c>
      <c r="AC11" s="16">
        <v>1.397953E-3</v>
      </c>
      <c r="AD11" s="16">
        <v>3.3851672999999999E-2</v>
      </c>
      <c r="AE11" s="16">
        <v>3.3531866E-2</v>
      </c>
      <c r="AF11" s="16">
        <v>5.3834649999999996E-3</v>
      </c>
      <c r="AG11" s="16">
        <v>2.5452417000000001E-2</v>
      </c>
      <c r="AH11" s="16">
        <v>4.7326879999999997E-3</v>
      </c>
      <c r="AI11" s="16">
        <v>0.407409466</v>
      </c>
      <c r="AJ11" s="16">
        <v>0.98354207500000002</v>
      </c>
      <c r="AK11" s="16">
        <v>4.4942705999999999E-2</v>
      </c>
      <c r="AL11" s="16">
        <v>8.8064049999999998E-3</v>
      </c>
    </row>
    <row r="12" spans="1:38">
      <c r="A12" s="397">
        <v>10</v>
      </c>
      <c r="B12" s="16" t="s">
        <v>46</v>
      </c>
      <c r="C12" s="16">
        <v>0.82780037299999998</v>
      </c>
      <c r="D12" s="16">
        <v>0.218319496</v>
      </c>
      <c r="E12" s="16">
        <v>0.90555573</v>
      </c>
      <c r="F12" s="16">
        <v>0.87769792199999996</v>
      </c>
      <c r="G12" s="16">
        <v>0.362493122</v>
      </c>
      <c r="H12" s="16">
        <v>0.35894147599999998</v>
      </c>
      <c r="I12" s="16">
        <v>0.68134366499999999</v>
      </c>
      <c r="J12" s="398">
        <v>6.8508300000000001E-6</v>
      </c>
      <c r="K12" s="16">
        <v>1.04465E-4</v>
      </c>
      <c r="L12" s="16">
        <v>8.8928670000000005E-3</v>
      </c>
      <c r="M12" s="16"/>
      <c r="N12" s="16">
        <v>0.77687931799999999</v>
      </c>
      <c r="O12" s="398">
        <v>5.0995200000000003E-5</v>
      </c>
      <c r="P12" s="16">
        <v>0.79157020099999997</v>
      </c>
      <c r="Q12" s="16">
        <v>0.87155075500000001</v>
      </c>
      <c r="R12" s="16">
        <v>0.90187589700000004</v>
      </c>
      <c r="S12" s="16">
        <v>0.66215167100000005</v>
      </c>
      <c r="T12" s="16">
        <v>0.73008466800000005</v>
      </c>
      <c r="U12" s="16">
        <v>0.10269455800000001</v>
      </c>
      <c r="V12" s="16">
        <v>0.907211188</v>
      </c>
      <c r="W12" s="16">
        <v>0.50225314700000001</v>
      </c>
      <c r="X12" s="16">
        <v>1.6788999999999999E-4</v>
      </c>
      <c r="Y12" s="16">
        <v>4.5269899999999998E-4</v>
      </c>
      <c r="Z12" s="16">
        <v>0.71501612699999995</v>
      </c>
      <c r="AA12" s="16">
        <v>0.36082472199999999</v>
      </c>
      <c r="AB12" s="16">
        <v>0.85208557200000001</v>
      </c>
      <c r="AC12" s="16">
        <v>0.46700148499999999</v>
      </c>
      <c r="AD12" s="16">
        <v>0.907490354</v>
      </c>
      <c r="AE12" s="16">
        <v>0.81151945999999997</v>
      </c>
      <c r="AF12" s="16">
        <v>4.0144459E-2</v>
      </c>
      <c r="AG12" s="16">
        <v>1.7988968000000001E-2</v>
      </c>
      <c r="AH12" s="16">
        <v>6.8160129999999999E-2</v>
      </c>
      <c r="AI12" s="16">
        <v>0.44548708199999998</v>
      </c>
      <c r="AJ12" s="16">
        <v>3.7129099999999998E-2</v>
      </c>
      <c r="AK12" s="16">
        <v>0.78995005799999995</v>
      </c>
      <c r="AL12" s="16">
        <v>0.98895466300000001</v>
      </c>
    </row>
    <row r="13" spans="1:38">
      <c r="A13" s="397">
        <v>11</v>
      </c>
      <c r="B13" s="16" t="s">
        <v>176</v>
      </c>
      <c r="C13" s="16">
        <v>0.94388096399999999</v>
      </c>
      <c r="D13" s="16">
        <v>5.6526099000000003E-2</v>
      </c>
      <c r="E13" s="16">
        <v>0.95773770599999997</v>
      </c>
      <c r="F13" s="16">
        <v>0.96387042899999997</v>
      </c>
      <c r="G13" s="16">
        <v>6.9247205000000006E-2</v>
      </c>
      <c r="H13" s="16">
        <v>0.123319741</v>
      </c>
      <c r="I13" s="16">
        <v>0.88850811299999999</v>
      </c>
      <c r="J13" s="16">
        <v>2.4806609999999999E-3</v>
      </c>
      <c r="K13" s="16">
        <v>1.4537111E-2</v>
      </c>
      <c r="L13" s="16">
        <v>4.4924308000000003E-2</v>
      </c>
      <c r="M13" s="16">
        <v>0.77687931799999999</v>
      </c>
      <c r="N13" s="16"/>
      <c r="O13" s="16">
        <v>1.8455342E-2</v>
      </c>
      <c r="P13" s="16">
        <v>0.97421750799999995</v>
      </c>
      <c r="Q13" s="16">
        <v>0.97695779299999996</v>
      </c>
      <c r="R13" s="16">
        <v>0.95932790000000001</v>
      </c>
      <c r="S13" s="16">
        <v>0.88367115500000004</v>
      </c>
      <c r="T13" s="16">
        <v>0.96906652199999999</v>
      </c>
      <c r="U13" s="16">
        <v>1.4744703E-2</v>
      </c>
      <c r="V13" s="16">
        <v>0.95783515699999999</v>
      </c>
      <c r="W13" s="16">
        <v>0.73571339099999999</v>
      </c>
      <c r="X13" s="16">
        <v>1.9875733999999999E-2</v>
      </c>
      <c r="Y13" s="16">
        <v>2.2214043999999999E-2</v>
      </c>
      <c r="Z13" s="16">
        <v>0.55187330800000001</v>
      </c>
      <c r="AA13" s="16">
        <v>0.104327859</v>
      </c>
      <c r="AB13" s="16">
        <v>0.98123704300000003</v>
      </c>
      <c r="AC13" s="16">
        <v>0.42417657600000003</v>
      </c>
      <c r="AD13" s="16">
        <v>0.93053955899999996</v>
      </c>
      <c r="AE13" s="16">
        <v>0.64430109800000002</v>
      </c>
      <c r="AF13" s="16">
        <v>5.4360902000000003E-2</v>
      </c>
      <c r="AG13" s="16">
        <v>8.1374470000000004E-2</v>
      </c>
      <c r="AH13" s="16">
        <v>2.7058843999999999E-2</v>
      </c>
      <c r="AI13" s="16">
        <v>0.71634302900000002</v>
      </c>
      <c r="AJ13" s="16">
        <v>9.7368485000000005E-2</v>
      </c>
      <c r="AK13" s="16">
        <v>0.93729332600000004</v>
      </c>
      <c r="AL13" s="16">
        <v>0.84227005099999996</v>
      </c>
    </row>
    <row r="14" spans="1:38">
      <c r="A14" s="397">
        <v>12</v>
      </c>
      <c r="B14" s="16" t="s">
        <v>53</v>
      </c>
      <c r="C14" s="16">
        <v>2.8872020000000002E-3</v>
      </c>
      <c r="D14" s="16">
        <v>1.7421558E-2</v>
      </c>
      <c r="E14" s="16">
        <v>5.5798059999999997E-3</v>
      </c>
      <c r="F14" s="16">
        <v>6.4632919999999998E-3</v>
      </c>
      <c r="G14" s="16">
        <v>1.8496212000000001E-2</v>
      </c>
      <c r="H14" s="16">
        <v>9.3774328000000004E-2</v>
      </c>
      <c r="I14" s="16">
        <v>2.1534190000000002E-3</v>
      </c>
      <c r="J14" s="16">
        <v>0.95961078399999999</v>
      </c>
      <c r="K14" s="16">
        <v>0.99814504900000001</v>
      </c>
      <c r="L14" s="16">
        <v>0.98700403999999997</v>
      </c>
      <c r="M14" s="398">
        <v>5.0995200000000003E-5</v>
      </c>
      <c r="N14" s="16">
        <v>1.8455342E-2</v>
      </c>
      <c r="O14" s="16"/>
      <c r="P14" s="16">
        <v>2.4523240000000001E-3</v>
      </c>
      <c r="Q14" s="16">
        <v>4.7373090000000003E-3</v>
      </c>
      <c r="R14" s="16">
        <v>5.8718700000000004E-3</v>
      </c>
      <c r="S14" s="16">
        <v>0.18582285600000001</v>
      </c>
      <c r="T14" s="16">
        <v>1.4653999999999999E-3</v>
      </c>
      <c r="U14" s="16">
        <v>1.2416799999999999E-4</v>
      </c>
      <c r="V14" s="16">
        <v>6.5448829999999996E-3</v>
      </c>
      <c r="W14" s="16">
        <v>2.3686789999999998E-3</v>
      </c>
      <c r="X14" s="16">
        <v>0.99994218999999995</v>
      </c>
      <c r="Y14" s="16">
        <v>0.99968477700000002</v>
      </c>
      <c r="Z14" s="16">
        <v>8.3990809999999992E-3</v>
      </c>
      <c r="AA14" s="16">
        <v>1.0392392E-2</v>
      </c>
      <c r="AB14" s="16">
        <v>4.8026989999999997E-3</v>
      </c>
      <c r="AC14" s="16">
        <v>3.2583199999999999E-3</v>
      </c>
      <c r="AD14" s="16">
        <v>1.1462035000000001E-2</v>
      </c>
      <c r="AE14" s="16">
        <v>8.2075810000000003E-3</v>
      </c>
      <c r="AF14" s="16">
        <v>3.92991E-3</v>
      </c>
      <c r="AG14" s="16">
        <v>3.9749556999999998E-2</v>
      </c>
      <c r="AH14" s="16">
        <v>1.4131549E-2</v>
      </c>
      <c r="AI14" s="16">
        <v>0.339346816</v>
      </c>
      <c r="AJ14" s="16">
        <v>0.94650478400000004</v>
      </c>
      <c r="AK14" s="16">
        <v>1.6738343999999999E-2</v>
      </c>
      <c r="AL14" s="398">
        <v>8.6393399999999999E-5</v>
      </c>
    </row>
    <row r="15" spans="1:38">
      <c r="A15" s="397">
        <v>13</v>
      </c>
      <c r="B15" s="16" t="s">
        <v>244</v>
      </c>
      <c r="C15" s="16">
        <v>0.97851950300000001</v>
      </c>
      <c r="D15" s="16">
        <v>0.13008535900000001</v>
      </c>
      <c r="E15" s="16">
        <v>0.94690688700000003</v>
      </c>
      <c r="F15" s="16">
        <v>0.97550563099999998</v>
      </c>
      <c r="G15" s="16">
        <v>7.3743393000000004E-2</v>
      </c>
      <c r="H15" s="16">
        <v>0.11798689</v>
      </c>
      <c r="I15" s="16">
        <v>0.91819995399999998</v>
      </c>
      <c r="J15" s="16">
        <v>1.2078049999999999E-3</v>
      </c>
      <c r="K15" s="16">
        <v>1.291429E-3</v>
      </c>
      <c r="L15" s="16">
        <v>1.6520921000000001E-2</v>
      </c>
      <c r="M15" s="16">
        <v>0.79157020099999997</v>
      </c>
      <c r="N15" s="16">
        <v>0.97421750799999995</v>
      </c>
      <c r="O15" s="16">
        <v>2.4523240000000001E-3</v>
      </c>
      <c r="P15" s="16"/>
      <c r="Q15" s="16">
        <v>0.96459068800000003</v>
      </c>
      <c r="R15" s="16">
        <v>0.94828469400000004</v>
      </c>
      <c r="S15" s="16">
        <v>0.79273185300000004</v>
      </c>
      <c r="T15" s="16">
        <v>0.94440327099999999</v>
      </c>
      <c r="U15" s="16">
        <v>1.0812145E-2</v>
      </c>
      <c r="V15" s="16">
        <v>0.95236580400000004</v>
      </c>
      <c r="W15" s="16">
        <v>0.75647540400000002</v>
      </c>
      <c r="X15" s="16">
        <v>3.0042300000000001E-3</v>
      </c>
      <c r="Y15" s="16">
        <v>3.9490239999999998E-3</v>
      </c>
      <c r="Z15" s="16">
        <v>0.54380857599999999</v>
      </c>
      <c r="AA15" s="16">
        <v>0.119208088</v>
      </c>
      <c r="AB15" s="16">
        <v>0.96556053100000006</v>
      </c>
      <c r="AC15" s="16">
        <v>0.54466393400000002</v>
      </c>
      <c r="AD15" s="16">
        <v>0.90264111199999997</v>
      </c>
      <c r="AE15" s="16">
        <v>0.61941975100000002</v>
      </c>
      <c r="AF15" s="16">
        <v>1.1764180000000001E-2</v>
      </c>
      <c r="AG15" s="16">
        <v>6.1521922E-2</v>
      </c>
      <c r="AH15" s="16">
        <v>1.5954975999999999E-2</v>
      </c>
      <c r="AI15" s="16">
        <v>0.60614236399999999</v>
      </c>
      <c r="AJ15" s="16">
        <v>5.1651431999999997E-2</v>
      </c>
      <c r="AK15" s="16">
        <v>0.89742054100000002</v>
      </c>
      <c r="AL15" s="16">
        <v>0.85875047100000002</v>
      </c>
    </row>
    <row r="16" spans="1:38">
      <c r="A16" s="397">
        <v>14</v>
      </c>
      <c r="B16" s="16" t="s">
        <v>172</v>
      </c>
      <c r="C16" s="16">
        <v>0.94723692800000003</v>
      </c>
      <c r="D16" s="16">
        <v>8.4635268E-2</v>
      </c>
      <c r="E16" s="16">
        <v>0.99384634100000002</v>
      </c>
      <c r="F16" s="16">
        <v>0.98400429099999998</v>
      </c>
      <c r="G16" s="16">
        <v>0.118139731</v>
      </c>
      <c r="H16" s="16">
        <v>0.15994624499999999</v>
      </c>
      <c r="I16" s="16">
        <v>0.873310107</v>
      </c>
      <c r="J16" s="398">
        <v>1.4866699999999999E-5</v>
      </c>
      <c r="K16" s="16">
        <v>3.3695919999999998E-3</v>
      </c>
      <c r="L16" s="16">
        <v>2.2159661000000001E-2</v>
      </c>
      <c r="M16" s="16">
        <v>0.87155075500000001</v>
      </c>
      <c r="N16" s="16">
        <v>0.97695779299999996</v>
      </c>
      <c r="O16" s="16">
        <v>4.7373090000000003E-3</v>
      </c>
      <c r="P16" s="16">
        <v>0.96459068800000003</v>
      </c>
      <c r="Q16" s="16"/>
      <c r="R16" s="16">
        <v>0.99412309899999995</v>
      </c>
      <c r="S16" s="16">
        <v>0.83826065599999999</v>
      </c>
      <c r="T16" s="16">
        <v>0.94499397299999999</v>
      </c>
      <c r="U16" s="16">
        <v>5.7564900000000002E-4</v>
      </c>
      <c r="V16" s="16">
        <v>0.99329543600000003</v>
      </c>
      <c r="W16" s="16">
        <v>0.71640331099999999</v>
      </c>
      <c r="X16" s="16">
        <v>5.5047359999999997E-3</v>
      </c>
      <c r="Y16" s="16">
        <v>6.8100419999999997E-3</v>
      </c>
      <c r="Z16" s="16">
        <v>0.61938842599999999</v>
      </c>
      <c r="AA16" s="16">
        <v>0.144577335</v>
      </c>
      <c r="AB16" s="16">
        <v>0.98832356700000001</v>
      </c>
      <c r="AC16" s="16">
        <v>0.44804385699999999</v>
      </c>
      <c r="AD16" s="16">
        <v>0.97247504600000001</v>
      </c>
      <c r="AE16" s="16">
        <v>0.711417776</v>
      </c>
      <c r="AF16" s="16">
        <v>5.8074749000000002E-2</v>
      </c>
      <c r="AG16" s="16">
        <v>3.497231E-2</v>
      </c>
      <c r="AH16" s="16">
        <v>4.5677460000000001E-3</v>
      </c>
      <c r="AI16" s="16">
        <v>0.64677065199999995</v>
      </c>
      <c r="AJ16" s="16">
        <v>6.3829570000000002E-2</v>
      </c>
      <c r="AK16" s="16">
        <v>0.94003398199999999</v>
      </c>
      <c r="AL16" s="16">
        <v>0.92276318899999998</v>
      </c>
    </row>
    <row r="17" spans="1:38">
      <c r="A17" s="397">
        <v>15</v>
      </c>
      <c r="B17" s="16" t="s">
        <v>18</v>
      </c>
      <c r="C17" s="16">
        <v>0.94283353700000005</v>
      </c>
      <c r="D17" s="16">
        <v>0.100494711</v>
      </c>
      <c r="E17" s="16">
        <v>0.99978394100000001</v>
      </c>
      <c r="F17" s="16">
        <v>0.98037334499999995</v>
      </c>
      <c r="G17" s="16">
        <v>0.133374995</v>
      </c>
      <c r="H17" s="16">
        <v>0.17074835599999999</v>
      </c>
      <c r="I17" s="16">
        <v>0.84468765000000001</v>
      </c>
      <c r="J17" s="16">
        <v>2.8024499999999998E-4</v>
      </c>
      <c r="K17" s="16">
        <v>4.5847939999999997E-3</v>
      </c>
      <c r="L17" s="16">
        <v>2.4282862999999998E-2</v>
      </c>
      <c r="M17" s="16">
        <v>0.90187589700000004</v>
      </c>
      <c r="N17" s="16">
        <v>0.95932790000000001</v>
      </c>
      <c r="O17" s="16">
        <v>5.8718700000000004E-3</v>
      </c>
      <c r="P17" s="16">
        <v>0.94828469400000004</v>
      </c>
      <c r="Q17" s="16">
        <v>0.99412309899999995</v>
      </c>
      <c r="R17" s="16"/>
      <c r="S17" s="16">
        <v>0.83157214000000002</v>
      </c>
      <c r="T17" s="16">
        <v>0.90880535100000004</v>
      </c>
      <c r="U17" s="16">
        <v>2.8767799999999998E-4</v>
      </c>
      <c r="V17" s="16">
        <v>0.99894492899999998</v>
      </c>
      <c r="W17" s="16">
        <v>0.66346982700000001</v>
      </c>
      <c r="X17" s="16">
        <v>6.7144290000000001E-3</v>
      </c>
      <c r="Y17" s="16">
        <v>8.113126E-3</v>
      </c>
      <c r="Z17" s="16">
        <v>0.60484888299999995</v>
      </c>
      <c r="AA17" s="16">
        <v>0.153404707</v>
      </c>
      <c r="AB17" s="16">
        <v>0.98006741500000005</v>
      </c>
      <c r="AC17" s="16">
        <v>0.44119398399999998</v>
      </c>
      <c r="AD17" s="16">
        <v>0.98798449899999996</v>
      </c>
      <c r="AE17" s="16">
        <v>0.70877983700000002</v>
      </c>
      <c r="AF17" s="16">
        <v>4.9489305999999997E-2</v>
      </c>
      <c r="AG17" s="16">
        <v>2.7589283999999999E-2</v>
      </c>
      <c r="AH17" s="16">
        <v>1.6461480000000001E-3</v>
      </c>
      <c r="AI17" s="16">
        <v>0.63445811600000002</v>
      </c>
      <c r="AJ17" s="16">
        <v>6.5497058999999996E-2</v>
      </c>
      <c r="AK17" s="16">
        <v>0.93426155700000002</v>
      </c>
      <c r="AL17" s="16">
        <v>0.94928676599999995</v>
      </c>
    </row>
    <row r="18" spans="1:38">
      <c r="A18" s="397">
        <v>16</v>
      </c>
      <c r="B18" s="16" t="s">
        <v>29</v>
      </c>
      <c r="C18" s="16">
        <v>0.78960719899999998</v>
      </c>
      <c r="D18" s="16">
        <v>2.1519268000000001E-2</v>
      </c>
      <c r="E18" s="16">
        <v>0.83171011900000003</v>
      </c>
      <c r="F18" s="16">
        <v>0.82627971300000003</v>
      </c>
      <c r="G18" s="16">
        <v>0.10260691700000001</v>
      </c>
      <c r="H18" s="16">
        <v>0.18963385999999999</v>
      </c>
      <c r="I18" s="16">
        <v>0.75079955200000004</v>
      </c>
      <c r="J18" s="16">
        <v>0.12863065700000001</v>
      </c>
      <c r="K18" s="16">
        <v>0.175368089</v>
      </c>
      <c r="L18" s="16">
        <v>0.250424235</v>
      </c>
      <c r="M18" s="16">
        <v>0.66215167100000005</v>
      </c>
      <c r="N18" s="16">
        <v>0.88367115500000004</v>
      </c>
      <c r="O18" s="16">
        <v>0.18582285600000001</v>
      </c>
      <c r="P18" s="16">
        <v>0.79273185300000004</v>
      </c>
      <c r="Q18" s="16">
        <v>0.83826065599999999</v>
      </c>
      <c r="R18" s="16">
        <v>0.83157214000000002</v>
      </c>
      <c r="S18" s="16"/>
      <c r="T18" s="16">
        <v>0.80431712099999997</v>
      </c>
      <c r="U18" s="16">
        <v>5.7745019999999999E-3</v>
      </c>
      <c r="V18" s="16">
        <v>0.83301605599999995</v>
      </c>
      <c r="W18" s="16">
        <v>0.63973185099999996</v>
      </c>
      <c r="X18" s="16">
        <v>0.18998459100000001</v>
      </c>
      <c r="Y18" s="16">
        <v>0.196626308</v>
      </c>
      <c r="Z18" s="16">
        <v>0.54304362799999994</v>
      </c>
      <c r="AA18" s="16">
        <v>0.116401197</v>
      </c>
      <c r="AB18" s="16">
        <v>0.84655729199999996</v>
      </c>
      <c r="AC18" s="16">
        <v>0.30370976300000002</v>
      </c>
      <c r="AD18" s="16">
        <v>0.83945926299999996</v>
      </c>
      <c r="AE18" s="16">
        <v>0.59942297899999997</v>
      </c>
      <c r="AF18" s="16">
        <v>8.1095226000000006E-2</v>
      </c>
      <c r="AG18" s="16">
        <v>7.5322223999999993E-2</v>
      </c>
      <c r="AH18" s="16">
        <v>2.1952389999999999E-2</v>
      </c>
      <c r="AI18" s="16">
        <v>0.93762416400000004</v>
      </c>
      <c r="AJ18" s="16">
        <v>0.34662437600000001</v>
      </c>
      <c r="AK18" s="16">
        <v>0.88367793900000002</v>
      </c>
      <c r="AL18" s="16">
        <v>0.706931274</v>
      </c>
    </row>
    <row r="19" spans="1:38">
      <c r="A19" s="397">
        <v>17</v>
      </c>
      <c r="B19" s="16" t="s">
        <v>171</v>
      </c>
      <c r="C19" s="16">
        <v>0.89704034099999996</v>
      </c>
      <c r="D19" s="16">
        <v>3.067508E-2</v>
      </c>
      <c r="E19" s="16">
        <v>0.90747007000000002</v>
      </c>
      <c r="F19" s="16">
        <v>0.91604367499999995</v>
      </c>
      <c r="G19" s="16">
        <v>6.4267480000000002E-2</v>
      </c>
      <c r="H19" s="16">
        <v>0.110861057</v>
      </c>
      <c r="I19" s="16">
        <v>0.86201317099999997</v>
      </c>
      <c r="J19" s="16">
        <v>1.851505E-3</v>
      </c>
      <c r="K19" s="16">
        <v>4.5711100000000001E-4</v>
      </c>
      <c r="L19" s="16">
        <v>1.3283714E-2</v>
      </c>
      <c r="M19" s="16">
        <v>0.73008466800000005</v>
      </c>
      <c r="N19" s="16">
        <v>0.96906652199999999</v>
      </c>
      <c r="O19" s="16">
        <v>1.4653999999999999E-3</v>
      </c>
      <c r="P19" s="16">
        <v>0.94440327099999999</v>
      </c>
      <c r="Q19" s="16">
        <v>0.94499397299999999</v>
      </c>
      <c r="R19" s="16">
        <v>0.90880535100000004</v>
      </c>
      <c r="S19" s="16">
        <v>0.80431712099999997</v>
      </c>
      <c r="T19" s="16"/>
      <c r="U19" s="16">
        <v>1.7821854000000002E-2</v>
      </c>
      <c r="V19" s="16">
        <v>0.90539333099999997</v>
      </c>
      <c r="W19" s="16">
        <v>0.76496655899999999</v>
      </c>
      <c r="X19" s="16">
        <v>1.8861590000000001E-3</v>
      </c>
      <c r="Y19" s="16">
        <v>2.6840259999999999E-3</v>
      </c>
      <c r="Z19" s="16">
        <v>0.58024016</v>
      </c>
      <c r="AA19" s="16">
        <v>0.10411053000000001</v>
      </c>
      <c r="AB19" s="16">
        <v>0.95762963199999995</v>
      </c>
      <c r="AC19" s="16">
        <v>0.38642466199999997</v>
      </c>
      <c r="AD19" s="16">
        <v>0.86865246500000004</v>
      </c>
      <c r="AE19" s="16">
        <v>0.65771693399999998</v>
      </c>
      <c r="AF19" s="16">
        <v>9.9246983999999996E-2</v>
      </c>
      <c r="AG19" s="16">
        <v>6.4211689000000002E-2</v>
      </c>
      <c r="AH19" s="16">
        <v>2.3789542E-2</v>
      </c>
      <c r="AI19" s="16">
        <v>0.63436009400000004</v>
      </c>
      <c r="AJ19" s="16">
        <v>5.0032815000000001E-2</v>
      </c>
      <c r="AK19" s="16">
        <v>0.88544228899999999</v>
      </c>
      <c r="AL19" s="16">
        <v>0.78866385100000003</v>
      </c>
    </row>
    <row r="20" spans="1:38">
      <c r="A20" s="397">
        <v>18</v>
      </c>
      <c r="B20" s="16" t="s">
        <v>28</v>
      </c>
      <c r="C20" s="16">
        <v>1.245251E-3</v>
      </c>
      <c r="D20" s="16">
        <v>0.19256126100000001</v>
      </c>
      <c r="E20" s="16">
        <v>5.0561099999999999E-4</v>
      </c>
      <c r="F20" s="398">
        <v>4.2251400000000001E-8</v>
      </c>
      <c r="G20" s="16">
        <v>0.74112516100000003</v>
      </c>
      <c r="H20" s="16">
        <v>0.55688218</v>
      </c>
      <c r="I20" s="16">
        <v>2.6978278000000001E-2</v>
      </c>
      <c r="J20" s="16">
        <v>2.4031884999999999E-2</v>
      </c>
      <c r="K20" s="16">
        <v>5.9234900000000004E-4</v>
      </c>
      <c r="L20" s="16">
        <v>5.7825300000000004E-4</v>
      </c>
      <c r="M20" s="16">
        <v>0.10269455800000001</v>
      </c>
      <c r="N20" s="16">
        <v>1.4744703E-2</v>
      </c>
      <c r="O20" s="16">
        <v>1.2416799999999999E-4</v>
      </c>
      <c r="P20" s="16">
        <v>1.0812145E-2</v>
      </c>
      <c r="Q20" s="16">
        <v>5.7564900000000002E-4</v>
      </c>
      <c r="R20" s="16">
        <v>2.8767799999999998E-4</v>
      </c>
      <c r="S20" s="16">
        <v>5.7745019999999999E-3</v>
      </c>
      <c r="T20" s="16">
        <v>1.7821854000000002E-2</v>
      </c>
      <c r="U20" s="16"/>
      <c r="V20" s="16">
        <v>6.8698999999999995E-4</v>
      </c>
      <c r="W20" s="16">
        <v>4.6110867999999999E-2</v>
      </c>
      <c r="X20" s="398">
        <v>7.7449999999999999E-5</v>
      </c>
      <c r="Y20" s="398">
        <v>4.6856500000000001E-5</v>
      </c>
      <c r="Z20" s="16">
        <v>0.13997211300000001</v>
      </c>
      <c r="AA20" s="16">
        <v>0.60061941500000005</v>
      </c>
      <c r="AB20" s="16">
        <v>9.1706700000000003E-4</v>
      </c>
      <c r="AC20" s="16">
        <v>1.0277720000000001E-2</v>
      </c>
      <c r="AD20" s="16">
        <v>2.532552E-3</v>
      </c>
      <c r="AE20" s="16">
        <v>0.14236090600000001</v>
      </c>
      <c r="AF20" s="16">
        <v>5.3968330000000002E-3</v>
      </c>
      <c r="AG20" s="16">
        <v>0.83253564599999996</v>
      </c>
      <c r="AH20" s="16">
        <v>0.90274441800000005</v>
      </c>
      <c r="AI20" s="16">
        <v>2.8419544000000001E-2</v>
      </c>
      <c r="AJ20" s="16">
        <v>1.1377690000000001E-3</v>
      </c>
      <c r="AK20" s="16">
        <v>5.6277439999999996E-3</v>
      </c>
      <c r="AL20" s="16">
        <v>5.0452612000000001E-2</v>
      </c>
    </row>
    <row r="21" spans="1:38">
      <c r="A21" s="397">
        <v>19</v>
      </c>
      <c r="B21" s="16" t="s">
        <v>20</v>
      </c>
      <c r="C21" s="16">
        <v>0.950914857</v>
      </c>
      <c r="D21" s="16">
        <v>0.116702585</v>
      </c>
      <c r="E21" s="16">
        <v>0.99926395999999995</v>
      </c>
      <c r="F21" s="16">
        <v>0.98635341200000004</v>
      </c>
      <c r="G21" s="16">
        <v>0.144560038</v>
      </c>
      <c r="H21" s="16">
        <v>0.18287680000000001</v>
      </c>
      <c r="I21" s="16">
        <v>0.85815561699999998</v>
      </c>
      <c r="J21" s="16">
        <v>5.2314400000000002E-4</v>
      </c>
      <c r="K21" s="16">
        <v>5.2746950000000003E-3</v>
      </c>
      <c r="L21" s="16">
        <v>2.6162773E-2</v>
      </c>
      <c r="M21" s="16">
        <v>0.907211188</v>
      </c>
      <c r="N21" s="16">
        <v>0.95783515699999999</v>
      </c>
      <c r="O21" s="16">
        <v>6.5448829999999996E-3</v>
      </c>
      <c r="P21" s="16">
        <v>0.95236580400000004</v>
      </c>
      <c r="Q21" s="16">
        <v>0.99329543600000003</v>
      </c>
      <c r="R21" s="16">
        <v>0.99894492899999998</v>
      </c>
      <c r="S21" s="16">
        <v>0.83301605599999995</v>
      </c>
      <c r="T21" s="16">
        <v>0.90539333099999997</v>
      </c>
      <c r="U21" s="16">
        <v>6.8698999999999995E-4</v>
      </c>
      <c r="V21" s="16"/>
      <c r="W21" s="16">
        <v>0.68024520499999996</v>
      </c>
      <c r="X21" s="16">
        <v>7.4520979999999999E-3</v>
      </c>
      <c r="Y21" s="16">
        <v>8.9401489999999997E-3</v>
      </c>
      <c r="Z21" s="16">
        <v>0.62221194199999996</v>
      </c>
      <c r="AA21" s="16">
        <v>0.16637444100000001</v>
      </c>
      <c r="AB21" s="16">
        <v>0.97879501599999996</v>
      </c>
      <c r="AC21" s="16">
        <v>0.470421276</v>
      </c>
      <c r="AD21" s="16">
        <v>0.98489514600000005</v>
      </c>
      <c r="AE21" s="16">
        <v>0.715488703</v>
      </c>
      <c r="AF21" s="16">
        <v>4.0708090000000002E-2</v>
      </c>
      <c r="AG21" s="16">
        <v>2.3023460999999999E-2</v>
      </c>
      <c r="AH21" s="16">
        <v>6.4835399999999997E-4</v>
      </c>
      <c r="AI21" s="16">
        <v>0.63652209400000004</v>
      </c>
      <c r="AJ21" s="16">
        <v>6.8785083999999996E-2</v>
      </c>
      <c r="AK21" s="16">
        <v>0.936809059</v>
      </c>
      <c r="AL21" s="16">
        <v>0.95277559000000001</v>
      </c>
    </row>
    <row r="22" spans="1:38">
      <c r="A22" s="397">
        <v>20</v>
      </c>
      <c r="B22" s="16" t="s">
        <v>175</v>
      </c>
      <c r="C22" s="16">
        <v>0.73148550899999998</v>
      </c>
      <c r="D22" s="16">
        <v>9.8437248000000005E-2</v>
      </c>
      <c r="E22" s="16">
        <v>0.66910682700000002</v>
      </c>
      <c r="F22" s="16">
        <v>0.74802822000000002</v>
      </c>
      <c r="G22" s="16">
        <v>7.1967875000000001E-2</v>
      </c>
      <c r="H22" s="16">
        <v>0.117368159</v>
      </c>
      <c r="I22" s="16">
        <v>0.90734754200000001</v>
      </c>
      <c r="J22" s="16">
        <v>3.5609900000000002E-4</v>
      </c>
      <c r="K22" s="16">
        <v>1.2737029999999999E-3</v>
      </c>
      <c r="L22" s="16">
        <v>1.8240507E-2</v>
      </c>
      <c r="M22" s="16">
        <v>0.50225314700000001</v>
      </c>
      <c r="N22" s="16">
        <v>0.73571339099999999</v>
      </c>
      <c r="O22" s="16">
        <v>2.3686789999999998E-3</v>
      </c>
      <c r="P22" s="16">
        <v>0.75647540400000002</v>
      </c>
      <c r="Q22" s="16">
        <v>0.71640331099999999</v>
      </c>
      <c r="R22" s="16">
        <v>0.66346982700000001</v>
      </c>
      <c r="S22" s="16">
        <v>0.63973185099999996</v>
      </c>
      <c r="T22" s="16">
        <v>0.76496655899999999</v>
      </c>
      <c r="U22" s="16">
        <v>4.6110867999999999E-2</v>
      </c>
      <c r="V22" s="16">
        <v>0.68024520499999996</v>
      </c>
      <c r="W22" s="16"/>
      <c r="X22" s="16">
        <v>2.9648629999999999E-3</v>
      </c>
      <c r="Y22" s="16">
        <v>4.013913E-3</v>
      </c>
      <c r="Z22" s="16">
        <v>0.637845785</v>
      </c>
      <c r="AA22" s="16">
        <v>0.11755070200000001</v>
      </c>
      <c r="AB22" s="16">
        <v>0.70227848299999995</v>
      </c>
      <c r="AC22" s="16">
        <v>0.62398420899999996</v>
      </c>
      <c r="AD22" s="16">
        <v>0.59941469199999997</v>
      </c>
      <c r="AE22" s="16">
        <v>0.52230564800000001</v>
      </c>
      <c r="AF22" s="16">
        <v>8.7274610000000006E-3</v>
      </c>
      <c r="AG22" s="16">
        <v>3.2022346E-2</v>
      </c>
      <c r="AH22" s="16">
        <v>1.2154419E-2</v>
      </c>
      <c r="AI22" s="16">
        <v>0.55467460000000002</v>
      </c>
      <c r="AJ22" s="16">
        <v>6.0438865000000001E-2</v>
      </c>
      <c r="AK22" s="16">
        <v>0.75820908499999995</v>
      </c>
      <c r="AL22" s="16">
        <v>0.54541434600000005</v>
      </c>
    </row>
    <row r="23" spans="1:38">
      <c r="A23" s="397">
        <v>21</v>
      </c>
      <c r="B23" s="16" t="s">
        <v>52</v>
      </c>
      <c r="C23" s="16">
        <v>3.4803989999999999E-3</v>
      </c>
      <c r="D23" s="16">
        <v>1.6315174000000002E-2</v>
      </c>
      <c r="E23" s="16">
        <v>6.4123950000000004E-3</v>
      </c>
      <c r="F23" s="16">
        <v>7.4240310000000002E-3</v>
      </c>
      <c r="G23" s="16">
        <v>1.9987675999999999E-2</v>
      </c>
      <c r="H23" s="16">
        <v>9.7295989999999999E-2</v>
      </c>
      <c r="I23" s="16">
        <v>2.7437569999999999E-3</v>
      </c>
      <c r="J23" s="16">
        <v>0.95984770900000005</v>
      </c>
      <c r="K23" s="16">
        <v>0.99821003200000002</v>
      </c>
      <c r="L23" s="16">
        <v>0.98866992799999998</v>
      </c>
      <c r="M23" s="16">
        <v>1.6788999999999999E-4</v>
      </c>
      <c r="N23" s="16">
        <v>1.9875733999999999E-2</v>
      </c>
      <c r="O23" s="16">
        <v>0.99994218999999995</v>
      </c>
      <c r="P23" s="16">
        <v>3.0042300000000001E-3</v>
      </c>
      <c r="Q23" s="16">
        <v>5.5047359999999997E-3</v>
      </c>
      <c r="R23" s="16">
        <v>6.7144290000000001E-3</v>
      </c>
      <c r="S23" s="16">
        <v>0.18998459100000001</v>
      </c>
      <c r="T23" s="16">
        <v>1.8861590000000001E-3</v>
      </c>
      <c r="U23" s="398">
        <v>7.7449999999999999E-5</v>
      </c>
      <c r="V23" s="16">
        <v>7.4520979999999999E-3</v>
      </c>
      <c r="W23" s="16">
        <v>2.9648629999999999E-3</v>
      </c>
      <c r="X23" s="16"/>
      <c r="Y23" s="16">
        <v>0.99989265100000002</v>
      </c>
      <c r="Z23" s="16">
        <v>9.707673E-3</v>
      </c>
      <c r="AA23" s="16">
        <v>1.1618082E-2</v>
      </c>
      <c r="AB23" s="16">
        <v>5.5443200000000002E-3</v>
      </c>
      <c r="AC23" s="16">
        <v>2.5810540000000002E-3</v>
      </c>
      <c r="AD23" s="16">
        <v>1.2596710000000001E-2</v>
      </c>
      <c r="AE23" s="16">
        <v>9.3708679999999992E-3</v>
      </c>
      <c r="AF23" s="16">
        <v>4.0229790000000003E-3</v>
      </c>
      <c r="AG23" s="16">
        <v>3.8729070999999997E-2</v>
      </c>
      <c r="AH23" s="16">
        <v>1.3359711999999999E-2</v>
      </c>
      <c r="AI23" s="16">
        <v>0.34397011100000002</v>
      </c>
      <c r="AJ23" s="16">
        <v>0.94972240500000005</v>
      </c>
      <c r="AK23" s="16">
        <v>1.8208715E-2</v>
      </c>
      <c r="AL23" s="16">
        <v>2.2313000000000001E-4</v>
      </c>
    </row>
    <row r="24" spans="1:38">
      <c r="A24" s="397">
        <v>22</v>
      </c>
      <c r="B24" s="16" t="s">
        <v>211</v>
      </c>
      <c r="C24" s="16">
        <v>4.4671670000000002E-3</v>
      </c>
      <c r="D24" s="16">
        <v>1.5385703000000001E-2</v>
      </c>
      <c r="E24" s="16">
        <v>7.793431E-3</v>
      </c>
      <c r="F24" s="16">
        <v>8.9691289999999993E-3</v>
      </c>
      <c r="G24" s="16">
        <v>2.1863915000000001E-2</v>
      </c>
      <c r="H24" s="16">
        <v>0.10169354999999999</v>
      </c>
      <c r="I24" s="16">
        <v>3.7376240000000002E-3</v>
      </c>
      <c r="J24" s="16">
        <v>0.95969075500000001</v>
      </c>
      <c r="K24" s="16">
        <v>0.99796912100000001</v>
      </c>
      <c r="L24" s="16">
        <v>0.99065402700000005</v>
      </c>
      <c r="M24" s="16">
        <v>4.5269899999999998E-4</v>
      </c>
      <c r="N24" s="16">
        <v>2.2214043999999999E-2</v>
      </c>
      <c r="O24" s="16">
        <v>0.99968477700000002</v>
      </c>
      <c r="P24" s="16">
        <v>3.9490239999999998E-3</v>
      </c>
      <c r="Q24" s="16">
        <v>6.8100419999999997E-3</v>
      </c>
      <c r="R24" s="16">
        <v>8.113126E-3</v>
      </c>
      <c r="S24" s="16">
        <v>0.196626308</v>
      </c>
      <c r="T24" s="16">
        <v>2.6840259999999999E-3</v>
      </c>
      <c r="U24" s="398">
        <v>4.6856500000000001E-5</v>
      </c>
      <c r="V24" s="16">
        <v>8.9401489999999997E-3</v>
      </c>
      <c r="W24" s="16">
        <v>4.013913E-3</v>
      </c>
      <c r="X24" s="16">
        <v>0.99989265100000002</v>
      </c>
      <c r="Y24" s="16"/>
      <c r="Z24" s="16">
        <v>1.1757927E-2</v>
      </c>
      <c r="AA24" s="16">
        <v>1.3171669E-2</v>
      </c>
      <c r="AB24" s="16">
        <v>6.8162140000000001E-3</v>
      </c>
      <c r="AC24" s="16">
        <v>1.8603879999999999E-3</v>
      </c>
      <c r="AD24" s="16">
        <v>1.4438827E-2</v>
      </c>
      <c r="AE24" s="16">
        <v>1.1225387E-2</v>
      </c>
      <c r="AF24" s="16">
        <v>4.4414600000000004E-3</v>
      </c>
      <c r="AG24" s="16">
        <v>3.7843337999999997E-2</v>
      </c>
      <c r="AH24" s="16">
        <v>1.2663924E-2</v>
      </c>
      <c r="AI24" s="16">
        <v>0.35164957400000002</v>
      </c>
      <c r="AJ24" s="16">
        <v>0.95415368499999997</v>
      </c>
      <c r="AK24" s="16">
        <v>2.0564637E-2</v>
      </c>
      <c r="AL24" s="16">
        <v>5.3424099999999997E-4</v>
      </c>
    </row>
    <row r="25" spans="1:38">
      <c r="A25" s="397">
        <v>23</v>
      </c>
      <c r="B25" s="16" t="s">
        <v>30</v>
      </c>
      <c r="C25" s="16">
        <v>0.55179923099999995</v>
      </c>
      <c r="D25" s="16">
        <v>0.16076494999999999</v>
      </c>
      <c r="E25" s="16">
        <v>0.61465636899999998</v>
      </c>
      <c r="F25" s="16">
        <v>0.64346542500000004</v>
      </c>
      <c r="G25" s="16">
        <v>0.58827263900000004</v>
      </c>
      <c r="H25" s="16">
        <v>0.60762341499999994</v>
      </c>
      <c r="I25" s="16">
        <v>0.59711463799999998</v>
      </c>
      <c r="J25" s="16">
        <v>1.7682984999999998E-2</v>
      </c>
      <c r="K25" s="16">
        <v>9.9700350000000004E-3</v>
      </c>
      <c r="L25" s="16">
        <v>3.7736697E-2</v>
      </c>
      <c r="M25" s="16">
        <v>0.71501612699999995</v>
      </c>
      <c r="N25" s="16">
        <v>0.55187330800000001</v>
      </c>
      <c r="O25" s="16">
        <v>8.3990809999999992E-3</v>
      </c>
      <c r="P25" s="16">
        <v>0.54380857599999999</v>
      </c>
      <c r="Q25" s="16">
        <v>0.61938842599999999</v>
      </c>
      <c r="R25" s="16">
        <v>0.60484888299999995</v>
      </c>
      <c r="S25" s="16">
        <v>0.54304362799999994</v>
      </c>
      <c r="T25" s="16">
        <v>0.58024016</v>
      </c>
      <c r="U25" s="16">
        <v>0.13997211300000001</v>
      </c>
      <c r="V25" s="16">
        <v>0.62221194199999996</v>
      </c>
      <c r="W25" s="16">
        <v>0.637845785</v>
      </c>
      <c r="X25" s="16">
        <v>9.707673E-3</v>
      </c>
      <c r="Y25" s="16">
        <v>1.1757927E-2</v>
      </c>
      <c r="Z25" s="16"/>
      <c r="AA25" s="16">
        <v>0.57922139800000005</v>
      </c>
      <c r="AB25" s="16">
        <v>0.58895768000000004</v>
      </c>
      <c r="AC25" s="16">
        <v>0.494396734</v>
      </c>
      <c r="AD25" s="16">
        <v>0.59481109399999998</v>
      </c>
      <c r="AE25" s="16">
        <v>0.84250903099999996</v>
      </c>
      <c r="AF25" s="16">
        <v>9.7848927000000002E-2</v>
      </c>
      <c r="AG25" s="16">
        <v>0.126613951</v>
      </c>
      <c r="AH25" s="16">
        <v>0.188160524</v>
      </c>
      <c r="AI25" s="16">
        <v>0.421301013</v>
      </c>
      <c r="AJ25" s="16">
        <v>9.6425432000000005E-2</v>
      </c>
      <c r="AK25" s="16">
        <v>0.604108851</v>
      </c>
      <c r="AL25" s="16">
        <v>0.663587496</v>
      </c>
    </row>
    <row r="26" spans="1:38">
      <c r="A26" s="397">
        <v>24</v>
      </c>
      <c r="B26" s="16" t="s">
        <v>16</v>
      </c>
      <c r="C26" s="16">
        <v>0.145216136</v>
      </c>
      <c r="D26" s="16">
        <v>0.35432001800000001</v>
      </c>
      <c r="E26" s="16">
        <v>0.15970373500000001</v>
      </c>
      <c r="F26" s="16">
        <v>0.18993960200000001</v>
      </c>
      <c r="G26" s="16">
        <v>0.90329756500000002</v>
      </c>
      <c r="H26" s="16">
        <v>0.93990795900000002</v>
      </c>
      <c r="I26" s="16">
        <v>0.13529644800000001</v>
      </c>
      <c r="J26" s="16">
        <v>3.9406010999999998E-2</v>
      </c>
      <c r="K26" s="16">
        <v>1.5309168999999999E-2</v>
      </c>
      <c r="L26" s="16">
        <v>3.5700783E-2</v>
      </c>
      <c r="M26" s="16">
        <v>0.36082472199999999</v>
      </c>
      <c r="N26" s="16">
        <v>0.104327859</v>
      </c>
      <c r="O26" s="16">
        <v>1.0392392E-2</v>
      </c>
      <c r="P26" s="16">
        <v>0.119208088</v>
      </c>
      <c r="Q26" s="16">
        <v>0.144577335</v>
      </c>
      <c r="R26" s="16">
        <v>0.153404707</v>
      </c>
      <c r="S26" s="16">
        <v>0.116401197</v>
      </c>
      <c r="T26" s="16">
        <v>0.10411053000000001</v>
      </c>
      <c r="U26" s="16">
        <v>0.60061941500000005</v>
      </c>
      <c r="V26" s="16">
        <v>0.16637444100000001</v>
      </c>
      <c r="W26" s="16">
        <v>0.11755070200000001</v>
      </c>
      <c r="X26" s="16">
        <v>1.1618082E-2</v>
      </c>
      <c r="Y26" s="16">
        <v>1.3171669E-2</v>
      </c>
      <c r="Z26" s="16">
        <v>0.57922139800000005</v>
      </c>
      <c r="AA26" s="16"/>
      <c r="AB26" s="16">
        <v>0.13595507800000001</v>
      </c>
      <c r="AC26" s="16">
        <v>0.32018291300000001</v>
      </c>
      <c r="AD26" s="16">
        <v>0.14358647299999999</v>
      </c>
      <c r="AE26" s="16">
        <v>0.57983462399999997</v>
      </c>
      <c r="AF26" s="16">
        <v>7.6996729999999998E-3</v>
      </c>
      <c r="AG26" s="16">
        <v>0.54763014200000004</v>
      </c>
      <c r="AH26" s="16">
        <v>0.69314181600000002</v>
      </c>
      <c r="AI26" s="16">
        <v>4.8111675999999999E-2</v>
      </c>
      <c r="AJ26" s="16">
        <v>6.5659417999999997E-2</v>
      </c>
      <c r="AK26" s="16">
        <v>0.13323821399999999</v>
      </c>
      <c r="AL26" s="16">
        <v>0.27969909500000001</v>
      </c>
    </row>
    <row r="27" spans="1:38">
      <c r="A27" s="397">
        <v>25</v>
      </c>
      <c r="B27" s="16" t="s">
        <v>174</v>
      </c>
      <c r="C27" s="16">
        <v>0.96207079699999998</v>
      </c>
      <c r="D27" s="16">
        <v>7.6024180999999996E-2</v>
      </c>
      <c r="E27" s="16">
        <v>0.97934268599999996</v>
      </c>
      <c r="F27" s="16">
        <v>0.96967985300000004</v>
      </c>
      <c r="G27" s="16">
        <v>0.103940069</v>
      </c>
      <c r="H27" s="16">
        <v>0.144881863</v>
      </c>
      <c r="I27" s="16">
        <v>0.86116538799999998</v>
      </c>
      <c r="J27" s="398">
        <v>1.64495E-6</v>
      </c>
      <c r="K27" s="16">
        <v>3.238117E-3</v>
      </c>
      <c r="L27" s="16">
        <v>2.1382142999999999E-2</v>
      </c>
      <c r="M27" s="16">
        <v>0.85208557200000001</v>
      </c>
      <c r="N27" s="16">
        <v>0.98123704300000003</v>
      </c>
      <c r="O27" s="16">
        <v>4.8026989999999997E-3</v>
      </c>
      <c r="P27" s="16">
        <v>0.96556053100000006</v>
      </c>
      <c r="Q27" s="16">
        <v>0.98832356700000001</v>
      </c>
      <c r="R27" s="16">
        <v>0.98006741500000005</v>
      </c>
      <c r="S27" s="16">
        <v>0.84655729199999996</v>
      </c>
      <c r="T27" s="16">
        <v>0.95762963199999995</v>
      </c>
      <c r="U27" s="16">
        <v>9.1706700000000003E-4</v>
      </c>
      <c r="V27" s="16">
        <v>0.97879501599999996</v>
      </c>
      <c r="W27" s="16">
        <v>0.70227848299999995</v>
      </c>
      <c r="X27" s="16">
        <v>5.5443200000000002E-3</v>
      </c>
      <c r="Y27" s="16">
        <v>6.8162140000000001E-3</v>
      </c>
      <c r="Z27" s="16">
        <v>0.58895768000000004</v>
      </c>
      <c r="AA27" s="16">
        <v>0.13595507800000001</v>
      </c>
      <c r="AB27" s="16"/>
      <c r="AC27" s="16">
        <v>0.42392946599999998</v>
      </c>
      <c r="AD27" s="16">
        <v>0.95682919499999997</v>
      </c>
      <c r="AE27" s="16">
        <v>0.69679832399999997</v>
      </c>
      <c r="AF27" s="16">
        <v>5.8067134999999999E-2</v>
      </c>
      <c r="AG27" s="16">
        <v>4.0660366000000003E-2</v>
      </c>
      <c r="AH27" s="16">
        <v>7.0051610000000002E-3</v>
      </c>
      <c r="AI27" s="16">
        <v>0.65388148000000001</v>
      </c>
      <c r="AJ27" s="16">
        <v>6.1479884999999998E-2</v>
      </c>
      <c r="AK27" s="16">
        <v>0.93802627000000005</v>
      </c>
      <c r="AL27" s="16">
        <v>0.90481450699999999</v>
      </c>
    </row>
    <row r="28" spans="1:38">
      <c r="A28" s="397">
        <v>26</v>
      </c>
      <c r="B28" s="16" t="s">
        <v>25</v>
      </c>
      <c r="C28" s="16">
        <v>0.57664728399999998</v>
      </c>
      <c r="D28" s="16">
        <v>0.669262464</v>
      </c>
      <c r="E28" s="16">
        <v>0.44861868399999999</v>
      </c>
      <c r="F28" s="16">
        <v>0.56339437400000003</v>
      </c>
      <c r="G28" s="16">
        <v>0.21548057200000001</v>
      </c>
      <c r="H28" s="16">
        <v>0.244351015</v>
      </c>
      <c r="I28" s="16">
        <v>0.67972249299999998</v>
      </c>
      <c r="J28" s="16">
        <v>6.9384420000000004E-3</v>
      </c>
      <c r="K28" s="16">
        <v>2.8401530000000002E-3</v>
      </c>
      <c r="L28" s="16">
        <v>1.397953E-3</v>
      </c>
      <c r="M28" s="16">
        <v>0.46700148499999999</v>
      </c>
      <c r="N28" s="16">
        <v>0.42417657600000003</v>
      </c>
      <c r="O28" s="16">
        <v>3.2583199999999999E-3</v>
      </c>
      <c r="P28" s="16">
        <v>0.54466393400000002</v>
      </c>
      <c r="Q28" s="16">
        <v>0.44804385699999999</v>
      </c>
      <c r="R28" s="16">
        <v>0.44119398399999998</v>
      </c>
      <c r="S28" s="16">
        <v>0.30370976300000002</v>
      </c>
      <c r="T28" s="16">
        <v>0.38642466199999997</v>
      </c>
      <c r="U28" s="16">
        <v>1.0277720000000001E-2</v>
      </c>
      <c r="V28" s="16">
        <v>0.470421276</v>
      </c>
      <c r="W28" s="16">
        <v>0.62398420899999996</v>
      </c>
      <c r="X28" s="16">
        <v>2.5810540000000002E-3</v>
      </c>
      <c r="Y28" s="16">
        <v>1.8603879999999999E-3</v>
      </c>
      <c r="Z28" s="16">
        <v>0.494396734</v>
      </c>
      <c r="AA28" s="16">
        <v>0.32018291300000001</v>
      </c>
      <c r="AB28" s="16">
        <v>0.42392946599999998</v>
      </c>
      <c r="AC28" s="16"/>
      <c r="AD28" s="16">
        <v>0.38239766600000002</v>
      </c>
      <c r="AE28" s="16">
        <v>0.379002634</v>
      </c>
      <c r="AF28" s="16">
        <v>0.15694009</v>
      </c>
      <c r="AG28" s="16">
        <v>1.7196076000000001E-2</v>
      </c>
      <c r="AH28" s="16">
        <v>5.5090016999999998E-2</v>
      </c>
      <c r="AI28" s="16">
        <v>0.19561615500000001</v>
      </c>
      <c r="AJ28" s="16">
        <v>1.3563287E-2</v>
      </c>
      <c r="AK28" s="16">
        <v>0.45145836099999997</v>
      </c>
      <c r="AL28" s="16">
        <v>0.47851845900000001</v>
      </c>
    </row>
    <row r="29" spans="1:38">
      <c r="A29" s="397">
        <v>27</v>
      </c>
      <c r="B29" s="16" t="s">
        <v>47</v>
      </c>
      <c r="C29" s="16">
        <v>0.90360724999999997</v>
      </c>
      <c r="D29" s="16">
        <v>8.3215893999999999E-2</v>
      </c>
      <c r="E29" s="16">
        <v>0.98773622500000002</v>
      </c>
      <c r="F29" s="16">
        <v>0.94853253100000001</v>
      </c>
      <c r="G29" s="16">
        <v>0.14547750300000001</v>
      </c>
      <c r="H29" s="16">
        <v>0.172641777</v>
      </c>
      <c r="I29" s="16">
        <v>0.78579878999999997</v>
      </c>
      <c r="J29" s="16">
        <v>3.2264820000000001E-3</v>
      </c>
      <c r="K29" s="16">
        <v>1.0065312E-2</v>
      </c>
      <c r="L29" s="16">
        <v>3.3851672999999999E-2</v>
      </c>
      <c r="M29" s="16">
        <v>0.907490354</v>
      </c>
      <c r="N29" s="16">
        <v>0.93053955899999996</v>
      </c>
      <c r="O29" s="16">
        <v>1.1462035000000001E-2</v>
      </c>
      <c r="P29" s="16">
        <v>0.90264111199999997</v>
      </c>
      <c r="Q29" s="16">
        <v>0.97247504600000001</v>
      </c>
      <c r="R29" s="16">
        <v>0.98798449899999996</v>
      </c>
      <c r="S29" s="16">
        <v>0.83945926299999996</v>
      </c>
      <c r="T29" s="16">
        <v>0.86865246500000004</v>
      </c>
      <c r="U29" s="16">
        <v>2.532552E-3</v>
      </c>
      <c r="V29" s="16">
        <v>0.98489514600000005</v>
      </c>
      <c r="W29" s="16">
        <v>0.59941469199999997</v>
      </c>
      <c r="X29" s="16">
        <v>1.2596710000000001E-2</v>
      </c>
      <c r="Y29" s="16">
        <v>1.4438827E-2</v>
      </c>
      <c r="Z29" s="16">
        <v>0.59481109399999998</v>
      </c>
      <c r="AA29" s="16">
        <v>0.14358647299999999</v>
      </c>
      <c r="AB29" s="16">
        <v>0.95682919499999997</v>
      </c>
      <c r="AC29" s="16">
        <v>0.38239766600000002</v>
      </c>
      <c r="AD29" s="16"/>
      <c r="AE29" s="16">
        <v>0.67972841799999995</v>
      </c>
      <c r="AF29" s="16">
        <v>6.4957322999999997E-2</v>
      </c>
      <c r="AG29" s="16">
        <v>2.2766825000000001E-2</v>
      </c>
      <c r="AH29" s="16">
        <v>7.3878500000000005E-4</v>
      </c>
      <c r="AI29" s="16">
        <v>0.65769113499999998</v>
      </c>
      <c r="AJ29" s="16">
        <v>7.8990115999999999E-2</v>
      </c>
      <c r="AK29" s="16">
        <v>0.91759068799999999</v>
      </c>
      <c r="AL29" s="16">
        <v>0.94873498700000003</v>
      </c>
    </row>
    <row r="30" spans="1:38">
      <c r="A30" s="397">
        <v>28</v>
      </c>
      <c r="B30" s="16" t="s">
        <v>31</v>
      </c>
      <c r="C30" s="16">
        <v>0.62805539200000005</v>
      </c>
      <c r="D30" s="16">
        <v>0.114152869</v>
      </c>
      <c r="E30" s="16">
        <v>0.71553262299999998</v>
      </c>
      <c r="F30" s="16">
        <v>0.71848323400000003</v>
      </c>
      <c r="G30" s="16">
        <v>0.49907243800000001</v>
      </c>
      <c r="H30" s="16">
        <v>0.58961006400000004</v>
      </c>
      <c r="I30" s="16">
        <v>0.58984885499999995</v>
      </c>
      <c r="J30" s="16">
        <v>9.7410719999999999E-3</v>
      </c>
      <c r="K30" s="16">
        <v>8.3448870000000005E-3</v>
      </c>
      <c r="L30" s="16">
        <v>3.3531866E-2</v>
      </c>
      <c r="M30" s="16">
        <v>0.81151945999999997</v>
      </c>
      <c r="N30" s="16">
        <v>0.64430109800000002</v>
      </c>
      <c r="O30" s="16">
        <v>8.2075810000000003E-3</v>
      </c>
      <c r="P30" s="16">
        <v>0.61941975100000002</v>
      </c>
      <c r="Q30" s="16">
        <v>0.711417776</v>
      </c>
      <c r="R30" s="16">
        <v>0.70877983700000002</v>
      </c>
      <c r="S30" s="16">
        <v>0.59942297899999997</v>
      </c>
      <c r="T30" s="16">
        <v>0.65771693399999998</v>
      </c>
      <c r="U30" s="16">
        <v>0.14236090600000001</v>
      </c>
      <c r="V30" s="16">
        <v>0.715488703</v>
      </c>
      <c r="W30" s="16">
        <v>0.52230564800000001</v>
      </c>
      <c r="X30" s="16">
        <v>9.3708679999999992E-3</v>
      </c>
      <c r="Y30" s="16">
        <v>1.1225387E-2</v>
      </c>
      <c r="Z30" s="16">
        <v>0.84250903099999996</v>
      </c>
      <c r="AA30" s="16">
        <v>0.57983462399999997</v>
      </c>
      <c r="AB30" s="16">
        <v>0.69679832399999997</v>
      </c>
      <c r="AC30" s="16">
        <v>0.379002634</v>
      </c>
      <c r="AD30" s="16">
        <v>0.67972841799999995</v>
      </c>
      <c r="AE30" s="16"/>
      <c r="AF30" s="16">
        <v>0.148852662</v>
      </c>
      <c r="AG30" s="16">
        <v>6.6715984000000006E-2</v>
      </c>
      <c r="AH30" s="16">
        <v>0.139198764</v>
      </c>
      <c r="AI30" s="16">
        <v>0.40375035500000001</v>
      </c>
      <c r="AJ30" s="16">
        <v>8.5497417000000006E-2</v>
      </c>
      <c r="AK30" s="16">
        <v>0.67575026299999996</v>
      </c>
      <c r="AL30" s="16">
        <v>0.76902873000000005</v>
      </c>
    </row>
    <row r="31" spans="1:38">
      <c r="A31" s="397">
        <v>29</v>
      </c>
      <c r="B31" s="16" t="s">
        <v>178</v>
      </c>
      <c r="C31" s="16">
        <v>2.612708E-3</v>
      </c>
      <c r="D31" s="16">
        <v>0.464748049</v>
      </c>
      <c r="E31" s="16">
        <v>4.9237640999999999E-2</v>
      </c>
      <c r="F31" s="16">
        <v>2.0946261000000001E-2</v>
      </c>
      <c r="G31" s="16">
        <v>2.3727924000000001E-2</v>
      </c>
      <c r="H31" s="16">
        <v>3.4318774000000003E-2</v>
      </c>
      <c r="I31" s="16">
        <v>1.8761559999999999E-3</v>
      </c>
      <c r="J31" s="16">
        <v>7.6226519999999997E-3</v>
      </c>
      <c r="K31" s="16">
        <v>2.944664E-3</v>
      </c>
      <c r="L31" s="16">
        <v>5.3834649999999996E-3</v>
      </c>
      <c r="M31" s="16">
        <v>4.0144459E-2</v>
      </c>
      <c r="N31" s="16">
        <v>5.4360902000000003E-2</v>
      </c>
      <c r="O31" s="16">
        <v>3.92991E-3</v>
      </c>
      <c r="P31" s="16">
        <v>1.1764180000000001E-2</v>
      </c>
      <c r="Q31" s="16">
        <v>5.8074749000000002E-2</v>
      </c>
      <c r="R31" s="16">
        <v>4.9489305999999997E-2</v>
      </c>
      <c r="S31" s="16">
        <v>8.1095226000000006E-2</v>
      </c>
      <c r="T31" s="16">
        <v>9.9246983999999996E-2</v>
      </c>
      <c r="U31" s="16">
        <v>5.3968330000000002E-3</v>
      </c>
      <c r="V31" s="16">
        <v>4.0708090000000002E-2</v>
      </c>
      <c r="W31" s="16">
        <v>8.7274610000000006E-3</v>
      </c>
      <c r="X31" s="16">
        <v>4.0229790000000003E-3</v>
      </c>
      <c r="Y31" s="16">
        <v>4.4414600000000004E-3</v>
      </c>
      <c r="Z31" s="16">
        <v>9.7848927000000002E-2</v>
      </c>
      <c r="AA31" s="16">
        <v>7.6996729999999998E-3</v>
      </c>
      <c r="AB31" s="16">
        <v>5.8067134999999999E-2</v>
      </c>
      <c r="AC31" s="16">
        <v>0.15694009</v>
      </c>
      <c r="AD31" s="16">
        <v>6.4957322999999997E-2</v>
      </c>
      <c r="AE31" s="16">
        <v>0.148852662</v>
      </c>
      <c r="AF31" s="16"/>
      <c r="AG31" s="16">
        <v>6.0699699999999996E-4</v>
      </c>
      <c r="AH31" s="398">
        <v>2.00038E-5</v>
      </c>
      <c r="AI31" s="16">
        <v>8.1131439999999999E-2</v>
      </c>
      <c r="AJ31" s="16">
        <v>1.7295801E-2</v>
      </c>
      <c r="AK31" s="16">
        <v>5.2564784000000003E-2</v>
      </c>
      <c r="AL31" s="16">
        <v>3.2041750000000001E-2</v>
      </c>
    </row>
    <row r="32" spans="1:38">
      <c r="A32" s="397">
        <v>30</v>
      </c>
      <c r="B32" s="16" t="s">
        <v>245</v>
      </c>
      <c r="C32" s="16">
        <v>3.7174186999999997E-2</v>
      </c>
      <c r="D32" s="16">
        <v>0.18358132799999999</v>
      </c>
      <c r="E32" s="16">
        <v>2.4845782E-2</v>
      </c>
      <c r="F32" s="16">
        <v>2.2903112999999999E-2</v>
      </c>
      <c r="G32" s="16">
        <v>0.65759815300000002</v>
      </c>
      <c r="H32" s="16">
        <v>0.45301941400000001</v>
      </c>
      <c r="I32" s="16">
        <v>4.9616845999999999E-2</v>
      </c>
      <c r="J32" s="16">
        <v>2.9527500000000001E-4</v>
      </c>
      <c r="K32" s="16">
        <v>2.6540373999999999E-2</v>
      </c>
      <c r="L32" s="16">
        <v>2.5452417000000001E-2</v>
      </c>
      <c r="M32" s="16">
        <v>1.7988968000000001E-2</v>
      </c>
      <c r="N32" s="16">
        <v>8.1374470000000004E-2</v>
      </c>
      <c r="O32" s="16">
        <v>3.9749556999999998E-2</v>
      </c>
      <c r="P32" s="16">
        <v>6.1521922E-2</v>
      </c>
      <c r="Q32" s="16">
        <v>3.497231E-2</v>
      </c>
      <c r="R32" s="16">
        <v>2.7589283999999999E-2</v>
      </c>
      <c r="S32" s="16">
        <v>7.5322223999999993E-2</v>
      </c>
      <c r="T32" s="16">
        <v>6.4211689000000002E-2</v>
      </c>
      <c r="U32" s="16">
        <v>0.83253564599999996</v>
      </c>
      <c r="V32" s="16">
        <v>2.3023460999999999E-2</v>
      </c>
      <c r="W32" s="16">
        <v>3.2022346E-2</v>
      </c>
      <c r="X32" s="16">
        <v>3.8729070999999997E-2</v>
      </c>
      <c r="Y32" s="16">
        <v>3.7843337999999997E-2</v>
      </c>
      <c r="Z32" s="16">
        <v>0.126613951</v>
      </c>
      <c r="AA32" s="16">
        <v>0.54763014200000004</v>
      </c>
      <c r="AB32" s="16">
        <v>4.0660366000000003E-2</v>
      </c>
      <c r="AC32" s="16">
        <v>1.7196076000000001E-2</v>
      </c>
      <c r="AD32" s="16">
        <v>2.2766825000000001E-2</v>
      </c>
      <c r="AE32" s="16">
        <v>6.6715984000000006E-2</v>
      </c>
      <c r="AF32" s="16">
        <v>6.0699699999999996E-4</v>
      </c>
      <c r="AG32" s="16"/>
      <c r="AH32" s="16">
        <v>0.96364123400000001</v>
      </c>
      <c r="AI32" s="16">
        <v>0.12218198</v>
      </c>
      <c r="AJ32" s="16">
        <v>2.0457952000000001E-2</v>
      </c>
      <c r="AK32" s="16">
        <v>4.7110318999999998E-2</v>
      </c>
      <c r="AL32" s="16">
        <v>1.1209E-3</v>
      </c>
    </row>
    <row r="33" spans="1:38">
      <c r="A33" s="397">
        <v>31</v>
      </c>
      <c r="B33" s="16" t="s">
        <v>246</v>
      </c>
      <c r="C33" s="16">
        <v>4.6018370000000001E-3</v>
      </c>
      <c r="D33" s="16">
        <v>0.27406594000000001</v>
      </c>
      <c r="E33" s="16">
        <v>1.0377139999999999E-3</v>
      </c>
      <c r="F33" s="16">
        <v>5.1331E-4</v>
      </c>
      <c r="G33" s="16">
        <v>0.77929023600000003</v>
      </c>
      <c r="H33" s="16">
        <v>0.597913637</v>
      </c>
      <c r="I33" s="16">
        <v>1.2751754000000001E-2</v>
      </c>
      <c r="J33" s="16">
        <v>2.6247660000000002E-3</v>
      </c>
      <c r="K33" s="16">
        <v>6.8675300000000002E-3</v>
      </c>
      <c r="L33" s="16">
        <v>4.7326879999999997E-3</v>
      </c>
      <c r="M33" s="16">
        <v>6.8160129999999999E-2</v>
      </c>
      <c r="N33" s="16">
        <v>2.7058843999999999E-2</v>
      </c>
      <c r="O33" s="16">
        <v>1.4131549E-2</v>
      </c>
      <c r="P33" s="16">
        <v>1.5954975999999999E-2</v>
      </c>
      <c r="Q33" s="16">
        <v>4.5677460000000001E-3</v>
      </c>
      <c r="R33" s="16">
        <v>1.6461480000000001E-3</v>
      </c>
      <c r="S33" s="16">
        <v>2.1952389999999999E-2</v>
      </c>
      <c r="T33" s="16">
        <v>2.3789542E-2</v>
      </c>
      <c r="U33" s="16">
        <v>0.90274441800000005</v>
      </c>
      <c r="V33" s="16">
        <v>6.4835399999999997E-4</v>
      </c>
      <c r="W33" s="16">
        <v>1.2154419E-2</v>
      </c>
      <c r="X33" s="16">
        <v>1.3359711999999999E-2</v>
      </c>
      <c r="Y33" s="16">
        <v>1.2663924E-2</v>
      </c>
      <c r="Z33" s="16">
        <v>0.188160524</v>
      </c>
      <c r="AA33" s="16">
        <v>0.69314181600000002</v>
      </c>
      <c r="AB33" s="16">
        <v>7.0051610000000002E-3</v>
      </c>
      <c r="AC33" s="16">
        <v>5.5090016999999998E-2</v>
      </c>
      <c r="AD33" s="16">
        <v>7.3878500000000005E-4</v>
      </c>
      <c r="AE33" s="16">
        <v>0.139198764</v>
      </c>
      <c r="AF33" s="398">
        <v>2.00038E-5</v>
      </c>
      <c r="AG33" s="16">
        <v>0.96364123400000001</v>
      </c>
      <c r="AH33" s="16"/>
      <c r="AI33" s="16">
        <v>5.9072367000000001E-2</v>
      </c>
      <c r="AJ33" s="16">
        <v>2.1870570000000001E-3</v>
      </c>
      <c r="AK33" s="16">
        <v>9.6373120000000003E-3</v>
      </c>
      <c r="AL33" s="16">
        <v>2.6542349999999999E-2</v>
      </c>
    </row>
    <row r="34" spans="1:38">
      <c r="A34" s="397">
        <v>32</v>
      </c>
      <c r="B34" s="16" t="s">
        <v>48</v>
      </c>
      <c r="C34" s="16">
        <v>0.59809616700000001</v>
      </c>
      <c r="D34" s="16">
        <v>6.5483800000000003E-4</v>
      </c>
      <c r="E34" s="16">
        <v>0.63380921999999995</v>
      </c>
      <c r="F34" s="16">
        <v>0.62903779299999996</v>
      </c>
      <c r="G34" s="16">
        <v>5.3505873000000002E-2</v>
      </c>
      <c r="H34" s="16">
        <v>0.126350562</v>
      </c>
      <c r="I34" s="16">
        <v>0.59625851500000004</v>
      </c>
      <c r="J34" s="16">
        <v>0.26075135999999999</v>
      </c>
      <c r="K34" s="16">
        <v>0.324762787</v>
      </c>
      <c r="L34" s="16">
        <v>0.407409466</v>
      </c>
      <c r="M34" s="16">
        <v>0.44548708199999998</v>
      </c>
      <c r="N34" s="16">
        <v>0.71634302900000002</v>
      </c>
      <c r="O34" s="16">
        <v>0.339346816</v>
      </c>
      <c r="P34" s="16">
        <v>0.60614236399999999</v>
      </c>
      <c r="Q34" s="16">
        <v>0.64677065199999995</v>
      </c>
      <c r="R34" s="16">
        <v>0.63445811600000002</v>
      </c>
      <c r="S34" s="16">
        <v>0.93762416400000004</v>
      </c>
      <c r="T34" s="16">
        <v>0.63436009400000004</v>
      </c>
      <c r="U34" s="16">
        <v>2.8419544000000001E-2</v>
      </c>
      <c r="V34" s="16">
        <v>0.63652209400000004</v>
      </c>
      <c r="W34" s="16">
        <v>0.55467460000000002</v>
      </c>
      <c r="X34" s="16">
        <v>0.34397011100000002</v>
      </c>
      <c r="Y34" s="16">
        <v>0.35164957400000002</v>
      </c>
      <c r="Z34" s="16">
        <v>0.421301013</v>
      </c>
      <c r="AA34" s="16">
        <v>4.8111675999999999E-2</v>
      </c>
      <c r="AB34" s="16">
        <v>0.65388148000000001</v>
      </c>
      <c r="AC34" s="16">
        <v>0.19561615500000001</v>
      </c>
      <c r="AD34" s="16">
        <v>0.65769113499999998</v>
      </c>
      <c r="AE34" s="16">
        <v>0.40375035500000001</v>
      </c>
      <c r="AF34" s="16">
        <v>8.1131439999999999E-2</v>
      </c>
      <c r="AG34" s="16">
        <v>0.12218198</v>
      </c>
      <c r="AH34" s="16">
        <v>5.9072367000000001E-2</v>
      </c>
      <c r="AI34" s="16"/>
      <c r="AJ34" s="16">
        <v>0.50857132500000002</v>
      </c>
      <c r="AK34" s="16">
        <v>0.71900253999999997</v>
      </c>
      <c r="AL34" s="16">
        <v>0.48750801399999999</v>
      </c>
    </row>
    <row r="35" spans="1:38">
      <c r="A35" s="397">
        <v>33</v>
      </c>
      <c r="B35" s="16" t="s">
        <v>26</v>
      </c>
      <c r="C35" s="16">
        <v>5.1653377E-2</v>
      </c>
      <c r="D35" s="16">
        <v>2.0009149999999998E-3</v>
      </c>
      <c r="E35" s="16">
        <v>6.5360452999999999E-2</v>
      </c>
      <c r="F35" s="16">
        <v>7.2331836999999996E-2</v>
      </c>
      <c r="G35" s="16">
        <v>7.7465015999999998E-2</v>
      </c>
      <c r="H35" s="16">
        <v>0.20721693799999999</v>
      </c>
      <c r="I35" s="16">
        <v>5.7881092000000002E-2</v>
      </c>
      <c r="J35" s="16">
        <v>0.91045204499999999</v>
      </c>
      <c r="K35" s="16">
        <v>0.94520334299999997</v>
      </c>
      <c r="L35" s="16">
        <v>0.98354207500000002</v>
      </c>
      <c r="M35" s="16">
        <v>3.7129099999999998E-2</v>
      </c>
      <c r="N35" s="16">
        <v>9.7368485000000005E-2</v>
      </c>
      <c r="O35" s="16">
        <v>0.94650478400000004</v>
      </c>
      <c r="P35" s="16">
        <v>5.1651431999999997E-2</v>
      </c>
      <c r="Q35" s="16">
        <v>6.3829570000000002E-2</v>
      </c>
      <c r="R35" s="16">
        <v>6.5497058999999996E-2</v>
      </c>
      <c r="S35" s="16">
        <v>0.34662437600000001</v>
      </c>
      <c r="T35" s="16">
        <v>5.0032815000000001E-2</v>
      </c>
      <c r="U35" s="16">
        <v>1.1377690000000001E-3</v>
      </c>
      <c r="V35" s="16">
        <v>6.8785083999999996E-2</v>
      </c>
      <c r="W35" s="16">
        <v>6.0438865000000001E-2</v>
      </c>
      <c r="X35" s="16">
        <v>0.94972240500000005</v>
      </c>
      <c r="Y35" s="16">
        <v>0.95415368499999997</v>
      </c>
      <c r="Z35" s="16">
        <v>9.6425432000000005E-2</v>
      </c>
      <c r="AA35" s="16">
        <v>6.5659417999999997E-2</v>
      </c>
      <c r="AB35" s="16">
        <v>6.1479884999999998E-2</v>
      </c>
      <c r="AC35" s="16">
        <v>1.3563287E-2</v>
      </c>
      <c r="AD35" s="16">
        <v>7.8990115999999999E-2</v>
      </c>
      <c r="AE35" s="16">
        <v>8.5497417000000006E-2</v>
      </c>
      <c r="AF35" s="16">
        <v>1.7295801E-2</v>
      </c>
      <c r="AG35" s="16">
        <v>2.0457952000000001E-2</v>
      </c>
      <c r="AH35" s="16">
        <v>2.1870570000000001E-3</v>
      </c>
      <c r="AI35" s="16">
        <v>0.50857132500000002</v>
      </c>
      <c r="AJ35" s="16"/>
      <c r="AK35" s="16">
        <v>9.9122068999999993E-2</v>
      </c>
      <c r="AL35" s="16">
        <v>3.6679340999999997E-2</v>
      </c>
    </row>
    <row r="36" spans="1:38">
      <c r="A36" s="397">
        <v>34</v>
      </c>
      <c r="B36" s="16" t="s">
        <v>22</v>
      </c>
      <c r="C36" s="16">
        <v>0.90337058699999995</v>
      </c>
      <c r="D36" s="16">
        <v>7.0476484000000006E-2</v>
      </c>
      <c r="E36" s="16">
        <v>0.93845775499999995</v>
      </c>
      <c r="F36" s="16">
        <v>0.940222381</v>
      </c>
      <c r="G36" s="16">
        <v>0.102857802</v>
      </c>
      <c r="H36" s="16">
        <v>0.15545684600000001</v>
      </c>
      <c r="I36" s="16">
        <v>0.90791383299999995</v>
      </c>
      <c r="J36" s="16">
        <v>3.1024360000000001E-3</v>
      </c>
      <c r="K36" s="16">
        <v>1.3760507999999999E-2</v>
      </c>
      <c r="L36" s="16">
        <v>4.4942705999999999E-2</v>
      </c>
      <c r="M36" s="16">
        <v>0.78995005799999995</v>
      </c>
      <c r="N36" s="16">
        <v>0.93729332600000004</v>
      </c>
      <c r="O36" s="16">
        <v>1.6738343999999999E-2</v>
      </c>
      <c r="P36" s="16">
        <v>0.89742054100000002</v>
      </c>
      <c r="Q36" s="16">
        <v>0.94003398199999999</v>
      </c>
      <c r="R36" s="16">
        <v>0.93426155700000002</v>
      </c>
      <c r="S36" s="16">
        <v>0.88367793900000002</v>
      </c>
      <c r="T36" s="16">
        <v>0.88544228899999999</v>
      </c>
      <c r="U36" s="16">
        <v>5.6277439999999996E-3</v>
      </c>
      <c r="V36" s="16">
        <v>0.936809059</v>
      </c>
      <c r="W36" s="16">
        <v>0.75820908499999995</v>
      </c>
      <c r="X36" s="16">
        <v>1.8208715E-2</v>
      </c>
      <c r="Y36" s="16">
        <v>2.0564637E-2</v>
      </c>
      <c r="Z36" s="16">
        <v>0.604108851</v>
      </c>
      <c r="AA36" s="16">
        <v>0.13323821399999999</v>
      </c>
      <c r="AB36" s="16">
        <v>0.93802627000000005</v>
      </c>
      <c r="AC36" s="16">
        <v>0.45145836099999997</v>
      </c>
      <c r="AD36" s="16">
        <v>0.91759068799999999</v>
      </c>
      <c r="AE36" s="16">
        <v>0.67575026299999996</v>
      </c>
      <c r="AF36" s="16">
        <v>5.2564784000000003E-2</v>
      </c>
      <c r="AG36" s="16">
        <v>4.7110318999999998E-2</v>
      </c>
      <c r="AH36" s="16">
        <v>9.6373120000000003E-3</v>
      </c>
      <c r="AI36" s="16">
        <v>0.71900253999999997</v>
      </c>
      <c r="AJ36" s="16">
        <v>9.9122068999999993E-2</v>
      </c>
      <c r="AK36" s="16"/>
      <c r="AL36" s="16">
        <v>0.840498144</v>
      </c>
    </row>
    <row r="37" spans="1:38">
      <c r="A37" s="397">
        <v>35</v>
      </c>
      <c r="B37" s="16" t="s">
        <v>27</v>
      </c>
      <c r="C37" s="16">
        <v>0.88583495400000001</v>
      </c>
      <c r="D37" s="16">
        <v>0.19840986399999999</v>
      </c>
      <c r="E37" s="16">
        <v>0.95146945699999996</v>
      </c>
      <c r="F37" s="16">
        <v>0.92607519000000005</v>
      </c>
      <c r="G37" s="16">
        <v>0.270170882</v>
      </c>
      <c r="H37" s="16">
        <v>0.27953230299999998</v>
      </c>
      <c r="I37" s="16">
        <v>0.74132889000000002</v>
      </c>
      <c r="J37" s="16">
        <v>2.1881299999999999E-4</v>
      </c>
      <c r="K37" s="398">
        <v>7.5777800000000005E-5</v>
      </c>
      <c r="L37" s="16">
        <v>8.8064049999999998E-3</v>
      </c>
      <c r="M37" s="16">
        <v>0.98895466300000001</v>
      </c>
      <c r="N37" s="16">
        <v>0.84227005099999996</v>
      </c>
      <c r="O37" s="398">
        <v>8.6393399999999999E-5</v>
      </c>
      <c r="P37" s="16">
        <v>0.85875047100000002</v>
      </c>
      <c r="Q37" s="16">
        <v>0.92276318899999998</v>
      </c>
      <c r="R37" s="16">
        <v>0.94928676599999995</v>
      </c>
      <c r="S37" s="16">
        <v>0.706931274</v>
      </c>
      <c r="T37" s="16">
        <v>0.78866385100000003</v>
      </c>
      <c r="U37" s="16">
        <v>5.0452612000000001E-2</v>
      </c>
      <c r="V37" s="16">
        <v>0.95277559000000001</v>
      </c>
      <c r="W37" s="16">
        <v>0.54541434600000005</v>
      </c>
      <c r="X37" s="16">
        <v>2.2313000000000001E-4</v>
      </c>
      <c r="Y37" s="16">
        <v>5.3424099999999997E-4</v>
      </c>
      <c r="Z37" s="16">
        <v>0.663587496</v>
      </c>
      <c r="AA37" s="16">
        <v>0.27969909500000001</v>
      </c>
      <c r="AB37" s="16">
        <v>0.90481450699999999</v>
      </c>
      <c r="AC37" s="16">
        <v>0.47851845900000001</v>
      </c>
      <c r="AD37" s="16">
        <v>0.94873498700000003</v>
      </c>
      <c r="AE37" s="16">
        <v>0.76902873000000005</v>
      </c>
      <c r="AF37" s="16">
        <v>3.2041750000000001E-2</v>
      </c>
      <c r="AG37" s="16">
        <v>1.1209E-3</v>
      </c>
      <c r="AH37" s="16">
        <v>2.6542349999999999E-2</v>
      </c>
      <c r="AI37" s="16">
        <v>0.48750801399999999</v>
      </c>
      <c r="AJ37" s="16">
        <v>3.6679340999999997E-2</v>
      </c>
      <c r="AK37" s="16">
        <v>0.840498144</v>
      </c>
      <c r="AL37" s="16"/>
    </row>
  </sheetData>
  <sortState xmlns:xlrd2="http://schemas.microsoft.com/office/spreadsheetml/2017/richdata2" ref="A2:AL37">
    <sortCondition ref="A1:A37"/>
  </sortState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2B691-6311-0148-8026-448397353611}">
  <sheetPr>
    <tabColor rgb="FFAB51D6"/>
  </sheetPr>
  <dimension ref="A1:AI37"/>
  <sheetViews>
    <sheetView workbookViewId="0">
      <selection sqref="A1:A1048576"/>
    </sheetView>
  </sheetViews>
  <sheetFormatPr defaultColWidth="11.42578125" defaultRowHeight="15"/>
  <sheetData>
    <row r="1" spans="1:35">
      <c r="A1" s="109"/>
      <c r="B1" s="399" t="s">
        <v>241</v>
      </c>
      <c r="C1" s="396" t="s">
        <v>173</v>
      </c>
      <c r="D1" s="399" t="s">
        <v>180</v>
      </c>
      <c r="E1" s="400" t="s">
        <v>177</v>
      </c>
      <c r="F1" s="399" t="s">
        <v>19</v>
      </c>
      <c r="G1" s="399" t="s">
        <v>17</v>
      </c>
      <c r="H1" s="399" t="s">
        <v>21</v>
      </c>
      <c r="I1" s="400" t="s">
        <v>179</v>
      </c>
      <c r="J1" s="399" t="s">
        <v>23</v>
      </c>
      <c r="K1" s="399" t="s">
        <v>24</v>
      </c>
      <c r="L1" s="399" t="s">
        <v>54</v>
      </c>
      <c r="M1" s="399" t="s">
        <v>46</v>
      </c>
      <c r="N1" s="400" t="s">
        <v>176</v>
      </c>
      <c r="O1" s="399" t="s">
        <v>53</v>
      </c>
      <c r="P1" s="399" t="s">
        <v>18</v>
      </c>
      <c r="Q1" s="399" t="s">
        <v>29</v>
      </c>
      <c r="R1" s="399" t="s">
        <v>28</v>
      </c>
      <c r="S1" s="399" t="s">
        <v>20</v>
      </c>
      <c r="T1" s="399" t="s">
        <v>175</v>
      </c>
      <c r="U1" s="399" t="s">
        <v>52</v>
      </c>
      <c r="V1" s="399" t="s">
        <v>211</v>
      </c>
      <c r="W1" s="399" t="s">
        <v>30</v>
      </c>
      <c r="X1" s="399" t="s">
        <v>16</v>
      </c>
      <c r="Y1" s="400" t="s">
        <v>174</v>
      </c>
      <c r="Z1" s="399" t="s">
        <v>25</v>
      </c>
      <c r="AA1" s="399" t="s">
        <v>47</v>
      </c>
      <c r="AB1" s="399" t="s">
        <v>31</v>
      </c>
      <c r="AC1" s="400" t="s">
        <v>178</v>
      </c>
      <c r="AD1" s="400" t="s">
        <v>245</v>
      </c>
      <c r="AE1" s="399" t="s">
        <v>246</v>
      </c>
      <c r="AF1" s="399" t="s">
        <v>48</v>
      </c>
      <c r="AG1" s="399" t="s">
        <v>26</v>
      </c>
      <c r="AH1" s="399" t="s">
        <v>22</v>
      </c>
      <c r="AI1" s="399" t="s">
        <v>27</v>
      </c>
    </row>
    <row r="2" spans="1:35">
      <c r="A2" s="397">
        <v>0</v>
      </c>
      <c r="B2" s="16" t="s">
        <v>173</v>
      </c>
      <c r="C2" s="16"/>
      <c r="D2" s="16">
        <v>0.48611355299999998</v>
      </c>
      <c r="E2" s="16">
        <v>0.55759470099999997</v>
      </c>
      <c r="F2" s="16">
        <v>0.61866695400000005</v>
      </c>
      <c r="G2" s="16">
        <v>0.76418168799999997</v>
      </c>
      <c r="H2" s="16">
        <v>8.0307119999999996E-2</v>
      </c>
      <c r="I2" s="16">
        <v>0.54294107599999997</v>
      </c>
      <c r="J2" s="16">
        <v>0.83624190700000001</v>
      </c>
      <c r="K2" s="16">
        <v>0.510456723</v>
      </c>
      <c r="L2" s="16">
        <v>0.520113826</v>
      </c>
      <c r="M2" s="398">
        <v>2.80544E-5</v>
      </c>
      <c r="N2" s="16">
        <v>0.41601208899999997</v>
      </c>
      <c r="O2" s="16">
        <v>0.47757840400000001</v>
      </c>
      <c r="P2" s="16">
        <v>0.42458595900000001</v>
      </c>
      <c r="Q2" s="16">
        <v>0.16422629</v>
      </c>
      <c r="R2" s="16">
        <v>0.38010956499999998</v>
      </c>
      <c r="S2" s="16">
        <v>0.35222304500000001</v>
      </c>
      <c r="T2" s="16">
        <v>0.25006018699999999</v>
      </c>
      <c r="U2" s="16">
        <v>0.48234610100000003</v>
      </c>
      <c r="V2" s="16">
        <v>0.49215141099999998</v>
      </c>
      <c r="W2" s="16">
        <v>4.8561139999999999E-3</v>
      </c>
      <c r="X2" s="16">
        <v>0.69889089199999999</v>
      </c>
      <c r="Y2" s="16">
        <v>0.29629530500000001</v>
      </c>
      <c r="Z2" s="16">
        <v>0.401156607</v>
      </c>
      <c r="AA2" s="16">
        <v>0.33804498199999999</v>
      </c>
      <c r="AB2" s="16">
        <v>0.40482927000000002</v>
      </c>
      <c r="AC2" s="16">
        <v>1.2054450000000001E-3</v>
      </c>
      <c r="AD2" s="16">
        <v>3.1904699999999999E-3</v>
      </c>
      <c r="AE2" s="16">
        <v>0.499181704</v>
      </c>
      <c r="AF2" s="16">
        <v>0.382772369</v>
      </c>
      <c r="AG2" s="16">
        <v>0.54676339200000001</v>
      </c>
      <c r="AH2" s="16">
        <v>0.55373276500000002</v>
      </c>
      <c r="AI2" s="16">
        <v>1.4074962999999999E-2</v>
      </c>
    </row>
    <row r="3" spans="1:35">
      <c r="A3" s="397">
        <v>1</v>
      </c>
      <c r="B3" s="16" t="s">
        <v>180</v>
      </c>
      <c r="C3" s="16">
        <v>0.48611355299999998</v>
      </c>
      <c r="D3" s="16"/>
      <c r="E3" s="16">
        <v>0.54357406100000005</v>
      </c>
      <c r="F3" s="16">
        <v>0.58830985300000005</v>
      </c>
      <c r="G3" s="16">
        <v>0.52985921899999999</v>
      </c>
      <c r="H3" s="16">
        <v>7.0978860000000003E-3</v>
      </c>
      <c r="I3" s="16">
        <v>0.69280085000000002</v>
      </c>
      <c r="J3" s="16">
        <v>0.35111817200000001</v>
      </c>
      <c r="K3" s="16">
        <v>0.23665842300000001</v>
      </c>
      <c r="L3" s="16">
        <v>0.30921457699999999</v>
      </c>
      <c r="M3" s="16">
        <v>8.5718608000000002E-2</v>
      </c>
      <c r="N3" s="16">
        <v>0.775971988</v>
      </c>
      <c r="O3" s="16">
        <v>0.223430403</v>
      </c>
      <c r="P3" s="16">
        <v>0.64254860999999996</v>
      </c>
      <c r="Q3" s="16">
        <v>0.39634698299999999</v>
      </c>
      <c r="R3" s="16">
        <v>8.7285309999999994E-3</v>
      </c>
      <c r="S3" s="16">
        <v>0.24953110000000001</v>
      </c>
      <c r="T3" s="16">
        <v>7.4305619999999999E-3</v>
      </c>
      <c r="U3" s="16">
        <v>0.230191438</v>
      </c>
      <c r="V3" s="16">
        <v>0.247396963</v>
      </c>
      <c r="W3" s="16">
        <v>2.9595429999999999E-2</v>
      </c>
      <c r="X3" s="16">
        <v>0.53534347500000001</v>
      </c>
      <c r="Y3" s="16">
        <v>0.69018623800000001</v>
      </c>
      <c r="Z3" s="16">
        <v>7.4705730999999997E-2</v>
      </c>
      <c r="AA3" s="16">
        <v>0.28192340999999999</v>
      </c>
      <c r="AB3" s="16">
        <v>0.39267723300000001</v>
      </c>
      <c r="AC3" s="16">
        <v>0.116669444</v>
      </c>
      <c r="AD3" s="16">
        <v>0.14518621500000001</v>
      </c>
      <c r="AE3" s="16">
        <v>6.8989382000000002E-2</v>
      </c>
      <c r="AF3" s="16">
        <v>0.13572060999999999</v>
      </c>
      <c r="AG3" s="16">
        <v>0.44723749099999999</v>
      </c>
      <c r="AH3" s="16">
        <v>0.47383158199999997</v>
      </c>
      <c r="AI3" s="16">
        <v>0.120848095</v>
      </c>
    </row>
    <row r="4" spans="1:35">
      <c r="A4" s="397">
        <v>2</v>
      </c>
      <c r="B4" s="16" t="s">
        <v>177</v>
      </c>
      <c r="C4" s="16">
        <v>0.55759470099999997</v>
      </c>
      <c r="D4" s="16">
        <v>0.54357406100000005</v>
      </c>
      <c r="E4" s="16"/>
      <c r="F4" s="16">
        <v>0.64014130400000002</v>
      </c>
      <c r="G4" s="16">
        <v>0.36701156200000001</v>
      </c>
      <c r="H4" s="16">
        <v>6.7241461000000002E-2</v>
      </c>
      <c r="I4" s="16">
        <v>0.793313622</v>
      </c>
      <c r="J4" s="16">
        <v>0.37795103000000002</v>
      </c>
      <c r="K4" s="16">
        <v>0.159239665</v>
      </c>
      <c r="L4" s="16">
        <v>0.152856877</v>
      </c>
      <c r="M4" s="16">
        <v>8.1105220000000002E-3</v>
      </c>
      <c r="N4" s="16">
        <v>0.70715734799999996</v>
      </c>
      <c r="O4" s="16">
        <v>0.111421327</v>
      </c>
      <c r="P4" s="16">
        <v>0.89508047599999996</v>
      </c>
      <c r="Q4" s="16">
        <v>0.18636602299999999</v>
      </c>
      <c r="R4" s="16">
        <v>9.2106163000000005E-2</v>
      </c>
      <c r="S4" s="16">
        <v>0.24926180000000001</v>
      </c>
      <c r="T4" s="16">
        <v>1.5831633000000001E-2</v>
      </c>
      <c r="U4" s="16">
        <v>0.11470516</v>
      </c>
      <c r="V4" s="16">
        <v>0.124216189</v>
      </c>
      <c r="W4" s="16">
        <v>0.117006951</v>
      </c>
      <c r="X4" s="16">
        <v>0.32008951600000002</v>
      </c>
      <c r="Y4" s="16">
        <v>0.30089902600000001</v>
      </c>
      <c r="Z4" s="16">
        <v>7.6580757999999999E-2</v>
      </c>
      <c r="AA4" s="16">
        <v>0.54902331400000004</v>
      </c>
      <c r="AB4" s="16">
        <v>0.7710882</v>
      </c>
      <c r="AC4" s="16">
        <v>5.6531036999999999E-2</v>
      </c>
      <c r="AD4" s="16">
        <v>1.9275895000000001E-2</v>
      </c>
      <c r="AE4" s="16">
        <v>0.25697834400000003</v>
      </c>
      <c r="AF4" s="16">
        <v>0.16108840199999999</v>
      </c>
      <c r="AG4" s="16">
        <v>0.23870986699999999</v>
      </c>
      <c r="AH4" s="16">
        <v>0.864290911</v>
      </c>
      <c r="AI4" s="16">
        <v>2.4874332999999998E-2</v>
      </c>
    </row>
    <row r="5" spans="1:35">
      <c r="A5" s="397">
        <v>3</v>
      </c>
      <c r="B5" s="16" t="s">
        <v>19</v>
      </c>
      <c r="C5" s="16">
        <v>0.61866695400000005</v>
      </c>
      <c r="D5" s="16">
        <v>0.58830985300000005</v>
      </c>
      <c r="E5" s="16">
        <v>0.64014130400000002</v>
      </c>
      <c r="F5" s="16"/>
      <c r="G5" s="16">
        <v>0.62918215099999997</v>
      </c>
      <c r="H5" s="16">
        <v>0.12763638299999999</v>
      </c>
      <c r="I5" s="16">
        <v>0.81355762300000001</v>
      </c>
      <c r="J5" s="16">
        <v>0.68479319900000002</v>
      </c>
      <c r="K5" s="16">
        <v>0.26108215699999998</v>
      </c>
      <c r="L5" s="16">
        <v>0.27276887399999999</v>
      </c>
      <c r="M5" s="16">
        <v>5.8318336999999998E-2</v>
      </c>
      <c r="N5" s="16">
        <v>0.77376481699999999</v>
      </c>
      <c r="O5" s="16">
        <v>0.24002145499999999</v>
      </c>
      <c r="P5" s="16">
        <v>0.723909154</v>
      </c>
      <c r="Q5" s="16">
        <v>7.6191306E-2</v>
      </c>
      <c r="R5" s="16">
        <v>0.156968362</v>
      </c>
      <c r="S5" s="16">
        <v>0.44734576399999998</v>
      </c>
      <c r="T5" s="16">
        <v>6.6570340000000006E-2</v>
      </c>
      <c r="U5" s="16">
        <v>0.243236963</v>
      </c>
      <c r="V5" s="16">
        <v>0.255261619</v>
      </c>
      <c r="W5" s="16">
        <v>0.11110647999999999</v>
      </c>
      <c r="X5" s="16">
        <v>0.59001014399999996</v>
      </c>
      <c r="Y5" s="16">
        <v>0.21647813099999999</v>
      </c>
      <c r="Z5" s="16">
        <v>0.25177676900000001</v>
      </c>
      <c r="AA5" s="16">
        <v>0.34630387899999998</v>
      </c>
      <c r="AB5" s="16">
        <v>0.37898723400000001</v>
      </c>
      <c r="AC5" s="16">
        <v>1.9811459E-2</v>
      </c>
      <c r="AD5" s="398">
        <v>2.8307199999999999E-5</v>
      </c>
      <c r="AE5" s="16">
        <v>0.423981569</v>
      </c>
      <c r="AF5" s="16">
        <v>0.21772723399999999</v>
      </c>
      <c r="AG5" s="16">
        <v>0.37510859000000002</v>
      </c>
      <c r="AH5" s="16">
        <v>0.60861182199999997</v>
      </c>
      <c r="AI5" s="16">
        <v>0.106444895</v>
      </c>
    </row>
    <row r="6" spans="1:35">
      <c r="A6" s="397">
        <v>4</v>
      </c>
      <c r="B6" s="16" t="s">
        <v>17</v>
      </c>
      <c r="C6" s="16">
        <v>0.76418168799999997</v>
      </c>
      <c r="D6" s="16">
        <v>0.52985921899999999</v>
      </c>
      <c r="E6" s="16">
        <v>0.36701156200000001</v>
      </c>
      <c r="F6" s="16">
        <v>0.62918215099999997</v>
      </c>
      <c r="G6" s="16"/>
      <c r="H6" s="16">
        <v>5.9534085E-2</v>
      </c>
      <c r="I6" s="16">
        <v>0.45138973199999999</v>
      </c>
      <c r="J6" s="16">
        <v>0.81334220800000001</v>
      </c>
      <c r="K6" s="16">
        <v>0.313538765</v>
      </c>
      <c r="L6" s="16">
        <v>0.34573655599999997</v>
      </c>
      <c r="M6" s="16">
        <v>5.1970100000000002E-4</v>
      </c>
      <c r="N6" s="16">
        <v>0.33704116200000001</v>
      </c>
      <c r="O6" s="16">
        <v>0.328199358</v>
      </c>
      <c r="P6" s="16">
        <v>0.28755677000000002</v>
      </c>
      <c r="Q6" s="16">
        <v>6.5407070999999997E-2</v>
      </c>
      <c r="R6" s="16">
        <v>0.39565323899999999</v>
      </c>
      <c r="S6" s="16">
        <v>0.48301929799999999</v>
      </c>
      <c r="T6" s="16">
        <v>0.10570985200000001</v>
      </c>
      <c r="U6" s="16">
        <v>0.33061822699999999</v>
      </c>
      <c r="V6" s="16">
        <v>0.33904167400000002</v>
      </c>
      <c r="W6" s="16">
        <v>1.2255E-4</v>
      </c>
      <c r="X6" s="16">
        <v>0.97446267600000003</v>
      </c>
      <c r="Y6" s="16">
        <v>0.31015773800000002</v>
      </c>
      <c r="Z6" s="16">
        <v>0.38916296099999997</v>
      </c>
      <c r="AA6" s="16">
        <v>0.43077855599999998</v>
      </c>
      <c r="AB6" s="16">
        <v>0.37409202400000002</v>
      </c>
      <c r="AC6" s="16">
        <v>1.287525E-2</v>
      </c>
      <c r="AD6" s="16">
        <v>2.6428160000000001E-3</v>
      </c>
      <c r="AE6" s="16">
        <v>0.60385200699999997</v>
      </c>
      <c r="AF6" s="16">
        <v>0.55599226099999999</v>
      </c>
      <c r="AG6" s="16">
        <v>0.39729286899999999</v>
      </c>
      <c r="AH6" s="16">
        <v>0.329949361</v>
      </c>
      <c r="AI6" s="16">
        <v>2.1582588E-2</v>
      </c>
    </row>
    <row r="7" spans="1:35">
      <c r="A7" s="397">
        <v>5</v>
      </c>
      <c r="B7" s="16" t="s">
        <v>21</v>
      </c>
      <c r="C7" s="16">
        <v>8.0307119999999996E-2</v>
      </c>
      <c r="D7" s="16">
        <v>7.0978860000000003E-3</v>
      </c>
      <c r="E7" s="16">
        <v>6.7241461000000002E-2</v>
      </c>
      <c r="F7" s="16">
        <v>0.12763638299999999</v>
      </c>
      <c r="G7" s="16">
        <v>5.9534085E-2</v>
      </c>
      <c r="H7" s="16"/>
      <c r="I7" s="16">
        <v>6.4283853000000002E-2</v>
      </c>
      <c r="J7" s="16">
        <v>0.26569592199999997</v>
      </c>
      <c r="K7" s="16">
        <v>0.13039388700000001</v>
      </c>
      <c r="L7" s="16">
        <v>4.6526093999999997E-2</v>
      </c>
      <c r="M7" s="16">
        <v>5.2368086000000001E-2</v>
      </c>
      <c r="N7" s="16">
        <v>1.3076934E-2</v>
      </c>
      <c r="O7" s="16">
        <v>0.126753318</v>
      </c>
      <c r="P7" s="16">
        <v>3.3484134999999998E-2</v>
      </c>
      <c r="Q7" s="16">
        <v>0.151807679</v>
      </c>
      <c r="R7" s="16">
        <v>0.28929915899999997</v>
      </c>
      <c r="S7" s="16">
        <v>0.119854364</v>
      </c>
      <c r="T7" s="16">
        <v>0.38074902500000002</v>
      </c>
      <c r="U7" s="16">
        <v>0.11972956799999999</v>
      </c>
      <c r="V7" s="16">
        <v>0.110769416</v>
      </c>
      <c r="W7" s="16">
        <v>0.26339209800000002</v>
      </c>
      <c r="X7" s="16">
        <v>5.8916347000000001E-2</v>
      </c>
      <c r="Y7" s="16">
        <v>0.213131351</v>
      </c>
      <c r="Z7" s="16">
        <v>0.32557600599999997</v>
      </c>
      <c r="AA7" s="16">
        <v>5.7584379999999998E-2</v>
      </c>
      <c r="AB7" s="16">
        <v>7.9341385E-2</v>
      </c>
      <c r="AC7" s="16">
        <v>0.105741682</v>
      </c>
      <c r="AD7" s="16">
        <v>0.29971261900000001</v>
      </c>
      <c r="AE7" s="16">
        <v>0.36034241500000003</v>
      </c>
      <c r="AF7" s="16">
        <v>5.6006352000000002E-2</v>
      </c>
      <c r="AG7" s="16">
        <v>2.6125622000000001E-2</v>
      </c>
      <c r="AH7" s="16">
        <v>9.1136724000000002E-2</v>
      </c>
      <c r="AI7" s="16">
        <v>0.11123165</v>
      </c>
    </row>
    <row r="8" spans="1:35">
      <c r="A8" s="397">
        <v>6</v>
      </c>
      <c r="B8" s="16" t="s">
        <v>179</v>
      </c>
      <c r="C8" s="16">
        <v>0.54294107599999997</v>
      </c>
      <c r="D8" s="16">
        <v>0.69280085000000002</v>
      </c>
      <c r="E8" s="16">
        <v>0.793313622</v>
      </c>
      <c r="F8" s="16">
        <v>0.81355762300000001</v>
      </c>
      <c r="G8" s="16">
        <v>0.45138973199999999</v>
      </c>
      <c r="H8" s="16">
        <v>6.4283853000000002E-2</v>
      </c>
      <c r="I8" s="16"/>
      <c r="J8" s="16">
        <v>0.43320012699999999</v>
      </c>
      <c r="K8" s="16">
        <v>0.26579128600000002</v>
      </c>
      <c r="L8" s="16">
        <v>0.223611166</v>
      </c>
      <c r="M8" s="16">
        <v>0.204526497</v>
      </c>
      <c r="N8" s="16">
        <v>0.89524914099999997</v>
      </c>
      <c r="O8" s="16">
        <v>0.20562473000000001</v>
      </c>
      <c r="P8" s="16">
        <v>0.91902637300000001</v>
      </c>
      <c r="Q8" s="16">
        <v>0.34749696699999999</v>
      </c>
      <c r="R8" s="16">
        <v>1.2549835000000001E-2</v>
      </c>
      <c r="S8" s="16">
        <v>0.40247184200000002</v>
      </c>
      <c r="T8" s="398">
        <v>7.9319099999999998E-5</v>
      </c>
      <c r="U8" s="16">
        <v>0.20765365399999999</v>
      </c>
      <c r="V8" s="16">
        <v>0.21731265799999999</v>
      </c>
      <c r="W8" s="16">
        <v>2.4482832999999999E-2</v>
      </c>
      <c r="X8" s="16">
        <v>0.38787569300000002</v>
      </c>
      <c r="Y8" s="16">
        <v>0.234025816</v>
      </c>
      <c r="Z8" s="16">
        <v>4.8814212000000003E-2</v>
      </c>
      <c r="AA8" s="16">
        <v>0.23956388000000001</v>
      </c>
      <c r="AB8" s="16">
        <v>0.56526192099999995</v>
      </c>
      <c r="AC8" s="16">
        <v>2.4947871999999999E-2</v>
      </c>
      <c r="AD8" s="16">
        <v>3.0524783999999999E-2</v>
      </c>
      <c r="AE8" s="16">
        <v>0.22564635199999999</v>
      </c>
      <c r="AF8" s="16">
        <v>4.4530721000000002E-2</v>
      </c>
      <c r="AG8" s="16">
        <v>0.311187573</v>
      </c>
      <c r="AH8" s="16">
        <v>0.68439400399999994</v>
      </c>
      <c r="AI8" s="16">
        <v>0.26059648699999999</v>
      </c>
    </row>
    <row r="9" spans="1:35">
      <c r="A9" s="397">
        <v>7</v>
      </c>
      <c r="B9" s="16" t="s">
        <v>23</v>
      </c>
      <c r="C9" s="16">
        <v>0.83624190700000001</v>
      </c>
      <c r="D9" s="16">
        <v>0.35111817200000001</v>
      </c>
      <c r="E9" s="16">
        <v>0.37795103000000002</v>
      </c>
      <c r="F9" s="16">
        <v>0.68479319900000002</v>
      </c>
      <c r="G9" s="16">
        <v>0.81334220800000001</v>
      </c>
      <c r="H9" s="16">
        <v>0.26569592199999997</v>
      </c>
      <c r="I9" s="16">
        <v>0.43320012699999999</v>
      </c>
      <c r="J9" s="16"/>
      <c r="K9" s="16">
        <v>0.55275346999999997</v>
      </c>
      <c r="L9" s="16">
        <v>0.55414815799999995</v>
      </c>
      <c r="M9" s="16">
        <v>2.546773E-3</v>
      </c>
      <c r="N9" s="16">
        <v>0.33848809800000002</v>
      </c>
      <c r="O9" s="16">
        <v>0.566612122</v>
      </c>
      <c r="P9" s="16">
        <v>0.290332751</v>
      </c>
      <c r="Q9" s="16">
        <v>1.3534686000000001E-2</v>
      </c>
      <c r="R9" s="16">
        <v>0.55794310999999996</v>
      </c>
      <c r="S9" s="16">
        <v>0.42937836000000001</v>
      </c>
      <c r="T9" s="16">
        <v>0.39103628699999998</v>
      </c>
      <c r="U9" s="16">
        <v>0.56757536900000005</v>
      </c>
      <c r="V9" s="16">
        <v>0.573232623</v>
      </c>
      <c r="W9" s="16">
        <v>3.7891418000000003E-2</v>
      </c>
      <c r="X9" s="16">
        <v>0.77532268199999999</v>
      </c>
      <c r="Y9" s="16">
        <v>0.13500526600000001</v>
      </c>
      <c r="Z9" s="16">
        <v>0.61450769500000002</v>
      </c>
      <c r="AA9" s="16">
        <v>0.34179789999999999</v>
      </c>
      <c r="AB9" s="16">
        <v>0.28208846700000001</v>
      </c>
      <c r="AC9" s="16">
        <v>1.474298E-3</v>
      </c>
      <c r="AD9" s="16">
        <v>2.335462E-2</v>
      </c>
      <c r="AE9" s="16">
        <v>0.63888891199999998</v>
      </c>
      <c r="AF9" s="16">
        <v>0.50651707899999998</v>
      </c>
      <c r="AG9" s="16">
        <v>0.56873000399999996</v>
      </c>
      <c r="AH9" s="16">
        <v>0.44961438999999997</v>
      </c>
      <c r="AI9" s="16">
        <v>3.7803506000000001E-2</v>
      </c>
    </row>
    <row r="10" spans="1:35">
      <c r="A10" s="397">
        <v>8</v>
      </c>
      <c r="B10" s="16" t="s">
        <v>24</v>
      </c>
      <c r="C10" s="16">
        <v>0.510456723</v>
      </c>
      <c r="D10" s="16">
        <v>0.23665842300000001</v>
      </c>
      <c r="E10" s="16">
        <v>0.159239665</v>
      </c>
      <c r="F10" s="16">
        <v>0.26108215699999998</v>
      </c>
      <c r="G10" s="16">
        <v>0.313538765</v>
      </c>
      <c r="H10" s="16">
        <v>0.13039388700000001</v>
      </c>
      <c r="I10" s="16">
        <v>0.26579128600000002</v>
      </c>
      <c r="J10" s="16">
        <v>0.55275346999999997</v>
      </c>
      <c r="K10" s="16"/>
      <c r="L10" s="16">
        <v>0.93093325999999998</v>
      </c>
      <c r="M10" s="16">
        <v>0.13380425100000001</v>
      </c>
      <c r="N10" s="16">
        <v>0.257966529</v>
      </c>
      <c r="O10" s="16">
        <v>0.98388743899999997</v>
      </c>
      <c r="P10" s="16">
        <v>0.150193676</v>
      </c>
      <c r="Q10" s="16">
        <v>0.161368859</v>
      </c>
      <c r="R10" s="16">
        <v>0.12046043100000001</v>
      </c>
      <c r="S10" s="16">
        <v>0.16230771299999999</v>
      </c>
      <c r="T10" s="16">
        <v>0.19698594899999999</v>
      </c>
      <c r="U10" s="16">
        <v>0.98314695500000004</v>
      </c>
      <c r="V10" s="16">
        <v>0.98087844999999996</v>
      </c>
      <c r="W10" s="16">
        <v>3.6901295000000001E-2</v>
      </c>
      <c r="X10" s="16">
        <v>0.25271886100000002</v>
      </c>
      <c r="Y10" s="16">
        <v>7.9918028000000002E-2</v>
      </c>
      <c r="Z10" s="16">
        <v>0.19929312099999999</v>
      </c>
      <c r="AA10" s="16">
        <v>2.2696590999999999E-2</v>
      </c>
      <c r="AB10" s="16">
        <v>9.6725770000000003E-2</v>
      </c>
      <c r="AC10" s="16">
        <v>0.12921745700000001</v>
      </c>
      <c r="AD10" s="16">
        <v>9.3486069000000005E-2</v>
      </c>
      <c r="AE10" s="16">
        <v>8.4745714999999999E-2</v>
      </c>
      <c r="AF10" s="16">
        <v>9.2227108000000002E-2</v>
      </c>
      <c r="AG10" s="16">
        <v>0.84150705800000003</v>
      </c>
      <c r="AH10" s="16">
        <v>0.32938419800000002</v>
      </c>
      <c r="AI10" s="16">
        <v>0.226618032</v>
      </c>
    </row>
    <row r="11" spans="1:35">
      <c r="A11" s="397">
        <v>9</v>
      </c>
      <c r="B11" s="16" t="s">
        <v>54</v>
      </c>
      <c r="C11" s="16">
        <v>0.520113826</v>
      </c>
      <c r="D11" s="16">
        <v>0.30921457699999999</v>
      </c>
      <c r="E11" s="16">
        <v>0.152856877</v>
      </c>
      <c r="F11" s="16">
        <v>0.27276887399999999</v>
      </c>
      <c r="G11" s="16">
        <v>0.34573655599999997</v>
      </c>
      <c r="H11" s="16">
        <v>4.6526093999999997E-2</v>
      </c>
      <c r="I11" s="16">
        <v>0.223611166</v>
      </c>
      <c r="J11" s="16">
        <v>0.55414815799999995</v>
      </c>
      <c r="K11" s="16">
        <v>0.93093325999999998</v>
      </c>
      <c r="L11" s="16"/>
      <c r="M11" s="16">
        <v>4.4616045999999999E-2</v>
      </c>
      <c r="N11" s="16">
        <v>0.28239819399999999</v>
      </c>
      <c r="O11" s="16">
        <v>0.95237651300000004</v>
      </c>
      <c r="P11" s="16">
        <v>0.14322468699999999</v>
      </c>
      <c r="Q11" s="16">
        <v>0.13015332900000001</v>
      </c>
      <c r="R11" s="16">
        <v>0.14840240599999999</v>
      </c>
      <c r="S11" s="16">
        <v>9.8412621000000006E-2</v>
      </c>
      <c r="T11" s="16">
        <v>0.20396362500000001</v>
      </c>
      <c r="U11" s="16">
        <v>0.959154073</v>
      </c>
      <c r="V11" s="16">
        <v>0.96895400899999995</v>
      </c>
      <c r="W11" s="16">
        <v>4.8524669999999999E-2</v>
      </c>
      <c r="X11" s="16">
        <v>0.29828465300000001</v>
      </c>
      <c r="Y11" s="16">
        <v>0.212683657</v>
      </c>
      <c r="Z11" s="16">
        <v>0.23208742500000001</v>
      </c>
      <c r="AA11" s="16">
        <v>5.2701820000000003E-2</v>
      </c>
      <c r="AB11" s="16">
        <v>6.3739518999999994E-2</v>
      </c>
      <c r="AC11" s="16">
        <v>0.154084516</v>
      </c>
      <c r="AD11" s="16">
        <v>0.11604229200000001</v>
      </c>
      <c r="AE11" s="16">
        <v>5.1488041999999998E-2</v>
      </c>
      <c r="AF11" s="16">
        <v>0.178557773</v>
      </c>
      <c r="AG11" s="16">
        <v>0.96406325800000003</v>
      </c>
      <c r="AH11" s="16">
        <v>0.32673610400000003</v>
      </c>
      <c r="AI11" s="16">
        <v>0.100544471</v>
      </c>
    </row>
    <row r="12" spans="1:35">
      <c r="A12" s="397">
        <v>10</v>
      </c>
      <c r="B12" s="16" t="s">
        <v>46</v>
      </c>
      <c r="C12" s="398">
        <v>2.80544E-5</v>
      </c>
      <c r="D12" s="16">
        <v>8.5718608000000002E-2</v>
      </c>
      <c r="E12" s="16">
        <v>8.1105220000000002E-3</v>
      </c>
      <c r="F12" s="16">
        <v>5.8318336999999998E-2</v>
      </c>
      <c r="G12" s="16">
        <v>5.1970100000000002E-4</v>
      </c>
      <c r="H12" s="16">
        <v>5.2368086000000001E-2</v>
      </c>
      <c r="I12" s="16">
        <v>0.204526497</v>
      </c>
      <c r="J12" s="16">
        <v>2.546773E-3</v>
      </c>
      <c r="K12" s="16">
        <v>0.13380425100000001</v>
      </c>
      <c r="L12" s="16">
        <v>4.4616045999999999E-2</v>
      </c>
      <c r="M12" s="16"/>
      <c r="N12" s="16">
        <v>0.17271831400000001</v>
      </c>
      <c r="O12" s="16">
        <v>0.10526052700000001</v>
      </c>
      <c r="P12" s="16">
        <v>9.9041110000000002E-2</v>
      </c>
      <c r="Q12" s="16">
        <v>0.25031239300000002</v>
      </c>
      <c r="R12" s="16">
        <v>0.26502133700000002</v>
      </c>
      <c r="S12" s="16">
        <v>0.119665853</v>
      </c>
      <c r="T12" s="16">
        <v>0.12771186900000001</v>
      </c>
      <c r="U12" s="16">
        <v>0.100127777</v>
      </c>
      <c r="V12" s="16">
        <v>9.4733784000000001E-2</v>
      </c>
      <c r="W12" s="16">
        <v>6.4698934E-2</v>
      </c>
      <c r="X12" s="398">
        <v>8.5431200000000003E-5</v>
      </c>
      <c r="Y12" s="16">
        <v>3.1934885000000003E-2</v>
      </c>
      <c r="Z12" s="16">
        <v>4.9910964000000002E-2</v>
      </c>
      <c r="AA12" s="16">
        <v>0.14631522</v>
      </c>
      <c r="AB12" s="16">
        <v>1.2705589E-2</v>
      </c>
      <c r="AC12" s="16">
        <v>0.38425627899999998</v>
      </c>
      <c r="AD12" s="16">
        <v>0.34245698699999999</v>
      </c>
      <c r="AE12" s="16">
        <v>1.7158357999999999E-2</v>
      </c>
      <c r="AF12" s="16">
        <v>0.29169746499999999</v>
      </c>
      <c r="AG12" s="16">
        <v>3.6204445000000002E-2</v>
      </c>
      <c r="AH12" s="16">
        <v>1.4329431E-2</v>
      </c>
      <c r="AI12" s="16">
        <v>0.97376188299999999</v>
      </c>
    </row>
    <row r="13" spans="1:35">
      <c r="A13" s="397">
        <v>11</v>
      </c>
      <c r="B13" s="16" t="s">
        <v>176</v>
      </c>
      <c r="C13" s="16">
        <v>0.41601208899999997</v>
      </c>
      <c r="D13" s="16">
        <v>0.775971988</v>
      </c>
      <c r="E13" s="16">
        <v>0.70715734799999996</v>
      </c>
      <c r="F13" s="16">
        <v>0.77376481699999999</v>
      </c>
      <c r="G13" s="16">
        <v>0.33704116200000001</v>
      </c>
      <c r="H13" s="16">
        <v>1.3076934E-2</v>
      </c>
      <c r="I13" s="16">
        <v>0.89524914099999997</v>
      </c>
      <c r="J13" s="16">
        <v>0.33848809800000002</v>
      </c>
      <c r="K13" s="16">
        <v>0.257966529</v>
      </c>
      <c r="L13" s="16">
        <v>0.28239819399999999</v>
      </c>
      <c r="M13" s="16">
        <v>0.17271831400000001</v>
      </c>
      <c r="N13" s="16"/>
      <c r="O13" s="16">
        <v>0.214979691</v>
      </c>
      <c r="P13" s="16">
        <v>0.907580257</v>
      </c>
      <c r="Q13" s="16">
        <v>0.31270626800000001</v>
      </c>
      <c r="R13" s="16">
        <v>5.3667700000000005E-4</v>
      </c>
      <c r="S13" s="16">
        <v>0.231105227</v>
      </c>
      <c r="T13" s="16">
        <v>3.168363E-3</v>
      </c>
      <c r="U13" s="16">
        <v>0.22048730599999999</v>
      </c>
      <c r="V13" s="16">
        <v>0.23639201900000001</v>
      </c>
      <c r="W13" s="16">
        <v>1.4096519E-2</v>
      </c>
      <c r="X13" s="16">
        <v>0.29807249099999999</v>
      </c>
      <c r="Y13" s="16">
        <v>0.379655138</v>
      </c>
      <c r="Z13" s="16">
        <v>3.1286614999999997E-2</v>
      </c>
      <c r="AA13" s="16">
        <v>0.21877348999999999</v>
      </c>
      <c r="AB13" s="16">
        <v>0.38669934099999997</v>
      </c>
      <c r="AC13" s="16">
        <v>8.3221969000000007E-2</v>
      </c>
      <c r="AD13" s="16">
        <v>9.9260085999999997E-2</v>
      </c>
      <c r="AE13" s="16">
        <v>7.0565548000000006E-2</v>
      </c>
      <c r="AF13" s="16">
        <v>4.1406137000000003E-2</v>
      </c>
      <c r="AG13" s="16">
        <v>0.41885028800000002</v>
      </c>
      <c r="AH13" s="16">
        <v>0.66936911600000004</v>
      </c>
      <c r="AI13" s="16">
        <v>0.20694997600000001</v>
      </c>
    </row>
    <row r="14" spans="1:35">
      <c r="A14" s="397">
        <v>12</v>
      </c>
      <c r="B14" s="16" t="s">
        <v>53</v>
      </c>
      <c r="C14" s="16">
        <v>0.47757840400000001</v>
      </c>
      <c r="D14" s="16">
        <v>0.223430403</v>
      </c>
      <c r="E14" s="16">
        <v>0.111421327</v>
      </c>
      <c r="F14" s="16">
        <v>0.24002145499999999</v>
      </c>
      <c r="G14" s="16">
        <v>0.328199358</v>
      </c>
      <c r="H14" s="16">
        <v>0.126753318</v>
      </c>
      <c r="I14" s="16">
        <v>0.20562473000000001</v>
      </c>
      <c r="J14" s="16">
        <v>0.566612122</v>
      </c>
      <c r="K14" s="16">
        <v>0.98388743899999997</v>
      </c>
      <c r="L14" s="16">
        <v>0.95237651300000004</v>
      </c>
      <c r="M14" s="16">
        <v>0.10526052700000001</v>
      </c>
      <c r="N14" s="16">
        <v>0.214979691</v>
      </c>
      <c r="O14" s="16"/>
      <c r="P14" s="16">
        <v>0.102654407</v>
      </c>
      <c r="Q14" s="16">
        <v>0.107006347</v>
      </c>
      <c r="R14" s="16">
        <v>0.152579668</v>
      </c>
      <c r="S14" s="16">
        <v>0.15012309600000001</v>
      </c>
      <c r="T14" s="16">
        <v>0.23054749799999999</v>
      </c>
      <c r="U14" s="16">
        <v>0.99972801</v>
      </c>
      <c r="V14" s="16">
        <v>0.99801970799999995</v>
      </c>
      <c r="W14" s="16">
        <v>4.3074626999999997E-2</v>
      </c>
      <c r="X14" s="16">
        <v>0.27959787000000003</v>
      </c>
      <c r="Y14" s="16">
        <v>8.5416217000000003E-2</v>
      </c>
      <c r="Z14" s="16">
        <v>0.251531375</v>
      </c>
      <c r="AA14" s="16">
        <v>2.4344780999999999E-2</v>
      </c>
      <c r="AB14" s="16">
        <v>6.4272004999999993E-2</v>
      </c>
      <c r="AC14" s="16">
        <v>0.15058896799999999</v>
      </c>
      <c r="AD14" s="16">
        <v>8.9377107999999997E-2</v>
      </c>
      <c r="AE14" s="16">
        <v>8.2342950999999998E-2</v>
      </c>
      <c r="AF14" s="16">
        <v>0.12880944799999999</v>
      </c>
      <c r="AG14" s="16">
        <v>0.86257578000000001</v>
      </c>
      <c r="AH14" s="16">
        <v>0.273986538</v>
      </c>
      <c r="AI14" s="16">
        <v>0.19291802599999999</v>
      </c>
    </row>
    <row r="15" spans="1:35">
      <c r="A15" s="397">
        <v>13</v>
      </c>
      <c r="B15" s="16" t="s">
        <v>244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</row>
    <row r="16" spans="1:35">
      <c r="A16" s="397">
        <v>14</v>
      </c>
      <c r="B16" s="16" t="s">
        <v>172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</row>
    <row r="17" spans="1:35">
      <c r="A17" s="397">
        <v>15</v>
      </c>
      <c r="B17" s="16" t="s">
        <v>18</v>
      </c>
      <c r="C17" s="16">
        <v>0.42458595900000001</v>
      </c>
      <c r="D17" s="16">
        <v>0.64254860999999996</v>
      </c>
      <c r="E17" s="16">
        <v>0.89508047599999996</v>
      </c>
      <c r="F17" s="16">
        <v>0.723909154</v>
      </c>
      <c r="G17" s="16">
        <v>0.28755677000000002</v>
      </c>
      <c r="H17" s="16">
        <v>3.3484134999999998E-2</v>
      </c>
      <c r="I17" s="16">
        <v>0.91902637300000001</v>
      </c>
      <c r="J17" s="16">
        <v>0.290332751</v>
      </c>
      <c r="K17" s="16">
        <v>0.150193676</v>
      </c>
      <c r="L17" s="16">
        <v>0.14322468699999999</v>
      </c>
      <c r="M17" s="16">
        <v>9.9041110000000002E-2</v>
      </c>
      <c r="N17" s="16">
        <v>0.907580257</v>
      </c>
      <c r="O17" s="16">
        <v>0.102654407</v>
      </c>
      <c r="P17" s="16"/>
      <c r="Q17" s="16">
        <v>0.28117337599999997</v>
      </c>
      <c r="R17" s="16">
        <v>5.3087439999999998E-3</v>
      </c>
      <c r="S17" s="16">
        <v>0.24861233999999999</v>
      </c>
      <c r="T17" s="16">
        <v>1.421372E-3</v>
      </c>
      <c r="U17" s="16">
        <v>0.105836047</v>
      </c>
      <c r="V17" s="16">
        <v>0.11586142300000001</v>
      </c>
      <c r="W17" s="16">
        <v>7.7576667000000002E-2</v>
      </c>
      <c r="X17" s="16">
        <v>0.24586766700000001</v>
      </c>
      <c r="Y17" s="16">
        <v>0.28981075099999998</v>
      </c>
      <c r="Z17" s="16">
        <v>2.3671770000000002E-2</v>
      </c>
      <c r="AA17" s="16">
        <v>0.32061353799999998</v>
      </c>
      <c r="AB17" s="16">
        <v>0.58404831000000001</v>
      </c>
      <c r="AC17" s="16">
        <v>2.4844400000000001E-4</v>
      </c>
      <c r="AD17" s="16">
        <v>9.5834660000000006E-3</v>
      </c>
      <c r="AE17" s="16">
        <v>0.131550264</v>
      </c>
      <c r="AF17" s="16">
        <v>4.0345381E-2</v>
      </c>
      <c r="AG17" s="16">
        <v>0.242166141</v>
      </c>
      <c r="AH17" s="16">
        <v>0.77194885999999996</v>
      </c>
      <c r="AI17" s="16">
        <v>0.12515383899999999</v>
      </c>
    </row>
    <row r="18" spans="1:35">
      <c r="A18" s="397">
        <v>16</v>
      </c>
      <c r="B18" s="16" t="s">
        <v>29</v>
      </c>
      <c r="C18" s="16">
        <v>0.16422629</v>
      </c>
      <c r="D18" s="16">
        <v>0.39634698299999999</v>
      </c>
      <c r="E18" s="16">
        <v>0.18636602299999999</v>
      </c>
      <c r="F18" s="16">
        <v>7.6191306E-2</v>
      </c>
      <c r="G18" s="16">
        <v>6.5407070999999997E-2</v>
      </c>
      <c r="H18" s="16">
        <v>0.151807679</v>
      </c>
      <c r="I18" s="16">
        <v>0.34749696699999999</v>
      </c>
      <c r="J18" s="16">
        <v>1.3534686000000001E-2</v>
      </c>
      <c r="K18" s="16">
        <v>0.161368859</v>
      </c>
      <c r="L18" s="16">
        <v>0.13015332900000001</v>
      </c>
      <c r="M18" s="16">
        <v>0.25031239300000002</v>
      </c>
      <c r="N18" s="16">
        <v>0.31270626800000001</v>
      </c>
      <c r="O18" s="16">
        <v>0.107006347</v>
      </c>
      <c r="P18" s="16">
        <v>0.28117337599999997</v>
      </c>
      <c r="Q18" s="16"/>
      <c r="R18" s="16">
        <v>0.187022049</v>
      </c>
      <c r="S18" s="16">
        <v>7.9977433000000001E-2</v>
      </c>
      <c r="T18" s="16">
        <v>0.180988607</v>
      </c>
      <c r="U18" s="16">
        <v>0.109040348</v>
      </c>
      <c r="V18" s="16">
        <v>0.112778985</v>
      </c>
      <c r="W18" s="16">
        <v>0.24987398599999999</v>
      </c>
      <c r="X18" s="16">
        <v>3.7014564E-2</v>
      </c>
      <c r="Y18" s="16">
        <v>0.24896307600000001</v>
      </c>
      <c r="Z18" s="16">
        <v>9.2197830999999994E-2</v>
      </c>
      <c r="AA18" s="16">
        <v>6.5480859999999998E-3</v>
      </c>
      <c r="AB18" s="16">
        <v>0.1547193</v>
      </c>
      <c r="AC18" s="16">
        <v>0.18216048000000001</v>
      </c>
      <c r="AD18" s="16">
        <v>0.47091802599999999</v>
      </c>
      <c r="AE18" s="16">
        <v>1.9258225E-2</v>
      </c>
      <c r="AF18" s="16">
        <v>7.6768801999999997E-2</v>
      </c>
      <c r="AG18" s="16">
        <v>0.144192289</v>
      </c>
      <c r="AH18" s="16">
        <v>0.149035637</v>
      </c>
      <c r="AI18" s="16">
        <v>0.233767167</v>
      </c>
    </row>
    <row r="19" spans="1:35">
      <c r="A19" s="397">
        <v>17</v>
      </c>
      <c r="B19" s="16" t="s">
        <v>171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</row>
    <row r="20" spans="1:35">
      <c r="A20" s="397">
        <v>18</v>
      </c>
      <c r="B20" s="16" t="s">
        <v>28</v>
      </c>
      <c r="C20" s="16">
        <v>0.38010956499999998</v>
      </c>
      <c r="D20" s="16">
        <v>8.7285309999999994E-3</v>
      </c>
      <c r="E20" s="16">
        <v>9.2106163000000005E-2</v>
      </c>
      <c r="F20" s="16">
        <v>0.156968362</v>
      </c>
      <c r="G20" s="16">
        <v>0.39565323899999999</v>
      </c>
      <c r="H20" s="16">
        <v>0.28929915899999997</v>
      </c>
      <c r="I20" s="16">
        <v>1.2549835000000001E-2</v>
      </c>
      <c r="J20" s="16">
        <v>0.55794310999999996</v>
      </c>
      <c r="K20" s="16">
        <v>0.12046043100000001</v>
      </c>
      <c r="L20" s="16">
        <v>0.14840240599999999</v>
      </c>
      <c r="M20" s="16">
        <v>0.26502133700000002</v>
      </c>
      <c r="N20" s="16">
        <v>5.3667700000000005E-4</v>
      </c>
      <c r="O20" s="16">
        <v>0.152579668</v>
      </c>
      <c r="P20" s="16">
        <v>5.3087439999999998E-3</v>
      </c>
      <c r="Q20" s="16">
        <v>0.187022049</v>
      </c>
      <c r="R20" s="16"/>
      <c r="S20" s="16">
        <v>0.113913138</v>
      </c>
      <c r="T20" s="16">
        <v>0.69568433399999996</v>
      </c>
      <c r="U20" s="16">
        <v>0.15277618900000001</v>
      </c>
      <c r="V20" s="16">
        <v>0.152735544</v>
      </c>
      <c r="W20" s="16">
        <v>0.159723895</v>
      </c>
      <c r="X20" s="16">
        <v>0.41909517099999999</v>
      </c>
      <c r="Y20" s="16">
        <v>1.4479362000000001E-2</v>
      </c>
      <c r="Z20" s="16">
        <v>0.72810856599999996</v>
      </c>
      <c r="AA20" s="16">
        <v>0.42887229700000001</v>
      </c>
      <c r="AB20" s="16">
        <v>0.10375048000000001</v>
      </c>
      <c r="AC20" s="16">
        <v>0.21198972299999999</v>
      </c>
      <c r="AD20" s="16">
        <v>0.44569287699999999</v>
      </c>
      <c r="AE20" s="16">
        <v>0.62832375399999996</v>
      </c>
      <c r="AF20" s="16">
        <v>0.77667786299999997</v>
      </c>
      <c r="AG20" s="16">
        <v>0.13436547200000001</v>
      </c>
      <c r="AH20" s="16">
        <v>0.12518796700000001</v>
      </c>
      <c r="AI20" s="16">
        <v>0.13948865899999999</v>
      </c>
    </row>
    <row r="21" spans="1:35">
      <c r="A21" s="397">
        <v>19</v>
      </c>
      <c r="B21" s="16" t="s">
        <v>20</v>
      </c>
      <c r="C21" s="16">
        <v>0.35222304500000001</v>
      </c>
      <c r="D21" s="16">
        <v>0.24953110000000001</v>
      </c>
      <c r="E21" s="16">
        <v>0.24926180000000001</v>
      </c>
      <c r="F21" s="16">
        <v>0.44734576399999998</v>
      </c>
      <c r="G21" s="16">
        <v>0.48301929799999999</v>
      </c>
      <c r="H21" s="16">
        <v>0.119854364</v>
      </c>
      <c r="I21" s="16">
        <v>0.40247184200000002</v>
      </c>
      <c r="J21" s="16">
        <v>0.42937836000000001</v>
      </c>
      <c r="K21" s="16">
        <v>0.16230771299999999</v>
      </c>
      <c r="L21" s="16">
        <v>9.8412621000000006E-2</v>
      </c>
      <c r="M21" s="16">
        <v>0.119665853</v>
      </c>
      <c r="N21" s="16">
        <v>0.231105227</v>
      </c>
      <c r="O21" s="16">
        <v>0.15012309600000001</v>
      </c>
      <c r="P21" s="16">
        <v>0.24861233999999999</v>
      </c>
      <c r="Q21" s="16">
        <v>7.9977433000000001E-2</v>
      </c>
      <c r="R21" s="16">
        <v>0.113913138</v>
      </c>
      <c r="S21" s="16"/>
      <c r="T21" s="16">
        <v>2.7678775999999999E-2</v>
      </c>
      <c r="U21" s="16">
        <v>0.146334413</v>
      </c>
      <c r="V21" s="16">
        <v>0.14379683300000001</v>
      </c>
      <c r="W21" s="16">
        <v>8.3946321000000004E-2</v>
      </c>
      <c r="X21" s="16">
        <v>0.48026063400000002</v>
      </c>
      <c r="Y21" s="16">
        <v>1.9622224000000001E-2</v>
      </c>
      <c r="Z21" s="16">
        <v>0.210296335</v>
      </c>
      <c r="AA21" s="16">
        <v>0.17122820999999999</v>
      </c>
      <c r="AB21" s="16">
        <v>0.447367972</v>
      </c>
      <c r="AC21" s="16">
        <v>1.1879885999999999E-2</v>
      </c>
      <c r="AD21" s="16">
        <v>2.9048099999999999E-3</v>
      </c>
      <c r="AE21" s="16">
        <v>0.490539946</v>
      </c>
      <c r="AF21" s="16">
        <v>9.3152763999999999E-2</v>
      </c>
      <c r="AG21" s="16">
        <v>0.101205931</v>
      </c>
      <c r="AH21" s="16">
        <v>0.33374316900000001</v>
      </c>
      <c r="AI21" s="16">
        <v>0.191094445</v>
      </c>
    </row>
    <row r="22" spans="1:35">
      <c r="A22" s="397">
        <v>20</v>
      </c>
      <c r="B22" s="16" t="s">
        <v>175</v>
      </c>
      <c r="C22" s="16">
        <v>0.25006018699999999</v>
      </c>
      <c r="D22" s="16">
        <v>7.4305619999999999E-3</v>
      </c>
      <c r="E22" s="16">
        <v>1.5831633000000001E-2</v>
      </c>
      <c r="F22" s="16">
        <v>6.6570340000000006E-2</v>
      </c>
      <c r="G22" s="16">
        <v>0.10570985200000001</v>
      </c>
      <c r="H22" s="16">
        <v>0.38074902500000002</v>
      </c>
      <c r="I22" s="398">
        <v>7.9319099999999998E-5</v>
      </c>
      <c r="J22" s="16">
        <v>0.39103628699999998</v>
      </c>
      <c r="K22" s="16">
        <v>0.19698594899999999</v>
      </c>
      <c r="L22" s="16">
        <v>0.20396362500000001</v>
      </c>
      <c r="M22" s="16">
        <v>0.12771186900000001</v>
      </c>
      <c r="N22" s="16">
        <v>3.168363E-3</v>
      </c>
      <c r="O22" s="16">
        <v>0.23054749799999999</v>
      </c>
      <c r="P22" s="16">
        <v>1.421372E-3</v>
      </c>
      <c r="Q22" s="16">
        <v>0.180988607</v>
      </c>
      <c r="R22" s="16">
        <v>0.69568433399999996</v>
      </c>
      <c r="S22" s="16">
        <v>2.7678775999999999E-2</v>
      </c>
      <c r="T22" s="16"/>
      <c r="U22" s="16">
        <v>0.22925593799999999</v>
      </c>
      <c r="V22" s="16">
        <v>0.22431926099999999</v>
      </c>
      <c r="W22" s="16">
        <v>0.17283409399999999</v>
      </c>
      <c r="X22" s="16">
        <v>0.123234606</v>
      </c>
      <c r="Y22" s="16">
        <v>1.2590076E-2</v>
      </c>
      <c r="Z22" s="16">
        <v>0.75507595000000005</v>
      </c>
      <c r="AA22" s="16">
        <v>7.2545842999999999E-2</v>
      </c>
      <c r="AB22" s="16">
        <v>4.9554799999999995E-4</v>
      </c>
      <c r="AC22" s="16">
        <v>0.138090938</v>
      </c>
      <c r="AD22" s="16">
        <v>0.28161443899999999</v>
      </c>
      <c r="AE22" s="16">
        <v>0.30694359900000001</v>
      </c>
      <c r="AF22" s="16">
        <v>0.295363353</v>
      </c>
      <c r="AG22" s="16">
        <v>0.148717407</v>
      </c>
      <c r="AH22" s="16">
        <v>6.2686891999999994E-2</v>
      </c>
      <c r="AI22" s="16">
        <v>5.5296104999999998E-2</v>
      </c>
    </row>
    <row r="23" spans="1:35">
      <c r="A23" s="397">
        <v>21</v>
      </c>
      <c r="B23" s="16" t="s">
        <v>52</v>
      </c>
      <c r="C23" s="16">
        <v>0.48234610100000003</v>
      </c>
      <c r="D23" s="16">
        <v>0.230191438</v>
      </c>
      <c r="E23" s="16">
        <v>0.11470516</v>
      </c>
      <c r="F23" s="16">
        <v>0.243236963</v>
      </c>
      <c r="G23" s="16">
        <v>0.33061822699999999</v>
      </c>
      <c r="H23" s="16">
        <v>0.11972956799999999</v>
      </c>
      <c r="I23" s="16">
        <v>0.20765365399999999</v>
      </c>
      <c r="J23" s="16">
        <v>0.56757536900000005</v>
      </c>
      <c r="K23" s="16">
        <v>0.98314695500000004</v>
      </c>
      <c r="L23" s="16">
        <v>0.959154073</v>
      </c>
      <c r="M23" s="16">
        <v>0.100127777</v>
      </c>
      <c r="N23" s="16">
        <v>0.22048730599999999</v>
      </c>
      <c r="O23" s="16">
        <v>0.99972801</v>
      </c>
      <c r="P23" s="16">
        <v>0.105836047</v>
      </c>
      <c r="Q23" s="16">
        <v>0.109040348</v>
      </c>
      <c r="R23" s="16">
        <v>0.15277618900000001</v>
      </c>
      <c r="S23" s="16">
        <v>0.146334413</v>
      </c>
      <c r="T23" s="16">
        <v>0.22925593799999999</v>
      </c>
      <c r="U23" s="16"/>
      <c r="V23" s="16">
        <v>0.99917149199999999</v>
      </c>
      <c r="W23" s="16">
        <v>4.3621162999999998E-2</v>
      </c>
      <c r="X23" s="16">
        <v>0.28193461399999997</v>
      </c>
      <c r="Y23" s="16">
        <v>9.3341604999999994E-2</v>
      </c>
      <c r="Z23" s="16">
        <v>0.25088070600000001</v>
      </c>
      <c r="AA23" s="16">
        <v>2.6195033999999999E-2</v>
      </c>
      <c r="AB23" s="16">
        <v>6.4448458E-2</v>
      </c>
      <c r="AC23" s="16">
        <v>0.15136023200000001</v>
      </c>
      <c r="AD23" s="16">
        <v>9.1575563999999998E-2</v>
      </c>
      <c r="AE23" s="16">
        <v>8.0032696E-2</v>
      </c>
      <c r="AF23" s="16">
        <v>0.132726341</v>
      </c>
      <c r="AG23" s="16">
        <v>0.87297107500000004</v>
      </c>
      <c r="AH23" s="16">
        <v>0.27874165699999998</v>
      </c>
      <c r="AI23" s="16">
        <v>0.18553213099999999</v>
      </c>
    </row>
    <row r="24" spans="1:35">
      <c r="A24" s="397">
        <v>22</v>
      </c>
      <c r="B24" s="16" t="s">
        <v>211</v>
      </c>
      <c r="C24" s="16">
        <v>0.49215141099999998</v>
      </c>
      <c r="D24" s="16">
        <v>0.247396963</v>
      </c>
      <c r="E24" s="16">
        <v>0.124216189</v>
      </c>
      <c r="F24" s="16">
        <v>0.255261619</v>
      </c>
      <c r="G24" s="16">
        <v>0.33904167400000002</v>
      </c>
      <c r="H24" s="16">
        <v>0.110769416</v>
      </c>
      <c r="I24" s="16">
        <v>0.21731265799999999</v>
      </c>
      <c r="J24" s="16">
        <v>0.573232623</v>
      </c>
      <c r="K24" s="16">
        <v>0.98087844999999996</v>
      </c>
      <c r="L24" s="16">
        <v>0.96895400899999995</v>
      </c>
      <c r="M24" s="16">
        <v>9.4733784000000001E-2</v>
      </c>
      <c r="N24" s="16">
        <v>0.23639201900000001</v>
      </c>
      <c r="O24" s="16">
        <v>0.99801970799999995</v>
      </c>
      <c r="P24" s="16">
        <v>0.11586142300000001</v>
      </c>
      <c r="Q24" s="16">
        <v>0.112778985</v>
      </c>
      <c r="R24" s="16">
        <v>0.152735544</v>
      </c>
      <c r="S24" s="16">
        <v>0.14379683300000001</v>
      </c>
      <c r="T24" s="16">
        <v>0.22431926099999999</v>
      </c>
      <c r="U24" s="16">
        <v>0.99917149199999999</v>
      </c>
      <c r="V24" s="16"/>
      <c r="W24" s="16">
        <v>4.3122378000000003E-2</v>
      </c>
      <c r="X24" s="16">
        <v>0.29023176499999997</v>
      </c>
      <c r="Y24" s="16">
        <v>0.108655047</v>
      </c>
      <c r="Z24" s="16">
        <v>0.25065954000000001</v>
      </c>
      <c r="AA24" s="16">
        <v>3.119019E-2</v>
      </c>
      <c r="AB24" s="16">
        <v>6.7682913999999997E-2</v>
      </c>
      <c r="AC24" s="16">
        <v>0.15346687000000001</v>
      </c>
      <c r="AD24" s="16">
        <v>9.5020565000000001E-2</v>
      </c>
      <c r="AE24" s="16">
        <v>7.7976153000000006E-2</v>
      </c>
      <c r="AF24" s="16">
        <v>0.14040818399999999</v>
      </c>
      <c r="AG24" s="16">
        <v>0.89151543700000002</v>
      </c>
      <c r="AH24" s="16">
        <v>0.29163529100000002</v>
      </c>
      <c r="AI24" s="16">
        <v>0.17761402000000001</v>
      </c>
    </row>
    <row r="25" spans="1:35">
      <c r="A25" s="397">
        <v>23</v>
      </c>
      <c r="B25" s="16" t="s">
        <v>30</v>
      </c>
      <c r="C25" s="16">
        <v>4.8561139999999999E-3</v>
      </c>
      <c r="D25" s="16">
        <v>2.9595429999999999E-2</v>
      </c>
      <c r="E25" s="16">
        <v>0.117006951</v>
      </c>
      <c r="F25" s="16">
        <v>0.11110647999999999</v>
      </c>
      <c r="G25" s="16">
        <v>1.2255E-4</v>
      </c>
      <c r="H25" s="16">
        <v>0.26339209800000002</v>
      </c>
      <c r="I25" s="16">
        <v>2.4482832999999999E-2</v>
      </c>
      <c r="J25" s="16">
        <v>3.7891418000000003E-2</v>
      </c>
      <c r="K25" s="16">
        <v>3.6901295000000001E-2</v>
      </c>
      <c r="L25" s="16">
        <v>4.8524669999999999E-2</v>
      </c>
      <c r="M25" s="16">
        <v>6.4698934E-2</v>
      </c>
      <c r="N25" s="16">
        <v>1.4096519E-2</v>
      </c>
      <c r="O25" s="16">
        <v>4.3074626999999997E-2</v>
      </c>
      <c r="P25" s="16">
        <v>7.7576667000000002E-2</v>
      </c>
      <c r="Q25" s="16">
        <v>0.24987398599999999</v>
      </c>
      <c r="R25" s="16">
        <v>0.159723895</v>
      </c>
      <c r="S25" s="16">
        <v>8.3946321000000004E-2</v>
      </c>
      <c r="T25" s="16">
        <v>0.17283409399999999</v>
      </c>
      <c r="U25" s="16">
        <v>4.3621162999999998E-2</v>
      </c>
      <c r="V25" s="16">
        <v>4.3122378000000003E-2</v>
      </c>
      <c r="W25" s="16"/>
      <c r="X25" s="398">
        <v>6.0430100000000003E-5</v>
      </c>
      <c r="Y25" s="16">
        <v>7.7589188000000003E-2</v>
      </c>
      <c r="Z25" s="16">
        <v>0.123697821</v>
      </c>
      <c r="AA25" s="16">
        <v>0.17422648600000001</v>
      </c>
      <c r="AB25" s="16">
        <v>8.1054475000000001E-2</v>
      </c>
      <c r="AC25" s="16">
        <v>0.34375188600000001</v>
      </c>
      <c r="AD25" s="16">
        <v>0.49220408900000001</v>
      </c>
      <c r="AE25" s="16">
        <v>0.20186064300000001</v>
      </c>
      <c r="AF25" s="16">
        <v>4.0966466999999999E-2</v>
      </c>
      <c r="AG25" s="16">
        <v>3.2900326000000001E-2</v>
      </c>
      <c r="AH25" s="16">
        <v>0.157851187</v>
      </c>
      <c r="AI25" s="16">
        <v>5.0993892999999998E-2</v>
      </c>
    </row>
    <row r="26" spans="1:35">
      <c r="A26" s="397">
        <v>24</v>
      </c>
      <c r="B26" s="16" t="s">
        <v>16</v>
      </c>
      <c r="C26" s="16">
        <v>0.69889089199999999</v>
      </c>
      <c r="D26" s="16">
        <v>0.53534347500000001</v>
      </c>
      <c r="E26" s="16">
        <v>0.32008951600000002</v>
      </c>
      <c r="F26" s="16">
        <v>0.59001014399999996</v>
      </c>
      <c r="G26" s="16">
        <v>0.97446267600000003</v>
      </c>
      <c r="H26" s="16">
        <v>5.8916347000000001E-2</v>
      </c>
      <c r="I26" s="16">
        <v>0.38787569300000002</v>
      </c>
      <c r="J26" s="16">
        <v>0.77532268199999999</v>
      </c>
      <c r="K26" s="16">
        <v>0.25271886100000002</v>
      </c>
      <c r="L26" s="16">
        <v>0.29828465300000001</v>
      </c>
      <c r="M26" s="398">
        <v>8.5431200000000003E-5</v>
      </c>
      <c r="N26" s="16">
        <v>0.29807249099999999</v>
      </c>
      <c r="O26" s="16">
        <v>0.27959787000000003</v>
      </c>
      <c r="P26" s="16">
        <v>0.24586766700000001</v>
      </c>
      <c r="Q26" s="16">
        <v>3.7014564E-2</v>
      </c>
      <c r="R26" s="16">
        <v>0.41909517099999999</v>
      </c>
      <c r="S26" s="16">
        <v>0.48026063400000002</v>
      </c>
      <c r="T26" s="16">
        <v>0.123234606</v>
      </c>
      <c r="U26" s="16">
        <v>0.28193461399999997</v>
      </c>
      <c r="V26" s="16">
        <v>0.29023176499999997</v>
      </c>
      <c r="W26" s="398">
        <v>6.0430100000000003E-5</v>
      </c>
      <c r="X26" s="16"/>
      <c r="Y26" s="16">
        <v>0.32273442499999999</v>
      </c>
      <c r="Z26" s="16">
        <v>0.47475288100000002</v>
      </c>
      <c r="AA26" s="16">
        <v>0.45386780500000001</v>
      </c>
      <c r="AB26" s="16">
        <v>0.34336398899999998</v>
      </c>
      <c r="AC26" s="16">
        <v>9.4655490000000002E-3</v>
      </c>
      <c r="AD26" s="16">
        <v>6.726999E-3</v>
      </c>
      <c r="AE26" s="16">
        <v>0.583897526</v>
      </c>
      <c r="AF26" s="16">
        <v>0.590904651</v>
      </c>
      <c r="AG26" s="16">
        <v>0.35387402899999998</v>
      </c>
      <c r="AH26" s="16">
        <v>0.28746563200000003</v>
      </c>
      <c r="AI26" s="16">
        <v>1.3427177E-2</v>
      </c>
    </row>
    <row r="27" spans="1:35">
      <c r="A27" s="397">
        <v>25</v>
      </c>
      <c r="B27" s="16" t="s">
        <v>174</v>
      </c>
      <c r="C27" s="16">
        <v>0.29629530500000001</v>
      </c>
      <c r="D27" s="16">
        <v>0.69018623800000001</v>
      </c>
      <c r="E27" s="16">
        <v>0.30089902600000001</v>
      </c>
      <c r="F27" s="16">
        <v>0.21647813099999999</v>
      </c>
      <c r="G27" s="16">
        <v>0.31015773800000002</v>
      </c>
      <c r="H27" s="16">
        <v>0.213131351</v>
      </c>
      <c r="I27" s="16">
        <v>0.234025816</v>
      </c>
      <c r="J27" s="16">
        <v>0.13500526600000001</v>
      </c>
      <c r="K27" s="16">
        <v>7.9918028000000002E-2</v>
      </c>
      <c r="L27" s="16">
        <v>0.212683657</v>
      </c>
      <c r="M27" s="16">
        <v>3.1934885000000003E-2</v>
      </c>
      <c r="N27" s="16">
        <v>0.379655138</v>
      </c>
      <c r="O27" s="16">
        <v>8.5416217000000003E-2</v>
      </c>
      <c r="P27" s="16">
        <v>0.28981075099999998</v>
      </c>
      <c r="Q27" s="16">
        <v>0.24896307600000001</v>
      </c>
      <c r="R27" s="16">
        <v>1.4479362000000001E-2</v>
      </c>
      <c r="S27" s="16">
        <v>1.9622224000000001E-2</v>
      </c>
      <c r="T27" s="16">
        <v>1.2590076E-2</v>
      </c>
      <c r="U27" s="16">
        <v>9.3341604999999994E-2</v>
      </c>
      <c r="V27" s="16">
        <v>0.108655047</v>
      </c>
      <c r="W27" s="16">
        <v>7.7589188000000003E-2</v>
      </c>
      <c r="X27" s="16">
        <v>0.32273442499999999</v>
      </c>
      <c r="Y27" s="16"/>
      <c r="Z27" s="16">
        <v>2.2421640999999999E-2</v>
      </c>
      <c r="AA27" s="16">
        <v>0.31045878100000002</v>
      </c>
      <c r="AB27" s="16">
        <v>0.17576940299999999</v>
      </c>
      <c r="AC27" s="16">
        <v>4.4820157999999999E-2</v>
      </c>
      <c r="AD27" s="16">
        <v>0.114602516</v>
      </c>
      <c r="AE27" s="16">
        <v>8.80432E-4</v>
      </c>
      <c r="AF27" s="16">
        <v>0.243287067</v>
      </c>
      <c r="AG27" s="16">
        <v>0.34288249799999998</v>
      </c>
      <c r="AH27" s="16">
        <v>0.25986103199999999</v>
      </c>
      <c r="AI27" s="16">
        <v>2.2900983999999999E-2</v>
      </c>
    </row>
    <row r="28" spans="1:35">
      <c r="A28" s="397">
        <v>26</v>
      </c>
      <c r="B28" s="16" t="s">
        <v>25</v>
      </c>
      <c r="C28" s="16">
        <v>0.401156607</v>
      </c>
      <c r="D28" s="16">
        <v>7.4705730999999997E-2</v>
      </c>
      <c r="E28" s="16">
        <v>7.6580757999999999E-2</v>
      </c>
      <c r="F28" s="16">
        <v>0.25177676900000001</v>
      </c>
      <c r="G28" s="16">
        <v>0.38916296099999997</v>
      </c>
      <c r="H28" s="16">
        <v>0.32557600599999997</v>
      </c>
      <c r="I28" s="16">
        <v>4.8814212000000003E-2</v>
      </c>
      <c r="J28" s="16">
        <v>0.61450769500000002</v>
      </c>
      <c r="K28" s="16">
        <v>0.19929312099999999</v>
      </c>
      <c r="L28" s="16">
        <v>0.23208742500000001</v>
      </c>
      <c r="M28" s="16">
        <v>4.9910964000000002E-2</v>
      </c>
      <c r="N28" s="16">
        <v>3.1286614999999997E-2</v>
      </c>
      <c r="O28" s="16">
        <v>0.251531375</v>
      </c>
      <c r="P28" s="16">
        <v>2.3671770000000002E-2</v>
      </c>
      <c r="Q28" s="16">
        <v>9.2197830999999994E-2</v>
      </c>
      <c r="R28" s="16">
        <v>0.72810856599999996</v>
      </c>
      <c r="S28" s="16">
        <v>0.210296335</v>
      </c>
      <c r="T28" s="16">
        <v>0.75507595000000005</v>
      </c>
      <c r="U28" s="16">
        <v>0.25088070600000001</v>
      </c>
      <c r="V28" s="16">
        <v>0.25065954000000001</v>
      </c>
      <c r="W28" s="16">
        <v>0.123697821</v>
      </c>
      <c r="X28" s="16">
        <v>0.47475288100000002</v>
      </c>
      <c r="Y28" s="16">
        <v>2.2421640999999999E-2</v>
      </c>
      <c r="Z28" s="16"/>
      <c r="AA28" s="16">
        <v>0.234108657</v>
      </c>
      <c r="AB28" s="16">
        <v>5.7254613000000003E-2</v>
      </c>
      <c r="AC28" s="16">
        <v>4.1600918000000001E-2</v>
      </c>
      <c r="AD28" s="16">
        <v>0.18431966299999999</v>
      </c>
      <c r="AE28" s="16">
        <v>0.48254240500000001</v>
      </c>
      <c r="AF28" s="16">
        <v>0.49204317600000003</v>
      </c>
      <c r="AG28" s="16">
        <v>0.218857577</v>
      </c>
      <c r="AH28" s="16">
        <v>0.13205413799999999</v>
      </c>
      <c r="AI28" s="16">
        <v>7.1066549999999999E-3</v>
      </c>
    </row>
    <row r="29" spans="1:35">
      <c r="A29" s="397">
        <v>27</v>
      </c>
      <c r="B29" s="16" t="s">
        <v>47</v>
      </c>
      <c r="C29" s="16">
        <v>0.33804498199999999</v>
      </c>
      <c r="D29" s="16">
        <v>0.28192340999999999</v>
      </c>
      <c r="E29" s="16">
        <v>0.54902331400000004</v>
      </c>
      <c r="F29" s="16">
        <v>0.34630387899999998</v>
      </c>
      <c r="G29" s="16">
        <v>0.43077855599999998</v>
      </c>
      <c r="H29" s="16">
        <v>5.7584379999999998E-2</v>
      </c>
      <c r="I29" s="16">
        <v>0.23956388000000001</v>
      </c>
      <c r="J29" s="16">
        <v>0.34179789999999999</v>
      </c>
      <c r="K29" s="16">
        <v>2.2696590999999999E-2</v>
      </c>
      <c r="L29" s="16">
        <v>5.2701820000000003E-2</v>
      </c>
      <c r="M29" s="16">
        <v>0.14631522</v>
      </c>
      <c r="N29" s="16">
        <v>0.21877348999999999</v>
      </c>
      <c r="O29" s="16">
        <v>2.4344780999999999E-2</v>
      </c>
      <c r="P29" s="16">
        <v>0.32061353799999998</v>
      </c>
      <c r="Q29" s="16">
        <v>6.5480859999999998E-3</v>
      </c>
      <c r="R29" s="16">
        <v>0.42887229700000001</v>
      </c>
      <c r="S29" s="16">
        <v>0.17122820999999999</v>
      </c>
      <c r="T29" s="16">
        <v>7.2545842999999999E-2</v>
      </c>
      <c r="U29" s="16">
        <v>2.6195033999999999E-2</v>
      </c>
      <c r="V29" s="16">
        <v>3.119019E-2</v>
      </c>
      <c r="W29" s="16">
        <v>0.17422648600000001</v>
      </c>
      <c r="X29" s="16">
        <v>0.45386780500000001</v>
      </c>
      <c r="Y29" s="16">
        <v>0.31045878100000002</v>
      </c>
      <c r="Z29" s="16">
        <v>0.234108657</v>
      </c>
      <c r="AA29" s="16"/>
      <c r="AB29" s="16">
        <v>0.600381689</v>
      </c>
      <c r="AC29" s="16">
        <v>0.20098453299999999</v>
      </c>
      <c r="AD29" s="16">
        <v>0.24376653500000001</v>
      </c>
      <c r="AE29" s="16">
        <v>0.37503575</v>
      </c>
      <c r="AF29" s="16">
        <v>0.68472193199999998</v>
      </c>
      <c r="AG29" s="16">
        <v>0.112089129</v>
      </c>
      <c r="AH29" s="16">
        <v>0.48944548900000001</v>
      </c>
      <c r="AI29" s="16">
        <v>8.3609304999999995E-2</v>
      </c>
    </row>
    <row r="30" spans="1:35">
      <c r="A30" s="397">
        <v>28</v>
      </c>
      <c r="B30" s="16" t="s">
        <v>31</v>
      </c>
      <c r="C30" s="16">
        <v>0.40482927000000002</v>
      </c>
      <c r="D30" s="16">
        <v>0.39267723300000001</v>
      </c>
      <c r="E30" s="16">
        <v>0.7710882</v>
      </c>
      <c r="F30" s="16">
        <v>0.37898723400000001</v>
      </c>
      <c r="G30" s="16">
        <v>0.37409202400000002</v>
      </c>
      <c r="H30" s="16">
        <v>7.9341385E-2</v>
      </c>
      <c r="I30" s="16">
        <v>0.56526192099999995</v>
      </c>
      <c r="J30" s="16">
        <v>0.28208846700000001</v>
      </c>
      <c r="K30" s="16">
        <v>9.6725770000000003E-2</v>
      </c>
      <c r="L30" s="16">
        <v>6.3739518999999994E-2</v>
      </c>
      <c r="M30" s="16">
        <v>1.2705589E-2</v>
      </c>
      <c r="N30" s="16">
        <v>0.38669934099999997</v>
      </c>
      <c r="O30" s="16">
        <v>6.4272004999999993E-2</v>
      </c>
      <c r="P30" s="16">
        <v>0.58404831000000001</v>
      </c>
      <c r="Q30" s="16">
        <v>0.1547193</v>
      </c>
      <c r="R30" s="16">
        <v>0.10375048000000001</v>
      </c>
      <c r="S30" s="16">
        <v>0.447367972</v>
      </c>
      <c r="T30" s="16">
        <v>4.9554799999999995E-4</v>
      </c>
      <c r="U30" s="16">
        <v>6.4448458E-2</v>
      </c>
      <c r="V30" s="16">
        <v>6.7682913999999997E-2</v>
      </c>
      <c r="W30" s="16">
        <v>8.1054475000000001E-2</v>
      </c>
      <c r="X30" s="16">
        <v>0.34336398899999998</v>
      </c>
      <c r="Y30" s="16">
        <v>0.17576940299999999</v>
      </c>
      <c r="Z30" s="16">
        <v>5.7254613000000003E-2</v>
      </c>
      <c r="AA30" s="16">
        <v>0.600381689</v>
      </c>
      <c r="AB30" s="16"/>
      <c r="AC30" s="16">
        <v>9.7925745999999994E-2</v>
      </c>
      <c r="AD30" s="16">
        <v>5.7634927000000002E-2</v>
      </c>
      <c r="AE30" s="16">
        <v>0.328457265</v>
      </c>
      <c r="AF30" s="16">
        <v>0.17690666999999999</v>
      </c>
      <c r="AG30" s="16">
        <v>0.100116834</v>
      </c>
      <c r="AH30" s="16">
        <v>0.68964121300000003</v>
      </c>
      <c r="AI30" s="16">
        <v>3.6902508000000001E-2</v>
      </c>
    </row>
    <row r="31" spans="1:35">
      <c r="A31" s="397">
        <v>29</v>
      </c>
      <c r="B31" s="16" t="s">
        <v>178</v>
      </c>
      <c r="C31" s="16">
        <v>1.2054450000000001E-3</v>
      </c>
      <c r="D31" s="16">
        <v>0.116669444</v>
      </c>
      <c r="E31" s="16">
        <v>5.6531036999999999E-2</v>
      </c>
      <c r="F31" s="16">
        <v>1.9811459E-2</v>
      </c>
      <c r="G31" s="16">
        <v>1.287525E-2</v>
      </c>
      <c r="H31" s="16">
        <v>0.105741682</v>
      </c>
      <c r="I31" s="16">
        <v>2.4947871999999999E-2</v>
      </c>
      <c r="J31" s="16">
        <v>1.474298E-3</v>
      </c>
      <c r="K31" s="16">
        <v>0.12921745700000001</v>
      </c>
      <c r="L31" s="16">
        <v>0.154084516</v>
      </c>
      <c r="M31" s="16">
        <v>0.38425627899999998</v>
      </c>
      <c r="N31" s="16">
        <v>8.3221969000000007E-2</v>
      </c>
      <c r="O31" s="16">
        <v>0.15058896799999999</v>
      </c>
      <c r="P31" s="16">
        <v>2.4844400000000001E-4</v>
      </c>
      <c r="Q31" s="16">
        <v>0.18216048000000001</v>
      </c>
      <c r="R31" s="16">
        <v>0.21198972299999999</v>
      </c>
      <c r="S31" s="16">
        <v>1.1879885999999999E-2</v>
      </c>
      <c r="T31" s="16">
        <v>0.138090938</v>
      </c>
      <c r="U31" s="16">
        <v>0.15136023200000001</v>
      </c>
      <c r="V31" s="16">
        <v>0.15346687000000001</v>
      </c>
      <c r="W31" s="16">
        <v>0.34375188600000001</v>
      </c>
      <c r="X31" s="16">
        <v>9.4655490000000002E-3</v>
      </c>
      <c r="Y31" s="16">
        <v>4.4820157999999999E-2</v>
      </c>
      <c r="Z31" s="16">
        <v>4.1600918000000001E-2</v>
      </c>
      <c r="AA31" s="16">
        <v>0.20098453299999999</v>
      </c>
      <c r="AB31" s="16">
        <v>9.7925745999999994E-2</v>
      </c>
      <c r="AC31" s="16"/>
      <c r="AD31" s="16">
        <v>0.80757415099999996</v>
      </c>
      <c r="AE31" s="16">
        <v>0.124813485</v>
      </c>
      <c r="AF31" s="16">
        <v>7.8579833000000002E-2</v>
      </c>
      <c r="AG31" s="16">
        <v>0.159125555</v>
      </c>
      <c r="AH31" s="16">
        <v>1.8381418E-2</v>
      </c>
      <c r="AI31" s="16">
        <v>0.34787813000000001</v>
      </c>
    </row>
    <row r="32" spans="1:35">
      <c r="A32" s="397">
        <v>30</v>
      </c>
      <c r="B32" s="16" t="s">
        <v>245</v>
      </c>
      <c r="C32" s="16">
        <v>3.1904699999999999E-3</v>
      </c>
      <c r="D32" s="16">
        <v>0.14518621500000001</v>
      </c>
      <c r="E32" s="16">
        <v>1.9275895000000001E-2</v>
      </c>
      <c r="F32" s="398">
        <v>2.8307199999999999E-5</v>
      </c>
      <c r="G32" s="16">
        <v>2.6428160000000001E-3</v>
      </c>
      <c r="H32" s="16">
        <v>0.29971261900000001</v>
      </c>
      <c r="I32" s="16">
        <v>3.0524783999999999E-2</v>
      </c>
      <c r="J32" s="16">
        <v>2.335462E-2</v>
      </c>
      <c r="K32" s="16">
        <v>9.3486069000000005E-2</v>
      </c>
      <c r="L32" s="16">
        <v>0.11604229200000001</v>
      </c>
      <c r="M32" s="16">
        <v>0.34245698699999999</v>
      </c>
      <c r="N32" s="16">
        <v>9.9260085999999997E-2</v>
      </c>
      <c r="O32" s="16">
        <v>8.9377107999999997E-2</v>
      </c>
      <c r="P32" s="16">
        <v>9.5834660000000006E-3</v>
      </c>
      <c r="Q32" s="16">
        <v>0.47091802599999999</v>
      </c>
      <c r="R32" s="16">
        <v>0.44569287699999999</v>
      </c>
      <c r="S32" s="16">
        <v>2.9048099999999999E-3</v>
      </c>
      <c r="T32" s="16">
        <v>0.28161443899999999</v>
      </c>
      <c r="U32" s="16">
        <v>9.1575563999999998E-2</v>
      </c>
      <c r="V32" s="16">
        <v>9.5020565000000001E-2</v>
      </c>
      <c r="W32" s="16">
        <v>0.49220408900000001</v>
      </c>
      <c r="X32" s="16">
        <v>6.726999E-3</v>
      </c>
      <c r="Y32" s="16">
        <v>0.114602516</v>
      </c>
      <c r="Z32" s="16">
        <v>0.18431966299999999</v>
      </c>
      <c r="AA32" s="16">
        <v>0.24376653500000001</v>
      </c>
      <c r="AB32" s="16">
        <v>5.7634927000000002E-2</v>
      </c>
      <c r="AC32" s="16">
        <v>0.80757415099999996</v>
      </c>
      <c r="AD32" s="16"/>
      <c r="AE32" s="16">
        <v>0.32726076599999998</v>
      </c>
      <c r="AF32" s="16">
        <v>0.20647268699999999</v>
      </c>
      <c r="AG32" s="16">
        <v>0.12540422900000001</v>
      </c>
      <c r="AH32" s="16">
        <v>5.7686380000000004E-3</v>
      </c>
      <c r="AI32" s="16">
        <v>0.27435083500000002</v>
      </c>
    </row>
    <row r="33" spans="1:35">
      <c r="A33" s="397">
        <v>31</v>
      </c>
      <c r="B33" s="16" t="s">
        <v>246</v>
      </c>
      <c r="C33" s="16">
        <v>0.499181704</v>
      </c>
      <c r="D33" s="16">
        <v>6.8989382000000002E-2</v>
      </c>
      <c r="E33" s="16">
        <v>0.25697834400000003</v>
      </c>
      <c r="F33" s="16">
        <v>0.423981569</v>
      </c>
      <c r="G33" s="16">
        <v>0.60385200699999997</v>
      </c>
      <c r="H33" s="16">
        <v>0.36034241500000003</v>
      </c>
      <c r="I33" s="16">
        <v>0.22564635199999999</v>
      </c>
      <c r="J33" s="16">
        <v>0.63888891199999998</v>
      </c>
      <c r="K33" s="16">
        <v>8.4745714999999999E-2</v>
      </c>
      <c r="L33" s="16">
        <v>5.1488041999999998E-2</v>
      </c>
      <c r="M33" s="16">
        <v>1.7158357999999999E-2</v>
      </c>
      <c r="N33" s="16">
        <v>7.0565548000000006E-2</v>
      </c>
      <c r="O33" s="16">
        <v>8.2342950999999998E-2</v>
      </c>
      <c r="P33" s="16">
        <v>0.131550264</v>
      </c>
      <c r="Q33" s="16">
        <v>1.9258225E-2</v>
      </c>
      <c r="R33" s="16">
        <v>0.62832375399999996</v>
      </c>
      <c r="S33" s="16">
        <v>0.490539946</v>
      </c>
      <c r="T33" s="16">
        <v>0.30694359900000001</v>
      </c>
      <c r="U33" s="16">
        <v>8.0032696E-2</v>
      </c>
      <c r="V33" s="16">
        <v>7.7976153000000006E-2</v>
      </c>
      <c r="W33" s="16">
        <v>0.20186064300000001</v>
      </c>
      <c r="X33" s="16">
        <v>0.583897526</v>
      </c>
      <c r="Y33" s="16">
        <v>8.80432E-4</v>
      </c>
      <c r="Z33" s="16">
        <v>0.48254240500000001</v>
      </c>
      <c r="AA33" s="16">
        <v>0.37503575</v>
      </c>
      <c r="AB33" s="16">
        <v>0.328457265</v>
      </c>
      <c r="AC33" s="16">
        <v>0.124813485</v>
      </c>
      <c r="AD33" s="16">
        <v>0.32726076599999998</v>
      </c>
      <c r="AE33" s="16"/>
      <c r="AF33" s="16">
        <v>0.43242536799999998</v>
      </c>
      <c r="AG33" s="16">
        <v>4.8608802E-2</v>
      </c>
      <c r="AH33" s="16">
        <v>0.207647845</v>
      </c>
      <c r="AI33" s="398">
        <v>2.02664E-5</v>
      </c>
    </row>
    <row r="34" spans="1:35">
      <c r="A34" s="397">
        <v>32</v>
      </c>
      <c r="B34" s="16" t="s">
        <v>48</v>
      </c>
      <c r="C34" s="16">
        <v>0.382772369</v>
      </c>
      <c r="D34" s="16">
        <v>0.13572060999999999</v>
      </c>
      <c r="E34" s="16">
        <v>0.16108840199999999</v>
      </c>
      <c r="F34" s="16">
        <v>0.21772723399999999</v>
      </c>
      <c r="G34" s="16">
        <v>0.55599226099999999</v>
      </c>
      <c r="H34" s="16">
        <v>5.6006352000000002E-2</v>
      </c>
      <c r="I34" s="16">
        <v>4.4530721000000002E-2</v>
      </c>
      <c r="J34" s="16">
        <v>0.50651707899999998</v>
      </c>
      <c r="K34" s="16">
        <v>9.2227108000000002E-2</v>
      </c>
      <c r="L34" s="16">
        <v>0.178557773</v>
      </c>
      <c r="M34" s="16">
        <v>0.29169746499999999</v>
      </c>
      <c r="N34" s="16">
        <v>4.1406137000000003E-2</v>
      </c>
      <c r="O34" s="16">
        <v>0.12880944799999999</v>
      </c>
      <c r="P34" s="16">
        <v>4.0345381E-2</v>
      </c>
      <c r="Q34" s="16">
        <v>7.6768801999999997E-2</v>
      </c>
      <c r="R34" s="16">
        <v>0.77667786299999997</v>
      </c>
      <c r="S34" s="16">
        <v>9.3152763999999999E-2</v>
      </c>
      <c r="T34" s="16">
        <v>0.295363353</v>
      </c>
      <c r="U34" s="16">
        <v>0.132726341</v>
      </c>
      <c r="V34" s="16">
        <v>0.14040818399999999</v>
      </c>
      <c r="W34" s="16">
        <v>4.0966466999999999E-2</v>
      </c>
      <c r="X34" s="16">
        <v>0.590904651</v>
      </c>
      <c r="Y34" s="16">
        <v>0.243287067</v>
      </c>
      <c r="Z34" s="16">
        <v>0.49204317600000003</v>
      </c>
      <c r="AA34" s="16">
        <v>0.68472193199999998</v>
      </c>
      <c r="AB34" s="16">
        <v>0.17690666999999999</v>
      </c>
      <c r="AC34" s="16">
        <v>7.8579833000000002E-2</v>
      </c>
      <c r="AD34" s="16">
        <v>0.20647268699999999</v>
      </c>
      <c r="AE34" s="16">
        <v>0.43242536799999998</v>
      </c>
      <c r="AF34" s="16"/>
      <c r="AG34" s="16">
        <v>0.221812018</v>
      </c>
      <c r="AH34" s="16">
        <v>0.176323962</v>
      </c>
      <c r="AI34" s="16">
        <v>0.17371029199999999</v>
      </c>
    </row>
    <row r="35" spans="1:35">
      <c r="A35" s="397">
        <v>33</v>
      </c>
      <c r="B35" s="16" t="s">
        <v>26</v>
      </c>
      <c r="C35" s="16">
        <v>0.54676339200000001</v>
      </c>
      <c r="D35" s="16">
        <v>0.44723749099999999</v>
      </c>
      <c r="E35" s="16">
        <v>0.23870986699999999</v>
      </c>
      <c r="F35" s="16">
        <v>0.37510859000000002</v>
      </c>
      <c r="G35" s="16">
        <v>0.39729286899999999</v>
      </c>
      <c r="H35" s="16">
        <v>2.6125622000000001E-2</v>
      </c>
      <c r="I35" s="16">
        <v>0.311187573</v>
      </c>
      <c r="J35" s="16">
        <v>0.56873000399999996</v>
      </c>
      <c r="K35" s="16">
        <v>0.84150705800000003</v>
      </c>
      <c r="L35" s="16">
        <v>0.96406325800000003</v>
      </c>
      <c r="M35" s="16">
        <v>3.6204445000000002E-2</v>
      </c>
      <c r="N35" s="16">
        <v>0.41885028800000002</v>
      </c>
      <c r="O35" s="16">
        <v>0.86257578000000001</v>
      </c>
      <c r="P35" s="16">
        <v>0.242166141</v>
      </c>
      <c r="Q35" s="16">
        <v>0.144192289</v>
      </c>
      <c r="R35" s="16">
        <v>0.13436547200000001</v>
      </c>
      <c r="S35" s="16">
        <v>0.101205931</v>
      </c>
      <c r="T35" s="16">
        <v>0.148717407</v>
      </c>
      <c r="U35" s="16">
        <v>0.87297107500000004</v>
      </c>
      <c r="V35" s="16">
        <v>0.89151543700000002</v>
      </c>
      <c r="W35" s="16">
        <v>3.2900326000000001E-2</v>
      </c>
      <c r="X35" s="16">
        <v>0.35387402899999998</v>
      </c>
      <c r="Y35" s="16">
        <v>0.34288249799999998</v>
      </c>
      <c r="Z35" s="16">
        <v>0.218857577</v>
      </c>
      <c r="AA35" s="16">
        <v>0.112089129</v>
      </c>
      <c r="AB35" s="16">
        <v>0.100116834</v>
      </c>
      <c r="AC35" s="16">
        <v>0.159125555</v>
      </c>
      <c r="AD35" s="16">
        <v>0.12540422900000001</v>
      </c>
      <c r="AE35" s="16">
        <v>4.8608802E-2</v>
      </c>
      <c r="AF35" s="16">
        <v>0.221812018</v>
      </c>
      <c r="AG35" s="16"/>
      <c r="AH35" s="16">
        <v>0.41665266200000001</v>
      </c>
      <c r="AI35" s="16">
        <v>8.3871322999999998E-2</v>
      </c>
    </row>
    <row r="36" spans="1:35">
      <c r="A36" s="397">
        <v>34</v>
      </c>
      <c r="B36" s="16" t="s">
        <v>22</v>
      </c>
      <c r="C36" s="16">
        <v>0.55373276500000002</v>
      </c>
      <c r="D36" s="16">
        <v>0.47383158199999997</v>
      </c>
      <c r="E36" s="16">
        <v>0.864290911</v>
      </c>
      <c r="F36" s="16">
        <v>0.60861182199999997</v>
      </c>
      <c r="G36" s="16">
        <v>0.329949361</v>
      </c>
      <c r="H36" s="16">
        <v>9.1136724000000002E-2</v>
      </c>
      <c r="I36" s="16">
        <v>0.68439400399999994</v>
      </c>
      <c r="J36" s="16">
        <v>0.44961438999999997</v>
      </c>
      <c r="K36" s="16">
        <v>0.32938419800000002</v>
      </c>
      <c r="L36" s="16">
        <v>0.32673610400000003</v>
      </c>
      <c r="M36" s="16">
        <v>1.4329431E-2</v>
      </c>
      <c r="N36" s="16">
        <v>0.66936911600000004</v>
      </c>
      <c r="O36" s="16">
        <v>0.273986538</v>
      </c>
      <c r="P36" s="16">
        <v>0.77194885999999996</v>
      </c>
      <c r="Q36" s="16">
        <v>0.149035637</v>
      </c>
      <c r="R36" s="16">
        <v>0.12518796700000001</v>
      </c>
      <c r="S36" s="16">
        <v>0.33374316900000001</v>
      </c>
      <c r="T36" s="16">
        <v>6.2686891999999994E-2</v>
      </c>
      <c r="U36" s="16">
        <v>0.27874165699999998</v>
      </c>
      <c r="V36" s="16">
        <v>0.29163529100000002</v>
      </c>
      <c r="W36" s="16">
        <v>0.157851187</v>
      </c>
      <c r="X36" s="16">
        <v>0.28746563200000003</v>
      </c>
      <c r="Y36" s="16">
        <v>0.25986103199999999</v>
      </c>
      <c r="Z36" s="16">
        <v>0.13205413799999999</v>
      </c>
      <c r="AA36" s="16">
        <v>0.48944548900000001</v>
      </c>
      <c r="AB36" s="16">
        <v>0.68964121300000003</v>
      </c>
      <c r="AC36" s="16">
        <v>1.8381418E-2</v>
      </c>
      <c r="AD36" s="16">
        <v>5.7686380000000004E-3</v>
      </c>
      <c r="AE36" s="16">
        <v>0.207647845</v>
      </c>
      <c r="AF36" s="16">
        <v>0.176323962</v>
      </c>
      <c r="AG36" s="16">
        <v>0.41665266200000001</v>
      </c>
      <c r="AH36" s="16"/>
      <c r="AI36" s="16">
        <v>4.0802067999999997E-2</v>
      </c>
    </row>
    <row r="37" spans="1:35">
      <c r="A37" s="397">
        <v>35</v>
      </c>
      <c r="B37" s="16" t="s">
        <v>27</v>
      </c>
      <c r="C37" s="16">
        <v>1.4074962999999999E-2</v>
      </c>
      <c r="D37" s="16">
        <v>0.120848095</v>
      </c>
      <c r="E37" s="16">
        <v>2.4874332999999998E-2</v>
      </c>
      <c r="F37" s="16">
        <v>0.106444895</v>
      </c>
      <c r="G37" s="16">
        <v>2.1582588E-2</v>
      </c>
      <c r="H37" s="16">
        <v>0.11123165</v>
      </c>
      <c r="I37" s="16">
        <v>0.26059648699999999</v>
      </c>
      <c r="J37" s="16">
        <v>3.7803506000000001E-2</v>
      </c>
      <c r="K37" s="16">
        <v>0.226618032</v>
      </c>
      <c r="L37" s="16">
        <v>0.100544471</v>
      </c>
      <c r="M37" s="16">
        <v>0.97376188299999999</v>
      </c>
      <c r="N37" s="16">
        <v>0.20694997600000001</v>
      </c>
      <c r="O37" s="16">
        <v>0.19291802599999999</v>
      </c>
      <c r="P37" s="16">
        <v>0.12515383899999999</v>
      </c>
      <c r="Q37" s="16">
        <v>0.233767167</v>
      </c>
      <c r="R37" s="16">
        <v>0.13948865899999999</v>
      </c>
      <c r="S37" s="16">
        <v>0.191094445</v>
      </c>
      <c r="T37" s="16">
        <v>5.5296104999999998E-2</v>
      </c>
      <c r="U37" s="16">
        <v>0.18553213099999999</v>
      </c>
      <c r="V37" s="16">
        <v>0.17761402000000001</v>
      </c>
      <c r="W37" s="16">
        <v>5.0993892999999998E-2</v>
      </c>
      <c r="X37" s="16">
        <v>1.3427177E-2</v>
      </c>
      <c r="Y37" s="16">
        <v>2.2900983999999999E-2</v>
      </c>
      <c r="Z37" s="16">
        <v>7.1066549999999999E-3</v>
      </c>
      <c r="AA37" s="16">
        <v>8.3609304999999995E-2</v>
      </c>
      <c r="AB37" s="16">
        <v>3.6902508000000001E-2</v>
      </c>
      <c r="AC37" s="16">
        <v>0.34787813000000001</v>
      </c>
      <c r="AD37" s="16">
        <v>0.27435083500000002</v>
      </c>
      <c r="AE37" s="398">
        <v>2.02664E-5</v>
      </c>
      <c r="AF37" s="16">
        <v>0.17371029199999999</v>
      </c>
      <c r="AG37" s="16">
        <v>8.3871322999999998E-2</v>
      </c>
      <c r="AH37" s="16">
        <v>4.0802067999999997E-2</v>
      </c>
      <c r="AI37" s="16"/>
    </row>
  </sheetData>
  <sortState xmlns:xlrd2="http://schemas.microsoft.com/office/spreadsheetml/2017/richdata2" ref="A2:AI37">
    <sortCondition ref="A1:A3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C3535-365D-5943-B383-7B99937F9618}">
  <sheetPr codeName="Sheet11">
    <tabColor rgb="FFC00000"/>
  </sheetPr>
  <dimension ref="A1:AU89"/>
  <sheetViews>
    <sheetView topLeftCell="A2" zoomScale="94" zoomScaleNormal="90" workbookViewId="0">
      <selection activeCell="E70" sqref="E70"/>
    </sheetView>
  </sheetViews>
  <sheetFormatPr defaultColWidth="11.42578125" defaultRowHeight="15"/>
  <cols>
    <col min="1" max="1" width="15.42578125" style="129" customWidth="1"/>
    <col min="4" max="4" width="10.85546875" style="98"/>
    <col min="10" max="10" width="10.85546875" style="98"/>
    <col min="22" max="22" width="10.85546875" style="98"/>
    <col min="25" max="25" width="12.140625" customWidth="1"/>
    <col min="26" max="26" width="12.7109375" customWidth="1"/>
    <col min="34" max="34" width="10.85546875" style="98" customWidth="1"/>
    <col min="46" max="46" width="10.85546875" style="98"/>
  </cols>
  <sheetData>
    <row r="1" spans="1:47" s="125" customFormat="1" ht="24.95" customHeight="1">
      <c r="A1" s="430" t="s">
        <v>0</v>
      </c>
      <c r="B1" s="430"/>
      <c r="C1" s="430"/>
      <c r="D1" s="430"/>
      <c r="E1" s="442" t="s">
        <v>1</v>
      </c>
      <c r="F1" s="432"/>
      <c r="G1" s="432"/>
      <c r="H1" s="432"/>
      <c r="I1" s="432"/>
      <c r="J1" s="433"/>
      <c r="K1" s="95" t="s">
        <v>170</v>
      </c>
      <c r="L1" s="95" t="s">
        <v>170</v>
      </c>
      <c r="M1" s="95" t="s">
        <v>170</v>
      </c>
      <c r="N1" s="95" t="s">
        <v>170</v>
      </c>
      <c r="O1" s="95" t="s">
        <v>170</v>
      </c>
      <c r="P1" s="95" t="s">
        <v>170</v>
      </c>
      <c r="Q1" s="95" t="s">
        <v>170</v>
      </c>
      <c r="R1" s="95" t="s">
        <v>170</v>
      </c>
      <c r="S1" s="95" t="s">
        <v>170</v>
      </c>
      <c r="T1" s="95" t="s">
        <v>170</v>
      </c>
      <c r="U1" s="95" t="s">
        <v>170</v>
      </c>
      <c r="V1" s="117" t="s">
        <v>170</v>
      </c>
      <c r="W1" s="95" t="s">
        <v>170</v>
      </c>
      <c r="X1" s="95" t="s">
        <v>170</v>
      </c>
      <c r="Y1" s="95" t="s">
        <v>170</v>
      </c>
      <c r="Z1" s="95" t="s">
        <v>170</v>
      </c>
      <c r="AA1" s="95" t="s">
        <v>170</v>
      </c>
      <c r="AB1" s="95" t="s">
        <v>170</v>
      </c>
      <c r="AC1" s="95" t="s">
        <v>170</v>
      </c>
      <c r="AD1" s="95" t="s">
        <v>170</v>
      </c>
      <c r="AE1" s="95" t="s">
        <v>170</v>
      </c>
      <c r="AF1" s="95" t="s">
        <v>170</v>
      </c>
      <c r="AG1" s="95" t="s">
        <v>170</v>
      </c>
      <c r="AH1" s="117" t="s">
        <v>170</v>
      </c>
      <c r="AI1" s="95" t="s">
        <v>170</v>
      </c>
      <c r="AJ1" s="95" t="s">
        <v>170</v>
      </c>
      <c r="AK1" s="95" t="s">
        <v>170</v>
      </c>
      <c r="AL1" s="95" t="s">
        <v>170</v>
      </c>
      <c r="AM1" s="95" t="s">
        <v>170</v>
      </c>
      <c r="AN1" s="95" t="s">
        <v>170</v>
      </c>
      <c r="AO1" s="95" t="s">
        <v>170</v>
      </c>
      <c r="AP1" s="95" t="s">
        <v>170</v>
      </c>
      <c r="AQ1" s="95" t="s">
        <v>170</v>
      </c>
      <c r="AR1" s="95" t="s">
        <v>170</v>
      </c>
      <c r="AS1" s="95" t="s">
        <v>170</v>
      </c>
      <c r="AT1" s="117" t="s">
        <v>170</v>
      </c>
    </row>
    <row r="2" spans="1:47" s="126" customFormat="1" ht="24.95" customHeight="1">
      <c r="A2" s="427"/>
      <c r="B2" s="427"/>
      <c r="C2" s="427"/>
      <c r="D2" s="427"/>
      <c r="E2" s="443"/>
      <c r="F2" s="434"/>
      <c r="G2" s="434"/>
      <c r="H2" s="434"/>
      <c r="I2" s="434"/>
      <c r="J2" s="435"/>
      <c r="K2" s="100" t="s">
        <v>4</v>
      </c>
      <c r="L2" s="100" t="s">
        <v>4</v>
      </c>
      <c r="M2" s="100" t="s">
        <v>4</v>
      </c>
      <c r="N2" s="100" t="s">
        <v>4</v>
      </c>
      <c r="O2" s="100" t="s">
        <v>4</v>
      </c>
      <c r="P2" s="100" t="s">
        <v>4</v>
      </c>
      <c r="Q2" s="100" t="s">
        <v>4</v>
      </c>
      <c r="R2" s="100" t="s">
        <v>4</v>
      </c>
      <c r="S2" s="100" t="s">
        <v>4</v>
      </c>
      <c r="T2" s="100" t="s">
        <v>4</v>
      </c>
      <c r="U2" s="100" t="s">
        <v>4</v>
      </c>
      <c r="V2" s="118" t="s">
        <v>4</v>
      </c>
      <c r="W2" s="100" t="s">
        <v>5</v>
      </c>
      <c r="X2" s="100" t="s">
        <v>5</v>
      </c>
      <c r="Y2" s="100" t="s">
        <v>5</v>
      </c>
      <c r="Z2" s="100" t="s">
        <v>5</v>
      </c>
      <c r="AA2" s="100" t="s">
        <v>5</v>
      </c>
      <c r="AB2" s="100" t="s">
        <v>5</v>
      </c>
      <c r="AC2" s="100" t="s">
        <v>5</v>
      </c>
      <c r="AD2" s="100" t="s">
        <v>5</v>
      </c>
      <c r="AE2" s="100" t="s">
        <v>5</v>
      </c>
      <c r="AF2" s="100" t="s">
        <v>5</v>
      </c>
      <c r="AG2" s="100" t="s">
        <v>5</v>
      </c>
      <c r="AH2" s="118" t="s">
        <v>5</v>
      </c>
      <c r="AI2" s="100" t="s">
        <v>5</v>
      </c>
      <c r="AJ2" s="100" t="s">
        <v>5</v>
      </c>
      <c r="AK2" s="100" t="s">
        <v>5</v>
      </c>
      <c r="AL2" s="100" t="s">
        <v>5</v>
      </c>
      <c r="AM2" s="100" t="s">
        <v>5</v>
      </c>
      <c r="AN2" s="100" t="s">
        <v>5</v>
      </c>
      <c r="AO2" s="100" t="s">
        <v>5</v>
      </c>
      <c r="AP2" s="100" t="s">
        <v>5</v>
      </c>
      <c r="AQ2" s="100" t="s">
        <v>5</v>
      </c>
      <c r="AR2" s="100" t="s">
        <v>5</v>
      </c>
      <c r="AS2" s="100" t="s">
        <v>5</v>
      </c>
      <c r="AT2" s="118" t="s">
        <v>5</v>
      </c>
    </row>
    <row r="3" spans="1:47" s="125" customFormat="1" ht="45" customHeight="1">
      <c r="A3" s="439" t="s">
        <v>6</v>
      </c>
      <c r="B3" s="440" t="s">
        <v>7</v>
      </c>
      <c r="C3" s="439" t="s">
        <v>8</v>
      </c>
      <c r="D3" s="436" t="s">
        <v>9</v>
      </c>
      <c r="E3" s="426" t="s">
        <v>10</v>
      </c>
      <c r="F3" s="426" t="s">
        <v>11</v>
      </c>
      <c r="G3" s="426" t="s">
        <v>12</v>
      </c>
      <c r="H3" s="426" t="s">
        <v>13</v>
      </c>
      <c r="I3" s="426" t="s">
        <v>14</v>
      </c>
      <c r="J3" s="428" t="s">
        <v>15</v>
      </c>
      <c r="K3" s="123" t="s">
        <v>171</v>
      </c>
      <c r="L3" s="96" t="s">
        <v>172</v>
      </c>
      <c r="M3" s="96" t="s">
        <v>173</v>
      </c>
      <c r="N3" s="96" t="s">
        <v>174</v>
      </c>
      <c r="O3" s="96" t="s">
        <v>175</v>
      </c>
      <c r="P3" s="96" t="s">
        <v>176</v>
      </c>
      <c r="Q3" s="96" t="s">
        <v>177</v>
      </c>
      <c r="R3" s="96" t="s">
        <v>178</v>
      </c>
      <c r="S3" s="96" t="s">
        <v>18</v>
      </c>
      <c r="T3" s="96" t="s">
        <v>179</v>
      </c>
      <c r="U3" s="96" t="s">
        <v>25</v>
      </c>
      <c r="V3" s="124" t="s">
        <v>180</v>
      </c>
      <c r="W3" s="96" t="s">
        <v>171</v>
      </c>
      <c r="X3" s="96" t="s">
        <v>172</v>
      </c>
      <c r="Y3" s="96" t="s">
        <v>173</v>
      </c>
      <c r="Z3" s="96" t="s">
        <v>174</v>
      </c>
      <c r="AA3" s="96" t="s">
        <v>175</v>
      </c>
      <c r="AB3" s="96" t="s">
        <v>176</v>
      </c>
      <c r="AC3" s="96" t="s">
        <v>177</v>
      </c>
      <c r="AD3" s="96" t="s">
        <v>178</v>
      </c>
      <c r="AE3" s="96" t="s">
        <v>18</v>
      </c>
      <c r="AF3" s="96" t="s">
        <v>179</v>
      </c>
      <c r="AG3" s="96" t="s">
        <v>25</v>
      </c>
      <c r="AH3" s="124" t="s">
        <v>180</v>
      </c>
      <c r="AI3" s="96" t="s">
        <v>171</v>
      </c>
      <c r="AJ3" s="96" t="s">
        <v>172</v>
      </c>
      <c r="AK3" s="96" t="s">
        <v>173</v>
      </c>
      <c r="AL3" s="96" t="s">
        <v>174</v>
      </c>
      <c r="AM3" s="96" t="s">
        <v>175</v>
      </c>
      <c r="AN3" s="96" t="s">
        <v>176</v>
      </c>
      <c r="AO3" s="96" t="s">
        <v>177</v>
      </c>
      <c r="AP3" s="96" t="s">
        <v>178</v>
      </c>
      <c r="AQ3" s="96" t="s">
        <v>18</v>
      </c>
      <c r="AR3" s="96" t="s">
        <v>179</v>
      </c>
      <c r="AS3" s="96" t="s">
        <v>25</v>
      </c>
      <c r="AT3" s="124" t="s">
        <v>180</v>
      </c>
    </row>
    <row r="4" spans="1:47" s="126" customFormat="1" ht="24.95" customHeight="1">
      <c r="A4" s="427"/>
      <c r="B4" s="441"/>
      <c r="C4" s="427"/>
      <c r="D4" s="437"/>
      <c r="E4" s="438"/>
      <c r="F4" s="438"/>
      <c r="G4" s="438"/>
      <c r="H4" s="427"/>
      <c r="I4" s="427"/>
      <c r="J4" s="429"/>
      <c r="K4" s="100" t="s">
        <v>56</v>
      </c>
      <c r="L4" s="100" t="s">
        <v>56</v>
      </c>
      <c r="M4" s="100" t="s">
        <v>56</v>
      </c>
      <c r="N4" s="100" t="s">
        <v>56</v>
      </c>
      <c r="O4" s="100" t="s">
        <v>56</v>
      </c>
      <c r="P4" s="100" t="s">
        <v>56</v>
      </c>
      <c r="Q4" s="100" t="s">
        <v>56</v>
      </c>
      <c r="R4" s="100" t="s">
        <v>56</v>
      </c>
      <c r="S4" s="100" t="s">
        <v>56</v>
      </c>
      <c r="T4" s="100" t="s">
        <v>56</v>
      </c>
      <c r="U4" s="100" t="s">
        <v>56</v>
      </c>
      <c r="V4" s="118" t="s">
        <v>56</v>
      </c>
      <c r="W4" s="100" t="s">
        <v>56</v>
      </c>
      <c r="X4" s="100" t="s">
        <v>56</v>
      </c>
      <c r="Y4" s="100" t="s">
        <v>56</v>
      </c>
      <c r="Z4" s="100" t="s">
        <v>56</v>
      </c>
      <c r="AA4" s="100" t="s">
        <v>56</v>
      </c>
      <c r="AB4" s="100" t="s">
        <v>56</v>
      </c>
      <c r="AC4" s="100" t="s">
        <v>56</v>
      </c>
      <c r="AD4" s="100" t="s">
        <v>56</v>
      </c>
      <c r="AE4" s="100" t="s">
        <v>56</v>
      </c>
      <c r="AF4" s="100" t="s">
        <v>56</v>
      </c>
      <c r="AG4" s="100" t="s">
        <v>56</v>
      </c>
      <c r="AH4" s="118" t="s">
        <v>56</v>
      </c>
      <c r="AI4" s="100" t="s">
        <v>181</v>
      </c>
      <c r="AJ4" s="100" t="s">
        <v>181</v>
      </c>
      <c r="AK4" s="100" t="s">
        <v>181</v>
      </c>
      <c r="AL4" s="100" t="s">
        <v>181</v>
      </c>
      <c r="AM4" s="100" t="s">
        <v>181</v>
      </c>
      <c r="AN4" s="100" t="s">
        <v>181</v>
      </c>
      <c r="AO4" s="100" t="s">
        <v>181</v>
      </c>
      <c r="AP4" s="100" t="s">
        <v>181</v>
      </c>
      <c r="AQ4" s="100" t="s">
        <v>181</v>
      </c>
      <c r="AR4" s="100" t="s">
        <v>181</v>
      </c>
      <c r="AS4" s="100" t="s">
        <v>181</v>
      </c>
      <c r="AT4" s="118" t="s">
        <v>181</v>
      </c>
    </row>
    <row r="5" spans="1:47" ht="15" customHeight="1">
      <c r="A5" s="127" t="s">
        <v>57</v>
      </c>
      <c r="B5" s="17" t="s">
        <v>58</v>
      </c>
      <c r="C5" s="17" t="s">
        <v>59</v>
      </c>
      <c r="D5" s="113">
        <v>30.5</v>
      </c>
      <c r="E5" s="104">
        <v>0.1</v>
      </c>
      <c r="F5" s="6">
        <v>0.70799999999999996</v>
      </c>
      <c r="G5" s="6">
        <v>101.968</v>
      </c>
      <c r="H5" s="6">
        <f t="shared" ref="H5:H28" si="0">G5/E5</f>
        <v>1019.68</v>
      </c>
      <c r="I5" s="6">
        <v>10.07016393442623</v>
      </c>
      <c r="J5" s="111">
        <f t="shared" ref="J5:J36" si="1">H5*I5</f>
        <v>10268.344760655737</v>
      </c>
      <c r="K5" s="17"/>
      <c r="L5" s="339">
        <v>1.077</v>
      </c>
      <c r="M5" s="6">
        <v>7.2549999999999999</v>
      </c>
      <c r="N5" s="6">
        <v>30.076000000000001</v>
      </c>
      <c r="O5" s="6">
        <v>6.2E-2</v>
      </c>
      <c r="P5" s="6">
        <v>2.121</v>
      </c>
      <c r="Q5" s="6">
        <v>0.70399999999999996</v>
      </c>
      <c r="R5" s="6">
        <v>0.316</v>
      </c>
      <c r="S5" s="339">
        <v>4.8000000000000001E-2</v>
      </c>
      <c r="T5" s="6">
        <v>1.8560000000000001</v>
      </c>
      <c r="U5" s="6">
        <v>6.0000000000000001E-3</v>
      </c>
      <c r="V5" s="111">
        <v>4.9000000000000002E-2</v>
      </c>
      <c r="W5" s="6" t="str">
        <f t="shared" ref="W5:W36" si="2">IF((K5) &lt; 0, "DL", IF((K5)  = "nc", "NC", IF(ISNUMBER((K5) ), (K5*$J5), "")))</f>
        <v/>
      </c>
      <c r="X5" s="63">
        <f t="shared" ref="X5:X36" si="3">IF((L5) &lt; 0, "DL", IF((L5)  = "nc", "NC", IF(ISNUMBER((L5) ), (L5*$J5), "")))</f>
        <v>11059.007307226228</v>
      </c>
      <c r="Y5" s="63">
        <f t="shared" ref="Y5:Y36" si="4">IF((M5) &lt; 0, "DL", IF((M5)  = "nc", "NC", IF(ISNUMBER((M5) ), (M5*$J5), "")))</f>
        <v>74496.841238557361</v>
      </c>
      <c r="Z5" s="63">
        <f t="shared" ref="Z5:Z36" si="5">IF((N5) &lt; 0, "DL", IF((N5)  = "nc", "NC", IF(ISNUMBER((N5) ), (N5*$J5), "")))</f>
        <v>308830.73702148191</v>
      </c>
      <c r="AA5" s="63">
        <f t="shared" ref="AA5:AA36" si="6">IF((O5) &lt; 0, "DL", IF((O5)  = "nc", "NC", IF(ISNUMBER((O5) ), (O5*$J5), "")))</f>
        <v>636.63737516065567</v>
      </c>
      <c r="AB5" s="63">
        <f t="shared" ref="AB5:AB36" si="7">IF((P5) &lt; 0, "DL", IF((P5)  = "nc", "NC", IF(ISNUMBER((P5) ), (P5*$J5), "")))</f>
        <v>21779.159237350817</v>
      </c>
      <c r="AC5" s="63">
        <f t="shared" ref="AC5:AC36" si="8">IF((Q5) &lt; 0, "DL", IF((Q5)  = "nc", "NC", IF(ISNUMBER((Q5) ), (Q5*$J5), "")))</f>
        <v>7228.9147115016385</v>
      </c>
      <c r="AD5" s="63">
        <f t="shared" ref="AD5:AD36" si="9">IF((R5) &lt; 0, "DL", IF((R5)  = "nc", "NC", IF(ISNUMBER((R5) ), (R5*$J5), "")))</f>
        <v>3244.7969443672127</v>
      </c>
      <c r="AE5" s="63">
        <f t="shared" ref="AE5:AE36" si="10">IF((S5) &lt; 0, "DL", IF((S5)  = "nc", "NC", IF(ISNUMBER((S5) ), (S5*$J5), "")))</f>
        <v>492.88054851147535</v>
      </c>
      <c r="AF5" s="63">
        <f t="shared" ref="AF5:AF36" si="11">IF((T5) &lt; 0, "DL", IF((T5)  = "nc", "NC", IF(ISNUMBER((T5) ), (T5*$J5), "")))</f>
        <v>19058.047875777047</v>
      </c>
      <c r="AG5" s="63">
        <f t="shared" ref="AG5:AG36" si="12">IF((U5) &lt; 0, "DL", IF((U5)  = "nc", "NC", IF(ISNUMBER((U5) ), (U5*$J5), "")))</f>
        <v>61.610068563934419</v>
      </c>
      <c r="AH5" s="137">
        <f t="shared" ref="AH5:AH36" si="13">IF((V5) &lt; 0, "DL", IF((V5)  = "nc", "NC", IF(ISNUMBER((V5) ), (V5*$J5), "")))</f>
        <v>503.14889327213109</v>
      </c>
      <c r="AI5" s="6" t="str">
        <f>IF((W5) = "DL", "DL", IF((W5)  = "NC", "NC", IF(ISNUMBER((W5) ), (W5/10000), "")))</f>
        <v/>
      </c>
      <c r="AJ5" s="6">
        <f t="shared" ref="AJ5:AT20" si="14">IF((X5) = "DL", "DL", IF((X5)  = "NC", "NC", IF(ISNUMBER((X5) ), (X5/10000), "")))</f>
        <v>1.1059007307226227</v>
      </c>
      <c r="AK5" s="6">
        <f t="shared" si="14"/>
        <v>7.4496841238557359</v>
      </c>
      <c r="AL5" s="6">
        <f t="shared" si="14"/>
        <v>30.883073702148192</v>
      </c>
      <c r="AM5" s="6">
        <f t="shared" si="14"/>
        <v>6.3663737516065563E-2</v>
      </c>
      <c r="AN5" s="6">
        <f t="shared" si="14"/>
        <v>2.1779159237350818</v>
      </c>
      <c r="AO5" s="6">
        <f t="shared" si="14"/>
        <v>0.72289147115016383</v>
      </c>
      <c r="AP5" s="6">
        <f t="shared" si="14"/>
        <v>0.32447969443672126</v>
      </c>
      <c r="AQ5" s="6">
        <f t="shared" si="14"/>
        <v>4.9288054851147532E-2</v>
      </c>
      <c r="AR5" s="6">
        <f t="shared" si="14"/>
        <v>1.9058047875777047</v>
      </c>
      <c r="AS5" s="6">
        <f t="shared" si="14"/>
        <v>6.1610068563934415E-3</v>
      </c>
      <c r="AT5" s="111">
        <f t="shared" si="14"/>
        <v>5.0314889327213112E-2</v>
      </c>
      <c r="AU5" s="1"/>
    </row>
    <row r="6" spans="1:47" ht="15" customHeight="1">
      <c r="A6" s="127" t="s">
        <v>61</v>
      </c>
      <c r="B6" s="17" t="s">
        <v>58</v>
      </c>
      <c r="C6" s="17" t="s">
        <v>59</v>
      </c>
      <c r="D6" s="113">
        <v>31.3</v>
      </c>
      <c r="E6" s="104">
        <v>0.10879999999999999</v>
      </c>
      <c r="F6" s="6">
        <v>0.70299999999999996</v>
      </c>
      <c r="G6" s="6">
        <v>100.21899999999999</v>
      </c>
      <c r="H6" s="6">
        <f t="shared" si="0"/>
        <v>921.13051470588232</v>
      </c>
      <c r="I6" s="6">
        <v>10</v>
      </c>
      <c r="J6" s="111">
        <f t="shared" si="1"/>
        <v>9211.3051470588234</v>
      </c>
      <c r="K6" s="17"/>
      <c r="L6" s="339">
        <v>1.0529999999999999</v>
      </c>
      <c r="M6" s="6">
        <v>9.7479999999999993</v>
      </c>
      <c r="N6" s="6">
        <v>34.536000000000001</v>
      </c>
      <c r="O6" s="6">
        <v>0.08</v>
      </c>
      <c r="P6" s="6">
        <v>2.4180000000000001</v>
      </c>
      <c r="Q6" s="6">
        <v>0.56599999999999995</v>
      </c>
      <c r="R6" s="6">
        <v>0.38600000000000001</v>
      </c>
      <c r="S6" s="339">
        <v>1.4E-2</v>
      </c>
      <c r="T6" s="6">
        <v>1.7749999999999999</v>
      </c>
      <c r="U6" s="6">
        <v>8.9999999999999993E-3</v>
      </c>
      <c r="V6" s="111">
        <v>5.8000000000000003E-2</v>
      </c>
      <c r="W6" s="6" t="str">
        <f t="shared" si="2"/>
        <v/>
      </c>
      <c r="X6" s="63">
        <f t="shared" si="3"/>
        <v>9699.5043198529402</v>
      </c>
      <c r="Y6" s="63">
        <f t="shared" si="4"/>
        <v>89791.802573529407</v>
      </c>
      <c r="Z6" s="63">
        <f t="shared" si="5"/>
        <v>318121.63455882354</v>
      </c>
      <c r="AA6" s="63">
        <f t="shared" si="6"/>
        <v>736.90441176470586</v>
      </c>
      <c r="AB6" s="63">
        <f t="shared" si="7"/>
        <v>22272.935845588236</v>
      </c>
      <c r="AC6" s="63">
        <f t="shared" si="8"/>
        <v>5213.5987132352939</v>
      </c>
      <c r="AD6" s="63">
        <f t="shared" si="9"/>
        <v>3555.563786764706</v>
      </c>
      <c r="AE6" s="63">
        <f t="shared" si="10"/>
        <v>128.95827205882352</v>
      </c>
      <c r="AF6" s="63">
        <f t="shared" si="11"/>
        <v>16350.066636029411</v>
      </c>
      <c r="AG6" s="63">
        <f t="shared" si="12"/>
        <v>82.901746323529409</v>
      </c>
      <c r="AH6" s="137">
        <f t="shared" si="13"/>
        <v>534.2556985294118</v>
      </c>
      <c r="AI6" s="6" t="str">
        <f t="shared" ref="AI6:AI69" si="15">IF((W6) = "DL", "DL", IF((W6)  = "NC", "NC", IF(ISNUMBER((W6) ), (W6/10000), "")))</f>
        <v/>
      </c>
      <c r="AJ6" s="6">
        <f t="shared" si="14"/>
        <v>0.96995043198529407</v>
      </c>
      <c r="AK6" s="6">
        <f t="shared" si="14"/>
        <v>8.9791802573529402</v>
      </c>
      <c r="AL6" s="6">
        <f t="shared" si="14"/>
        <v>31.812163455882356</v>
      </c>
      <c r="AM6" s="6">
        <f t="shared" si="14"/>
        <v>7.3690441176470584E-2</v>
      </c>
      <c r="AN6" s="6">
        <f t="shared" si="14"/>
        <v>2.2272935845588235</v>
      </c>
      <c r="AO6" s="6">
        <f t="shared" si="14"/>
        <v>0.52135987132352934</v>
      </c>
      <c r="AP6" s="6">
        <f t="shared" si="14"/>
        <v>0.35555637867647061</v>
      </c>
      <c r="AQ6" s="6">
        <f t="shared" si="14"/>
        <v>1.2895827205882353E-2</v>
      </c>
      <c r="AR6" s="6">
        <f t="shared" si="14"/>
        <v>1.635006663602941</v>
      </c>
      <c r="AS6" s="6">
        <f t="shared" si="14"/>
        <v>8.2901746323529417E-3</v>
      </c>
      <c r="AT6" s="111">
        <f t="shared" si="14"/>
        <v>5.3425569852941182E-2</v>
      </c>
    </row>
    <row r="7" spans="1:47">
      <c r="A7" s="127" t="s">
        <v>62</v>
      </c>
      <c r="B7" s="17" t="s">
        <v>58</v>
      </c>
      <c r="C7" s="17" t="s">
        <v>59</v>
      </c>
      <c r="D7" s="113">
        <v>32.5</v>
      </c>
      <c r="E7" s="104">
        <v>0.1017</v>
      </c>
      <c r="F7" s="6">
        <v>0.67400000000000004</v>
      </c>
      <c r="G7" s="6">
        <v>100.331</v>
      </c>
      <c r="H7" s="6">
        <f t="shared" si="0"/>
        <v>986.53883972468043</v>
      </c>
      <c r="I7" s="6">
        <v>10.129333333333333</v>
      </c>
      <c r="J7" s="111">
        <f t="shared" si="1"/>
        <v>9992.9807538511959</v>
      </c>
      <c r="K7" s="17"/>
      <c r="L7" s="339">
        <v>0.78600000000000003</v>
      </c>
      <c r="M7" s="6">
        <v>8.718</v>
      </c>
      <c r="N7" s="6">
        <v>29.274000000000001</v>
      </c>
      <c r="O7" s="6">
        <v>5.3999999999999999E-2</v>
      </c>
      <c r="P7" s="6">
        <v>2.2559999999999998</v>
      </c>
      <c r="Q7" s="6">
        <v>0.29299999999999998</v>
      </c>
      <c r="R7" s="6">
        <v>0.311</v>
      </c>
      <c r="S7" s="339">
        <v>8.0000000000000002E-3</v>
      </c>
      <c r="T7" s="6">
        <v>1.5569999999999999</v>
      </c>
      <c r="U7" s="6">
        <v>7.0000000000000001E-3</v>
      </c>
      <c r="V7" s="111">
        <v>5.1999999999999998E-2</v>
      </c>
      <c r="W7" s="6" t="str">
        <f t="shared" si="2"/>
        <v/>
      </c>
      <c r="X7" s="63">
        <f t="shared" si="3"/>
        <v>7854.4828725270399</v>
      </c>
      <c r="Y7" s="63">
        <f t="shared" si="4"/>
        <v>87118.80621207472</v>
      </c>
      <c r="Z7" s="63">
        <f t="shared" si="5"/>
        <v>292534.51858823991</v>
      </c>
      <c r="AA7" s="63">
        <f t="shared" si="6"/>
        <v>539.62096070796463</v>
      </c>
      <c r="AB7" s="63">
        <f t="shared" si="7"/>
        <v>22544.164580688295</v>
      </c>
      <c r="AC7" s="63">
        <f t="shared" si="8"/>
        <v>2927.9433608784002</v>
      </c>
      <c r="AD7" s="63">
        <f t="shared" si="9"/>
        <v>3107.8170144477217</v>
      </c>
      <c r="AE7" s="63">
        <f t="shared" si="10"/>
        <v>79.943846030809567</v>
      </c>
      <c r="AF7" s="63">
        <f t="shared" si="11"/>
        <v>15559.071033746312</v>
      </c>
      <c r="AG7" s="63">
        <f t="shared" si="12"/>
        <v>69.950865276958368</v>
      </c>
      <c r="AH7" s="137">
        <f t="shared" si="13"/>
        <v>519.6349992002622</v>
      </c>
      <c r="AI7" s="6" t="str">
        <f t="shared" si="15"/>
        <v/>
      </c>
      <c r="AJ7" s="6">
        <f t="shared" si="14"/>
        <v>0.78544828725270399</v>
      </c>
      <c r="AK7" s="6">
        <f t="shared" si="14"/>
        <v>8.711880621207472</v>
      </c>
      <c r="AL7" s="6">
        <f t="shared" si="14"/>
        <v>29.25345185882399</v>
      </c>
      <c r="AM7" s="6">
        <f t="shared" si="14"/>
        <v>5.396209607079646E-2</v>
      </c>
      <c r="AN7" s="6">
        <f t="shared" si="14"/>
        <v>2.2544164580688295</v>
      </c>
      <c r="AO7" s="6">
        <f t="shared" si="14"/>
        <v>0.29279433608784</v>
      </c>
      <c r="AP7" s="6">
        <f t="shared" si="14"/>
        <v>0.31078170144477218</v>
      </c>
      <c r="AQ7" s="6">
        <f t="shared" si="14"/>
        <v>7.9943846030809569E-3</v>
      </c>
      <c r="AR7" s="6">
        <f t="shared" si="14"/>
        <v>1.5559071033746312</v>
      </c>
      <c r="AS7" s="6">
        <f t="shared" si="14"/>
        <v>6.9950865276958369E-3</v>
      </c>
      <c r="AT7" s="111">
        <f t="shared" si="14"/>
        <v>5.1963499920026218E-2</v>
      </c>
    </row>
    <row r="8" spans="1:47">
      <c r="A8" s="127" t="s">
        <v>63</v>
      </c>
      <c r="B8" s="17" t="s">
        <v>58</v>
      </c>
      <c r="C8" s="17" t="s">
        <v>59</v>
      </c>
      <c r="D8" s="113">
        <v>32.799999999999997</v>
      </c>
      <c r="E8" s="104">
        <v>0.10150000000000001</v>
      </c>
      <c r="F8" s="6">
        <v>0.68100000000000005</v>
      </c>
      <c r="G8" s="6">
        <v>101.715</v>
      </c>
      <c r="H8" s="6">
        <f t="shared" si="0"/>
        <v>1002.1182266009852</v>
      </c>
      <c r="I8" s="6">
        <v>9.9934167215273213</v>
      </c>
      <c r="J8" s="111">
        <f t="shared" si="1"/>
        <v>10014.585042661591</v>
      </c>
      <c r="K8" s="17"/>
      <c r="L8" s="339">
        <v>0.64900000000000002</v>
      </c>
      <c r="M8" s="6">
        <v>7.9690000000000003</v>
      </c>
      <c r="N8" s="6">
        <v>24.436</v>
      </c>
      <c r="O8" s="6">
        <v>5.5E-2</v>
      </c>
      <c r="P8" s="6">
        <v>1.7849999999999999</v>
      </c>
      <c r="Q8" s="6">
        <v>0.311</v>
      </c>
      <c r="R8" s="6">
        <v>0.26100000000000001</v>
      </c>
      <c r="S8" s="339">
        <v>5.0000000000000001E-3</v>
      </c>
      <c r="T8" s="6">
        <v>1.7050000000000001</v>
      </c>
      <c r="U8" s="6">
        <v>0.01</v>
      </c>
      <c r="V8" s="111">
        <v>0.04</v>
      </c>
      <c r="W8" s="6" t="str">
        <f t="shared" si="2"/>
        <v/>
      </c>
      <c r="X8" s="63">
        <f t="shared" si="3"/>
        <v>6499.4656926873722</v>
      </c>
      <c r="Y8" s="63">
        <f t="shared" si="4"/>
        <v>79806.228204970219</v>
      </c>
      <c r="Z8" s="63">
        <f t="shared" si="5"/>
        <v>244716.40010247863</v>
      </c>
      <c r="AA8" s="63">
        <f t="shared" si="6"/>
        <v>550.80217734638745</v>
      </c>
      <c r="AB8" s="63">
        <f t="shared" si="7"/>
        <v>17876.034301150939</v>
      </c>
      <c r="AC8" s="63">
        <f t="shared" si="8"/>
        <v>3114.5359482677545</v>
      </c>
      <c r="AD8" s="63">
        <f t="shared" si="9"/>
        <v>2613.8066961346753</v>
      </c>
      <c r="AE8" s="63">
        <f t="shared" si="10"/>
        <v>50.072925213307954</v>
      </c>
      <c r="AF8" s="63">
        <f t="shared" si="11"/>
        <v>17074.867497738014</v>
      </c>
      <c r="AG8" s="63">
        <f t="shared" si="12"/>
        <v>100.14585042661591</v>
      </c>
      <c r="AH8" s="137">
        <f t="shared" si="13"/>
        <v>400.58340170646363</v>
      </c>
      <c r="AI8" s="6" t="str">
        <f t="shared" si="15"/>
        <v/>
      </c>
      <c r="AJ8" s="6">
        <f t="shared" si="14"/>
        <v>0.64994656926873717</v>
      </c>
      <c r="AK8" s="6">
        <f t="shared" si="14"/>
        <v>7.9806228204970218</v>
      </c>
      <c r="AL8" s="6">
        <f t="shared" si="14"/>
        <v>24.471640010247864</v>
      </c>
      <c r="AM8" s="6">
        <f t="shared" si="14"/>
        <v>5.5080217734638746E-2</v>
      </c>
      <c r="AN8" s="6">
        <f t="shared" si="14"/>
        <v>1.787603430115094</v>
      </c>
      <c r="AO8" s="6">
        <f t="shared" si="14"/>
        <v>0.31145359482677543</v>
      </c>
      <c r="AP8" s="6">
        <f t="shared" si="14"/>
        <v>0.26138066961346751</v>
      </c>
      <c r="AQ8" s="6">
        <f t="shared" si="14"/>
        <v>5.0072925213307954E-3</v>
      </c>
      <c r="AR8" s="6">
        <f t="shared" si="14"/>
        <v>1.7074867497738013</v>
      </c>
      <c r="AS8" s="6">
        <f t="shared" si="14"/>
        <v>1.0014585042661591E-2</v>
      </c>
      <c r="AT8" s="111">
        <f t="shared" si="14"/>
        <v>4.0058340170646363E-2</v>
      </c>
    </row>
    <row r="9" spans="1:47">
      <c r="A9" s="127" t="s">
        <v>64</v>
      </c>
      <c r="B9" s="17" t="s">
        <v>58</v>
      </c>
      <c r="C9" s="17" t="s">
        <v>59</v>
      </c>
      <c r="D9" s="113">
        <v>33</v>
      </c>
      <c r="E9" s="104">
        <v>0.1016</v>
      </c>
      <c r="F9" s="6">
        <v>0.68200000000000005</v>
      </c>
      <c r="G9" s="6">
        <v>101.2</v>
      </c>
      <c r="H9" s="6">
        <f t="shared" si="0"/>
        <v>996.06299212598435</v>
      </c>
      <c r="I9" s="6">
        <v>9.9967426710097733</v>
      </c>
      <c r="J9" s="111">
        <f t="shared" si="1"/>
        <v>9957.3854163995002</v>
      </c>
      <c r="K9" s="17"/>
      <c r="L9" s="339">
        <v>0.64800000000000002</v>
      </c>
      <c r="M9" s="6">
        <v>8.09</v>
      </c>
      <c r="N9" s="6">
        <v>25.228000000000002</v>
      </c>
      <c r="O9" s="6">
        <v>4.4999999999999998E-2</v>
      </c>
      <c r="P9" s="6">
        <v>1.657</v>
      </c>
      <c r="Q9" s="6">
        <v>0.248</v>
      </c>
      <c r="R9" s="6">
        <v>0.252</v>
      </c>
      <c r="S9" s="339">
        <v>3.0000000000000001E-3</v>
      </c>
      <c r="T9" s="6">
        <v>2.504</v>
      </c>
      <c r="U9" s="6">
        <v>8.9999999999999993E-3</v>
      </c>
      <c r="V9" s="111">
        <v>0.04</v>
      </c>
      <c r="W9" s="6" t="str">
        <f t="shared" si="2"/>
        <v/>
      </c>
      <c r="X9" s="63">
        <f t="shared" si="3"/>
        <v>6452.3857498268762</v>
      </c>
      <c r="Y9" s="63">
        <f t="shared" si="4"/>
        <v>80555.248018671962</v>
      </c>
      <c r="Z9" s="63">
        <f t="shared" si="5"/>
        <v>251204.91928492661</v>
      </c>
      <c r="AA9" s="63">
        <f t="shared" si="6"/>
        <v>448.08234373797751</v>
      </c>
      <c r="AB9" s="63">
        <f t="shared" si="7"/>
        <v>16499.387634973973</v>
      </c>
      <c r="AC9" s="63">
        <f t="shared" si="8"/>
        <v>2469.4315832670759</v>
      </c>
      <c r="AD9" s="63">
        <f t="shared" si="9"/>
        <v>2509.2611249326742</v>
      </c>
      <c r="AE9" s="63">
        <f t="shared" si="10"/>
        <v>29.8721562491985</v>
      </c>
      <c r="AF9" s="63">
        <f t="shared" si="11"/>
        <v>24933.29308266435</v>
      </c>
      <c r="AG9" s="63">
        <f t="shared" si="12"/>
        <v>89.616468747595491</v>
      </c>
      <c r="AH9" s="137">
        <f t="shared" si="13"/>
        <v>398.29541665598003</v>
      </c>
      <c r="AI9" s="6" t="str">
        <f t="shared" si="15"/>
        <v/>
      </c>
      <c r="AJ9" s="6">
        <f t="shared" si="14"/>
        <v>0.64523857498268766</v>
      </c>
      <c r="AK9" s="6">
        <f t="shared" si="14"/>
        <v>8.0555248018671968</v>
      </c>
      <c r="AL9" s="6">
        <f t="shared" si="14"/>
        <v>25.120491928492662</v>
      </c>
      <c r="AM9" s="6">
        <f t="shared" si="14"/>
        <v>4.4808234373797752E-2</v>
      </c>
      <c r="AN9" s="6">
        <f t="shared" si="14"/>
        <v>1.6499387634973972</v>
      </c>
      <c r="AO9" s="6">
        <f t="shared" si="14"/>
        <v>0.2469431583267076</v>
      </c>
      <c r="AP9" s="6">
        <f t="shared" si="14"/>
        <v>0.25092611249326741</v>
      </c>
      <c r="AQ9" s="6">
        <f t="shared" si="14"/>
        <v>2.9872156249198499E-3</v>
      </c>
      <c r="AR9" s="6">
        <f t="shared" si="14"/>
        <v>2.4933293082664352</v>
      </c>
      <c r="AS9" s="6">
        <f t="shared" si="14"/>
        <v>8.9616468747595497E-3</v>
      </c>
      <c r="AT9" s="111">
        <f t="shared" si="14"/>
        <v>3.9829541665598003E-2</v>
      </c>
    </row>
    <row r="10" spans="1:47">
      <c r="A10" s="127" t="s">
        <v>65</v>
      </c>
      <c r="B10" s="17" t="s">
        <v>58</v>
      </c>
      <c r="C10" s="17" t="s">
        <v>59</v>
      </c>
      <c r="D10" s="113">
        <v>38.1</v>
      </c>
      <c r="E10" s="104">
        <v>0.10199999999999999</v>
      </c>
      <c r="F10" s="6">
        <v>0.70299999999999996</v>
      </c>
      <c r="G10" s="6">
        <v>100.03100000000001</v>
      </c>
      <c r="H10" s="6">
        <f t="shared" si="0"/>
        <v>980.69607843137271</v>
      </c>
      <c r="I10" s="6">
        <v>10.035333333333334</v>
      </c>
      <c r="J10" s="111">
        <f t="shared" si="1"/>
        <v>9841.6120457516354</v>
      </c>
      <c r="K10" s="17"/>
      <c r="L10" s="339">
        <v>0.79600000000000004</v>
      </c>
      <c r="M10" s="6">
        <v>11.737</v>
      </c>
      <c r="N10" s="6">
        <v>27.934999999999999</v>
      </c>
      <c r="O10" s="6">
        <v>1.6E-2</v>
      </c>
      <c r="P10" s="6">
        <v>1.3240000000000001</v>
      </c>
      <c r="Q10" s="6">
        <v>0.318</v>
      </c>
      <c r="R10" s="6">
        <v>0.36599999999999999</v>
      </c>
      <c r="S10" s="339">
        <v>2E-3</v>
      </c>
      <c r="T10" s="6">
        <v>2.2330000000000001</v>
      </c>
      <c r="U10" s="6">
        <v>1.0999999999999999E-2</v>
      </c>
      <c r="V10" s="111">
        <v>4.1000000000000002E-2</v>
      </c>
      <c r="W10" s="6" t="str">
        <f t="shared" si="2"/>
        <v/>
      </c>
      <c r="X10" s="63">
        <f t="shared" si="3"/>
        <v>7833.9231884183018</v>
      </c>
      <c r="Y10" s="63">
        <f t="shared" si="4"/>
        <v>115511.00058098695</v>
      </c>
      <c r="Z10" s="63">
        <f t="shared" si="5"/>
        <v>274925.43249807192</v>
      </c>
      <c r="AA10" s="63">
        <f t="shared" si="6"/>
        <v>157.46579273202616</v>
      </c>
      <c r="AB10" s="63">
        <f t="shared" si="7"/>
        <v>13030.294348575166</v>
      </c>
      <c r="AC10" s="63">
        <f t="shared" si="8"/>
        <v>3129.6326305490202</v>
      </c>
      <c r="AD10" s="63">
        <f t="shared" si="9"/>
        <v>3602.0300087450983</v>
      </c>
      <c r="AE10" s="63">
        <f t="shared" si="10"/>
        <v>19.68322409150327</v>
      </c>
      <c r="AF10" s="63">
        <f t="shared" si="11"/>
        <v>21976.319698163403</v>
      </c>
      <c r="AG10" s="63">
        <f t="shared" si="12"/>
        <v>108.25773250326799</v>
      </c>
      <c r="AH10" s="137">
        <f t="shared" si="13"/>
        <v>403.50609387581704</v>
      </c>
      <c r="AI10" s="6" t="str">
        <f t="shared" si="15"/>
        <v/>
      </c>
      <c r="AJ10" s="6">
        <f t="shared" si="14"/>
        <v>0.78339231884183014</v>
      </c>
      <c r="AK10" s="6">
        <f t="shared" si="14"/>
        <v>11.551100058098696</v>
      </c>
      <c r="AL10" s="6">
        <f t="shared" si="14"/>
        <v>27.492543249807191</v>
      </c>
      <c r="AM10" s="6">
        <f t="shared" si="14"/>
        <v>1.5746579273202617E-2</v>
      </c>
      <c r="AN10" s="6">
        <f t="shared" si="14"/>
        <v>1.3030294348575167</v>
      </c>
      <c r="AO10" s="6">
        <f t="shared" si="14"/>
        <v>0.31296326305490202</v>
      </c>
      <c r="AP10" s="6">
        <f t="shared" si="14"/>
        <v>0.36020300087450985</v>
      </c>
      <c r="AQ10" s="6">
        <f t="shared" si="14"/>
        <v>1.9683224091503271E-3</v>
      </c>
      <c r="AR10" s="6">
        <f t="shared" si="14"/>
        <v>2.1976319698163405</v>
      </c>
      <c r="AS10" s="6">
        <f t="shared" si="14"/>
        <v>1.08257732503268E-2</v>
      </c>
      <c r="AT10" s="111">
        <f t="shared" si="14"/>
        <v>4.0350609387581705E-2</v>
      </c>
    </row>
    <row r="11" spans="1:47">
      <c r="A11" s="127" t="s">
        <v>66</v>
      </c>
      <c r="B11" s="17" t="s">
        <v>58</v>
      </c>
      <c r="C11" s="17" t="s">
        <v>59</v>
      </c>
      <c r="D11" s="113">
        <v>38.1</v>
      </c>
      <c r="E11" s="104">
        <v>0.1048</v>
      </c>
      <c r="F11" s="6">
        <v>0.68700000000000006</v>
      </c>
      <c r="G11" s="6">
        <v>101.405</v>
      </c>
      <c r="H11" s="6">
        <f t="shared" si="0"/>
        <v>967.60496183206101</v>
      </c>
      <c r="I11" s="6">
        <v>10.140385894876914</v>
      </c>
      <c r="J11" s="111">
        <f t="shared" si="1"/>
        <v>9811.8877067747471</v>
      </c>
      <c r="K11" s="17"/>
      <c r="L11" s="339">
        <v>0.82699999999999996</v>
      </c>
      <c r="M11" s="6">
        <v>12.004</v>
      </c>
      <c r="N11" s="6">
        <v>28.798999999999999</v>
      </c>
      <c r="O11" s="6">
        <v>4.0000000000000001E-3</v>
      </c>
      <c r="P11" s="6">
        <v>1.375</v>
      </c>
      <c r="Q11" s="6">
        <v>0.34799999999999998</v>
      </c>
      <c r="R11" s="6">
        <v>0.377</v>
      </c>
      <c r="S11" s="339">
        <v>2E-3</v>
      </c>
      <c r="T11" s="6">
        <v>2.3159999999999998</v>
      </c>
      <c r="U11" s="6">
        <v>1.0999999999999999E-2</v>
      </c>
      <c r="V11" s="111">
        <v>4.2000000000000003E-2</v>
      </c>
      <c r="W11" s="6" t="str">
        <f t="shared" si="2"/>
        <v/>
      </c>
      <c r="X11" s="63">
        <f t="shared" si="3"/>
        <v>8114.4311335027151</v>
      </c>
      <c r="Y11" s="63">
        <f t="shared" si="4"/>
        <v>117781.90003212406</v>
      </c>
      <c r="Z11" s="63">
        <f t="shared" si="5"/>
        <v>282572.55406740593</v>
      </c>
      <c r="AA11" s="63">
        <f t="shared" si="6"/>
        <v>39.247550827098991</v>
      </c>
      <c r="AB11" s="63">
        <f t="shared" si="7"/>
        <v>13491.345596815278</v>
      </c>
      <c r="AC11" s="63">
        <f t="shared" si="8"/>
        <v>3414.5369219576119</v>
      </c>
      <c r="AD11" s="63">
        <f t="shared" si="9"/>
        <v>3699.0816654540795</v>
      </c>
      <c r="AE11" s="63">
        <f t="shared" si="10"/>
        <v>19.623775413549495</v>
      </c>
      <c r="AF11" s="63">
        <f t="shared" si="11"/>
        <v>22724.331928890311</v>
      </c>
      <c r="AG11" s="63">
        <f t="shared" si="12"/>
        <v>107.93076477452222</v>
      </c>
      <c r="AH11" s="137">
        <f t="shared" si="13"/>
        <v>412.09928368453939</v>
      </c>
      <c r="AI11" s="6" t="str">
        <f t="shared" si="15"/>
        <v/>
      </c>
      <c r="AJ11" s="6">
        <f t="shared" si="14"/>
        <v>0.81144311335027153</v>
      </c>
      <c r="AK11" s="6">
        <f t="shared" si="14"/>
        <v>11.778190003212407</v>
      </c>
      <c r="AL11" s="6">
        <f t="shared" si="14"/>
        <v>28.257255406740594</v>
      </c>
      <c r="AM11" s="6">
        <f t="shared" si="14"/>
        <v>3.9247550827098991E-3</v>
      </c>
      <c r="AN11" s="6">
        <f t="shared" si="14"/>
        <v>1.3491345596815278</v>
      </c>
      <c r="AO11" s="6">
        <f t="shared" si="14"/>
        <v>0.34145369219576116</v>
      </c>
      <c r="AP11" s="6">
        <f t="shared" si="14"/>
        <v>0.36990816654540792</v>
      </c>
      <c r="AQ11" s="6">
        <f t="shared" si="14"/>
        <v>1.9623775413549495E-3</v>
      </c>
      <c r="AR11" s="6">
        <f t="shared" si="14"/>
        <v>2.2724331928890313</v>
      </c>
      <c r="AS11" s="6">
        <f t="shared" si="14"/>
        <v>1.0793076477452222E-2</v>
      </c>
      <c r="AT11" s="111">
        <f t="shared" si="14"/>
        <v>4.1209928368453941E-2</v>
      </c>
    </row>
    <row r="12" spans="1:47">
      <c r="A12" s="127" t="s">
        <v>67</v>
      </c>
      <c r="B12" s="17" t="s">
        <v>58</v>
      </c>
      <c r="C12" s="17" t="s">
        <v>59</v>
      </c>
      <c r="D12" s="113">
        <v>38.1</v>
      </c>
      <c r="E12" s="104">
        <v>0.1095</v>
      </c>
      <c r="F12" s="6">
        <v>0.72299999999999998</v>
      </c>
      <c r="G12" s="6">
        <v>100.702</v>
      </c>
      <c r="H12" s="6">
        <f t="shared" si="0"/>
        <v>919.65296803652961</v>
      </c>
      <c r="I12" s="6">
        <v>10.058271935699931</v>
      </c>
      <c r="J12" s="111">
        <f t="shared" si="1"/>
        <v>9250.119638984972</v>
      </c>
      <c r="K12" s="17"/>
      <c r="L12" s="339">
        <v>0.84499999999999997</v>
      </c>
      <c r="M12" s="6">
        <v>12.635</v>
      </c>
      <c r="N12" s="6">
        <v>30.321999999999999</v>
      </c>
      <c r="O12" s="6">
        <v>1.4E-2</v>
      </c>
      <c r="P12" s="6">
        <v>1.4510000000000001</v>
      </c>
      <c r="Q12" s="6">
        <v>0.33400000000000002</v>
      </c>
      <c r="R12" s="6">
        <v>0.39500000000000002</v>
      </c>
      <c r="S12" s="339">
        <v>2E-3</v>
      </c>
      <c r="T12" s="6">
        <v>2.3780000000000001</v>
      </c>
      <c r="U12" s="6">
        <v>1.2E-2</v>
      </c>
      <c r="V12" s="111">
        <v>4.2999999999999997E-2</v>
      </c>
      <c r="W12" s="6" t="str">
        <f t="shared" si="2"/>
        <v/>
      </c>
      <c r="X12" s="63">
        <f t="shared" si="3"/>
        <v>7816.3510949423007</v>
      </c>
      <c r="Y12" s="63">
        <f t="shared" si="4"/>
        <v>116875.26163857512</v>
      </c>
      <c r="Z12" s="63">
        <f t="shared" si="5"/>
        <v>280482.12769330229</v>
      </c>
      <c r="AA12" s="63">
        <f t="shared" si="6"/>
        <v>129.5016749457896</v>
      </c>
      <c r="AB12" s="63">
        <f t="shared" si="7"/>
        <v>13421.923596167195</v>
      </c>
      <c r="AC12" s="63">
        <f t="shared" si="8"/>
        <v>3089.5399594209807</v>
      </c>
      <c r="AD12" s="63">
        <f t="shared" si="9"/>
        <v>3653.7972573990642</v>
      </c>
      <c r="AE12" s="63">
        <f t="shared" si="10"/>
        <v>18.500239277969943</v>
      </c>
      <c r="AF12" s="63">
        <f t="shared" si="11"/>
        <v>21996.784501506263</v>
      </c>
      <c r="AG12" s="63">
        <f t="shared" si="12"/>
        <v>111.00143566781966</v>
      </c>
      <c r="AH12" s="137">
        <f t="shared" si="13"/>
        <v>397.75514447635373</v>
      </c>
      <c r="AI12" s="6" t="str">
        <f t="shared" si="15"/>
        <v/>
      </c>
      <c r="AJ12" s="6">
        <f t="shared" si="14"/>
        <v>0.7816351094942301</v>
      </c>
      <c r="AK12" s="6">
        <f t="shared" si="14"/>
        <v>11.687526163857513</v>
      </c>
      <c r="AL12" s="6">
        <f t="shared" si="14"/>
        <v>28.048212769330227</v>
      </c>
      <c r="AM12" s="6">
        <f t="shared" si="14"/>
        <v>1.295016749457896E-2</v>
      </c>
      <c r="AN12" s="6">
        <f t="shared" si="14"/>
        <v>1.3421923596167196</v>
      </c>
      <c r="AO12" s="6">
        <f t="shared" si="14"/>
        <v>0.30895399594209805</v>
      </c>
      <c r="AP12" s="6">
        <f t="shared" si="14"/>
        <v>0.3653797257399064</v>
      </c>
      <c r="AQ12" s="6">
        <f t="shared" si="14"/>
        <v>1.8500239277969943E-3</v>
      </c>
      <c r="AR12" s="6">
        <f t="shared" si="14"/>
        <v>2.1996784501506261</v>
      </c>
      <c r="AS12" s="6">
        <f t="shared" si="14"/>
        <v>1.1100143566781967E-2</v>
      </c>
      <c r="AT12" s="111">
        <f t="shared" si="14"/>
        <v>3.9775514447635371E-2</v>
      </c>
    </row>
    <row r="13" spans="1:47">
      <c r="A13" s="127" t="s">
        <v>68</v>
      </c>
      <c r="B13" s="17" t="s">
        <v>58</v>
      </c>
      <c r="C13" s="17" t="s">
        <v>59</v>
      </c>
      <c r="D13" s="113">
        <v>38.299999999999997</v>
      </c>
      <c r="E13" s="104">
        <v>0.1061</v>
      </c>
      <c r="F13" s="6">
        <v>0.68100000000000005</v>
      </c>
      <c r="G13" s="6">
        <v>100.76600000000001</v>
      </c>
      <c r="H13" s="6">
        <f t="shared" si="0"/>
        <v>949.72667295004715</v>
      </c>
      <c r="I13" s="6">
        <v>10.083944037308461</v>
      </c>
      <c r="J13" s="111">
        <f t="shared" si="1"/>
        <v>9576.9906207674303</v>
      </c>
      <c r="K13" s="17"/>
      <c r="L13" s="339">
        <v>0.80200000000000005</v>
      </c>
      <c r="M13" s="6">
        <v>11.27</v>
      </c>
      <c r="N13" s="6">
        <v>26.62</v>
      </c>
      <c r="O13" s="6">
        <v>7.0000000000000001E-3</v>
      </c>
      <c r="P13" s="6">
        <v>1.234</v>
      </c>
      <c r="Q13" s="6">
        <v>0.30599999999999999</v>
      </c>
      <c r="R13" s="6">
        <v>0.34399999999999997</v>
      </c>
      <c r="S13" s="339">
        <v>2E-3</v>
      </c>
      <c r="T13" s="6">
        <v>2.1589999999999998</v>
      </c>
      <c r="U13" s="6">
        <v>0.01</v>
      </c>
      <c r="V13" s="111">
        <v>3.9E-2</v>
      </c>
      <c r="W13" s="6" t="str">
        <f t="shared" si="2"/>
        <v/>
      </c>
      <c r="X13" s="63">
        <f t="shared" si="3"/>
        <v>7680.7464778554795</v>
      </c>
      <c r="Y13" s="63">
        <f t="shared" si="4"/>
        <v>107932.68429604893</v>
      </c>
      <c r="Z13" s="63">
        <f t="shared" si="5"/>
        <v>254939.49032482901</v>
      </c>
      <c r="AA13" s="63">
        <f t="shared" si="6"/>
        <v>67.038934345372013</v>
      </c>
      <c r="AB13" s="63">
        <f t="shared" si="7"/>
        <v>11818.006426027008</v>
      </c>
      <c r="AC13" s="63">
        <f t="shared" si="8"/>
        <v>2930.5591299548337</v>
      </c>
      <c r="AD13" s="63">
        <f t="shared" si="9"/>
        <v>3294.4847735439957</v>
      </c>
      <c r="AE13" s="63">
        <f t="shared" si="10"/>
        <v>19.153981241534861</v>
      </c>
      <c r="AF13" s="63">
        <f t="shared" si="11"/>
        <v>20676.722750236881</v>
      </c>
      <c r="AG13" s="63">
        <f t="shared" si="12"/>
        <v>95.76990620767431</v>
      </c>
      <c r="AH13" s="137">
        <f t="shared" si="13"/>
        <v>373.50263420992979</v>
      </c>
      <c r="AI13" s="6" t="str">
        <f t="shared" si="15"/>
        <v/>
      </c>
      <c r="AJ13" s="6">
        <f t="shared" si="14"/>
        <v>0.7680746477855479</v>
      </c>
      <c r="AK13" s="6">
        <f t="shared" si="14"/>
        <v>10.793268429604893</v>
      </c>
      <c r="AL13" s="6">
        <f t="shared" si="14"/>
        <v>25.493949032482902</v>
      </c>
      <c r="AM13" s="6">
        <f t="shared" si="14"/>
        <v>6.7038934345372012E-3</v>
      </c>
      <c r="AN13" s="6">
        <f t="shared" si="14"/>
        <v>1.1818006426027008</v>
      </c>
      <c r="AO13" s="6">
        <f t="shared" si="14"/>
        <v>0.29305591299548339</v>
      </c>
      <c r="AP13" s="6">
        <f t="shared" si="14"/>
        <v>0.32944847735439958</v>
      </c>
      <c r="AQ13" s="6">
        <f t="shared" si="14"/>
        <v>1.9153981241534861E-3</v>
      </c>
      <c r="AR13" s="6">
        <f t="shared" si="14"/>
        <v>2.0676722750236882</v>
      </c>
      <c r="AS13" s="6">
        <f t="shared" si="14"/>
        <v>9.576990620767431E-3</v>
      </c>
      <c r="AT13" s="111">
        <f t="shared" si="14"/>
        <v>3.7350263420992978E-2</v>
      </c>
    </row>
    <row r="14" spans="1:47">
      <c r="A14" s="127" t="s">
        <v>69</v>
      </c>
      <c r="B14" s="17" t="s">
        <v>58</v>
      </c>
      <c r="C14" s="17" t="s">
        <v>59</v>
      </c>
      <c r="D14" s="113">
        <v>39.299999999999997</v>
      </c>
      <c r="E14" s="104">
        <v>0.1106</v>
      </c>
      <c r="F14" s="6">
        <v>0.65300000000000002</v>
      </c>
      <c r="G14" s="6">
        <v>101.03400000000001</v>
      </c>
      <c r="H14" s="6">
        <f t="shared" si="0"/>
        <v>913.50813743218805</v>
      </c>
      <c r="I14" s="6">
        <v>10.01067378252168</v>
      </c>
      <c r="J14" s="111">
        <f t="shared" si="1"/>
        <v>9144.8319615126165</v>
      </c>
      <c r="K14" s="17"/>
      <c r="L14" s="339">
        <v>0.64300000000000002</v>
      </c>
      <c r="M14" s="6">
        <v>8.7550000000000008</v>
      </c>
      <c r="N14" s="6">
        <v>21.164000000000001</v>
      </c>
      <c r="O14" s="6">
        <v>2.4E-2</v>
      </c>
      <c r="P14" s="6">
        <v>1.0740000000000001</v>
      </c>
      <c r="Q14" s="6">
        <v>0.25</v>
      </c>
      <c r="R14" s="6">
        <v>0.254</v>
      </c>
      <c r="S14" s="339">
        <v>1E-3</v>
      </c>
      <c r="T14" s="6">
        <v>2.738</v>
      </c>
      <c r="U14" s="6">
        <v>7.0000000000000001E-3</v>
      </c>
      <c r="V14" s="111">
        <v>3.2000000000000001E-2</v>
      </c>
      <c r="W14" s="6" t="str">
        <f t="shared" si="2"/>
        <v/>
      </c>
      <c r="X14" s="63">
        <f t="shared" si="3"/>
        <v>5880.1269512526123</v>
      </c>
      <c r="Y14" s="63">
        <f t="shared" si="4"/>
        <v>80063.003823042964</v>
      </c>
      <c r="Z14" s="63">
        <f t="shared" si="5"/>
        <v>193541.22363345302</v>
      </c>
      <c r="AA14" s="63">
        <f t="shared" si="6"/>
        <v>219.47596707630279</v>
      </c>
      <c r="AB14" s="63">
        <f t="shared" si="7"/>
        <v>9821.5495266645503</v>
      </c>
      <c r="AC14" s="63">
        <f t="shared" si="8"/>
        <v>2286.2079903781541</v>
      </c>
      <c r="AD14" s="63">
        <f t="shared" si="9"/>
        <v>2322.7873182242047</v>
      </c>
      <c r="AE14" s="63">
        <f t="shared" si="10"/>
        <v>9.144831961512617</v>
      </c>
      <c r="AF14" s="63">
        <f t="shared" si="11"/>
        <v>25038.549910621543</v>
      </c>
      <c r="AG14" s="63">
        <f t="shared" si="12"/>
        <v>64.013823730588314</v>
      </c>
      <c r="AH14" s="137">
        <f t="shared" si="13"/>
        <v>292.63462276840374</v>
      </c>
      <c r="AI14" s="6" t="str">
        <f t="shared" si="15"/>
        <v/>
      </c>
      <c r="AJ14" s="6">
        <f t="shared" si="14"/>
        <v>0.58801269512526122</v>
      </c>
      <c r="AK14" s="6">
        <f t="shared" si="14"/>
        <v>8.0063003823042962</v>
      </c>
      <c r="AL14" s="6">
        <f t="shared" si="14"/>
        <v>19.354122363345301</v>
      </c>
      <c r="AM14" s="6">
        <f t="shared" si="14"/>
        <v>2.1947596707630281E-2</v>
      </c>
      <c r="AN14" s="6">
        <f t="shared" si="14"/>
        <v>0.98215495266645503</v>
      </c>
      <c r="AO14" s="6">
        <f t="shared" si="14"/>
        <v>0.2286207990378154</v>
      </c>
      <c r="AP14" s="6">
        <f t="shared" si="14"/>
        <v>0.23227873182242048</v>
      </c>
      <c r="AQ14" s="6">
        <f t="shared" si="14"/>
        <v>9.1448319615126169E-4</v>
      </c>
      <c r="AR14" s="6">
        <f t="shared" si="14"/>
        <v>2.5038549910621541</v>
      </c>
      <c r="AS14" s="6">
        <f t="shared" si="14"/>
        <v>6.401382373058831E-3</v>
      </c>
      <c r="AT14" s="111">
        <f t="shared" si="14"/>
        <v>2.9263462276840374E-2</v>
      </c>
    </row>
    <row r="15" spans="1:47">
      <c r="A15" s="127" t="s">
        <v>70</v>
      </c>
      <c r="B15" s="17" t="s">
        <v>58</v>
      </c>
      <c r="C15" s="17" t="s">
        <v>59</v>
      </c>
      <c r="D15" s="113">
        <v>43.4</v>
      </c>
      <c r="E15" s="104">
        <v>0.1037</v>
      </c>
      <c r="F15" s="6">
        <v>0.67900000000000005</v>
      </c>
      <c r="G15" s="6">
        <v>100.08199999999999</v>
      </c>
      <c r="H15" s="6">
        <f t="shared" si="0"/>
        <v>965.11089681774342</v>
      </c>
      <c r="I15" s="6">
        <v>9.9181937172774859</v>
      </c>
      <c r="J15" s="111">
        <f t="shared" si="1"/>
        <v>9572.1568332937823</v>
      </c>
      <c r="K15" s="17"/>
      <c r="L15" s="339">
        <v>0.76800000000000002</v>
      </c>
      <c r="M15" s="6">
        <v>10.659000000000001</v>
      </c>
      <c r="N15" s="6">
        <v>23.395</v>
      </c>
      <c r="O15" s="6">
        <v>1.0999999999999999E-2</v>
      </c>
      <c r="P15" s="6">
        <v>1.127</v>
      </c>
      <c r="Q15" s="6">
        <v>0.35299999999999998</v>
      </c>
      <c r="R15" s="6">
        <v>0.34300000000000003</v>
      </c>
      <c r="S15" s="339">
        <v>1E-3</v>
      </c>
      <c r="T15" s="6">
        <v>2.1589999999999998</v>
      </c>
      <c r="U15" s="6">
        <v>0.01</v>
      </c>
      <c r="V15" s="111">
        <v>3.4000000000000002E-2</v>
      </c>
      <c r="W15" s="6" t="str">
        <f t="shared" si="2"/>
        <v/>
      </c>
      <c r="X15" s="63">
        <f t="shared" si="3"/>
        <v>7351.4164479696246</v>
      </c>
      <c r="Y15" s="63">
        <f t="shared" si="4"/>
        <v>102029.61968607843</v>
      </c>
      <c r="Z15" s="63">
        <f t="shared" si="5"/>
        <v>223940.60911490803</v>
      </c>
      <c r="AA15" s="63">
        <f t="shared" si="6"/>
        <v>105.2937251662316</v>
      </c>
      <c r="AB15" s="63">
        <f t="shared" si="7"/>
        <v>10787.820751122093</v>
      </c>
      <c r="AC15" s="63">
        <f t="shared" si="8"/>
        <v>3378.9713621527048</v>
      </c>
      <c r="AD15" s="63">
        <f t="shared" si="9"/>
        <v>3283.2497938197675</v>
      </c>
      <c r="AE15" s="63">
        <f t="shared" si="10"/>
        <v>9.5721568332937821</v>
      </c>
      <c r="AF15" s="63">
        <f t="shared" si="11"/>
        <v>20666.286603081273</v>
      </c>
      <c r="AG15" s="63">
        <f t="shared" si="12"/>
        <v>95.721568332937821</v>
      </c>
      <c r="AH15" s="137">
        <f t="shared" si="13"/>
        <v>325.45333233198863</v>
      </c>
      <c r="AI15" s="6" t="str">
        <f t="shared" si="15"/>
        <v/>
      </c>
      <c r="AJ15" s="6">
        <f t="shared" si="14"/>
        <v>0.73514164479696242</v>
      </c>
      <c r="AK15" s="6">
        <f t="shared" si="14"/>
        <v>10.202961968607843</v>
      </c>
      <c r="AL15" s="6">
        <f t="shared" si="14"/>
        <v>22.394060911490804</v>
      </c>
      <c r="AM15" s="6">
        <f t="shared" si="14"/>
        <v>1.052937251662316E-2</v>
      </c>
      <c r="AN15" s="6">
        <f t="shared" si="14"/>
        <v>1.0787820751122092</v>
      </c>
      <c r="AO15" s="6">
        <f t="shared" si="14"/>
        <v>0.33789713621527051</v>
      </c>
      <c r="AP15" s="6">
        <f t="shared" si="14"/>
        <v>0.32832497938197674</v>
      </c>
      <c r="AQ15" s="6">
        <f t="shared" si="14"/>
        <v>9.5721568332937819E-4</v>
      </c>
      <c r="AR15" s="6">
        <f t="shared" si="14"/>
        <v>2.0666286603081274</v>
      </c>
      <c r="AS15" s="6">
        <f t="shared" si="14"/>
        <v>9.5721568332937813E-3</v>
      </c>
      <c r="AT15" s="111">
        <f t="shared" si="14"/>
        <v>3.2545333233198866E-2</v>
      </c>
    </row>
    <row r="16" spans="1:47">
      <c r="A16" s="127" t="s">
        <v>71</v>
      </c>
      <c r="B16" s="17" t="s">
        <v>58</v>
      </c>
      <c r="C16" s="17" t="s">
        <v>59</v>
      </c>
      <c r="D16" s="113">
        <v>43.5</v>
      </c>
      <c r="E16" s="104">
        <v>0.10390000000000001</v>
      </c>
      <c r="F16" s="6">
        <v>0.68100000000000005</v>
      </c>
      <c r="G16" s="6">
        <v>100.774</v>
      </c>
      <c r="H16" s="6">
        <f t="shared" si="0"/>
        <v>969.91337824831567</v>
      </c>
      <c r="I16" s="6">
        <v>9.9840954274353884</v>
      </c>
      <c r="J16" s="111">
        <f t="shared" si="1"/>
        <v>9683.7077247774196</v>
      </c>
      <c r="K16" s="17"/>
      <c r="L16" s="339">
        <v>0.50800000000000001</v>
      </c>
      <c r="M16" s="6">
        <v>7.0330000000000004</v>
      </c>
      <c r="N16" s="6">
        <v>17.815999999999999</v>
      </c>
      <c r="O16" s="6">
        <v>8.9999999999999993E-3</v>
      </c>
      <c r="P16" s="6">
        <v>0.92</v>
      </c>
      <c r="Q16" s="6">
        <v>0.34399999999999997</v>
      </c>
      <c r="R16" s="6">
        <v>0.23300000000000001</v>
      </c>
      <c r="S16" s="339">
        <v>1E-3</v>
      </c>
      <c r="T16" s="6">
        <v>2.79</v>
      </c>
      <c r="U16" s="6">
        <v>8.9999999999999993E-3</v>
      </c>
      <c r="V16" s="111">
        <v>3.2000000000000001E-2</v>
      </c>
      <c r="W16" s="6" t="str">
        <f t="shared" si="2"/>
        <v/>
      </c>
      <c r="X16" s="63">
        <f t="shared" si="3"/>
        <v>4919.3235241869288</v>
      </c>
      <c r="Y16" s="63">
        <f t="shared" si="4"/>
        <v>68105.516428359595</v>
      </c>
      <c r="Z16" s="63">
        <f t="shared" si="5"/>
        <v>172524.9368246345</v>
      </c>
      <c r="AA16" s="63">
        <f t="shared" si="6"/>
        <v>87.153369522996769</v>
      </c>
      <c r="AB16" s="63">
        <f t="shared" si="7"/>
        <v>8909.0111067952257</v>
      </c>
      <c r="AC16" s="63">
        <f t="shared" si="8"/>
        <v>3331.195457323432</v>
      </c>
      <c r="AD16" s="63">
        <f t="shared" si="9"/>
        <v>2256.303899873139</v>
      </c>
      <c r="AE16" s="63">
        <f t="shared" si="10"/>
        <v>9.6837077247774204</v>
      </c>
      <c r="AF16" s="63">
        <f t="shared" si="11"/>
        <v>27017.544552129002</v>
      </c>
      <c r="AG16" s="63">
        <f t="shared" si="12"/>
        <v>87.153369522996769</v>
      </c>
      <c r="AH16" s="137">
        <f t="shared" si="13"/>
        <v>309.87864719287745</v>
      </c>
      <c r="AI16" s="6" t="str">
        <f t="shared" si="15"/>
        <v/>
      </c>
      <c r="AJ16" s="6">
        <f t="shared" si="14"/>
        <v>0.49193235241869288</v>
      </c>
      <c r="AK16" s="6">
        <f t="shared" si="14"/>
        <v>6.8105516428359598</v>
      </c>
      <c r="AL16" s="6">
        <f t="shared" si="14"/>
        <v>17.252493682463449</v>
      </c>
      <c r="AM16" s="6">
        <f t="shared" si="14"/>
        <v>8.7153369522996772E-3</v>
      </c>
      <c r="AN16" s="6">
        <f t="shared" si="14"/>
        <v>0.8909011106795226</v>
      </c>
      <c r="AO16" s="6">
        <f t="shared" si="14"/>
        <v>0.3331195457323432</v>
      </c>
      <c r="AP16" s="6">
        <f t="shared" si="14"/>
        <v>0.22563038998731391</v>
      </c>
      <c r="AQ16" s="6">
        <f t="shared" si="14"/>
        <v>9.6837077247774201E-4</v>
      </c>
      <c r="AR16" s="6">
        <f t="shared" si="14"/>
        <v>2.7017544552129</v>
      </c>
      <c r="AS16" s="6">
        <f t="shared" si="14"/>
        <v>8.7153369522996772E-3</v>
      </c>
      <c r="AT16" s="111">
        <f t="shared" si="14"/>
        <v>3.0987864719287744E-2</v>
      </c>
    </row>
    <row r="17" spans="1:46">
      <c r="A17" s="127" t="s">
        <v>72</v>
      </c>
      <c r="B17" s="17" t="s">
        <v>58</v>
      </c>
      <c r="C17" s="17" t="s">
        <v>59</v>
      </c>
      <c r="D17" s="113">
        <v>63</v>
      </c>
      <c r="E17" s="104">
        <v>0.10290000000000001</v>
      </c>
      <c r="F17" s="6">
        <v>0.70399999999999996</v>
      </c>
      <c r="G17" s="6">
        <v>100.895</v>
      </c>
      <c r="H17" s="6">
        <f t="shared" si="0"/>
        <v>980.51506316812436</v>
      </c>
      <c r="I17" s="6">
        <v>9.9420671494404225</v>
      </c>
      <c r="J17" s="111">
        <f t="shared" si="1"/>
        <v>9748.3465990553104</v>
      </c>
      <c r="K17" s="17"/>
      <c r="L17" s="339">
        <v>0.54800000000000004</v>
      </c>
      <c r="M17" s="6">
        <v>13.148999999999999</v>
      </c>
      <c r="N17" s="6">
        <v>22.574000000000002</v>
      </c>
      <c r="O17" s="6">
        <v>2.3E-2</v>
      </c>
      <c r="P17" s="6">
        <v>0.77800000000000002</v>
      </c>
      <c r="Q17" s="6">
        <v>0.307</v>
      </c>
      <c r="R17" s="6">
        <v>0.379</v>
      </c>
      <c r="S17" s="339">
        <v>1E-3</v>
      </c>
      <c r="T17" s="6">
        <v>1.7</v>
      </c>
      <c r="U17" s="6">
        <v>8.9999999999999993E-3</v>
      </c>
      <c r="V17" s="111">
        <v>3.1E-2</v>
      </c>
      <c r="W17" s="6" t="str">
        <f t="shared" si="2"/>
        <v/>
      </c>
      <c r="X17" s="63">
        <f t="shared" si="3"/>
        <v>5342.0939362823101</v>
      </c>
      <c r="Y17" s="63">
        <f t="shared" si="4"/>
        <v>128181.00943097827</v>
      </c>
      <c r="Z17" s="63">
        <f t="shared" si="5"/>
        <v>220059.17612707461</v>
      </c>
      <c r="AA17" s="63">
        <f t="shared" si="6"/>
        <v>224.21197177827213</v>
      </c>
      <c r="AB17" s="63">
        <f t="shared" si="7"/>
        <v>7584.2136540650317</v>
      </c>
      <c r="AC17" s="63">
        <f t="shared" si="8"/>
        <v>2992.7424059099803</v>
      </c>
      <c r="AD17" s="63">
        <f t="shared" si="9"/>
        <v>3694.6233610419627</v>
      </c>
      <c r="AE17" s="63">
        <f t="shared" si="10"/>
        <v>9.74834659905531</v>
      </c>
      <c r="AF17" s="63">
        <f t="shared" si="11"/>
        <v>16572.189218394029</v>
      </c>
      <c r="AG17" s="63">
        <f t="shared" si="12"/>
        <v>87.73511939149779</v>
      </c>
      <c r="AH17" s="137">
        <f t="shared" si="13"/>
        <v>302.19874457071461</v>
      </c>
      <c r="AI17" s="6" t="str">
        <f t="shared" si="15"/>
        <v/>
      </c>
      <c r="AJ17" s="6">
        <f t="shared" si="14"/>
        <v>0.53420939362823106</v>
      </c>
      <c r="AK17" s="6">
        <f t="shared" si="14"/>
        <v>12.818100943097827</v>
      </c>
      <c r="AL17" s="6">
        <f t="shared" si="14"/>
        <v>22.00591761270746</v>
      </c>
      <c r="AM17" s="6">
        <f t="shared" si="14"/>
        <v>2.2421197177827212E-2</v>
      </c>
      <c r="AN17" s="6">
        <f t="shared" si="14"/>
        <v>0.75842136540650318</v>
      </c>
      <c r="AO17" s="6">
        <f t="shared" si="14"/>
        <v>0.29927424059099805</v>
      </c>
      <c r="AP17" s="6">
        <f t="shared" si="14"/>
        <v>0.36946233610419627</v>
      </c>
      <c r="AQ17" s="6">
        <f t="shared" si="14"/>
        <v>9.7483465990553099E-4</v>
      </c>
      <c r="AR17" s="6">
        <f t="shared" si="14"/>
        <v>1.6572189218394029</v>
      </c>
      <c r="AS17" s="6">
        <f t="shared" si="14"/>
        <v>8.7735119391497782E-3</v>
      </c>
      <c r="AT17" s="111">
        <f t="shared" si="14"/>
        <v>3.0219874457071461E-2</v>
      </c>
    </row>
    <row r="18" spans="1:46">
      <c r="A18" s="127" t="s">
        <v>73</v>
      </c>
      <c r="B18" s="17" t="s">
        <v>58</v>
      </c>
      <c r="C18" s="17" t="s">
        <v>59</v>
      </c>
      <c r="D18" s="113">
        <v>68.2</v>
      </c>
      <c r="E18" s="104">
        <v>0.107</v>
      </c>
      <c r="F18" s="6">
        <v>0.68899999999999995</v>
      </c>
      <c r="G18" s="6">
        <v>100.658</v>
      </c>
      <c r="H18" s="6">
        <f t="shared" si="0"/>
        <v>940.72897196261681</v>
      </c>
      <c r="I18" s="6">
        <v>9.9715762273901802</v>
      </c>
      <c r="J18" s="111">
        <f t="shared" si="1"/>
        <v>9380.5506532396339</v>
      </c>
      <c r="K18" s="17"/>
      <c r="L18" s="339">
        <v>0.746</v>
      </c>
      <c r="M18" s="6">
        <v>12.654</v>
      </c>
      <c r="N18" s="6">
        <v>25.245999999999999</v>
      </c>
      <c r="O18" s="6">
        <v>2.3E-2</v>
      </c>
      <c r="P18" s="6">
        <v>1.0189999999999999</v>
      </c>
      <c r="Q18" s="6">
        <v>0.31900000000000001</v>
      </c>
      <c r="R18" s="6">
        <v>0.44600000000000001</v>
      </c>
      <c r="S18" s="339">
        <v>1E-3</v>
      </c>
      <c r="T18" s="6">
        <v>1.893</v>
      </c>
      <c r="U18" s="6">
        <v>0.01</v>
      </c>
      <c r="V18" s="111">
        <v>3.6999999999999998E-2</v>
      </c>
      <c r="W18" s="6" t="str">
        <f t="shared" si="2"/>
        <v/>
      </c>
      <c r="X18" s="63">
        <f t="shared" si="3"/>
        <v>6997.8907873167673</v>
      </c>
      <c r="Y18" s="63">
        <f t="shared" si="4"/>
        <v>118701.48796609433</v>
      </c>
      <c r="Z18" s="63">
        <f t="shared" si="5"/>
        <v>236821.38179168777</v>
      </c>
      <c r="AA18" s="63">
        <f t="shared" si="6"/>
        <v>215.75266502451157</v>
      </c>
      <c r="AB18" s="63">
        <f t="shared" si="7"/>
        <v>9558.7811156511852</v>
      </c>
      <c r="AC18" s="63">
        <f t="shared" si="8"/>
        <v>2992.3956583834433</v>
      </c>
      <c r="AD18" s="63">
        <f t="shared" si="9"/>
        <v>4183.7255913448771</v>
      </c>
      <c r="AE18" s="63">
        <f t="shared" si="10"/>
        <v>9.3805506532396343</v>
      </c>
      <c r="AF18" s="63">
        <f t="shared" si="11"/>
        <v>17757.382386582627</v>
      </c>
      <c r="AG18" s="63">
        <f t="shared" si="12"/>
        <v>93.805506532396336</v>
      </c>
      <c r="AH18" s="137">
        <f t="shared" si="13"/>
        <v>347.08037416986645</v>
      </c>
      <c r="AI18" s="6" t="str">
        <f t="shared" si="15"/>
        <v/>
      </c>
      <c r="AJ18" s="6">
        <f t="shared" si="14"/>
        <v>0.69978907873167673</v>
      </c>
      <c r="AK18" s="6">
        <f t="shared" si="14"/>
        <v>11.870148796609433</v>
      </c>
      <c r="AL18" s="6">
        <f t="shared" si="14"/>
        <v>23.682138179168778</v>
      </c>
      <c r="AM18" s="6">
        <f t="shared" si="14"/>
        <v>2.1575266502451156E-2</v>
      </c>
      <c r="AN18" s="6">
        <f t="shared" si="14"/>
        <v>0.95587811156511848</v>
      </c>
      <c r="AO18" s="6">
        <f t="shared" si="14"/>
        <v>0.29923956583834432</v>
      </c>
      <c r="AP18" s="6">
        <f t="shared" si="14"/>
        <v>0.41837255913448773</v>
      </c>
      <c r="AQ18" s="6">
        <f t="shared" si="14"/>
        <v>9.3805506532396339E-4</v>
      </c>
      <c r="AR18" s="6">
        <f t="shared" si="14"/>
        <v>1.7757382386582627</v>
      </c>
      <c r="AS18" s="6">
        <f t="shared" si="14"/>
        <v>9.3805506532396339E-3</v>
      </c>
      <c r="AT18" s="111">
        <f t="shared" si="14"/>
        <v>3.4708037416986644E-2</v>
      </c>
    </row>
    <row r="19" spans="1:46">
      <c r="A19" s="127" t="s">
        <v>74</v>
      </c>
      <c r="B19" s="17" t="s">
        <v>58</v>
      </c>
      <c r="C19" s="17" t="s">
        <v>59</v>
      </c>
      <c r="D19" s="113">
        <v>73.5</v>
      </c>
      <c r="E19" s="104">
        <v>0.1052</v>
      </c>
      <c r="F19" s="6">
        <v>0.67500000000000004</v>
      </c>
      <c r="G19" s="6">
        <v>101.526</v>
      </c>
      <c r="H19" s="6">
        <f t="shared" si="0"/>
        <v>965.0760456273764</v>
      </c>
      <c r="I19" s="6">
        <v>9.9375</v>
      </c>
      <c r="J19" s="111">
        <f t="shared" si="1"/>
        <v>9590.4432034220536</v>
      </c>
      <c r="K19" s="17"/>
      <c r="L19" s="339">
        <v>0.215</v>
      </c>
      <c r="M19" s="6">
        <v>2.5059999999999998</v>
      </c>
      <c r="N19" s="6">
        <v>4.3</v>
      </c>
      <c r="O19" s="6">
        <v>1.6E-2</v>
      </c>
      <c r="P19" s="6">
        <v>0.23100000000000001</v>
      </c>
      <c r="Q19" s="6">
        <v>0.436</v>
      </c>
      <c r="R19" s="6">
        <v>9.9000000000000005E-2</v>
      </c>
      <c r="S19" s="339">
        <v>-1E-3</v>
      </c>
      <c r="T19" s="6">
        <v>1.2350000000000001</v>
      </c>
      <c r="U19" s="6">
        <v>0.01</v>
      </c>
      <c r="V19" s="111">
        <v>2.5000000000000001E-2</v>
      </c>
      <c r="W19" s="6" t="str">
        <f t="shared" si="2"/>
        <v/>
      </c>
      <c r="X19" s="63">
        <f t="shared" si="3"/>
        <v>2061.9452887357415</v>
      </c>
      <c r="Y19" s="63">
        <f t="shared" si="4"/>
        <v>24033.650667775662</v>
      </c>
      <c r="Z19" s="63">
        <f t="shared" si="5"/>
        <v>41238.905774714825</v>
      </c>
      <c r="AA19" s="63">
        <f t="shared" si="6"/>
        <v>153.44709125475285</v>
      </c>
      <c r="AB19" s="63">
        <f t="shared" si="7"/>
        <v>2215.3923799904946</v>
      </c>
      <c r="AC19" s="63">
        <f t="shared" si="8"/>
        <v>4181.4332366920153</v>
      </c>
      <c r="AD19" s="63">
        <f t="shared" si="9"/>
        <v>949.45387713878335</v>
      </c>
      <c r="AE19" s="63" t="str">
        <f t="shared" si="10"/>
        <v>DL</v>
      </c>
      <c r="AF19" s="63">
        <f t="shared" si="11"/>
        <v>11844.197356226237</v>
      </c>
      <c r="AG19" s="63">
        <f t="shared" si="12"/>
        <v>95.904432034220534</v>
      </c>
      <c r="AH19" s="137">
        <f t="shared" si="13"/>
        <v>239.76108008555136</v>
      </c>
      <c r="AI19" s="6" t="str">
        <f t="shared" si="15"/>
        <v/>
      </c>
      <c r="AJ19" s="6">
        <f t="shared" si="14"/>
        <v>0.20619452887357415</v>
      </c>
      <c r="AK19" s="6">
        <f t="shared" si="14"/>
        <v>2.4033650667775661</v>
      </c>
      <c r="AL19" s="6">
        <f t="shared" si="14"/>
        <v>4.1238905774714825</v>
      </c>
      <c r="AM19" s="6">
        <f t="shared" si="14"/>
        <v>1.5344709125475284E-2</v>
      </c>
      <c r="AN19" s="6">
        <f t="shared" si="14"/>
        <v>0.22153923799904945</v>
      </c>
      <c r="AO19" s="6">
        <f t="shared" si="14"/>
        <v>0.41814332366920154</v>
      </c>
      <c r="AP19" s="6">
        <f t="shared" si="14"/>
        <v>9.4945387713878338E-2</v>
      </c>
      <c r="AQ19" s="6" t="str">
        <f t="shared" si="14"/>
        <v>DL</v>
      </c>
      <c r="AR19" s="6">
        <f t="shared" si="14"/>
        <v>1.1844197356226238</v>
      </c>
      <c r="AS19" s="6">
        <f t="shared" si="14"/>
        <v>9.5904432034220541E-3</v>
      </c>
      <c r="AT19" s="111">
        <f t="shared" si="14"/>
        <v>2.3976108008555135E-2</v>
      </c>
    </row>
    <row r="20" spans="1:46">
      <c r="A20" s="127" t="s">
        <v>75</v>
      </c>
      <c r="B20" s="17" t="s">
        <v>58</v>
      </c>
      <c r="C20" s="17" t="s">
        <v>59</v>
      </c>
      <c r="D20" s="113">
        <v>76.2</v>
      </c>
      <c r="E20" s="104">
        <v>0.1036</v>
      </c>
      <c r="F20" s="6">
        <v>0.67500000000000004</v>
      </c>
      <c r="G20" s="6">
        <v>101.041</v>
      </c>
      <c r="H20" s="6">
        <f t="shared" si="0"/>
        <v>975.29922779922776</v>
      </c>
      <c r="I20" s="6">
        <v>9.9102228047182166</v>
      </c>
      <c r="J20" s="111">
        <f t="shared" si="1"/>
        <v>9665.4326487599737</v>
      </c>
      <c r="K20" s="17"/>
      <c r="L20" s="339">
        <v>0.434</v>
      </c>
      <c r="M20" s="6">
        <v>12.964</v>
      </c>
      <c r="N20" s="6">
        <v>23.254000000000001</v>
      </c>
      <c r="O20" s="6">
        <v>1.0999999999999999E-2</v>
      </c>
      <c r="P20" s="6">
        <v>0.94899999999999995</v>
      </c>
      <c r="Q20" s="6">
        <v>0.129</v>
      </c>
      <c r="R20" s="6">
        <v>0.41799999999999998</v>
      </c>
      <c r="S20" s="339">
        <v>0</v>
      </c>
      <c r="T20" s="6">
        <v>0.96499999999999997</v>
      </c>
      <c r="U20" s="6">
        <v>5.0000000000000001E-3</v>
      </c>
      <c r="V20" s="111">
        <v>3.3000000000000002E-2</v>
      </c>
      <c r="W20" s="6" t="str">
        <f t="shared" si="2"/>
        <v/>
      </c>
      <c r="X20" s="63">
        <f t="shared" si="3"/>
        <v>4194.7977695618283</v>
      </c>
      <c r="Y20" s="63">
        <f t="shared" si="4"/>
        <v>125302.66885852431</v>
      </c>
      <c r="Z20" s="63">
        <f t="shared" si="5"/>
        <v>224759.97081426444</v>
      </c>
      <c r="AA20" s="63">
        <f t="shared" si="6"/>
        <v>106.31975913635971</v>
      </c>
      <c r="AB20" s="63">
        <f t="shared" si="7"/>
        <v>9172.4955836732152</v>
      </c>
      <c r="AC20" s="63">
        <f t="shared" si="8"/>
        <v>1246.8408116900366</v>
      </c>
      <c r="AD20" s="63">
        <f t="shared" si="9"/>
        <v>4040.1508471816687</v>
      </c>
      <c r="AE20" s="63">
        <f t="shared" si="10"/>
        <v>0</v>
      </c>
      <c r="AF20" s="63">
        <f t="shared" si="11"/>
        <v>9327.1425060533747</v>
      </c>
      <c r="AG20" s="63">
        <f t="shared" si="12"/>
        <v>48.327163243799873</v>
      </c>
      <c r="AH20" s="137">
        <f t="shared" si="13"/>
        <v>318.95927740907916</v>
      </c>
      <c r="AI20" s="6" t="str">
        <f t="shared" si="15"/>
        <v/>
      </c>
      <c r="AJ20" s="6">
        <f t="shared" si="14"/>
        <v>0.41947977695618283</v>
      </c>
      <c r="AK20" s="6">
        <f t="shared" si="14"/>
        <v>12.530266885852431</v>
      </c>
      <c r="AL20" s="6">
        <f t="shared" si="14"/>
        <v>22.475997081426442</v>
      </c>
      <c r="AM20" s="6">
        <f t="shared" si="14"/>
        <v>1.0631975913635971E-2</v>
      </c>
      <c r="AN20" s="6">
        <f t="shared" si="14"/>
        <v>0.91724955836732147</v>
      </c>
      <c r="AO20" s="6">
        <f t="shared" si="14"/>
        <v>0.12468408116900366</v>
      </c>
      <c r="AP20" s="6">
        <f t="shared" si="14"/>
        <v>0.40401508471816688</v>
      </c>
      <c r="AQ20" s="6">
        <f t="shared" si="14"/>
        <v>0</v>
      </c>
      <c r="AR20" s="6">
        <f t="shared" si="14"/>
        <v>0.93271425060533752</v>
      </c>
      <c r="AS20" s="6">
        <f t="shared" si="14"/>
        <v>4.8327163243799872E-3</v>
      </c>
      <c r="AT20" s="111">
        <f t="shared" si="14"/>
        <v>3.1895927740907916E-2</v>
      </c>
    </row>
    <row r="21" spans="1:46">
      <c r="A21" s="127" t="s">
        <v>76</v>
      </c>
      <c r="B21" s="17" t="s">
        <v>58</v>
      </c>
      <c r="C21" s="17" t="s">
        <v>59</v>
      </c>
      <c r="D21" s="113">
        <v>79</v>
      </c>
      <c r="E21" s="104">
        <v>0.10589999999999999</v>
      </c>
      <c r="F21" s="6">
        <v>0.63900000000000001</v>
      </c>
      <c r="G21" s="6">
        <v>100.919</v>
      </c>
      <c r="H21" s="6">
        <f t="shared" si="0"/>
        <v>952.96506137865913</v>
      </c>
      <c r="I21" s="6">
        <v>10.146764509673115</v>
      </c>
      <c r="J21" s="111">
        <f t="shared" si="1"/>
        <v>9669.512063755441</v>
      </c>
      <c r="K21" s="17"/>
      <c r="L21" s="339">
        <v>0.247</v>
      </c>
      <c r="M21" s="6">
        <v>6.8040000000000003</v>
      </c>
      <c r="N21" s="6">
        <v>11.622999999999999</v>
      </c>
      <c r="O21" s="6">
        <v>1.0999999999999999E-2</v>
      </c>
      <c r="P21" s="6">
        <v>0.21099999999999999</v>
      </c>
      <c r="Q21" s="6">
        <v>0.41599999999999998</v>
      </c>
      <c r="R21" s="6">
        <v>0.28999999999999998</v>
      </c>
      <c r="S21" s="339">
        <v>-1E-3</v>
      </c>
      <c r="T21" s="6">
        <v>0.39300000000000002</v>
      </c>
      <c r="U21" s="6">
        <v>8.0000000000000002E-3</v>
      </c>
      <c r="V21" s="111">
        <v>2.5999999999999999E-2</v>
      </c>
      <c r="W21" s="6" t="str">
        <f t="shared" si="2"/>
        <v/>
      </c>
      <c r="X21" s="63">
        <f t="shared" si="3"/>
        <v>2388.3694797475937</v>
      </c>
      <c r="Y21" s="63">
        <f t="shared" si="4"/>
        <v>65791.360081792023</v>
      </c>
      <c r="Z21" s="63">
        <f t="shared" si="5"/>
        <v>112388.73871702948</v>
      </c>
      <c r="AA21" s="63">
        <f t="shared" si="6"/>
        <v>106.36463270130984</v>
      </c>
      <c r="AB21" s="63">
        <f t="shared" si="7"/>
        <v>2040.267045452398</v>
      </c>
      <c r="AC21" s="63">
        <f t="shared" si="8"/>
        <v>4022.5170185222632</v>
      </c>
      <c r="AD21" s="63">
        <f t="shared" si="9"/>
        <v>2804.1584984890778</v>
      </c>
      <c r="AE21" s="63" t="str">
        <f t="shared" si="10"/>
        <v>DL</v>
      </c>
      <c r="AF21" s="63">
        <f t="shared" si="11"/>
        <v>3800.1182410558886</v>
      </c>
      <c r="AG21" s="63">
        <f t="shared" si="12"/>
        <v>77.356096510043528</v>
      </c>
      <c r="AH21" s="137">
        <f t="shared" si="13"/>
        <v>251.40731365764145</v>
      </c>
      <c r="AI21" s="6" t="str">
        <f t="shared" si="15"/>
        <v/>
      </c>
      <c r="AJ21" s="6">
        <f t="shared" ref="AJ21:AJ84" si="16">IF((X21) = "DL", "DL", IF((X21)  = "NC", "NC", IF(ISNUMBER((X21) ), (X21/10000), "")))</f>
        <v>0.23883694797475938</v>
      </c>
      <c r="AK21" s="6">
        <f t="shared" ref="AK21:AK84" si="17">IF((Y21) = "DL", "DL", IF((Y21)  = "NC", "NC", IF(ISNUMBER((Y21) ), (Y21/10000), "")))</f>
        <v>6.5791360081792023</v>
      </c>
      <c r="AL21" s="6">
        <f t="shared" ref="AL21:AL84" si="18">IF((Z21) = "DL", "DL", IF((Z21)  = "NC", "NC", IF(ISNUMBER((Z21) ), (Z21/10000), "")))</f>
        <v>11.238873871702948</v>
      </c>
      <c r="AM21" s="6">
        <f t="shared" ref="AM21:AM84" si="19">IF((AA21) = "DL", "DL", IF((AA21)  = "NC", "NC", IF(ISNUMBER((AA21) ), (AA21/10000), "")))</f>
        <v>1.0636463270130984E-2</v>
      </c>
      <c r="AN21" s="6">
        <f t="shared" ref="AN21:AN84" si="20">IF((AB21) = "DL", "DL", IF((AB21)  = "NC", "NC", IF(ISNUMBER((AB21) ), (AB21/10000), "")))</f>
        <v>0.2040267045452398</v>
      </c>
      <c r="AO21" s="6">
        <f t="shared" ref="AO21:AO84" si="21">IF((AC21) = "DL", "DL", IF((AC21)  = "NC", "NC", IF(ISNUMBER((AC21) ), (AC21/10000), "")))</f>
        <v>0.40225170185222631</v>
      </c>
      <c r="AP21" s="6">
        <f t="shared" ref="AP21:AP84" si="22">IF((AD21) = "DL", "DL", IF((AD21)  = "NC", "NC", IF(ISNUMBER((AD21) ), (AD21/10000), "")))</f>
        <v>0.28041584984890777</v>
      </c>
      <c r="AQ21" s="6" t="str">
        <f t="shared" ref="AQ21:AQ84" si="23">IF((AE21) = "DL", "DL", IF((AE21)  = "NC", "NC", IF(ISNUMBER((AE21) ), (AE21/10000), "")))</f>
        <v>DL</v>
      </c>
      <c r="AR21" s="6">
        <f t="shared" ref="AR21:AR84" si="24">IF((AF21) = "DL", "DL", IF((AF21)  = "NC", "NC", IF(ISNUMBER((AF21) ), (AF21/10000), "")))</f>
        <v>0.38001182410558887</v>
      </c>
      <c r="AS21" s="6">
        <f t="shared" ref="AS21:AS84" si="25">IF((AG21) = "DL", "DL", IF((AG21)  = "NC", "NC", IF(ISNUMBER((AG21) ), (AG21/10000), "")))</f>
        <v>7.7356096510043529E-3</v>
      </c>
      <c r="AT21" s="111">
        <f t="shared" ref="AT21:AT84" si="26">IF((AH21) = "DL", "DL", IF((AH21)  = "NC", "NC", IF(ISNUMBER((AH21) ), (AH21/10000), "")))</f>
        <v>2.5140731365764144E-2</v>
      </c>
    </row>
    <row r="22" spans="1:46">
      <c r="A22" s="127" t="s">
        <v>77</v>
      </c>
      <c r="B22" s="17" t="s">
        <v>58</v>
      </c>
      <c r="C22" s="17" t="s">
        <v>59</v>
      </c>
      <c r="D22" s="113">
        <v>134.4</v>
      </c>
      <c r="E22" s="104">
        <v>9.98E-2</v>
      </c>
      <c r="F22" s="6">
        <v>0.66600000000000004</v>
      </c>
      <c r="G22" s="6">
        <v>101.82899999999999</v>
      </c>
      <c r="H22" s="6">
        <f t="shared" si="0"/>
        <v>1020.3306613226453</v>
      </c>
      <c r="I22" s="6">
        <v>10.020408163265307</v>
      </c>
      <c r="J22" s="111">
        <f t="shared" si="1"/>
        <v>10224.129687947323</v>
      </c>
      <c r="K22" s="17"/>
      <c r="L22" s="339">
        <v>0.57999999999999996</v>
      </c>
      <c r="M22" s="6">
        <v>8.3000000000000007</v>
      </c>
      <c r="N22" s="6">
        <v>29.824000000000002</v>
      </c>
      <c r="O22" s="6">
        <v>1.2E-2</v>
      </c>
      <c r="P22" s="6">
        <v>1.3440000000000001</v>
      </c>
      <c r="Q22" s="6">
        <v>0.13800000000000001</v>
      </c>
      <c r="R22" s="6">
        <v>0.32400000000000001</v>
      </c>
      <c r="S22" s="339">
        <v>0</v>
      </c>
      <c r="T22" s="6">
        <v>1.4370000000000001</v>
      </c>
      <c r="U22" s="6">
        <v>4.0000000000000001E-3</v>
      </c>
      <c r="V22" s="111">
        <v>4.5999999999999999E-2</v>
      </c>
      <c r="W22" s="6" t="str">
        <f t="shared" si="2"/>
        <v/>
      </c>
      <c r="X22" s="63">
        <f t="shared" si="3"/>
        <v>5929.9952190094473</v>
      </c>
      <c r="Y22" s="63">
        <f t="shared" si="4"/>
        <v>84860.276409962782</v>
      </c>
      <c r="Z22" s="63">
        <f t="shared" si="5"/>
        <v>304924.44381334097</v>
      </c>
      <c r="AA22" s="63">
        <f t="shared" si="6"/>
        <v>122.68955625536788</v>
      </c>
      <c r="AB22" s="63">
        <f t="shared" si="7"/>
        <v>13741.230300601203</v>
      </c>
      <c r="AC22" s="63">
        <f t="shared" si="8"/>
        <v>1410.9298969367308</v>
      </c>
      <c r="AD22" s="63">
        <f t="shared" si="9"/>
        <v>3312.6180188949329</v>
      </c>
      <c r="AE22" s="63">
        <f t="shared" si="10"/>
        <v>0</v>
      </c>
      <c r="AF22" s="63">
        <f t="shared" si="11"/>
        <v>14692.074361580304</v>
      </c>
      <c r="AG22" s="63">
        <f t="shared" si="12"/>
        <v>40.896518751789294</v>
      </c>
      <c r="AH22" s="137">
        <f t="shared" si="13"/>
        <v>470.30996564557682</v>
      </c>
      <c r="AI22" s="6" t="str">
        <f t="shared" si="15"/>
        <v/>
      </c>
      <c r="AJ22" s="6">
        <f t="shared" si="16"/>
        <v>0.59299952190094474</v>
      </c>
      <c r="AK22" s="6">
        <f t="shared" si="17"/>
        <v>8.4860276409962783</v>
      </c>
      <c r="AL22" s="6">
        <f t="shared" si="18"/>
        <v>30.492444381334096</v>
      </c>
      <c r="AM22" s="6">
        <f t="shared" si="19"/>
        <v>1.2268955625536787E-2</v>
      </c>
      <c r="AN22" s="6">
        <f t="shared" si="20"/>
        <v>1.3741230300601202</v>
      </c>
      <c r="AO22" s="6">
        <f t="shared" si="21"/>
        <v>0.14109298969367307</v>
      </c>
      <c r="AP22" s="6">
        <f t="shared" si="22"/>
        <v>0.33126180188949328</v>
      </c>
      <c r="AQ22" s="6">
        <f t="shared" si="23"/>
        <v>0</v>
      </c>
      <c r="AR22" s="6">
        <f t="shared" si="24"/>
        <v>1.4692074361580303</v>
      </c>
      <c r="AS22" s="6">
        <f t="shared" si="25"/>
        <v>4.089651875178929E-3</v>
      </c>
      <c r="AT22" s="111">
        <f t="shared" si="26"/>
        <v>4.7030996564557684E-2</v>
      </c>
    </row>
    <row r="23" spans="1:46">
      <c r="A23" s="127" t="s">
        <v>78</v>
      </c>
      <c r="B23" s="17" t="s">
        <v>58</v>
      </c>
      <c r="C23" s="17" t="s">
        <v>59</v>
      </c>
      <c r="D23" s="113">
        <v>135.1</v>
      </c>
      <c r="E23" s="104">
        <v>0.109</v>
      </c>
      <c r="F23" s="6">
        <v>0.69299999999999995</v>
      </c>
      <c r="G23" s="6">
        <v>101.99299999999999</v>
      </c>
      <c r="H23" s="6">
        <f t="shared" si="0"/>
        <v>935.71559633027516</v>
      </c>
      <c r="I23" s="6">
        <v>10.104428288169201</v>
      </c>
      <c r="J23" s="111">
        <f t="shared" si="1"/>
        <v>9454.8711412407447</v>
      </c>
      <c r="K23" s="17"/>
      <c r="L23" s="339">
        <v>0.57299999999999995</v>
      </c>
      <c r="M23" s="6">
        <v>10.744999999999999</v>
      </c>
      <c r="N23" s="6">
        <v>30.561</v>
      </c>
      <c r="O23" s="6">
        <v>7.0000000000000001E-3</v>
      </c>
      <c r="P23" s="6">
        <v>1.4450000000000001</v>
      </c>
      <c r="Q23" s="6">
        <v>0.13</v>
      </c>
      <c r="R23" s="6">
        <v>0.40500000000000003</v>
      </c>
      <c r="S23" s="339">
        <v>0</v>
      </c>
      <c r="T23" s="6">
        <v>1.2749999999999999</v>
      </c>
      <c r="U23" s="6">
        <v>5.0000000000000001E-3</v>
      </c>
      <c r="V23" s="111">
        <v>4.8000000000000001E-2</v>
      </c>
      <c r="W23" s="6" t="str">
        <f t="shared" si="2"/>
        <v/>
      </c>
      <c r="X23" s="63">
        <f t="shared" si="3"/>
        <v>5417.6411639309463</v>
      </c>
      <c r="Y23" s="63">
        <f t="shared" si="4"/>
        <v>101592.59041263179</v>
      </c>
      <c r="Z23" s="63">
        <f t="shared" si="5"/>
        <v>288950.31694745837</v>
      </c>
      <c r="AA23" s="63">
        <f t="shared" si="6"/>
        <v>66.18409798868521</v>
      </c>
      <c r="AB23" s="63">
        <f t="shared" si="7"/>
        <v>13662.288799092878</v>
      </c>
      <c r="AC23" s="63">
        <f t="shared" si="8"/>
        <v>1229.1332483612969</v>
      </c>
      <c r="AD23" s="63">
        <f t="shared" si="9"/>
        <v>3829.2228122025017</v>
      </c>
      <c r="AE23" s="63">
        <f t="shared" si="10"/>
        <v>0</v>
      </c>
      <c r="AF23" s="63">
        <f t="shared" si="11"/>
        <v>12054.960705081949</v>
      </c>
      <c r="AG23" s="63">
        <f t="shared" si="12"/>
        <v>47.274355706203721</v>
      </c>
      <c r="AH23" s="137">
        <f t="shared" si="13"/>
        <v>453.83381477955578</v>
      </c>
      <c r="AI23" s="6" t="str">
        <f t="shared" si="15"/>
        <v/>
      </c>
      <c r="AJ23" s="6">
        <f t="shared" si="16"/>
        <v>0.54176411639309463</v>
      </c>
      <c r="AK23" s="6">
        <f t="shared" si="17"/>
        <v>10.159259041263178</v>
      </c>
      <c r="AL23" s="6">
        <f t="shared" si="18"/>
        <v>28.895031694745835</v>
      </c>
      <c r="AM23" s="6">
        <f t="shared" si="19"/>
        <v>6.6184097988685213E-3</v>
      </c>
      <c r="AN23" s="6">
        <f t="shared" si="20"/>
        <v>1.3662288799092877</v>
      </c>
      <c r="AO23" s="6">
        <f t="shared" si="21"/>
        <v>0.12291332483612968</v>
      </c>
      <c r="AP23" s="6">
        <f t="shared" si="22"/>
        <v>0.38292228122025018</v>
      </c>
      <c r="AQ23" s="6">
        <f t="shared" si="23"/>
        <v>0</v>
      </c>
      <c r="AR23" s="6">
        <f t="shared" si="24"/>
        <v>1.205496070508195</v>
      </c>
      <c r="AS23" s="6">
        <f t="shared" si="25"/>
        <v>4.7274355706203725E-3</v>
      </c>
      <c r="AT23" s="111">
        <f t="shared" si="26"/>
        <v>4.5383381477955578E-2</v>
      </c>
    </row>
    <row r="24" spans="1:46">
      <c r="A24" s="127" t="s">
        <v>79</v>
      </c>
      <c r="B24" s="17" t="s">
        <v>58</v>
      </c>
      <c r="C24" s="17" t="s">
        <v>59</v>
      </c>
      <c r="D24" s="113">
        <v>135.5</v>
      </c>
      <c r="E24" s="104">
        <v>0.1026</v>
      </c>
      <c r="F24" s="6">
        <v>0.69399999999999995</v>
      </c>
      <c r="G24" s="6">
        <v>101.264</v>
      </c>
      <c r="H24" s="6">
        <f t="shared" si="0"/>
        <v>986.97855750487327</v>
      </c>
      <c r="I24" s="6">
        <v>10.03348653972423</v>
      </c>
      <c r="J24" s="111">
        <f t="shared" si="1"/>
        <v>9902.8360717215819</v>
      </c>
      <c r="K24" s="17"/>
      <c r="L24" s="339">
        <v>0.50800000000000001</v>
      </c>
      <c r="M24" s="6">
        <v>10.683999999999999</v>
      </c>
      <c r="N24" s="6">
        <v>29.059000000000001</v>
      </c>
      <c r="O24" s="6">
        <v>1.2999999999999999E-2</v>
      </c>
      <c r="P24" s="6">
        <v>1.4059999999999999</v>
      </c>
      <c r="Q24" s="6">
        <v>0.17</v>
      </c>
      <c r="R24" s="6">
        <v>0.38300000000000001</v>
      </c>
      <c r="S24" s="339">
        <v>1E-3</v>
      </c>
      <c r="T24" s="6">
        <v>1.335</v>
      </c>
      <c r="U24" s="6">
        <v>5.0000000000000001E-3</v>
      </c>
      <c r="V24" s="111">
        <v>4.5999999999999999E-2</v>
      </c>
      <c r="W24" s="6" t="str">
        <f t="shared" si="2"/>
        <v/>
      </c>
      <c r="X24" s="63">
        <f t="shared" si="3"/>
        <v>5030.6407244345637</v>
      </c>
      <c r="Y24" s="63">
        <f t="shared" si="4"/>
        <v>105801.90059027338</v>
      </c>
      <c r="Z24" s="63">
        <f t="shared" si="5"/>
        <v>287766.51340815745</v>
      </c>
      <c r="AA24" s="63">
        <f t="shared" si="6"/>
        <v>128.73686893238056</v>
      </c>
      <c r="AB24" s="63">
        <f t="shared" si="7"/>
        <v>13923.387516840543</v>
      </c>
      <c r="AC24" s="63">
        <f t="shared" si="8"/>
        <v>1683.482132192669</v>
      </c>
      <c r="AD24" s="63">
        <f t="shared" si="9"/>
        <v>3792.7862154693657</v>
      </c>
      <c r="AE24" s="63">
        <f t="shared" si="10"/>
        <v>9.9028360717215822</v>
      </c>
      <c r="AF24" s="63">
        <f t="shared" si="11"/>
        <v>13220.286155748312</v>
      </c>
      <c r="AG24" s="63">
        <f t="shared" si="12"/>
        <v>49.514180358607909</v>
      </c>
      <c r="AH24" s="137">
        <f t="shared" si="13"/>
        <v>455.53045929919278</v>
      </c>
      <c r="AI24" s="6" t="str">
        <f t="shared" si="15"/>
        <v/>
      </c>
      <c r="AJ24" s="6">
        <f t="shared" si="16"/>
        <v>0.50306407244345641</v>
      </c>
      <c r="AK24" s="6">
        <f t="shared" si="17"/>
        <v>10.580190059027338</v>
      </c>
      <c r="AL24" s="6">
        <f t="shared" si="18"/>
        <v>28.776651340815746</v>
      </c>
      <c r="AM24" s="6">
        <f t="shared" si="19"/>
        <v>1.2873686893238055E-2</v>
      </c>
      <c r="AN24" s="6">
        <f t="shared" si="20"/>
        <v>1.3923387516840542</v>
      </c>
      <c r="AO24" s="6">
        <f t="shared" si="21"/>
        <v>0.16834821321926691</v>
      </c>
      <c r="AP24" s="6">
        <f t="shared" si="22"/>
        <v>0.37927862154693659</v>
      </c>
      <c r="AQ24" s="6">
        <f t="shared" si="23"/>
        <v>9.9028360717215826E-4</v>
      </c>
      <c r="AR24" s="6">
        <f t="shared" si="24"/>
        <v>1.3220286155748313</v>
      </c>
      <c r="AS24" s="6">
        <f t="shared" si="25"/>
        <v>4.9514180358607909E-3</v>
      </c>
      <c r="AT24" s="111">
        <f t="shared" si="26"/>
        <v>4.5553045929919281E-2</v>
      </c>
    </row>
    <row r="25" spans="1:46">
      <c r="A25" s="127" t="s">
        <v>80</v>
      </c>
      <c r="B25" s="17" t="s">
        <v>58</v>
      </c>
      <c r="C25" s="17" t="s">
        <v>59</v>
      </c>
      <c r="D25" s="113">
        <v>137.5</v>
      </c>
      <c r="E25" s="104">
        <v>0.10390000000000001</v>
      </c>
      <c r="F25" s="6">
        <v>0.67500000000000004</v>
      </c>
      <c r="G25" s="6">
        <v>101.505</v>
      </c>
      <c r="H25" s="6">
        <f t="shared" si="0"/>
        <v>976.94898941289694</v>
      </c>
      <c r="I25" s="6">
        <v>10.057961359093937</v>
      </c>
      <c r="J25" s="111">
        <f t="shared" si="1"/>
        <v>9826.1151853207903</v>
      </c>
      <c r="K25" s="17"/>
      <c r="L25" s="339">
        <v>0.71499999999999997</v>
      </c>
      <c r="M25" s="6">
        <v>11.282</v>
      </c>
      <c r="N25" s="6">
        <v>25.768999999999998</v>
      </c>
      <c r="O25" s="6">
        <v>8.0000000000000002E-3</v>
      </c>
      <c r="P25" s="6">
        <v>1.077</v>
      </c>
      <c r="Q25" s="6">
        <v>0.24399999999999999</v>
      </c>
      <c r="R25" s="6">
        <v>0.39700000000000002</v>
      </c>
      <c r="S25" s="339">
        <v>0</v>
      </c>
      <c r="T25" s="6">
        <v>1.6359999999999999</v>
      </c>
      <c r="U25" s="6">
        <v>7.0000000000000001E-3</v>
      </c>
      <c r="V25" s="111">
        <v>0.04</v>
      </c>
      <c r="W25" s="6" t="str">
        <f t="shared" si="2"/>
        <v/>
      </c>
      <c r="X25" s="63">
        <f t="shared" si="3"/>
        <v>7025.6723575043643</v>
      </c>
      <c r="Y25" s="63">
        <f t="shared" si="4"/>
        <v>110858.23152078915</v>
      </c>
      <c r="Z25" s="63">
        <f t="shared" si="5"/>
        <v>253209.16221053142</v>
      </c>
      <c r="AA25" s="63">
        <f t="shared" si="6"/>
        <v>78.60892148256633</v>
      </c>
      <c r="AB25" s="63">
        <f t="shared" si="7"/>
        <v>10582.72605459049</v>
      </c>
      <c r="AC25" s="63">
        <f t="shared" si="8"/>
        <v>2397.5721052182726</v>
      </c>
      <c r="AD25" s="63">
        <f t="shared" si="9"/>
        <v>3900.9677285723537</v>
      </c>
      <c r="AE25" s="63">
        <f t="shared" si="10"/>
        <v>0</v>
      </c>
      <c r="AF25" s="63">
        <f t="shared" si="11"/>
        <v>16075.524443184811</v>
      </c>
      <c r="AG25" s="63">
        <f t="shared" si="12"/>
        <v>68.782806297245529</v>
      </c>
      <c r="AH25" s="137">
        <f t="shared" si="13"/>
        <v>393.04460741283162</v>
      </c>
      <c r="AI25" s="6" t="str">
        <f t="shared" si="15"/>
        <v/>
      </c>
      <c r="AJ25" s="6">
        <f t="shared" si="16"/>
        <v>0.70256723575043645</v>
      </c>
      <c r="AK25" s="6">
        <f t="shared" si="17"/>
        <v>11.085823152078914</v>
      </c>
      <c r="AL25" s="6">
        <f t="shared" si="18"/>
        <v>25.320916221053142</v>
      </c>
      <c r="AM25" s="6">
        <f t="shared" si="19"/>
        <v>7.8608921482566322E-3</v>
      </c>
      <c r="AN25" s="6">
        <f t="shared" si="20"/>
        <v>1.058272605459049</v>
      </c>
      <c r="AO25" s="6">
        <f t="shared" si="21"/>
        <v>0.23975721052182725</v>
      </c>
      <c r="AP25" s="6">
        <f t="shared" si="22"/>
        <v>0.39009677285723537</v>
      </c>
      <c r="AQ25" s="6">
        <f t="shared" si="23"/>
        <v>0</v>
      </c>
      <c r="AR25" s="6">
        <f t="shared" si="24"/>
        <v>1.6075524443184812</v>
      </c>
      <c r="AS25" s="6">
        <f t="shared" si="25"/>
        <v>6.8782806297245525E-3</v>
      </c>
      <c r="AT25" s="111">
        <f t="shared" si="26"/>
        <v>3.9304460741283159E-2</v>
      </c>
    </row>
    <row r="26" spans="1:46">
      <c r="A26" s="127" t="s">
        <v>81</v>
      </c>
      <c r="B26" s="17" t="s">
        <v>58</v>
      </c>
      <c r="C26" s="17" t="s">
        <v>59</v>
      </c>
      <c r="D26" s="113">
        <v>139</v>
      </c>
      <c r="E26" s="104">
        <v>0.1018</v>
      </c>
      <c r="F26" s="6">
        <v>0.68400000000000005</v>
      </c>
      <c r="G26" s="6">
        <v>100.907</v>
      </c>
      <c r="H26" s="6">
        <f t="shared" si="0"/>
        <v>991.22789783889971</v>
      </c>
      <c r="I26" s="6">
        <v>10.102445472571052</v>
      </c>
      <c r="J26" s="111">
        <f t="shared" si="1"/>
        <v>10013.825788808714</v>
      </c>
      <c r="K26" s="17"/>
      <c r="L26" s="339">
        <v>0.46</v>
      </c>
      <c r="M26" s="6">
        <v>7.9619999999999997</v>
      </c>
      <c r="N26" s="6">
        <v>33.396000000000001</v>
      </c>
      <c r="O26" s="6">
        <v>1.2999999999999999E-2</v>
      </c>
      <c r="P26" s="6">
        <v>1.3640000000000001</v>
      </c>
      <c r="Q26" s="6">
        <v>9.6000000000000002E-2</v>
      </c>
      <c r="R26" s="6">
        <v>0.34499999999999997</v>
      </c>
      <c r="S26" s="339">
        <v>0</v>
      </c>
      <c r="T26" s="6">
        <v>1.0680000000000001</v>
      </c>
      <c r="U26" s="6">
        <v>4.0000000000000001E-3</v>
      </c>
      <c r="V26" s="111">
        <v>4.8000000000000001E-2</v>
      </c>
      <c r="W26" s="6" t="str">
        <f t="shared" si="2"/>
        <v/>
      </c>
      <c r="X26" s="63">
        <f t="shared" si="3"/>
        <v>4606.3598628520085</v>
      </c>
      <c r="Y26" s="63">
        <f t="shared" si="4"/>
        <v>79730.08093049498</v>
      </c>
      <c r="Z26" s="63">
        <f t="shared" si="5"/>
        <v>334421.72604305582</v>
      </c>
      <c r="AA26" s="63">
        <f t="shared" si="6"/>
        <v>130.17973525451328</v>
      </c>
      <c r="AB26" s="63">
        <f t="shared" si="7"/>
        <v>13658.858375935086</v>
      </c>
      <c r="AC26" s="63">
        <f t="shared" si="8"/>
        <v>961.32727572563658</v>
      </c>
      <c r="AD26" s="63">
        <f t="shared" si="9"/>
        <v>3454.7698971390059</v>
      </c>
      <c r="AE26" s="63">
        <f t="shared" si="10"/>
        <v>0</v>
      </c>
      <c r="AF26" s="63">
        <f t="shared" si="11"/>
        <v>10694.765942447706</v>
      </c>
      <c r="AG26" s="63">
        <f t="shared" si="12"/>
        <v>40.055303155234853</v>
      </c>
      <c r="AH26" s="137">
        <f t="shared" si="13"/>
        <v>480.66363786281829</v>
      </c>
      <c r="AI26" s="6" t="str">
        <f t="shared" si="15"/>
        <v/>
      </c>
      <c r="AJ26" s="6">
        <f t="shared" si="16"/>
        <v>0.46063598628520086</v>
      </c>
      <c r="AK26" s="6">
        <f t="shared" si="17"/>
        <v>7.973008093049498</v>
      </c>
      <c r="AL26" s="6">
        <f t="shared" si="18"/>
        <v>33.442172604305583</v>
      </c>
      <c r="AM26" s="6">
        <f t="shared" si="19"/>
        <v>1.3017973525451327E-2</v>
      </c>
      <c r="AN26" s="6">
        <f t="shared" si="20"/>
        <v>1.3658858375935086</v>
      </c>
      <c r="AO26" s="6">
        <f t="shared" si="21"/>
        <v>9.6132727572563664E-2</v>
      </c>
      <c r="AP26" s="6">
        <f t="shared" si="22"/>
        <v>0.34547698971390062</v>
      </c>
      <c r="AQ26" s="6">
        <f t="shared" si="23"/>
        <v>0</v>
      </c>
      <c r="AR26" s="6">
        <f t="shared" si="24"/>
        <v>1.0694765942447706</v>
      </c>
      <c r="AS26" s="6">
        <f t="shared" si="25"/>
        <v>4.0055303155234851E-3</v>
      </c>
      <c r="AT26" s="111">
        <f t="shared" si="26"/>
        <v>4.8066363786281832E-2</v>
      </c>
    </row>
    <row r="27" spans="1:46">
      <c r="A27" s="127" t="s">
        <v>82</v>
      </c>
      <c r="B27" s="17" t="s">
        <v>58</v>
      </c>
      <c r="C27" s="17" t="s">
        <v>59</v>
      </c>
      <c r="D27" s="113">
        <v>140.5</v>
      </c>
      <c r="E27" s="104">
        <v>0.10050000000000001</v>
      </c>
      <c r="F27" s="6">
        <v>0.68700000000000006</v>
      </c>
      <c r="G27" s="6">
        <v>101.098</v>
      </c>
      <c r="H27" s="6">
        <f t="shared" si="0"/>
        <v>1005.9502487562188</v>
      </c>
      <c r="I27" s="6">
        <v>9.9844054580896682</v>
      </c>
      <c r="J27" s="111">
        <f t="shared" si="1"/>
        <v>10043.81515424825</v>
      </c>
      <c r="K27" s="17"/>
      <c r="L27" s="339">
        <v>0.501</v>
      </c>
      <c r="M27" s="6">
        <v>8.4499999999999993</v>
      </c>
      <c r="N27" s="6">
        <v>32.451999999999998</v>
      </c>
      <c r="O27" s="6">
        <v>7.0000000000000001E-3</v>
      </c>
      <c r="P27" s="6">
        <v>1.478</v>
      </c>
      <c r="Q27" s="6">
        <v>0.13300000000000001</v>
      </c>
      <c r="R27" s="6">
        <v>0.35299999999999998</v>
      </c>
      <c r="S27" s="339">
        <v>0</v>
      </c>
      <c r="T27" s="6">
        <v>1.274</v>
      </c>
      <c r="U27" s="6">
        <v>5.0000000000000001E-3</v>
      </c>
      <c r="V27" s="111">
        <v>5.1999999999999998E-2</v>
      </c>
      <c r="W27" s="6" t="str">
        <f t="shared" si="2"/>
        <v/>
      </c>
      <c r="X27" s="63">
        <f t="shared" si="3"/>
        <v>5031.9513922783735</v>
      </c>
      <c r="Y27" s="63">
        <f t="shared" si="4"/>
        <v>84870.238053397712</v>
      </c>
      <c r="Z27" s="63">
        <f t="shared" si="5"/>
        <v>325941.8893856642</v>
      </c>
      <c r="AA27" s="63">
        <f t="shared" si="6"/>
        <v>70.306706079737751</v>
      </c>
      <c r="AB27" s="63">
        <f t="shared" si="7"/>
        <v>14844.758797978913</v>
      </c>
      <c r="AC27" s="63">
        <f t="shared" si="8"/>
        <v>1335.8274155150173</v>
      </c>
      <c r="AD27" s="63">
        <f t="shared" si="9"/>
        <v>3545.4667494496321</v>
      </c>
      <c r="AE27" s="63">
        <f t="shared" si="10"/>
        <v>0</v>
      </c>
      <c r="AF27" s="63">
        <f t="shared" si="11"/>
        <v>12795.820506512271</v>
      </c>
      <c r="AG27" s="63">
        <f t="shared" si="12"/>
        <v>50.219075771241251</v>
      </c>
      <c r="AH27" s="137">
        <f t="shared" si="13"/>
        <v>522.27838802090901</v>
      </c>
      <c r="AI27" s="6" t="str">
        <f t="shared" si="15"/>
        <v/>
      </c>
      <c r="AJ27" s="6">
        <f t="shared" si="16"/>
        <v>0.50319513922783732</v>
      </c>
      <c r="AK27" s="6">
        <f t="shared" si="17"/>
        <v>8.4870238053397706</v>
      </c>
      <c r="AL27" s="6">
        <f t="shared" si="18"/>
        <v>32.594188938566418</v>
      </c>
      <c r="AM27" s="6">
        <f t="shared" si="19"/>
        <v>7.0306706079737748E-3</v>
      </c>
      <c r="AN27" s="6">
        <f t="shared" si="20"/>
        <v>1.4844758797978914</v>
      </c>
      <c r="AO27" s="6">
        <f t="shared" si="21"/>
        <v>0.13358274155150174</v>
      </c>
      <c r="AP27" s="6">
        <f t="shared" si="22"/>
        <v>0.35454667494496322</v>
      </c>
      <c r="AQ27" s="6">
        <f t="shared" si="23"/>
        <v>0</v>
      </c>
      <c r="AR27" s="6">
        <f t="shared" si="24"/>
        <v>1.2795820506512272</v>
      </c>
      <c r="AS27" s="6">
        <f t="shared" si="25"/>
        <v>5.0219075771241253E-3</v>
      </c>
      <c r="AT27" s="111">
        <f t="shared" si="26"/>
        <v>5.2227838802090899E-2</v>
      </c>
    </row>
    <row r="28" spans="1:46" s="5" customFormat="1">
      <c r="A28" s="128" t="s">
        <v>83</v>
      </c>
      <c r="B28" s="56" t="s">
        <v>58</v>
      </c>
      <c r="C28" s="56" t="s">
        <v>59</v>
      </c>
      <c r="D28" s="114">
        <v>141.5</v>
      </c>
      <c r="E28" s="107">
        <v>0.1023</v>
      </c>
      <c r="F28" s="55">
        <v>0.68500000000000005</v>
      </c>
      <c r="G28" s="55">
        <v>100.982</v>
      </c>
      <c r="H28" s="55">
        <f t="shared" si="0"/>
        <v>987.11632453567938</v>
      </c>
      <c r="I28" s="55">
        <v>10.013054830287206</v>
      </c>
      <c r="J28" s="112">
        <f t="shared" si="1"/>
        <v>9884.0498814473376</v>
      </c>
      <c r="K28" s="56"/>
      <c r="L28" s="352">
        <v>0.46200000000000002</v>
      </c>
      <c r="M28" s="55">
        <v>8.8620000000000001</v>
      </c>
      <c r="N28" s="55">
        <v>31.331</v>
      </c>
      <c r="O28" s="55">
        <v>1.2999999999999999E-2</v>
      </c>
      <c r="P28" s="55">
        <v>1.47</v>
      </c>
      <c r="Q28" s="55">
        <v>0.14599999999999999</v>
      </c>
      <c r="R28" s="55">
        <v>0.35099999999999998</v>
      </c>
      <c r="S28" s="352">
        <v>1E-3</v>
      </c>
      <c r="T28" s="55">
        <v>1.5</v>
      </c>
      <c r="U28" s="55">
        <v>5.0000000000000001E-3</v>
      </c>
      <c r="V28" s="112">
        <v>4.9000000000000002E-2</v>
      </c>
      <c r="W28" s="55" t="str">
        <f t="shared" si="2"/>
        <v/>
      </c>
      <c r="X28" s="86">
        <f t="shared" si="3"/>
        <v>4566.43104522867</v>
      </c>
      <c r="Y28" s="86">
        <f t="shared" si="4"/>
        <v>87592.450049386302</v>
      </c>
      <c r="Z28" s="86">
        <f t="shared" si="5"/>
        <v>309677.16683562653</v>
      </c>
      <c r="AA28" s="86">
        <f t="shared" si="6"/>
        <v>128.49264845881538</v>
      </c>
      <c r="AB28" s="86">
        <f t="shared" si="7"/>
        <v>14529.553325727586</v>
      </c>
      <c r="AC28" s="86">
        <f t="shared" si="8"/>
        <v>1443.0712826913111</v>
      </c>
      <c r="AD28" s="86">
        <f t="shared" si="9"/>
        <v>3469.3015083880155</v>
      </c>
      <c r="AE28" s="86">
        <f t="shared" si="10"/>
        <v>9.8840498814473374</v>
      </c>
      <c r="AF28" s="86">
        <f t="shared" si="11"/>
        <v>14826.074822171006</v>
      </c>
      <c r="AG28" s="86">
        <f t="shared" si="12"/>
        <v>49.420249407236689</v>
      </c>
      <c r="AH28" s="138">
        <f t="shared" si="13"/>
        <v>484.31844419091954</v>
      </c>
      <c r="AI28" s="55" t="str">
        <f t="shared" si="15"/>
        <v/>
      </c>
      <c r="AJ28" s="55">
        <f t="shared" si="16"/>
        <v>0.45664310452286699</v>
      </c>
      <c r="AK28" s="55">
        <f t="shared" si="17"/>
        <v>8.7592450049386308</v>
      </c>
      <c r="AL28" s="55">
        <f t="shared" si="18"/>
        <v>30.967716683562653</v>
      </c>
      <c r="AM28" s="55">
        <f t="shared" si="19"/>
        <v>1.2849264845881538E-2</v>
      </c>
      <c r="AN28" s="55">
        <f t="shared" si="20"/>
        <v>1.4529553325727587</v>
      </c>
      <c r="AO28" s="55">
        <f t="shared" si="21"/>
        <v>0.14430712826913111</v>
      </c>
      <c r="AP28" s="55">
        <f t="shared" si="22"/>
        <v>0.34693015083880152</v>
      </c>
      <c r="AQ28" s="55">
        <f t="shared" si="23"/>
        <v>9.8840498814473381E-4</v>
      </c>
      <c r="AR28" s="55">
        <f t="shared" si="24"/>
        <v>1.4826074822171005</v>
      </c>
      <c r="AS28" s="55">
        <f t="shared" si="25"/>
        <v>4.9420249407236688E-3</v>
      </c>
      <c r="AT28" s="112">
        <f t="shared" si="26"/>
        <v>4.843184441909195E-2</v>
      </c>
    </row>
    <row r="29" spans="1:46">
      <c r="A29" s="127" t="s">
        <v>84</v>
      </c>
      <c r="B29" s="17" t="s">
        <v>58</v>
      </c>
      <c r="C29" s="17" t="s">
        <v>85</v>
      </c>
      <c r="D29" s="113">
        <v>31.9</v>
      </c>
      <c r="E29" s="104">
        <v>0.10009999999999999</v>
      </c>
      <c r="F29" s="6">
        <v>0.68200000000000005</v>
      </c>
      <c r="G29" s="6">
        <v>101.068</v>
      </c>
      <c r="H29" s="6">
        <f>G29/E29</f>
        <v>1009.6703296703297</v>
      </c>
      <c r="I29" s="6">
        <v>9.9900727994705498</v>
      </c>
      <c r="J29" s="111">
        <f t="shared" si="1"/>
        <v>10086.680096872024</v>
      </c>
      <c r="K29" s="17"/>
      <c r="L29" s="339">
        <v>0.60299999999999998</v>
      </c>
      <c r="M29" s="6">
        <v>7.992</v>
      </c>
      <c r="N29" s="6">
        <v>30.018000000000001</v>
      </c>
      <c r="O29" s="6">
        <v>4.1000000000000002E-2</v>
      </c>
      <c r="P29" s="6">
        <v>2.125</v>
      </c>
      <c r="Q29" s="6">
        <v>0.183</v>
      </c>
      <c r="R29" s="6">
        <v>0.27600000000000002</v>
      </c>
      <c r="S29" s="339">
        <v>5.0000000000000001E-3</v>
      </c>
      <c r="T29" s="6">
        <v>1.3380000000000001</v>
      </c>
      <c r="U29" s="6">
        <v>7.0000000000000001E-3</v>
      </c>
      <c r="V29" s="111">
        <v>4.8000000000000001E-2</v>
      </c>
      <c r="W29" s="6" t="str">
        <f t="shared" si="2"/>
        <v/>
      </c>
      <c r="X29" s="63">
        <f t="shared" si="3"/>
        <v>6082.2680984138296</v>
      </c>
      <c r="Y29" s="63">
        <f t="shared" si="4"/>
        <v>80612.747334201209</v>
      </c>
      <c r="Z29" s="63">
        <f t="shared" si="5"/>
        <v>302781.96314790443</v>
      </c>
      <c r="AA29" s="63">
        <f t="shared" si="6"/>
        <v>413.55388397175301</v>
      </c>
      <c r="AB29" s="63">
        <f t="shared" si="7"/>
        <v>21434.195205853051</v>
      </c>
      <c r="AC29" s="63">
        <f t="shared" si="8"/>
        <v>1845.8624577275802</v>
      </c>
      <c r="AD29" s="63">
        <f t="shared" si="9"/>
        <v>2783.9237067366789</v>
      </c>
      <c r="AE29" s="63">
        <f t="shared" si="10"/>
        <v>50.433400484360121</v>
      </c>
      <c r="AF29" s="63">
        <f t="shared" si="11"/>
        <v>13495.977969614769</v>
      </c>
      <c r="AG29" s="63">
        <f t="shared" si="12"/>
        <v>70.606760678104166</v>
      </c>
      <c r="AH29" s="137">
        <f t="shared" si="13"/>
        <v>484.16064464985715</v>
      </c>
      <c r="AI29" s="6" t="str">
        <f t="shared" si="15"/>
        <v/>
      </c>
      <c r="AJ29" s="6">
        <f t="shared" si="16"/>
        <v>0.608226809841383</v>
      </c>
      <c r="AK29" s="6">
        <f t="shared" si="17"/>
        <v>8.0612747334201202</v>
      </c>
      <c r="AL29" s="6">
        <f t="shared" si="18"/>
        <v>30.278196314790442</v>
      </c>
      <c r="AM29" s="6">
        <f t="shared" si="19"/>
        <v>4.1355388397175299E-2</v>
      </c>
      <c r="AN29" s="6">
        <f t="shared" si="20"/>
        <v>2.1434195205853053</v>
      </c>
      <c r="AO29" s="6">
        <f t="shared" si="21"/>
        <v>0.18458624577275803</v>
      </c>
      <c r="AP29" s="6">
        <f t="shared" si="22"/>
        <v>0.2783923706736679</v>
      </c>
      <c r="AQ29" s="6">
        <f t="shared" si="23"/>
        <v>5.0433400484360125E-3</v>
      </c>
      <c r="AR29" s="6">
        <f t="shared" si="24"/>
        <v>1.349597796961477</v>
      </c>
      <c r="AS29" s="6">
        <f t="shared" si="25"/>
        <v>7.0606760678104162E-3</v>
      </c>
      <c r="AT29" s="111">
        <f t="shared" si="26"/>
        <v>4.8416064464985711E-2</v>
      </c>
    </row>
    <row r="30" spans="1:46">
      <c r="A30" s="127" t="s">
        <v>86</v>
      </c>
      <c r="B30" s="17" t="s">
        <v>58</v>
      </c>
      <c r="C30" s="17" t="s">
        <v>85</v>
      </c>
      <c r="D30" s="113">
        <v>32.5</v>
      </c>
      <c r="E30" s="104">
        <v>0.1022</v>
      </c>
      <c r="F30" s="6">
        <v>0.68300000000000005</v>
      </c>
      <c r="G30" s="6">
        <v>100.535</v>
      </c>
      <c r="H30" s="6">
        <f>G30/E30</f>
        <v>983.70841487279836</v>
      </c>
      <c r="I30" s="6">
        <v>9.9920634920634921</v>
      </c>
      <c r="J30" s="111">
        <f t="shared" si="1"/>
        <v>9829.2769390861358</v>
      </c>
      <c r="K30" s="17"/>
      <c r="L30" s="339">
        <v>0.67500000000000004</v>
      </c>
      <c r="M30" s="6">
        <v>9.0239999999999991</v>
      </c>
      <c r="N30" s="6">
        <v>28.693999999999999</v>
      </c>
      <c r="O30" s="6">
        <v>5.7000000000000002E-2</v>
      </c>
      <c r="P30" s="6">
        <v>1.9930000000000001</v>
      </c>
      <c r="Q30" s="6">
        <v>0.32600000000000001</v>
      </c>
      <c r="R30" s="6">
        <v>0.32100000000000001</v>
      </c>
      <c r="S30" s="339">
        <v>5.0000000000000001E-3</v>
      </c>
      <c r="T30" s="6">
        <v>1.6240000000000001</v>
      </c>
      <c r="U30" s="6">
        <v>0.01</v>
      </c>
      <c r="V30" s="111">
        <v>4.7E-2</v>
      </c>
      <c r="W30" s="6" t="str">
        <f t="shared" si="2"/>
        <v/>
      </c>
      <c r="X30" s="63">
        <f t="shared" si="3"/>
        <v>6634.7619338831419</v>
      </c>
      <c r="Y30" s="63">
        <f t="shared" si="4"/>
        <v>88699.395098313282</v>
      </c>
      <c r="Z30" s="63">
        <f t="shared" si="5"/>
        <v>282041.27249013755</v>
      </c>
      <c r="AA30" s="63">
        <f t="shared" si="6"/>
        <v>560.26878552790981</v>
      </c>
      <c r="AB30" s="63">
        <f t="shared" si="7"/>
        <v>19589.74893959867</v>
      </c>
      <c r="AC30" s="63">
        <f t="shared" si="8"/>
        <v>3204.3442821420804</v>
      </c>
      <c r="AD30" s="63">
        <f t="shared" si="9"/>
        <v>3155.1978974466497</v>
      </c>
      <c r="AE30" s="63">
        <f t="shared" si="10"/>
        <v>49.146384695430683</v>
      </c>
      <c r="AF30" s="63">
        <f t="shared" si="11"/>
        <v>15962.745749075886</v>
      </c>
      <c r="AG30" s="63">
        <f t="shared" si="12"/>
        <v>98.292769390861366</v>
      </c>
      <c r="AH30" s="137">
        <f t="shared" si="13"/>
        <v>461.97601613704836</v>
      </c>
      <c r="AI30" s="6" t="str">
        <f t="shared" si="15"/>
        <v/>
      </c>
      <c r="AJ30" s="6">
        <f t="shared" si="16"/>
        <v>0.66347619338831421</v>
      </c>
      <c r="AK30" s="6">
        <f t="shared" si="17"/>
        <v>8.8699395098313278</v>
      </c>
      <c r="AL30" s="6">
        <f t="shared" si="18"/>
        <v>28.204127249013755</v>
      </c>
      <c r="AM30" s="6">
        <f t="shared" si="19"/>
        <v>5.6026878552790982E-2</v>
      </c>
      <c r="AN30" s="6">
        <f t="shared" si="20"/>
        <v>1.958974893959867</v>
      </c>
      <c r="AO30" s="6">
        <f t="shared" si="21"/>
        <v>0.32043442821420803</v>
      </c>
      <c r="AP30" s="6">
        <f t="shared" si="22"/>
        <v>0.31551978974466499</v>
      </c>
      <c r="AQ30" s="6">
        <f t="shared" si="23"/>
        <v>4.9146384695430683E-3</v>
      </c>
      <c r="AR30" s="6">
        <f t="shared" si="24"/>
        <v>1.5962745749075886</v>
      </c>
      <c r="AS30" s="6">
        <f t="shared" si="25"/>
        <v>9.8292769390861366E-3</v>
      </c>
      <c r="AT30" s="111">
        <f t="shared" si="26"/>
        <v>4.6197601613704835E-2</v>
      </c>
    </row>
    <row r="31" spans="1:46">
      <c r="A31" s="127" t="s">
        <v>87</v>
      </c>
      <c r="B31" s="17" t="s">
        <v>58</v>
      </c>
      <c r="C31" s="17" t="s">
        <v>85</v>
      </c>
      <c r="D31" s="113">
        <v>33.6</v>
      </c>
      <c r="E31" s="104">
        <v>0.1101</v>
      </c>
      <c r="F31" s="6">
        <v>0.58699999999999997</v>
      </c>
      <c r="G31" s="6">
        <v>100.679</v>
      </c>
      <c r="H31" s="6">
        <f>G31/E31</f>
        <v>914.43233424159848</v>
      </c>
      <c r="I31" s="6">
        <v>10.035880398671097</v>
      </c>
      <c r="J31" s="111">
        <f t="shared" si="1"/>
        <v>9177.1335391263146</v>
      </c>
      <c r="K31" s="17"/>
      <c r="L31" s="339">
        <v>0.67400000000000004</v>
      </c>
      <c r="M31" s="6">
        <v>9.6859999999999999</v>
      </c>
      <c r="N31" s="6">
        <v>28.047000000000001</v>
      </c>
      <c r="O31" s="6">
        <v>8.9999999999999993E-3</v>
      </c>
      <c r="P31" s="6">
        <v>1.6040000000000001</v>
      </c>
      <c r="Q31" s="6">
        <v>0.35699999999999998</v>
      </c>
      <c r="R31" s="6">
        <v>0.56699999999999995</v>
      </c>
      <c r="S31" s="339">
        <v>7.0000000000000001E-3</v>
      </c>
      <c r="T31" s="6">
        <v>2.4609999999999999</v>
      </c>
      <c r="U31" s="6">
        <v>1.0999999999999999E-2</v>
      </c>
      <c r="V31" s="111">
        <v>4.2000000000000003E-2</v>
      </c>
      <c r="W31" s="6" t="str">
        <f t="shared" si="2"/>
        <v/>
      </c>
      <c r="X31" s="63">
        <f t="shared" si="3"/>
        <v>6185.3880053711364</v>
      </c>
      <c r="Y31" s="63">
        <f t="shared" si="4"/>
        <v>88889.71545997748</v>
      </c>
      <c r="Z31" s="63">
        <f t="shared" si="5"/>
        <v>257391.06437187575</v>
      </c>
      <c r="AA31" s="63">
        <f t="shared" si="6"/>
        <v>82.59420185213682</v>
      </c>
      <c r="AB31" s="63">
        <f t="shared" si="7"/>
        <v>14720.12219675861</v>
      </c>
      <c r="AC31" s="63">
        <f t="shared" si="8"/>
        <v>3276.2366734680941</v>
      </c>
      <c r="AD31" s="63">
        <f t="shared" si="9"/>
        <v>5203.4347166846201</v>
      </c>
      <c r="AE31" s="63">
        <f t="shared" si="10"/>
        <v>64.239934773884201</v>
      </c>
      <c r="AF31" s="63">
        <f t="shared" si="11"/>
        <v>22584.925639789861</v>
      </c>
      <c r="AG31" s="63">
        <f t="shared" si="12"/>
        <v>100.94846893038945</v>
      </c>
      <c r="AH31" s="137">
        <f t="shared" si="13"/>
        <v>385.43960864330523</v>
      </c>
      <c r="AI31" s="6" t="str">
        <f t="shared" si="15"/>
        <v/>
      </c>
      <c r="AJ31" s="6">
        <f t="shared" si="16"/>
        <v>0.61853880053711363</v>
      </c>
      <c r="AK31" s="6">
        <f t="shared" si="17"/>
        <v>8.8889715459977481</v>
      </c>
      <c r="AL31" s="6">
        <f t="shared" si="18"/>
        <v>25.739106437187576</v>
      </c>
      <c r="AM31" s="6">
        <f t="shared" si="19"/>
        <v>8.2594201852136812E-3</v>
      </c>
      <c r="AN31" s="6">
        <f t="shared" si="20"/>
        <v>1.4720122196758609</v>
      </c>
      <c r="AO31" s="6">
        <f t="shared" si="21"/>
        <v>0.32762366734680942</v>
      </c>
      <c r="AP31" s="6">
        <f t="shared" si="22"/>
        <v>0.52034347166846195</v>
      </c>
      <c r="AQ31" s="6">
        <f t="shared" si="23"/>
        <v>6.4239934773884198E-3</v>
      </c>
      <c r="AR31" s="6">
        <f t="shared" si="24"/>
        <v>2.2584925639789861</v>
      </c>
      <c r="AS31" s="6">
        <f t="shared" si="25"/>
        <v>1.0094846893038946E-2</v>
      </c>
      <c r="AT31" s="111">
        <f t="shared" si="26"/>
        <v>3.8543960864330526E-2</v>
      </c>
    </row>
    <row r="32" spans="1:46">
      <c r="A32" s="127" t="s">
        <v>88</v>
      </c>
      <c r="B32" s="17" t="s">
        <v>58</v>
      </c>
      <c r="C32" s="17" t="s">
        <v>85</v>
      </c>
      <c r="D32" s="113">
        <v>41.2</v>
      </c>
      <c r="E32" s="104">
        <v>0.1033</v>
      </c>
      <c r="F32" s="6">
        <v>0.68500000000000005</v>
      </c>
      <c r="G32" s="6">
        <v>106.651</v>
      </c>
      <c r="H32" s="6">
        <f t="shared" ref="H32:H46" si="27">G32/E32</f>
        <v>1032.4394966118102</v>
      </c>
      <c r="I32" s="6">
        <v>9.9873586161011314</v>
      </c>
      <c r="J32" s="111">
        <f t="shared" si="1"/>
        <v>10311.343502089077</v>
      </c>
      <c r="K32" s="17"/>
      <c r="L32" s="339">
        <v>0.76700000000000002</v>
      </c>
      <c r="M32" s="6">
        <v>9.984</v>
      </c>
      <c r="N32" s="6">
        <v>21.521999999999998</v>
      </c>
      <c r="O32" s="6">
        <v>1.2E-2</v>
      </c>
      <c r="P32" s="6">
        <v>0.92100000000000004</v>
      </c>
      <c r="Q32" s="6">
        <v>0.34300000000000003</v>
      </c>
      <c r="R32" s="6">
        <v>0.35699999999999998</v>
      </c>
      <c r="S32" s="339">
        <v>2E-3</v>
      </c>
      <c r="T32" s="6">
        <v>1.9990000000000001</v>
      </c>
      <c r="U32" s="6">
        <v>1.0999999999999999E-2</v>
      </c>
      <c r="V32" s="111">
        <v>3.4000000000000002E-2</v>
      </c>
      <c r="W32" s="6" t="str">
        <f t="shared" si="2"/>
        <v/>
      </c>
      <c r="X32" s="63">
        <f t="shared" si="3"/>
        <v>7908.8004661023224</v>
      </c>
      <c r="Y32" s="63">
        <f t="shared" si="4"/>
        <v>102948.45352485735</v>
      </c>
      <c r="Z32" s="63">
        <f t="shared" si="5"/>
        <v>221920.73485196111</v>
      </c>
      <c r="AA32" s="63">
        <f t="shared" si="6"/>
        <v>123.73612202506894</v>
      </c>
      <c r="AB32" s="63">
        <f t="shared" si="7"/>
        <v>9496.7473654240403</v>
      </c>
      <c r="AC32" s="63">
        <f t="shared" si="8"/>
        <v>3536.7908212165539</v>
      </c>
      <c r="AD32" s="63">
        <f t="shared" si="9"/>
        <v>3681.1496302458004</v>
      </c>
      <c r="AE32" s="63">
        <f t="shared" si="10"/>
        <v>20.622687004178154</v>
      </c>
      <c r="AF32" s="63">
        <f t="shared" si="11"/>
        <v>20612.375660676065</v>
      </c>
      <c r="AG32" s="63">
        <f t="shared" si="12"/>
        <v>113.42477852297985</v>
      </c>
      <c r="AH32" s="137">
        <f t="shared" si="13"/>
        <v>350.58567907102866</v>
      </c>
      <c r="AI32" s="6" t="str">
        <f t="shared" si="15"/>
        <v/>
      </c>
      <c r="AJ32" s="6">
        <f t="shared" si="16"/>
        <v>0.79088004661023226</v>
      </c>
      <c r="AK32" s="6">
        <f t="shared" si="17"/>
        <v>10.294845352485735</v>
      </c>
      <c r="AL32" s="6">
        <f t="shared" si="18"/>
        <v>22.192073485196111</v>
      </c>
      <c r="AM32" s="6">
        <f t="shared" si="19"/>
        <v>1.2373612202506894E-2</v>
      </c>
      <c r="AN32" s="6">
        <f t="shared" si="20"/>
        <v>0.94967473654240397</v>
      </c>
      <c r="AO32" s="6">
        <f t="shared" si="21"/>
        <v>0.35367908212165539</v>
      </c>
      <c r="AP32" s="6">
        <f t="shared" si="22"/>
        <v>0.36811496302458002</v>
      </c>
      <c r="AQ32" s="6">
        <f t="shared" si="23"/>
        <v>2.0622687004178152E-3</v>
      </c>
      <c r="AR32" s="6">
        <f t="shared" si="24"/>
        <v>2.0612375660676063</v>
      </c>
      <c r="AS32" s="6">
        <f t="shared" si="25"/>
        <v>1.1342477852297986E-2</v>
      </c>
      <c r="AT32" s="111">
        <f t="shared" si="26"/>
        <v>3.5058567907102864E-2</v>
      </c>
    </row>
    <row r="33" spans="1:46">
      <c r="A33" s="127" t="s">
        <v>89</v>
      </c>
      <c r="B33" s="17" t="s">
        <v>58</v>
      </c>
      <c r="C33" s="17" t="s">
        <v>85</v>
      </c>
      <c r="D33" s="113">
        <v>43.7</v>
      </c>
      <c r="E33" s="104">
        <v>0.1103</v>
      </c>
      <c r="F33" s="6">
        <v>0.69699999999999995</v>
      </c>
      <c r="G33" s="6">
        <v>100.905</v>
      </c>
      <c r="H33" s="6">
        <f t="shared" si="27"/>
        <v>914.82320942883052</v>
      </c>
      <c r="I33" s="6">
        <v>9.9150326797385624</v>
      </c>
      <c r="J33" s="111">
        <f t="shared" si="1"/>
        <v>9070.5020176701692</v>
      </c>
      <c r="K33" s="17"/>
      <c r="L33" s="339">
        <v>0.80900000000000005</v>
      </c>
      <c r="M33" s="6">
        <v>12.295</v>
      </c>
      <c r="N33" s="6">
        <v>27.606999999999999</v>
      </c>
      <c r="O33" s="6">
        <v>1.4E-2</v>
      </c>
      <c r="P33" s="6">
        <v>1.2789999999999999</v>
      </c>
      <c r="Q33" s="6">
        <v>0.309</v>
      </c>
      <c r="R33" s="6">
        <v>0.35899999999999999</v>
      </c>
      <c r="S33" s="339">
        <v>2E-3</v>
      </c>
      <c r="T33" s="6">
        <v>2.1909999999999998</v>
      </c>
      <c r="U33" s="6">
        <v>0.01</v>
      </c>
      <c r="V33" s="111">
        <v>0.04</v>
      </c>
      <c r="W33" s="6" t="str">
        <f t="shared" si="2"/>
        <v/>
      </c>
      <c r="X33" s="63">
        <f t="shared" si="3"/>
        <v>7338.0361322951676</v>
      </c>
      <c r="Y33" s="63">
        <f t="shared" si="4"/>
        <v>111521.82230725473</v>
      </c>
      <c r="Z33" s="63">
        <f t="shared" si="5"/>
        <v>250409.34920182035</v>
      </c>
      <c r="AA33" s="63">
        <f t="shared" si="6"/>
        <v>126.98702824738237</v>
      </c>
      <c r="AB33" s="63">
        <f t="shared" si="7"/>
        <v>11601.172080600145</v>
      </c>
      <c r="AC33" s="63">
        <f t="shared" si="8"/>
        <v>2802.7851234600821</v>
      </c>
      <c r="AD33" s="63">
        <f t="shared" si="9"/>
        <v>3256.3102243435906</v>
      </c>
      <c r="AE33" s="63">
        <f t="shared" si="10"/>
        <v>18.141004035340337</v>
      </c>
      <c r="AF33" s="63">
        <f t="shared" si="11"/>
        <v>19873.469920715339</v>
      </c>
      <c r="AG33" s="63">
        <f t="shared" si="12"/>
        <v>90.705020176701694</v>
      </c>
      <c r="AH33" s="137">
        <f t="shared" si="13"/>
        <v>362.82008070680678</v>
      </c>
      <c r="AI33" s="6" t="str">
        <f t="shared" si="15"/>
        <v/>
      </c>
      <c r="AJ33" s="6">
        <f t="shared" si="16"/>
        <v>0.7338036132295167</v>
      </c>
      <c r="AK33" s="6">
        <f t="shared" si="17"/>
        <v>11.152182230725472</v>
      </c>
      <c r="AL33" s="6">
        <f t="shared" si="18"/>
        <v>25.040934920182035</v>
      </c>
      <c r="AM33" s="6">
        <f t="shared" si="19"/>
        <v>1.2698702824738237E-2</v>
      </c>
      <c r="AN33" s="6">
        <f t="shared" si="20"/>
        <v>1.1601172080600144</v>
      </c>
      <c r="AO33" s="6">
        <f t="shared" si="21"/>
        <v>0.2802785123460082</v>
      </c>
      <c r="AP33" s="6">
        <f t="shared" si="22"/>
        <v>0.32563102243435904</v>
      </c>
      <c r="AQ33" s="6">
        <f t="shared" si="23"/>
        <v>1.8141004035340338E-3</v>
      </c>
      <c r="AR33" s="6">
        <f t="shared" si="24"/>
        <v>1.9873469920715339</v>
      </c>
      <c r="AS33" s="6">
        <f t="shared" si="25"/>
        <v>9.0705020176701703E-3</v>
      </c>
      <c r="AT33" s="111">
        <f t="shared" si="26"/>
        <v>3.6282008070680681E-2</v>
      </c>
    </row>
    <row r="34" spans="1:46">
      <c r="A34" s="127" t="s">
        <v>90</v>
      </c>
      <c r="B34" s="17" t="s">
        <v>58</v>
      </c>
      <c r="C34" s="17" t="s">
        <v>85</v>
      </c>
      <c r="D34" s="113">
        <v>43.7</v>
      </c>
      <c r="E34" s="104">
        <v>0.1003</v>
      </c>
      <c r="F34" s="6">
        <v>0.69799999999999995</v>
      </c>
      <c r="G34" s="6">
        <v>101.471</v>
      </c>
      <c r="H34" s="6">
        <f t="shared" si="27"/>
        <v>1011.6749750747757</v>
      </c>
      <c r="I34" s="6">
        <v>10.304521276595745</v>
      </c>
      <c r="J34" s="111">
        <f t="shared" si="1"/>
        <v>10424.826305657496</v>
      </c>
      <c r="K34" s="17"/>
      <c r="L34" s="339">
        <v>0.73099999999999998</v>
      </c>
      <c r="M34" s="6">
        <v>10.83</v>
      </c>
      <c r="N34" s="6">
        <v>23.969000000000001</v>
      </c>
      <c r="O34" s="6">
        <v>1.6E-2</v>
      </c>
      <c r="P34" s="6">
        <v>1.1279999999999999</v>
      </c>
      <c r="Q34" s="6">
        <v>0.26400000000000001</v>
      </c>
      <c r="R34" s="6">
        <v>0.316</v>
      </c>
      <c r="S34" s="339">
        <v>1E-3</v>
      </c>
      <c r="T34" s="6">
        <v>1.9410000000000001</v>
      </c>
      <c r="U34" s="6">
        <v>8.9999999999999993E-3</v>
      </c>
      <c r="V34" s="111">
        <v>3.5000000000000003E-2</v>
      </c>
      <c r="W34" s="6" t="str">
        <f t="shared" si="2"/>
        <v/>
      </c>
      <c r="X34" s="63">
        <f t="shared" si="3"/>
        <v>7620.5480294356294</v>
      </c>
      <c r="Y34" s="63">
        <f t="shared" si="4"/>
        <v>112900.86889027068</v>
      </c>
      <c r="Z34" s="63">
        <f t="shared" si="5"/>
        <v>249872.66172030455</v>
      </c>
      <c r="AA34" s="63">
        <f t="shared" si="6"/>
        <v>166.79722089051995</v>
      </c>
      <c r="AB34" s="63">
        <f t="shared" si="7"/>
        <v>11759.204072781655</v>
      </c>
      <c r="AC34" s="63">
        <f t="shared" si="8"/>
        <v>2752.1541446935789</v>
      </c>
      <c r="AD34" s="63">
        <f t="shared" si="9"/>
        <v>3294.2451125877687</v>
      </c>
      <c r="AE34" s="63">
        <f t="shared" si="10"/>
        <v>10.424826305657497</v>
      </c>
      <c r="AF34" s="63">
        <f t="shared" si="11"/>
        <v>20234.587859281201</v>
      </c>
      <c r="AG34" s="63">
        <f t="shared" si="12"/>
        <v>93.823436750917452</v>
      </c>
      <c r="AH34" s="137">
        <f t="shared" si="13"/>
        <v>364.8689206980124</v>
      </c>
      <c r="AI34" s="6" t="str">
        <f t="shared" si="15"/>
        <v/>
      </c>
      <c r="AJ34" s="6">
        <f t="shared" si="16"/>
        <v>0.76205480294356298</v>
      </c>
      <c r="AK34" s="6">
        <f t="shared" si="17"/>
        <v>11.290086889027068</v>
      </c>
      <c r="AL34" s="6">
        <f t="shared" si="18"/>
        <v>24.987266172030456</v>
      </c>
      <c r="AM34" s="6">
        <f t="shared" si="19"/>
        <v>1.6679722089051996E-2</v>
      </c>
      <c r="AN34" s="6">
        <f t="shared" si="20"/>
        <v>1.1759204072781655</v>
      </c>
      <c r="AO34" s="6">
        <f t="shared" si="21"/>
        <v>0.27521541446935788</v>
      </c>
      <c r="AP34" s="6">
        <f t="shared" si="22"/>
        <v>0.32942451125877686</v>
      </c>
      <c r="AQ34" s="6">
        <f t="shared" si="23"/>
        <v>1.0424826305657497E-3</v>
      </c>
      <c r="AR34" s="6">
        <f t="shared" si="24"/>
        <v>2.0234587859281201</v>
      </c>
      <c r="AS34" s="6">
        <f t="shared" si="25"/>
        <v>9.382343675091746E-3</v>
      </c>
      <c r="AT34" s="111">
        <f t="shared" si="26"/>
        <v>3.6486892069801241E-2</v>
      </c>
    </row>
    <row r="35" spans="1:46">
      <c r="A35" s="127" t="s">
        <v>91</v>
      </c>
      <c r="B35" s="17" t="s">
        <v>58</v>
      </c>
      <c r="C35" s="17" t="s">
        <v>85</v>
      </c>
      <c r="D35" s="113">
        <v>43.7</v>
      </c>
      <c r="E35" s="104">
        <v>0.1045</v>
      </c>
      <c r="F35" s="6">
        <v>0.69099999999999995</v>
      </c>
      <c r="G35" s="6">
        <v>101.443</v>
      </c>
      <c r="H35" s="6">
        <f t="shared" si="27"/>
        <v>970.74641148325361</v>
      </c>
      <c r="I35" s="6">
        <v>10.049439683586025</v>
      </c>
      <c r="J35" s="111">
        <f t="shared" si="1"/>
        <v>9755.4575102585368</v>
      </c>
      <c r="K35" s="17"/>
      <c r="L35" s="339">
        <v>0.73699999999999999</v>
      </c>
      <c r="M35" s="6">
        <v>10.852</v>
      </c>
      <c r="N35" s="6">
        <v>24.207000000000001</v>
      </c>
      <c r="O35" s="6">
        <v>1E-3</v>
      </c>
      <c r="P35" s="6">
        <v>1.1419999999999999</v>
      </c>
      <c r="Q35" s="6">
        <v>0.27300000000000002</v>
      </c>
      <c r="R35" s="6">
        <v>0.316</v>
      </c>
      <c r="S35" s="339">
        <v>1E-3</v>
      </c>
      <c r="T35" s="6">
        <v>1.958</v>
      </c>
      <c r="U35" s="6">
        <v>8.9999999999999993E-3</v>
      </c>
      <c r="V35" s="111">
        <v>3.5000000000000003E-2</v>
      </c>
      <c r="W35" s="6" t="str">
        <f t="shared" si="2"/>
        <v/>
      </c>
      <c r="X35" s="63">
        <f t="shared" si="3"/>
        <v>7189.7721850605412</v>
      </c>
      <c r="Y35" s="63">
        <f t="shared" si="4"/>
        <v>105866.22490132565</v>
      </c>
      <c r="Z35" s="63">
        <f t="shared" si="5"/>
        <v>236150.3599508284</v>
      </c>
      <c r="AA35" s="63">
        <f t="shared" si="6"/>
        <v>9.7554575102585375</v>
      </c>
      <c r="AB35" s="63">
        <f t="shared" si="7"/>
        <v>11140.732476715248</v>
      </c>
      <c r="AC35" s="63">
        <f t="shared" si="8"/>
        <v>2663.2399003005808</v>
      </c>
      <c r="AD35" s="63">
        <f t="shared" si="9"/>
        <v>3082.7245732416977</v>
      </c>
      <c r="AE35" s="63">
        <f t="shared" si="10"/>
        <v>9.7554575102585375</v>
      </c>
      <c r="AF35" s="63">
        <f t="shared" si="11"/>
        <v>19101.185805086214</v>
      </c>
      <c r="AG35" s="63">
        <f t="shared" si="12"/>
        <v>87.799117592326823</v>
      </c>
      <c r="AH35" s="137">
        <f t="shared" si="13"/>
        <v>341.44101285904884</v>
      </c>
      <c r="AI35" s="6" t="str">
        <f t="shared" si="15"/>
        <v/>
      </c>
      <c r="AJ35" s="6">
        <f t="shared" si="16"/>
        <v>0.71897721850605412</v>
      </c>
      <c r="AK35" s="6">
        <f t="shared" si="17"/>
        <v>10.586622490132566</v>
      </c>
      <c r="AL35" s="6">
        <f t="shared" si="18"/>
        <v>23.615035995082838</v>
      </c>
      <c r="AM35" s="6">
        <f t="shared" si="19"/>
        <v>9.7554575102585378E-4</v>
      </c>
      <c r="AN35" s="6">
        <f t="shared" si="20"/>
        <v>1.1140732476715247</v>
      </c>
      <c r="AO35" s="6">
        <f t="shared" si="21"/>
        <v>0.26632399003005808</v>
      </c>
      <c r="AP35" s="6">
        <f t="shared" si="22"/>
        <v>0.30827245732416975</v>
      </c>
      <c r="AQ35" s="6">
        <f t="shared" si="23"/>
        <v>9.7554575102585378E-4</v>
      </c>
      <c r="AR35" s="6">
        <f t="shared" si="24"/>
        <v>1.9101185805086214</v>
      </c>
      <c r="AS35" s="6">
        <f t="shared" si="25"/>
        <v>8.7799117592326816E-3</v>
      </c>
      <c r="AT35" s="111">
        <f t="shared" si="26"/>
        <v>3.4144101285904886E-2</v>
      </c>
    </row>
    <row r="36" spans="1:46">
      <c r="A36" s="127" t="s">
        <v>92</v>
      </c>
      <c r="B36" s="17" t="s">
        <v>58</v>
      </c>
      <c r="C36" s="17" t="s">
        <v>85</v>
      </c>
      <c r="D36" s="113">
        <v>48</v>
      </c>
      <c r="E36" s="104">
        <v>0.1003</v>
      </c>
      <c r="F36" s="6">
        <v>0.64400000000000002</v>
      </c>
      <c r="G36" s="6">
        <v>100.14100000000001</v>
      </c>
      <c r="H36" s="6">
        <f t="shared" si="27"/>
        <v>998.41475573280161</v>
      </c>
      <c r="I36" s="6">
        <v>10.06361829025845</v>
      </c>
      <c r="J36" s="111">
        <f t="shared" si="1"/>
        <v>10047.664997056545</v>
      </c>
      <c r="K36" s="17"/>
      <c r="L36" s="339">
        <v>0.32200000000000001</v>
      </c>
      <c r="M36" s="6">
        <v>4.9240000000000004</v>
      </c>
      <c r="N36" s="6">
        <v>8.593</v>
      </c>
      <c r="O36" s="6">
        <v>-7.0000000000000001E-3</v>
      </c>
      <c r="P36" s="6">
        <v>0.32800000000000001</v>
      </c>
      <c r="Q36" s="6">
        <v>0.48099999999999998</v>
      </c>
      <c r="R36" s="6">
        <v>0.123</v>
      </c>
      <c r="S36" s="339">
        <v>1E-3</v>
      </c>
      <c r="T36" s="6">
        <v>1.0740000000000001</v>
      </c>
      <c r="U36" s="6">
        <v>1.2E-2</v>
      </c>
      <c r="V36" s="111">
        <v>2.9000000000000001E-2</v>
      </c>
      <c r="W36" s="6" t="str">
        <f t="shared" si="2"/>
        <v/>
      </c>
      <c r="X36" s="63">
        <f t="shared" si="3"/>
        <v>3235.3481290522077</v>
      </c>
      <c r="Y36" s="63">
        <f t="shared" si="4"/>
        <v>49474.702445506431</v>
      </c>
      <c r="Z36" s="63">
        <f t="shared" si="5"/>
        <v>86339.585319706894</v>
      </c>
      <c r="AA36" s="63" t="str">
        <f t="shared" si="6"/>
        <v>DL</v>
      </c>
      <c r="AB36" s="63">
        <f t="shared" si="7"/>
        <v>3295.634119034547</v>
      </c>
      <c r="AC36" s="63">
        <f t="shared" si="8"/>
        <v>4832.9268635841981</v>
      </c>
      <c r="AD36" s="63">
        <f t="shared" si="9"/>
        <v>1235.8627946379549</v>
      </c>
      <c r="AE36" s="63">
        <f t="shared" si="10"/>
        <v>10.047664997056545</v>
      </c>
      <c r="AF36" s="63">
        <f t="shared" si="11"/>
        <v>10791.19220683873</v>
      </c>
      <c r="AG36" s="63">
        <f t="shared" si="12"/>
        <v>120.57197996467855</v>
      </c>
      <c r="AH36" s="137">
        <f t="shared" si="13"/>
        <v>291.3822849146398</v>
      </c>
      <c r="AI36" s="6" t="str">
        <f t="shared" si="15"/>
        <v/>
      </c>
      <c r="AJ36" s="6">
        <f t="shared" si="16"/>
        <v>0.32353481290522079</v>
      </c>
      <c r="AK36" s="6">
        <f t="shared" si="17"/>
        <v>4.9474702445506429</v>
      </c>
      <c r="AL36" s="6">
        <f t="shared" si="18"/>
        <v>8.6339585319706895</v>
      </c>
      <c r="AM36" s="6" t="str">
        <f t="shared" si="19"/>
        <v>DL</v>
      </c>
      <c r="AN36" s="6">
        <f t="shared" si="20"/>
        <v>0.32956341190345467</v>
      </c>
      <c r="AO36" s="6">
        <f t="shared" si="21"/>
        <v>0.48329268635841982</v>
      </c>
      <c r="AP36" s="6">
        <f t="shared" si="22"/>
        <v>0.1235862794637955</v>
      </c>
      <c r="AQ36" s="6">
        <f t="shared" si="23"/>
        <v>1.0047664997056545E-3</v>
      </c>
      <c r="AR36" s="6">
        <f t="shared" si="24"/>
        <v>1.0791192206838731</v>
      </c>
      <c r="AS36" s="6">
        <f t="shared" si="25"/>
        <v>1.2057197996467855E-2</v>
      </c>
      <c r="AT36" s="111">
        <f t="shared" si="26"/>
        <v>2.9138228491463979E-2</v>
      </c>
    </row>
    <row r="37" spans="1:46">
      <c r="A37" s="127" t="s">
        <v>93</v>
      </c>
      <c r="B37" s="17" t="s">
        <v>58</v>
      </c>
      <c r="C37" s="17" t="s">
        <v>85</v>
      </c>
      <c r="D37" s="113">
        <v>51</v>
      </c>
      <c r="E37" s="104">
        <v>0.10340000000000001</v>
      </c>
      <c r="F37" s="6">
        <v>0.7</v>
      </c>
      <c r="G37" s="6">
        <v>100.527</v>
      </c>
      <c r="H37" s="6">
        <f t="shared" si="27"/>
        <v>972.2147001934236</v>
      </c>
      <c r="I37" s="6">
        <v>10.075807514831906</v>
      </c>
      <c r="J37" s="111">
        <f t="shared" ref="J37:J68" si="28">H37*I37</f>
        <v>9795.8481822389458</v>
      </c>
      <c r="K37" s="17"/>
      <c r="L37" s="339">
        <v>0.58199999999999996</v>
      </c>
      <c r="M37" s="6">
        <v>12.548999999999999</v>
      </c>
      <c r="N37" s="6">
        <v>25.733000000000001</v>
      </c>
      <c r="O37" s="6">
        <v>1.0999999999999999E-2</v>
      </c>
      <c r="P37" s="6">
        <v>0.97099999999999997</v>
      </c>
      <c r="Q37" s="6">
        <v>0.214</v>
      </c>
      <c r="R37" s="6">
        <v>0.51500000000000001</v>
      </c>
      <c r="S37" s="339">
        <v>1E-3</v>
      </c>
      <c r="T37" s="6">
        <v>1.353</v>
      </c>
      <c r="U37" s="6">
        <v>8.0000000000000002E-3</v>
      </c>
      <c r="V37" s="111">
        <v>3.6999999999999998E-2</v>
      </c>
      <c r="W37" s="6" t="str">
        <f t="shared" ref="W37:W68" si="29">IF((K37) &lt; 0, "DL", IF((K37)  = "nc", "NC", IF(ISNUMBER((K37) ), (K37*$J37), "")))</f>
        <v/>
      </c>
      <c r="X37" s="63">
        <f t="shared" ref="X37:X68" si="30">IF((L37) &lt; 0, "DL", IF((L37)  = "nc", "NC", IF(ISNUMBER((L37) ), (L37*$J37), "")))</f>
        <v>5701.1836420630661</v>
      </c>
      <c r="Y37" s="63">
        <f t="shared" ref="Y37:Y68" si="31">IF((M37) &lt; 0, "DL", IF((M37)  = "nc", "NC", IF(ISNUMBER((M37) ), (M37*$J37), "")))</f>
        <v>122928.09883891653</v>
      </c>
      <c r="Z37" s="63">
        <f t="shared" ref="Z37:Z68" si="32">IF((N37) &lt; 0, "DL", IF((N37)  = "nc", "NC", IF(ISNUMBER((N37) ), (N37*$J37), "")))</f>
        <v>252076.56127355481</v>
      </c>
      <c r="AA37" s="63">
        <f t="shared" ref="AA37:AA68" si="33">IF((O37) &lt; 0, "DL", IF((O37)  = "nc", "NC", IF(ISNUMBER((O37) ), (O37*$J37), "")))</f>
        <v>107.7543300046284</v>
      </c>
      <c r="AB37" s="63">
        <f t="shared" ref="AB37:AB68" si="34">IF((P37) &lt; 0, "DL", IF((P37)  = "nc", "NC", IF(ISNUMBER((P37) ), (P37*$J37), "")))</f>
        <v>9511.7685849540158</v>
      </c>
      <c r="AC37" s="63">
        <f t="shared" ref="AC37:AC68" si="35">IF((Q37) &lt; 0, "DL", IF((Q37)  = "nc", "NC", IF(ISNUMBER((Q37) ), (Q37*$J37), "")))</f>
        <v>2096.3115109991345</v>
      </c>
      <c r="AD37" s="63">
        <f t="shared" ref="AD37:AD68" si="36">IF((R37) &lt; 0, "DL", IF((R37)  = "nc", "NC", IF(ISNUMBER((R37) ), (R37*$J37), "")))</f>
        <v>5044.8618138530574</v>
      </c>
      <c r="AE37" s="63">
        <f t="shared" ref="AE37:AE68" si="37">IF((S37) &lt; 0, "DL", IF((S37)  = "nc", "NC", IF(ISNUMBER((S37) ), (S37*$J37), "")))</f>
        <v>9.7958481822389452</v>
      </c>
      <c r="AF37" s="63">
        <f t="shared" ref="AF37:AF68" si="38">IF((T37) &lt; 0, "DL", IF((T37)  = "nc", "NC", IF(ISNUMBER((T37) ), (T37*$J37), "")))</f>
        <v>13253.782590569293</v>
      </c>
      <c r="AG37" s="63">
        <f t="shared" ref="AG37:AG68" si="39">IF((U37) &lt; 0, "DL", IF((U37)  = "nc", "NC", IF(ISNUMBER((U37) ), (U37*$J37), "")))</f>
        <v>78.366785457911561</v>
      </c>
      <c r="AH37" s="137">
        <f t="shared" ref="AH37:AH68" si="40">IF((V37) &lt; 0, "DL", IF((V37)  = "nc", "NC", IF(ISNUMBER((V37) ), (V37*$J37), "")))</f>
        <v>362.44638274284097</v>
      </c>
      <c r="AI37" s="6" t="str">
        <f t="shared" si="15"/>
        <v/>
      </c>
      <c r="AJ37" s="6">
        <f t="shared" si="16"/>
        <v>0.57011836420630657</v>
      </c>
      <c r="AK37" s="6">
        <f t="shared" si="17"/>
        <v>12.292809883891653</v>
      </c>
      <c r="AL37" s="6">
        <f t="shared" si="18"/>
        <v>25.207656127355481</v>
      </c>
      <c r="AM37" s="6">
        <f t="shared" si="19"/>
        <v>1.0775433000462841E-2</v>
      </c>
      <c r="AN37" s="6">
        <f t="shared" si="20"/>
        <v>0.95117685849540157</v>
      </c>
      <c r="AO37" s="6">
        <f t="shared" si="21"/>
        <v>0.20963115109991345</v>
      </c>
      <c r="AP37" s="6">
        <f t="shared" si="22"/>
        <v>0.50448618138530577</v>
      </c>
      <c r="AQ37" s="6">
        <f t="shared" si="23"/>
        <v>9.795848182238946E-4</v>
      </c>
      <c r="AR37" s="6">
        <f t="shared" si="24"/>
        <v>1.3253782590569294</v>
      </c>
      <c r="AS37" s="6">
        <f t="shared" si="25"/>
        <v>7.8366785457911568E-3</v>
      </c>
      <c r="AT37" s="111">
        <f t="shared" si="26"/>
        <v>3.6244638274284098E-2</v>
      </c>
    </row>
    <row r="38" spans="1:46">
      <c r="A38" s="127" t="s">
        <v>94</v>
      </c>
      <c r="B38" s="17" t="s">
        <v>58</v>
      </c>
      <c r="C38" s="17" t="s">
        <v>85</v>
      </c>
      <c r="D38" s="113">
        <v>73.8</v>
      </c>
      <c r="E38" s="104">
        <v>0.1028</v>
      </c>
      <c r="F38" s="6">
        <v>0.69399999999999995</v>
      </c>
      <c r="G38" s="6">
        <v>100.88</v>
      </c>
      <c r="H38" s="6">
        <f t="shared" si="27"/>
        <v>981.32295719844353</v>
      </c>
      <c r="I38" s="6">
        <v>10.062128222075348</v>
      </c>
      <c r="J38" s="111">
        <f t="shared" si="28"/>
        <v>9874.197422596897</v>
      </c>
      <c r="K38" s="17"/>
      <c r="L38" s="339">
        <v>0.36299999999999999</v>
      </c>
      <c r="M38" s="6">
        <v>8.9589999999999996</v>
      </c>
      <c r="N38" s="6">
        <v>21.861999999999998</v>
      </c>
      <c r="O38" s="6">
        <v>1.4999999999999999E-2</v>
      </c>
      <c r="P38" s="6">
        <v>0.65700000000000003</v>
      </c>
      <c r="Q38" s="6">
        <v>0.255</v>
      </c>
      <c r="R38" s="6">
        <v>0.48099999999999998</v>
      </c>
      <c r="S38" s="339">
        <v>0</v>
      </c>
      <c r="T38" s="6">
        <v>0.64200000000000002</v>
      </c>
      <c r="U38" s="6">
        <v>7.0000000000000001E-3</v>
      </c>
      <c r="V38" s="111">
        <v>3.5999999999999997E-2</v>
      </c>
      <c r="W38" s="6" t="str">
        <f t="shared" si="29"/>
        <v/>
      </c>
      <c r="X38" s="63">
        <f t="shared" si="30"/>
        <v>3584.3336644026735</v>
      </c>
      <c r="Y38" s="63">
        <f t="shared" si="31"/>
        <v>88462.934709045599</v>
      </c>
      <c r="Z38" s="63">
        <f t="shared" si="32"/>
        <v>215869.70405281335</v>
      </c>
      <c r="AA38" s="63">
        <f t="shared" si="33"/>
        <v>148.11296133895345</v>
      </c>
      <c r="AB38" s="63">
        <f t="shared" si="34"/>
        <v>6487.3477066461619</v>
      </c>
      <c r="AC38" s="63">
        <f t="shared" si="35"/>
        <v>2517.9203427622087</v>
      </c>
      <c r="AD38" s="63">
        <f t="shared" si="36"/>
        <v>4749.4889602691073</v>
      </c>
      <c r="AE38" s="63">
        <f t="shared" si="37"/>
        <v>0</v>
      </c>
      <c r="AF38" s="63">
        <f t="shared" si="38"/>
        <v>6339.234745307208</v>
      </c>
      <c r="AG38" s="63">
        <f t="shared" si="39"/>
        <v>69.11938195817828</v>
      </c>
      <c r="AH38" s="137">
        <f t="shared" si="40"/>
        <v>355.47110721348827</v>
      </c>
      <c r="AI38" s="6" t="str">
        <f t="shared" si="15"/>
        <v/>
      </c>
      <c r="AJ38" s="6">
        <f t="shared" si="16"/>
        <v>0.35843336644026735</v>
      </c>
      <c r="AK38" s="6">
        <f t="shared" si="17"/>
        <v>8.8462934709045591</v>
      </c>
      <c r="AL38" s="6">
        <f t="shared" si="18"/>
        <v>21.586970405281335</v>
      </c>
      <c r="AM38" s="6">
        <f t="shared" si="19"/>
        <v>1.4811296133895346E-2</v>
      </c>
      <c r="AN38" s="6">
        <f t="shared" si="20"/>
        <v>0.64873477066461616</v>
      </c>
      <c r="AO38" s="6">
        <f t="shared" si="21"/>
        <v>0.25179203427622088</v>
      </c>
      <c r="AP38" s="6">
        <f t="shared" si="22"/>
        <v>0.47494889602691076</v>
      </c>
      <c r="AQ38" s="6">
        <f t="shared" si="23"/>
        <v>0</v>
      </c>
      <c r="AR38" s="6">
        <f t="shared" si="24"/>
        <v>0.63392347453072084</v>
      </c>
      <c r="AS38" s="6">
        <f t="shared" si="25"/>
        <v>6.9119381958178284E-3</v>
      </c>
      <c r="AT38" s="111">
        <f t="shared" si="26"/>
        <v>3.5547110721348828E-2</v>
      </c>
    </row>
    <row r="39" spans="1:46">
      <c r="A39" s="127" t="s">
        <v>95</v>
      </c>
      <c r="B39" s="17" t="s">
        <v>58</v>
      </c>
      <c r="C39" s="17" t="s">
        <v>85</v>
      </c>
      <c r="D39" s="113">
        <v>75.8</v>
      </c>
      <c r="E39" s="104">
        <v>0.1152</v>
      </c>
      <c r="F39" s="6">
        <v>0.74199999999999999</v>
      </c>
      <c r="G39" s="6">
        <v>100.961</v>
      </c>
      <c r="H39" s="6">
        <f t="shared" si="27"/>
        <v>876.39756944444446</v>
      </c>
      <c r="I39" s="6">
        <v>9.9751958224543085</v>
      </c>
      <c r="J39" s="111">
        <f t="shared" si="28"/>
        <v>8742.2373735313322</v>
      </c>
      <c r="K39" s="17"/>
      <c r="L39" s="339">
        <v>0.36299999999999999</v>
      </c>
      <c r="M39" s="6">
        <v>14.326000000000001</v>
      </c>
      <c r="N39" s="6">
        <v>29.934000000000001</v>
      </c>
      <c r="O39" s="6">
        <v>4.1000000000000002E-2</v>
      </c>
      <c r="P39" s="6">
        <v>1.04</v>
      </c>
      <c r="Q39" s="6">
        <v>0.15</v>
      </c>
      <c r="R39" s="6">
        <v>0.42</v>
      </c>
      <c r="S39" s="339">
        <v>0</v>
      </c>
      <c r="T39" s="6">
        <v>0.84</v>
      </c>
      <c r="U39" s="6">
        <v>1.9E-2</v>
      </c>
      <c r="V39" s="111">
        <v>3.9E-2</v>
      </c>
      <c r="W39" s="6" t="str">
        <f t="shared" si="29"/>
        <v/>
      </c>
      <c r="X39" s="63">
        <f t="shared" si="30"/>
        <v>3173.4321665918733</v>
      </c>
      <c r="Y39" s="63">
        <f t="shared" si="31"/>
        <v>125241.29261320987</v>
      </c>
      <c r="Z39" s="63">
        <f t="shared" si="32"/>
        <v>261690.13353928691</v>
      </c>
      <c r="AA39" s="63">
        <f t="shared" si="33"/>
        <v>358.43173231478465</v>
      </c>
      <c r="AB39" s="63">
        <f t="shared" si="34"/>
        <v>9091.9268684725866</v>
      </c>
      <c r="AC39" s="63">
        <f t="shared" si="35"/>
        <v>1311.3356060296999</v>
      </c>
      <c r="AD39" s="63">
        <f t="shared" si="36"/>
        <v>3671.7396968831595</v>
      </c>
      <c r="AE39" s="63">
        <f t="shared" si="37"/>
        <v>0</v>
      </c>
      <c r="AF39" s="63">
        <f t="shared" si="38"/>
        <v>7343.4793937663189</v>
      </c>
      <c r="AG39" s="63">
        <f t="shared" si="39"/>
        <v>166.10251009709532</v>
      </c>
      <c r="AH39" s="137">
        <f t="shared" si="40"/>
        <v>340.94725756772198</v>
      </c>
      <c r="AI39" s="6" t="str">
        <f t="shared" si="15"/>
        <v/>
      </c>
      <c r="AJ39" s="6">
        <f t="shared" si="16"/>
        <v>0.31734321665918735</v>
      </c>
      <c r="AK39" s="6">
        <f t="shared" si="17"/>
        <v>12.524129261320986</v>
      </c>
      <c r="AL39" s="6">
        <f t="shared" si="18"/>
        <v>26.16901335392869</v>
      </c>
      <c r="AM39" s="6">
        <f t="shared" si="19"/>
        <v>3.5843173231478467E-2</v>
      </c>
      <c r="AN39" s="6">
        <f t="shared" si="20"/>
        <v>0.90919268684725862</v>
      </c>
      <c r="AO39" s="6">
        <f t="shared" si="21"/>
        <v>0.13113356060296999</v>
      </c>
      <c r="AP39" s="6">
        <f t="shared" si="22"/>
        <v>0.36717396968831595</v>
      </c>
      <c r="AQ39" s="6">
        <f t="shared" si="23"/>
        <v>0</v>
      </c>
      <c r="AR39" s="6">
        <f t="shared" si="24"/>
        <v>0.7343479393766319</v>
      </c>
      <c r="AS39" s="6">
        <f t="shared" si="25"/>
        <v>1.6610251009709531E-2</v>
      </c>
      <c r="AT39" s="111">
        <f t="shared" si="26"/>
        <v>3.40947257567722E-2</v>
      </c>
    </row>
    <row r="40" spans="1:46">
      <c r="A40" s="127" t="s">
        <v>96</v>
      </c>
      <c r="B40" s="17" t="s">
        <v>58</v>
      </c>
      <c r="C40" s="17" t="s">
        <v>85</v>
      </c>
      <c r="D40" s="113">
        <v>78</v>
      </c>
      <c r="E40" s="104">
        <v>0.1047</v>
      </c>
      <c r="F40" s="6">
        <v>0.68</v>
      </c>
      <c r="G40" s="6">
        <v>100.776</v>
      </c>
      <c r="H40" s="6">
        <f t="shared" si="27"/>
        <v>962.52148997134668</v>
      </c>
      <c r="I40" s="6">
        <v>10.003963011889036</v>
      </c>
      <c r="J40" s="111">
        <f t="shared" si="28"/>
        <v>9629.0293838216767</v>
      </c>
      <c r="K40" s="17"/>
      <c r="L40" s="339">
        <v>0.27100000000000002</v>
      </c>
      <c r="M40" s="6">
        <v>9.3719999999999999</v>
      </c>
      <c r="N40" s="6">
        <v>19.657</v>
      </c>
      <c r="O40" s="6">
        <v>1.9E-2</v>
      </c>
      <c r="P40" s="6">
        <v>0.4</v>
      </c>
      <c r="Q40" s="6">
        <v>0.30399999999999999</v>
      </c>
      <c r="R40" s="6">
        <v>0.64300000000000002</v>
      </c>
      <c r="S40" s="339">
        <v>0</v>
      </c>
      <c r="T40" s="6">
        <v>0.64400000000000002</v>
      </c>
      <c r="U40" s="6">
        <v>8.0000000000000002E-3</v>
      </c>
      <c r="V40" s="111">
        <v>3.1E-2</v>
      </c>
      <c r="W40" s="6" t="str">
        <f t="shared" si="29"/>
        <v/>
      </c>
      <c r="X40" s="63">
        <f t="shared" si="30"/>
        <v>2609.4669630156745</v>
      </c>
      <c r="Y40" s="63">
        <f t="shared" si="31"/>
        <v>90243.263385176746</v>
      </c>
      <c r="Z40" s="63">
        <f t="shared" si="32"/>
        <v>189277.83059778271</v>
      </c>
      <c r="AA40" s="63">
        <f t="shared" si="33"/>
        <v>182.95155829261185</v>
      </c>
      <c r="AB40" s="63">
        <f t="shared" si="34"/>
        <v>3851.6117535286708</v>
      </c>
      <c r="AC40" s="63">
        <f t="shared" si="35"/>
        <v>2927.2249326817896</v>
      </c>
      <c r="AD40" s="63">
        <f t="shared" si="36"/>
        <v>6191.4658937973381</v>
      </c>
      <c r="AE40" s="63">
        <f t="shared" si="37"/>
        <v>0</v>
      </c>
      <c r="AF40" s="63">
        <f t="shared" si="38"/>
        <v>6201.0949231811601</v>
      </c>
      <c r="AG40" s="63">
        <f t="shared" si="39"/>
        <v>77.032235070573421</v>
      </c>
      <c r="AH40" s="137">
        <f t="shared" si="40"/>
        <v>298.49991089847197</v>
      </c>
      <c r="AI40" s="6" t="str">
        <f t="shared" si="15"/>
        <v/>
      </c>
      <c r="AJ40" s="6">
        <f t="shared" si="16"/>
        <v>0.26094669630156747</v>
      </c>
      <c r="AK40" s="6">
        <f t="shared" si="17"/>
        <v>9.0243263385176746</v>
      </c>
      <c r="AL40" s="6">
        <f t="shared" si="18"/>
        <v>18.927783059778271</v>
      </c>
      <c r="AM40" s="6">
        <f t="shared" si="19"/>
        <v>1.8295155829261184E-2</v>
      </c>
      <c r="AN40" s="6">
        <f t="shared" si="20"/>
        <v>0.38516117535286709</v>
      </c>
      <c r="AO40" s="6">
        <f t="shared" si="21"/>
        <v>0.29272249326817895</v>
      </c>
      <c r="AP40" s="6">
        <f t="shared" si="22"/>
        <v>0.61914658937973377</v>
      </c>
      <c r="AQ40" s="6">
        <f t="shared" si="23"/>
        <v>0</v>
      </c>
      <c r="AR40" s="6">
        <f t="shared" si="24"/>
        <v>0.62010949231811596</v>
      </c>
      <c r="AS40" s="6">
        <f t="shared" si="25"/>
        <v>7.7032235070573418E-3</v>
      </c>
      <c r="AT40" s="111">
        <f t="shared" si="26"/>
        <v>2.9849991089847195E-2</v>
      </c>
    </row>
    <row r="41" spans="1:46">
      <c r="A41" s="127" t="s">
        <v>97</v>
      </c>
      <c r="B41" s="17" t="s">
        <v>58</v>
      </c>
      <c r="C41" s="17" t="s">
        <v>85</v>
      </c>
      <c r="D41" s="113">
        <v>135</v>
      </c>
      <c r="E41" s="104">
        <v>0.10150000000000001</v>
      </c>
      <c r="F41" s="6">
        <v>0.74299999999999999</v>
      </c>
      <c r="G41" s="6">
        <v>100.82</v>
      </c>
      <c r="H41" s="6">
        <f t="shared" si="27"/>
        <v>993.3004926108373</v>
      </c>
      <c r="I41" s="6">
        <v>9.9947437582128771</v>
      </c>
      <c r="J41" s="111">
        <f t="shared" si="28"/>
        <v>9927.7838985519429</v>
      </c>
      <c r="K41" s="17"/>
      <c r="L41" s="339">
        <v>0.51800000000000002</v>
      </c>
      <c r="M41" s="6">
        <v>10.952</v>
      </c>
      <c r="N41" s="6">
        <v>30.251999999999999</v>
      </c>
      <c r="O41" s="6">
        <v>1.0999999999999999E-2</v>
      </c>
      <c r="P41" s="6">
        <v>1.55</v>
      </c>
      <c r="Q41" s="6">
        <v>0.16800000000000001</v>
      </c>
      <c r="R41" s="6">
        <v>0.39400000000000002</v>
      </c>
      <c r="S41" s="339">
        <v>1E-3</v>
      </c>
      <c r="T41" s="6">
        <v>1.3</v>
      </c>
      <c r="U41" s="6">
        <v>5.0000000000000001E-3</v>
      </c>
      <c r="V41" s="111">
        <v>0.05</v>
      </c>
      <c r="W41" s="6" t="str">
        <f t="shared" si="29"/>
        <v/>
      </c>
      <c r="X41" s="63">
        <f t="shared" si="30"/>
        <v>5142.5920594499066</v>
      </c>
      <c r="Y41" s="63">
        <f t="shared" si="31"/>
        <v>108729.08925694088</v>
      </c>
      <c r="Z41" s="63">
        <f t="shared" si="32"/>
        <v>300335.31849899335</v>
      </c>
      <c r="AA41" s="63">
        <f t="shared" si="33"/>
        <v>109.20562288407136</v>
      </c>
      <c r="AB41" s="63">
        <f t="shared" si="34"/>
        <v>15388.065042755512</v>
      </c>
      <c r="AC41" s="63">
        <f t="shared" si="35"/>
        <v>1667.8676949567266</v>
      </c>
      <c r="AD41" s="63">
        <f t="shared" si="36"/>
        <v>3911.5468560294657</v>
      </c>
      <c r="AE41" s="63">
        <f t="shared" si="37"/>
        <v>9.9277838985519438</v>
      </c>
      <c r="AF41" s="63">
        <f t="shared" si="38"/>
        <v>12906.119068117527</v>
      </c>
      <c r="AG41" s="63">
        <f t="shared" si="39"/>
        <v>49.638919492759719</v>
      </c>
      <c r="AH41" s="137">
        <f t="shared" si="40"/>
        <v>496.38919492759715</v>
      </c>
      <c r="AI41" s="6" t="str">
        <f t="shared" si="15"/>
        <v/>
      </c>
      <c r="AJ41" s="6">
        <f t="shared" si="16"/>
        <v>0.51425920594499064</v>
      </c>
      <c r="AK41" s="6">
        <f t="shared" si="17"/>
        <v>10.872908925694087</v>
      </c>
      <c r="AL41" s="6">
        <f t="shared" si="18"/>
        <v>30.033531849899337</v>
      </c>
      <c r="AM41" s="6">
        <f t="shared" si="19"/>
        <v>1.0920562288407137E-2</v>
      </c>
      <c r="AN41" s="6">
        <f t="shared" si="20"/>
        <v>1.5388065042755512</v>
      </c>
      <c r="AO41" s="6">
        <f t="shared" si="21"/>
        <v>0.16678676949567267</v>
      </c>
      <c r="AP41" s="6">
        <f t="shared" si="22"/>
        <v>0.39115468560294658</v>
      </c>
      <c r="AQ41" s="6">
        <f t="shared" si="23"/>
        <v>9.9277838985519428E-4</v>
      </c>
      <c r="AR41" s="6">
        <f t="shared" si="24"/>
        <v>1.2906119068117528</v>
      </c>
      <c r="AS41" s="6">
        <f t="shared" si="25"/>
        <v>4.9638919492759719E-3</v>
      </c>
      <c r="AT41" s="111">
        <f t="shared" si="26"/>
        <v>4.9638919492759712E-2</v>
      </c>
    </row>
    <row r="42" spans="1:46">
      <c r="A42" s="127" t="s">
        <v>98</v>
      </c>
      <c r="B42" s="17" t="s">
        <v>58</v>
      </c>
      <c r="C42" s="17" t="s">
        <v>85</v>
      </c>
      <c r="D42" s="113">
        <v>135</v>
      </c>
      <c r="E42" s="104">
        <v>0.10249999999999999</v>
      </c>
      <c r="F42" s="6">
        <v>0.68500000000000005</v>
      </c>
      <c r="G42" s="6">
        <v>101.235</v>
      </c>
      <c r="H42" s="6">
        <f t="shared" si="27"/>
        <v>987.65853658536594</v>
      </c>
      <c r="I42" s="6">
        <v>9.9915032679738562</v>
      </c>
      <c r="J42" s="111">
        <f t="shared" si="28"/>
        <v>9868.1934959349601</v>
      </c>
      <c r="K42" s="17"/>
      <c r="L42" s="339">
        <v>0.45300000000000001</v>
      </c>
      <c r="M42" s="6">
        <v>10.282</v>
      </c>
      <c r="N42" s="6">
        <v>29.837</v>
      </c>
      <c r="O42" s="6">
        <v>0.01</v>
      </c>
      <c r="P42" s="6">
        <v>1.4530000000000001</v>
      </c>
      <c r="Q42" s="6">
        <v>0.121</v>
      </c>
      <c r="R42" s="6">
        <v>0.38300000000000001</v>
      </c>
      <c r="S42" s="339">
        <v>1E-3</v>
      </c>
      <c r="T42" s="6">
        <v>1.2430000000000001</v>
      </c>
      <c r="U42" s="6">
        <v>4.0000000000000001E-3</v>
      </c>
      <c r="V42" s="111">
        <v>4.8000000000000001E-2</v>
      </c>
      <c r="W42" s="6" t="str">
        <f t="shared" si="29"/>
        <v/>
      </c>
      <c r="X42" s="63">
        <f t="shared" si="30"/>
        <v>4470.2916536585371</v>
      </c>
      <c r="Y42" s="63">
        <f t="shared" si="31"/>
        <v>101464.76552520326</v>
      </c>
      <c r="Z42" s="63">
        <f t="shared" si="32"/>
        <v>294437.28933821141</v>
      </c>
      <c r="AA42" s="63">
        <f t="shared" si="33"/>
        <v>98.681934959349604</v>
      </c>
      <c r="AB42" s="63">
        <f t="shared" si="34"/>
        <v>14338.485149593498</v>
      </c>
      <c r="AC42" s="63">
        <f t="shared" si="35"/>
        <v>1194.0514130081301</v>
      </c>
      <c r="AD42" s="63">
        <f t="shared" si="36"/>
        <v>3779.5181089430898</v>
      </c>
      <c r="AE42" s="63">
        <f t="shared" si="37"/>
        <v>9.8681934959349604</v>
      </c>
      <c r="AF42" s="63">
        <f t="shared" si="38"/>
        <v>12266.164515447157</v>
      </c>
      <c r="AG42" s="63">
        <f t="shared" si="39"/>
        <v>39.472773983739842</v>
      </c>
      <c r="AH42" s="137">
        <f t="shared" si="40"/>
        <v>473.6732878048781</v>
      </c>
      <c r="AI42" s="6" t="str">
        <f t="shared" si="15"/>
        <v/>
      </c>
      <c r="AJ42" s="6">
        <f t="shared" si="16"/>
        <v>0.44702916536585369</v>
      </c>
      <c r="AK42" s="6">
        <f t="shared" si="17"/>
        <v>10.146476552520326</v>
      </c>
      <c r="AL42" s="6">
        <f t="shared" si="18"/>
        <v>29.443728933821141</v>
      </c>
      <c r="AM42" s="6">
        <f t="shared" si="19"/>
        <v>9.8681934959349606E-3</v>
      </c>
      <c r="AN42" s="6">
        <f t="shared" si="20"/>
        <v>1.4338485149593498</v>
      </c>
      <c r="AO42" s="6">
        <f t="shared" si="21"/>
        <v>0.11940514130081301</v>
      </c>
      <c r="AP42" s="6">
        <f t="shared" si="22"/>
        <v>0.37795181089430896</v>
      </c>
      <c r="AQ42" s="6">
        <f t="shared" si="23"/>
        <v>9.8681934959349597E-4</v>
      </c>
      <c r="AR42" s="6">
        <f t="shared" si="24"/>
        <v>1.2266164515447158</v>
      </c>
      <c r="AS42" s="6">
        <f t="shared" si="25"/>
        <v>3.9472773983739839E-3</v>
      </c>
      <c r="AT42" s="111">
        <f t="shared" si="26"/>
        <v>4.7367328780487813E-2</v>
      </c>
    </row>
    <row r="43" spans="1:46">
      <c r="A43" s="127" t="s">
        <v>99</v>
      </c>
      <c r="B43" s="17" t="s">
        <v>58</v>
      </c>
      <c r="C43" s="17" t="s">
        <v>85</v>
      </c>
      <c r="D43" s="113">
        <v>135</v>
      </c>
      <c r="E43" s="104">
        <v>0.1022</v>
      </c>
      <c r="F43" s="6">
        <v>0.69399999999999995</v>
      </c>
      <c r="G43" s="6">
        <v>101.55</v>
      </c>
      <c r="H43" s="6">
        <f t="shared" si="27"/>
        <v>993.63992172211351</v>
      </c>
      <c r="I43" s="6">
        <v>10.230616302186879</v>
      </c>
      <c r="J43" s="111">
        <f t="shared" si="28"/>
        <v>10165.54878167395</v>
      </c>
      <c r="K43" s="17"/>
      <c r="L43" s="339">
        <v>0.51300000000000001</v>
      </c>
      <c r="M43" s="6">
        <v>10.311999999999999</v>
      </c>
      <c r="N43" s="6">
        <v>30.064</v>
      </c>
      <c r="O43" s="6">
        <v>8.0000000000000002E-3</v>
      </c>
      <c r="P43" s="6">
        <v>1.478</v>
      </c>
      <c r="Q43" s="6">
        <v>0.115</v>
      </c>
      <c r="R43" s="6">
        <v>0.39</v>
      </c>
      <c r="S43" s="339">
        <v>1E-3</v>
      </c>
      <c r="T43" s="6">
        <v>1.254</v>
      </c>
      <c r="U43" s="6">
        <v>4.0000000000000001E-3</v>
      </c>
      <c r="V43" s="111">
        <v>4.8000000000000001E-2</v>
      </c>
      <c r="W43" s="6" t="str">
        <f t="shared" si="29"/>
        <v/>
      </c>
      <c r="X43" s="63">
        <f t="shared" si="30"/>
        <v>5214.9265249987366</v>
      </c>
      <c r="Y43" s="63">
        <f t="shared" si="31"/>
        <v>104827.13903662177</v>
      </c>
      <c r="Z43" s="63">
        <f t="shared" si="32"/>
        <v>305617.05857224565</v>
      </c>
      <c r="AA43" s="63">
        <f t="shared" si="33"/>
        <v>81.324390253391599</v>
      </c>
      <c r="AB43" s="63">
        <f t="shared" si="34"/>
        <v>15024.681099314097</v>
      </c>
      <c r="AC43" s="63">
        <f t="shared" si="35"/>
        <v>1169.0381098925043</v>
      </c>
      <c r="AD43" s="63">
        <f t="shared" si="36"/>
        <v>3964.5640248528407</v>
      </c>
      <c r="AE43" s="63">
        <f t="shared" si="37"/>
        <v>10.16554878167395</v>
      </c>
      <c r="AF43" s="63">
        <f t="shared" si="38"/>
        <v>12747.598172219134</v>
      </c>
      <c r="AG43" s="63">
        <f t="shared" si="39"/>
        <v>40.662195126695799</v>
      </c>
      <c r="AH43" s="137">
        <f t="shared" si="40"/>
        <v>487.94634152034962</v>
      </c>
      <c r="AI43" s="6" t="str">
        <f t="shared" si="15"/>
        <v/>
      </c>
      <c r="AJ43" s="6">
        <f t="shared" si="16"/>
        <v>0.52149265249987364</v>
      </c>
      <c r="AK43" s="6">
        <f t="shared" si="17"/>
        <v>10.482713903662177</v>
      </c>
      <c r="AL43" s="6">
        <f t="shared" si="18"/>
        <v>30.561705857224563</v>
      </c>
      <c r="AM43" s="6">
        <f t="shared" si="19"/>
        <v>8.1324390253391596E-3</v>
      </c>
      <c r="AN43" s="6">
        <f t="shared" si="20"/>
        <v>1.5024681099314097</v>
      </c>
      <c r="AO43" s="6">
        <f t="shared" si="21"/>
        <v>0.11690381098925043</v>
      </c>
      <c r="AP43" s="6">
        <f t="shared" si="22"/>
        <v>0.39645640248528408</v>
      </c>
      <c r="AQ43" s="6">
        <f t="shared" si="23"/>
        <v>1.0165548781673949E-3</v>
      </c>
      <c r="AR43" s="6">
        <f t="shared" si="24"/>
        <v>1.2747598172219134</v>
      </c>
      <c r="AS43" s="6">
        <f t="shared" si="25"/>
        <v>4.0662195126695798E-3</v>
      </c>
      <c r="AT43" s="111">
        <f t="shared" si="26"/>
        <v>4.8794634152034964E-2</v>
      </c>
    </row>
    <row r="44" spans="1:46">
      <c r="A44" s="127" t="s">
        <v>100</v>
      </c>
      <c r="B44" s="17" t="s">
        <v>58</v>
      </c>
      <c r="C44" s="17" t="s">
        <v>85</v>
      </c>
      <c r="D44" s="113">
        <v>135</v>
      </c>
      <c r="E44" s="104">
        <v>0.1038</v>
      </c>
      <c r="F44" s="6">
        <v>0.70299999999999996</v>
      </c>
      <c r="G44" s="6">
        <v>100.634</v>
      </c>
      <c r="H44" s="6">
        <f t="shared" si="27"/>
        <v>969.49903660886321</v>
      </c>
      <c r="I44" s="6">
        <v>9.972566949706076</v>
      </c>
      <c r="J44" s="111">
        <f t="shared" si="28"/>
        <v>9668.3940502574296</v>
      </c>
      <c r="K44" s="17"/>
      <c r="L44" s="339">
        <v>0.504</v>
      </c>
      <c r="M44" s="6">
        <v>10.404</v>
      </c>
      <c r="N44" s="6">
        <v>30.131</v>
      </c>
      <c r="O44" s="6">
        <v>3.0000000000000001E-3</v>
      </c>
      <c r="P44" s="6">
        <v>1.448</v>
      </c>
      <c r="Q44" s="6">
        <v>0.114</v>
      </c>
      <c r="R44" s="6">
        <v>0.38900000000000001</v>
      </c>
      <c r="S44" s="339">
        <v>1E-3</v>
      </c>
      <c r="T44" s="6">
        <v>1.236</v>
      </c>
      <c r="U44" s="6">
        <v>4.0000000000000001E-3</v>
      </c>
      <c r="V44" s="111">
        <v>4.8000000000000001E-2</v>
      </c>
      <c r="W44" s="6" t="str">
        <f t="shared" si="29"/>
        <v/>
      </c>
      <c r="X44" s="63">
        <f t="shared" si="30"/>
        <v>4872.8706013297442</v>
      </c>
      <c r="Y44" s="63">
        <f t="shared" si="31"/>
        <v>100589.9716988783</v>
      </c>
      <c r="Z44" s="63">
        <f t="shared" si="32"/>
        <v>291318.38112830662</v>
      </c>
      <c r="AA44" s="63">
        <f t="shared" si="33"/>
        <v>29.005182150772288</v>
      </c>
      <c r="AB44" s="63">
        <f t="shared" si="34"/>
        <v>13999.834584772758</v>
      </c>
      <c r="AC44" s="63">
        <f t="shared" si="35"/>
        <v>1102.196921729347</v>
      </c>
      <c r="AD44" s="63">
        <f t="shared" si="36"/>
        <v>3761.0052855501403</v>
      </c>
      <c r="AE44" s="63">
        <f t="shared" si="37"/>
        <v>9.6683940502574295</v>
      </c>
      <c r="AF44" s="63">
        <f t="shared" si="38"/>
        <v>11950.135046118183</v>
      </c>
      <c r="AG44" s="63">
        <f t="shared" si="39"/>
        <v>38.673576201029718</v>
      </c>
      <c r="AH44" s="137">
        <f t="shared" si="40"/>
        <v>464.08291441235662</v>
      </c>
      <c r="AI44" s="6" t="str">
        <f t="shared" si="15"/>
        <v/>
      </c>
      <c r="AJ44" s="6">
        <f t="shared" si="16"/>
        <v>0.4872870601329744</v>
      </c>
      <c r="AK44" s="6">
        <f t="shared" si="17"/>
        <v>10.05899716988783</v>
      </c>
      <c r="AL44" s="6">
        <f t="shared" si="18"/>
        <v>29.13183811283066</v>
      </c>
      <c r="AM44" s="6">
        <f t="shared" si="19"/>
        <v>2.900518215077229E-3</v>
      </c>
      <c r="AN44" s="6">
        <f t="shared" si="20"/>
        <v>1.3999834584772757</v>
      </c>
      <c r="AO44" s="6">
        <f t="shared" si="21"/>
        <v>0.1102196921729347</v>
      </c>
      <c r="AP44" s="6">
        <f t="shared" si="22"/>
        <v>0.37610052855501402</v>
      </c>
      <c r="AQ44" s="6">
        <f t="shared" si="23"/>
        <v>9.6683940502574292E-4</v>
      </c>
      <c r="AR44" s="6">
        <f t="shared" si="24"/>
        <v>1.1950135046118182</v>
      </c>
      <c r="AS44" s="6">
        <f t="shared" si="25"/>
        <v>3.8673576201029717E-3</v>
      </c>
      <c r="AT44" s="111">
        <f t="shared" si="26"/>
        <v>4.6408291441235663E-2</v>
      </c>
    </row>
    <row r="45" spans="1:46">
      <c r="A45" s="127" t="s">
        <v>101</v>
      </c>
      <c r="B45" s="17" t="s">
        <v>58</v>
      </c>
      <c r="C45" s="17" t="s">
        <v>85</v>
      </c>
      <c r="D45" s="113">
        <v>137.19999999999999</v>
      </c>
      <c r="E45" s="104">
        <v>0.1046</v>
      </c>
      <c r="F45" s="6">
        <v>0.72299999999999998</v>
      </c>
      <c r="G45" s="6">
        <v>100.57899999999999</v>
      </c>
      <c r="H45" s="6">
        <f t="shared" si="27"/>
        <v>961.55831739961752</v>
      </c>
      <c r="I45" s="6">
        <v>10.024246395806029</v>
      </c>
      <c r="J45" s="111">
        <f t="shared" si="28"/>
        <v>9638.8974975504261</v>
      </c>
      <c r="K45" s="17"/>
      <c r="L45" s="339">
        <v>0.59599999999999997</v>
      </c>
      <c r="M45" s="6">
        <v>10.521000000000001</v>
      </c>
      <c r="N45" s="6">
        <v>32.058999999999997</v>
      </c>
      <c r="O45" s="6">
        <v>7.0000000000000001E-3</v>
      </c>
      <c r="P45" s="6">
        <v>1.4870000000000001</v>
      </c>
      <c r="Q45" s="6">
        <v>0.16700000000000001</v>
      </c>
      <c r="R45" s="6">
        <v>0.42499999999999999</v>
      </c>
      <c r="S45" s="339">
        <v>1E-3</v>
      </c>
      <c r="T45" s="6">
        <v>1.4610000000000001</v>
      </c>
      <c r="U45" s="6">
        <v>6.0000000000000001E-3</v>
      </c>
      <c r="V45" s="111">
        <v>4.7E-2</v>
      </c>
      <c r="W45" s="6" t="str">
        <f t="shared" si="29"/>
        <v/>
      </c>
      <c r="X45" s="63">
        <f t="shared" si="30"/>
        <v>5744.7829085400535</v>
      </c>
      <c r="Y45" s="63">
        <f t="shared" si="31"/>
        <v>101410.84057172804</v>
      </c>
      <c r="Z45" s="63">
        <f t="shared" si="32"/>
        <v>309013.4148739691</v>
      </c>
      <c r="AA45" s="63">
        <f t="shared" si="33"/>
        <v>67.472282482852989</v>
      </c>
      <c r="AB45" s="63">
        <f t="shared" si="34"/>
        <v>14333.040578857484</v>
      </c>
      <c r="AC45" s="63">
        <f t="shared" si="35"/>
        <v>1609.6958820909213</v>
      </c>
      <c r="AD45" s="63">
        <f t="shared" si="36"/>
        <v>4096.5314364589312</v>
      </c>
      <c r="AE45" s="63">
        <f t="shared" si="37"/>
        <v>9.6388974975504258</v>
      </c>
      <c r="AF45" s="63">
        <f t="shared" si="38"/>
        <v>14082.429243921173</v>
      </c>
      <c r="AG45" s="63">
        <f t="shared" si="39"/>
        <v>57.833384985302558</v>
      </c>
      <c r="AH45" s="137">
        <f t="shared" si="40"/>
        <v>453.02818238487004</v>
      </c>
      <c r="AI45" s="6" t="str">
        <f t="shared" si="15"/>
        <v/>
      </c>
      <c r="AJ45" s="6">
        <f t="shared" si="16"/>
        <v>0.57447829085400537</v>
      </c>
      <c r="AK45" s="6">
        <f t="shared" si="17"/>
        <v>10.141084057172804</v>
      </c>
      <c r="AL45" s="6">
        <f t="shared" si="18"/>
        <v>30.901341487396909</v>
      </c>
      <c r="AM45" s="6">
        <f t="shared" si="19"/>
        <v>6.7472282482852987E-3</v>
      </c>
      <c r="AN45" s="6">
        <f t="shared" si="20"/>
        <v>1.4333040578857486</v>
      </c>
      <c r="AO45" s="6">
        <f t="shared" si="21"/>
        <v>0.16096958820909213</v>
      </c>
      <c r="AP45" s="6">
        <f t="shared" si="22"/>
        <v>0.40965314364589311</v>
      </c>
      <c r="AQ45" s="6">
        <f t="shared" si="23"/>
        <v>9.6388974975504256E-4</v>
      </c>
      <c r="AR45" s="6">
        <f t="shared" si="24"/>
        <v>1.4082429243921173</v>
      </c>
      <c r="AS45" s="6">
        <f t="shared" si="25"/>
        <v>5.783338498530256E-3</v>
      </c>
      <c r="AT45" s="111">
        <f t="shared" si="26"/>
        <v>4.5302818238487003E-2</v>
      </c>
    </row>
    <row r="46" spans="1:46" s="5" customFormat="1">
      <c r="A46" s="128" t="s">
        <v>102</v>
      </c>
      <c r="B46" s="56" t="s">
        <v>58</v>
      </c>
      <c r="C46" s="56" t="s">
        <v>85</v>
      </c>
      <c r="D46" s="114">
        <v>138.4</v>
      </c>
      <c r="E46" s="107">
        <v>0.1074</v>
      </c>
      <c r="F46" s="55">
        <v>0.69599999999999995</v>
      </c>
      <c r="G46" s="55">
        <v>101.40900000000001</v>
      </c>
      <c r="H46" s="55">
        <f t="shared" si="27"/>
        <v>944.21787709497221</v>
      </c>
      <c r="I46" s="55">
        <v>10.001324503311258</v>
      </c>
      <c r="J46" s="112">
        <f t="shared" si="28"/>
        <v>9443.4293906544826</v>
      </c>
      <c r="K46" s="56"/>
      <c r="L46" s="352">
        <v>0.41699999999999998</v>
      </c>
      <c r="M46" s="55">
        <v>7.89</v>
      </c>
      <c r="N46" s="55">
        <v>35.976999999999997</v>
      </c>
      <c r="O46" s="55">
        <v>2.1999999999999999E-2</v>
      </c>
      <c r="P46" s="55">
        <v>1.4419999999999999</v>
      </c>
      <c r="Q46" s="55">
        <v>9.9000000000000005E-2</v>
      </c>
      <c r="R46" s="55">
        <v>0.34599999999999997</v>
      </c>
      <c r="S46" s="352">
        <v>0</v>
      </c>
      <c r="T46" s="55">
        <v>1.071</v>
      </c>
      <c r="U46" s="55">
        <v>4.0000000000000001E-3</v>
      </c>
      <c r="V46" s="112">
        <v>0.05</v>
      </c>
      <c r="W46" s="55" t="str">
        <f t="shared" si="29"/>
        <v/>
      </c>
      <c r="X46" s="86">
        <f t="shared" si="30"/>
        <v>3937.9100559029189</v>
      </c>
      <c r="Y46" s="86">
        <f t="shared" si="31"/>
        <v>74508.657892263858</v>
      </c>
      <c r="Z46" s="86">
        <f t="shared" si="32"/>
        <v>339746.2591875763</v>
      </c>
      <c r="AA46" s="86">
        <f t="shared" si="33"/>
        <v>207.75544659439859</v>
      </c>
      <c r="AB46" s="86">
        <f t="shared" si="34"/>
        <v>13617.425181323764</v>
      </c>
      <c r="AC46" s="86">
        <f t="shared" si="35"/>
        <v>934.89950967479388</v>
      </c>
      <c r="AD46" s="86">
        <f t="shared" si="36"/>
        <v>3267.4265691664509</v>
      </c>
      <c r="AE46" s="86">
        <f t="shared" si="37"/>
        <v>0</v>
      </c>
      <c r="AF46" s="86">
        <f t="shared" si="38"/>
        <v>10113.912877390951</v>
      </c>
      <c r="AG46" s="86">
        <f t="shared" si="39"/>
        <v>37.773717562617932</v>
      </c>
      <c r="AH46" s="138">
        <f t="shared" si="40"/>
        <v>472.17146953272413</v>
      </c>
      <c r="AI46" s="55" t="str">
        <f t="shared" si="15"/>
        <v/>
      </c>
      <c r="AJ46" s="55">
        <f t="shared" si="16"/>
        <v>0.3937910055902919</v>
      </c>
      <c r="AK46" s="55">
        <f t="shared" si="17"/>
        <v>7.4508657892263859</v>
      </c>
      <c r="AL46" s="55">
        <f t="shared" si="18"/>
        <v>33.974625918757631</v>
      </c>
      <c r="AM46" s="55">
        <f t="shared" si="19"/>
        <v>2.077554465943986E-2</v>
      </c>
      <c r="AN46" s="55">
        <f t="shared" si="20"/>
        <v>1.3617425181323763</v>
      </c>
      <c r="AO46" s="55">
        <f t="shared" si="21"/>
        <v>9.348995096747939E-2</v>
      </c>
      <c r="AP46" s="55">
        <f t="shared" si="22"/>
        <v>0.32674265691664511</v>
      </c>
      <c r="AQ46" s="55">
        <f t="shared" si="23"/>
        <v>0</v>
      </c>
      <c r="AR46" s="55">
        <f t="shared" si="24"/>
        <v>1.0113912877390951</v>
      </c>
      <c r="AS46" s="55">
        <f t="shared" si="25"/>
        <v>3.7773717562617931E-3</v>
      </c>
      <c r="AT46" s="112">
        <f t="shared" si="26"/>
        <v>4.7217146953272414E-2</v>
      </c>
    </row>
    <row r="47" spans="1:46">
      <c r="A47" s="127" t="s">
        <v>103</v>
      </c>
      <c r="B47" s="17" t="s">
        <v>58</v>
      </c>
      <c r="C47" s="17" t="s">
        <v>104</v>
      </c>
      <c r="D47" s="113">
        <v>93</v>
      </c>
      <c r="E47" s="17">
        <v>0.10050000000000001</v>
      </c>
      <c r="F47" s="6">
        <v>0.66500000000000004</v>
      </c>
      <c r="G47" s="6">
        <v>100.151</v>
      </c>
      <c r="H47" s="6">
        <f t="shared" ref="H47:H58" si="41">G47/E47</f>
        <v>996.52736318407949</v>
      </c>
      <c r="I47" s="6">
        <v>10.003280839895012</v>
      </c>
      <c r="J47" s="111">
        <f t="shared" si="28"/>
        <v>9968.5430785704011</v>
      </c>
      <c r="K47" s="17"/>
      <c r="L47" s="339">
        <v>1</v>
      </c>
      <c r="M47" s="6">
        <v>6.5049999999999999</v>
      </c>
      <c r="N47" s="6">
        <v>30.3</v>
      </c>
      <c r="O47" s="6">
        <v>6.4000000000000001E-2</v>
      </c>
      <c r="P47" s="6">
        <v>1.91</v>
      </c>
      <c r="Q47" s="6">
        <v>0.93</v>
      </c>
      <c r="R47" s="6">
        <v>0.28999999999999998</v>
      </c>
      <c r="S47" s="339">
        <v>5.1999999999999998E-2</v>
      </c>
      <c r="T47" s="6">
        <v>2.2330000000000001</v>
      </c>
      <c r="U47" s="6">
        <v>8.0000000000000002E-3</v>
      </c>
      <c r="V47" s="111">
        <v>4.9000000000000002E-2</v>
      </c>
      <c r="W47" s="6" t="str">
        <f t="shared" si="29"/>
        <v/>
      </c>
      <c r="X47" s="63">
        <f t="shared" si="30"/>
        <v>9968.5430785704011</v>
      </c>
      <c r="Y47" s="63">
        <f t="shared" si="31"/>
        <v>64845.372726100461</v>
      </c>
      <c r="Z47" s="63">
        <f t="shared" si="32"/>
        <v>302046.85528068314</v>
      </c>
      <c r="AA47" s="63">
        <f t="shared" si="33"/>
        <v>637.98675702850574</v>
      </c>
      <c r="AB47" s="63">
        <f t="shared" si="34"/>
        <v>19039.917280069465</v>
      </c>
      <c r="AC47" s="63">
        <f t="shared" si="35"/>
        <v>9270.7450630704734</v>
      </c>
      <c r="AD47" s="63">
        <f t="shared" si="36"/>
        <v>2890.8774927854161</v>
      </c>
      <c r="AE47" s="63">
        <f t="shared" si="37"/>
        <v>518.36424008566087</v>
      </c>
      <c r="AF47" s="63">
        <f t="shared" si="38"/>
        <v>22259.756694447708</v>
      </c>
      <c r="AG47" s="63">
        <f t="shared" si="39"/>
        <v>79.748344628563217</v>
      </c>
      <c r="AH47" s="137">
        <f t="shared" si="40"/>
        <v>488.45861084994965</v>
      </c>
      <c r="AI47" s="6" t="str">
        <f t="shared" si="15"/>
        <v/>
      </c>
      <c r="AJ47" s="6">
        <f t="shared" si="16"/>
        <v>0.9968543078570401</v>
      </c>
      <c r="AK47" s="6">
        <f t="shared" si="17"/>
        <v>6.4845372726100461</v>
      </c>
      <c r="AL47" s="6">
        <f t="shared" si="18"/>
        <v>30.204685528068314</v>
      </c>
      <c r="AM47" s="6">
        <f t="shared" si="19"/>
        <v>6.3798675702850569E-2</v>
      </c>
      <c r="AN47" s="6">
        <f t="shared" si="20"/>
        <v>1.9039917280069465</v>
      </c>
      <c r="AO47" s="6">
        <f t="shared" si="21"/>
        <v>0.92707450630704735</v>
      </c>
      <c r="AP47" s="6">
        <f t="shared" si="22"/>
        <v>0.28908774927854158</v>
      </c>
      <c r="AQ47" s="6">
        <f t="shared" si="23"/>
        <v>5.1836424008566084E-2</v>
      </c>
      <c r="AR47" s="6">
        <f t="shared" si="24"/>
        <v>2.2259756694447708</v>
      </c>
      <c r="AS47" s="6">
        <f t="shared" si="25"/>
        <v>7.9748344628563211E-3</v>
      </c>
      <c r="AT47" s="111">
        <f t="shared" si="26"/>
        <v>4.8845861084994967E-2</v>
      </c>
    </row>
    <row r="48" spans="1:46">
      <c r="A48" s="127" t="s">
        <v>105</v>
      </c>
      <c r="B48" s="17" t="s">
        <v>58</v>
      </c>
      <c r="C48" s="17" t="s">
        <v>104</v>
      </c>
      <c r="D48" s="113">
        <v>97.2</v>
      </c>
      <c r="E48" s="17">
        <v>9.9400000000000002E-2</v>
      </c>
      <c r="F48" s="6">
        <v>0.67400000000000004</v>
      </c>
      <c r="G48" s="6">
        <v>100.764</v>
      </c>
      <c r="H48" s="6">
        <f t="shared" si="41"/>
        <v>1013.7223340040241</v>
      </c>
      <c r="I48" s="6">
        <v>9.9219765929778934</v>
      </c>
      <c r="J48" s="111">
        <f t="shared" si="28"/>
        <v>10058.129269766845</v>
      </c>
      <c r="K48" s="17"/>
      <c r="L48" s="339">
        <v>0.56200000000000006</v>
      </c>
      <c r="M48" s="6">
        <v>8.1850000000000005</v>
      </c>
      <c r="N48" s="6">
        <v>23.227</v>
      </c>
      <c r="O48" s="6">
        <v>3.3000000000000002E-2</v>
      </c>
      <c r="P48" s="6">
        <v>1.597</v>
      </c>
      <c r="Q48" s="6">
        <v>0.21099999999999999</v>
      </c>
      <c r="R48" s="6">
        <v>0.255</v>
      </c>
      <c r="S48" s="339">
        <v>1E-3</v>
      </c>
      <c r="T48" s="6">
        <v>2.5830000000000002</v>
      </c>
      <c r="U48" s="6">
        <v>8.9999999999999993E-3</v>
      </c>
      <c r="V48" s="111">
        <v>3.7999999999999999E-2</v>
      </c>
      <c r="W48" s="6" t="str">
        <f t="shared" si="29"/>
        <v/>
      </c>
      <c r="X48" s="63">
        <f t="shared" si="30"/>
        <v>5652.6686496089678</v>
      </c>
      <c r="Y48" s="63">
        <f t="shared" si="31"/>
        <v>82325.788073041636</v>
      </c>
      <c r="Z48" s="63">
        <f t="shared" si="32"/>
        <v>233620.1685488745</v>
      </c>
      <c r="AA48" s="63">
        <f t="shared" si="33"/>
        <v>331.9182659023059</v>
      </c>
      <c r="AB48" s="63">
        <f t="shared" si="34"/>
        <v>16062.832443817651</v>
      </c>
      <c r="AC48" s="63">
        <f t="shared" si="35"/>
        <v>2122.265275920804</v>
      </c>
      <c r="AD48" s="63">
        <f t="shared" si="36"/>
        <v>2564.8229637905456</v>
      </c>
      <c r="AE48" s="63">
        <f t="shared" si="37"/>
        <v>10.058129269766845</v>
      </c>
      <c r="AF48" s="63">
        <f t="shared" si="38"/>
        <v>25980.147903807763</v>
      </c>
      <c r="AG48" s="63">
        <f t="shared" si="39"/>
        <v>90.523163427901594</v>
      </c>
      <c r="AH48" s="137">
        <f t="shared" si="40"/>
        <v>382.20891225114008</v>
      </c>
      <c r="AI48" s="6" t="str">
        <f t="shared" si="15"/>
        <v/>
      </c>
      <c r="AJ48" s="6">
        <f t="shared" si="16"/>
        <v>0.56526686496089673</v>
      </c>
      <c r="AK48" s="6">
        <f t="shared" si="17"/>
        <v>8.2325788073041632</v>
      </c>
      <c r="AL48" s="6">
        <f t="shared" si="18"/>
        <v>23.36201685488745</v>
      </c>
      <c r="AM48" s="6">
        <f t="shared" si="19"/>
        <v>3.3191826590230587E-2</v>
      </c>
      <c r="AN48" s="6">
        <f t="shared" si="20"/>
        <v>1.6062832443817652</v>
      </c>
      <c r="AO48" s="6">
        <f t="shared" si="21"/>
        <v>0.21222652759208041</v>
      </c>
      <c r="AP48" s="6">
        <f t="shared" si="22"/>
        <v>0.25648229637905456</v>
      </c>
      <c r="AQ48" s="6">
        <f t="shared" si="23"/>
        <v>1.0058129269766845E-3</v>
      </c>
      <c r="AR48" s="6">
        <f t="shared" si="24"/>
        <v>2.5980147903807764</v>
      </c>
      <c r="AS48" s="6">
        <f t="shared" si="25"/>
        <v>9.0523163427901586E-3</v>
      </c>
      <c r="AT48" s="111">
        <f t="shared" si="26"/>
        <v>3.8220891225114011E-2</v>
      </c>
    </row>
    <row r="49" spans="1:46">
      <c r="A49" s="127" t="s">
        <v>106</v>
      </c>
      <c r="B49" s="17" t="s">
        <v>58</v>
      </c>
      <c r="C49" s="17" t="s">
        <v>104</v>
      </c>
      <c r="D49" s="113">
        <v>98.2</v>
      </c>
      <c r="E49" s="17">
        <v>0.1026</v>
      </c>
      <c r="F49" s="6">
        <v>0.69399999999999995</v>
      </c>
      <c r="G49" s="6">
        <v>101.77500000000001</v>
      </c>
      <c r="H49" s="6">
        <f t="shared" si="41"/>
        <v>991.95906432748552</v>
      </c>
      <c r="I49" s="6">
        <v>10.003949967083608</v>
      </c>
      <c r="J49" s="111">
        <f t="shared" si="28"/>
        <v>9923.5088489272348</v>
      </c>
      <c r="K49" s="17"/>
      <c r="L49" s="339">
        <v>0.65700000000000003</v>
      </c>
      <c r="M49" s="6">
        <v>9.7769999999999992</v>
      </c>
      <c r="N49" s="6">
        <v>28.786999999999999</v>
      </c>
      <c r="O49" s="6">
        <v>2.5999999999999999E-2</v>
      </c>
      <c r="P49" s="6">
        <v>2.0430000000000001</v>
      </c>
      <c r="Q49" s="6">
        <v>0.215</v>
      </c>
      <c r="R49" s="6">
        <v>0.33200000000000002</v>
      </c>
      <c r="S49" s="339">
        <v>2E-3</v>
      </c>
      <c r="T49" s="6">
        <v>1.466</v>
      </c>
      <c r="U49" s="6">
        <v>8.9999999999999993E-3</v>
      </c>
      <c r="V49" s="111">
        <v>4.4999999999999998E-2</v>
      </c>
      <c r="W49" s="6" t="str">
        <f t="shared" si="29"/>
        <v/>
      </c>
      <c r="X49" s="63">
        <f t="shared" si="30"/>
        <v>6519.7453137451939</v>
      </c>
      <c r="Y49" s="63">
        <f t="shared" si="31"/>
        <v>97022.146015961567</v>
      </c>
      <c r="Z49" s="63">
        <f t="shared" si="32"/>
        <v>285668.04923406831</v>
      </c>
      <c r="AA49" s="63">
        <f t="shared" si="33"/>
        <v>258.01123007210811</v>
      </c>
      <c r="AB49" s="63">
        <f t="shared" si="34"/>
        <v>20273.728578358343</v>
      </c>
      <c r="AC49" s="63">
        <f t="shared" si="35"/>
        <v>2133.5544025193553</v>
      </c>
      <c r="AD49" s="63">
        <f t="shared" si="36"/>
        <v>3294.604937843842</v>
      </c>
      <c r="AE49" s="63">
        <f t="shared" si="37"/>
        <v>19.847017697854469</v>
      </c>
      <c r="AF49" s="63">
        <f t="shared" si="38"/>
        <v>14547.863972527326</v>
      </c>
      <c r="AG49" s="63">
        <f t="shared" si="39"/>
        <v>89.311579640345101</v>
      </c>
      <c r="AH49" s="137">
        <f t="shared" si="40"/>
        <v>446.55789820172555</v>
      </c>
      <c r="AI49" s="6" t="str">
        <f t="shared" si="15"/>
        <v/>
      </c>
      <c r="AJ49" s="6">
        <f t="shared" si="16"/>
        <v>0.65197453137451944</v>
      </c>
      <c r="AK49" s="6">
        <f t="shared" si="17"/>
        <v>9.7022146015961575</v>
      </c>
      <c r="AL49" s="6">
        <f t="shared" si="18"/>
        <v>28.566804923406831</v>
      </c>
      <c r="AM49" s="6">
        <f t="shared" si="19"/>
        <v>2.5801123007210811E-2</v>
      </c>
      <c r="AN49" s="6">
        <f t="shared" si="20"/>
        <v>2.0273728578358341</v>
      </c>
      <c r="AO49" s="6">
        <f t="shared" si="21"/>
        <v>0.21335544025193554</v>
      </c>
      <c r="AP49" s="6">
        <f t="shared" si="22"/>
        <v>0.32946049378438419</v>
      </c>
      <c r="AQ49" s="6">
        <f t="shared" si="23"/>
        <v>1.9847017697854469E-3</v>
      </c>
      <c r="AR49" s="6">
        <f t="shared" si="24"/>
        <v>1.4547863972527326</v>
      </c>
      <c r="AS49" s="6">
        <f t="shared" si="25"/>
        <v>8.9311579640345105E-3</v>
      </c>
      <c r="AT49" s="111">
        <f t="shared" si="26"/>
        <v>4.4655789820172556E-2</v>
      </c>
    </row>
    <row r="50" spans="1:46">
      <c r="A50" s="127" t="s">
        <v>107</v>
      </c>
      <c r="B50" s="17" t="s">
        <v>58</v>
      </c>
      <c r="C50" s="17" t="s">
        <v>104</v>
      </c>
      <c r="D50" s="113">
        <v>99</v>
      </c>
      <c r="E50" s="17">
        <v>0.1525</v>
      </c>
      <c r="F50" s="6">
        <v>0.871</v>
      </c>
      <c r="G50" s="6">
        <v>101.30800000000001</v>
      </c>
      <c r="H50" s="6">
        <f t="shared" si="41"/>
        <v>664.31475409836071</v>
      </c>
      <c r="I50" s="6">
        <v>10.052735662491761</v>
      </c>
      <c r="J50" s="111">
        <f t="shared" si="28"/>
        <v>6678.1806196440357</v>
      </c>
      <c r="K50" s="17"/>
      <c r="L50" s="339">
        <v>0.72</v>
      </c>
      <c r="M50" s="6">
        <v>12.209</v>
      </c>
      <c r="N50" s="6">
        <v>42.948999999999998</v>
      </c>
      <c r="O50" s="6">
        <v>1.4999999999999999E-2</v>
      </c>
      <c r="P50" s="6">
        <v>2.6760000000000002</v>
      </c>
      <c r="Q50" s="6">
        <v>0.308</v>
      </c>
      <c r="R50" s="6">
        <v>0.53400000000000003</v>
      </c>
      <c r="S50" s="339">
        <v>2E-3</v>
      </c>
      <c r="T50" s="6">
        <v>1.458</v>
      </c>
      <c r="U50" s="6">
        <v>1.4E-2</v>
      </c>
      <c r="V50" s="111">
        <v>6.5000000000000002E-2</v>
      </c>
      <c r="W50" s="6" t="str">
        <f t="shared" si="29"/>
        <v/>
      </c>
      <c r="X50" s="63">
        <f t="shared" si="30"/>
        <v>4808.2900461437057</v>
      </c>
      <c r="Y50" s="63">
        <f t="shared" si="31"/>
        <v>81533.907185234028</v>
      </c>
      <c r="Z50" s="63">
        <f t="shared" si="32"/>
        <v>286821.17943309166</v>
      </c>
      <c r="AA50" s="63">
        <f t="shared" si="33"/>
        <v>100.17270929466054</v>
      </c>
      <c r="AB50" s="63">
        <f t="shared" si="34"/>
        <v>17870.811338167441</v>
      </c>
      <c r="AC50" s="63">
        <f t="shared" si="35"/>
        <v>2056.8796308503629</v>
      </c>
      <c r="AD50" s="63">
        <f t="shared" si="36"/>
        <v>3566.1484508899152</v>
      </c>
      <c r="AE50" s="63">
        <f t="shared" si="37"/>
        <v>13.356361239288072</v>
      </c>
      <c r="AF50" s="63">
        <f t="shared" si="38"/>
        <v>9736.787343441003</v>
      </c>
      <c r="AG50" s="63">
        <f t="shared" si="39"/>
        <v>93.494528675016497</v>
      </c>
      <c r="AH50" s="137">
        <f t="shared" si="40"/>
        <v>434.08174027686232</v>
      </c>
      <c r="AI50" s="6" t="str">
        <f t="shared" si="15"/>
        <v/>
      </c>
      <c r="AJ50" s="6">
        <f t="shared" si="16"/>
        <v>0.48082900461437056</v>
      </c>
      <c r="AK50" s="6">
        <f t="shared" si="17"/>
        <v>8.1533907185234025</v>
      </c>
      <c r="AL50" s="6">
        <f t="shared" si="18"/>
        <v>28.682117943309166</v>
      </c>
      <c r="AM50" s="6">
        <f t="shared" si="19"/>
        <v>1.0017270929466053E-2</v>
      </c>
      <c r="AN50" s="6">
        <f t="shared" si="20"/>
        <v>1.787081133816744</v>
      </c>
      <c r="AO50" s="6">
        <f t="shared" si="21"/>
        <v>0.20568796308503629</v>
      </c>
      <c r="AP50" s="6">
        <f t="shared" si="22"/>
        <v>0.35661484508899155</v>
      </c>
      <c r="AQ50" s="6">
        <f t="shared" si="23"/>
        <v>1.3356361239288072E-3</v>
      </c>
      <c r="AR50" s="6">
        <f t="shared" si="24"/>
        <v>0.97367873434410035</v>
      </c>
      <c r="AS50" s="6">
        <f t="shared" si="25"/>
        <v>9.3494528675016498E-3</v>
      </c>
      <c r="AT50" s="111">
        <f t="shared" si="26"/>
        <v>4.3408174027686229E-2</v>
      </c>
    </row>
    <row r="51" spans="1:46">
      <c r="A51" s="127" t="s">
        <v>108</v>
      </c>
      <c r="B51" s="17" t="s">
        <v>58</v>
      </c>
      <c r="C51" s="17" t="s">
        <v>104</v>
      </c>
      <c r="D51" s="113">
        <v>105.4</v>
      </c>
      <c r="E51" s="17">
        <v>0.1046</v>
      </c>
      <c r="F51" s="6">
        <v>0.71199999999999997</v>
      </c>
      <c r="G51" s="6">
        <v>101.166</v>
      </c>
      <c r="H51" s="6">
        <f t="shared" si="41"/>
        <v>967.17017208413006</v>
      </c>
      <c r="I51" s="6">
        <v>9.973684210526315</v>
      </c>
      <c r="J51" s="111">
        <f t="shared" si="28"/>
        <v>9646.2498742075077</v>
      </c>
      <c r="K51" s="17"/>
      <c r="L51" s="339">
        <v>0.54800000000000004</v>
      </c>
      <c r="M51" s="6">
        <v>10.629</v>
      </c>
      <c r="N51" s="6">
        <v>23.218</v>
      </c>
      <c r="O51" s="6">
        <v>1.7999999999999999E-2</v>
      </c>
      <c r="P51" s="6">
        <v>0.92400000000000004</v>
      </c>
      <c r="Q51" s="6">
        <v>0.26700000000000002</v>
      </c>
      <c r="R51" s="6">
        <v>0.36499999999999999</v>
      </c>
      <c r="S51" s="339">
        <v>0</v>
      </c>
      <c r="T51" s="6">
        <v>1.2350000000000001</v>
      </c>
      <c r="U51" s="6">
        <v>8.0000000000000002E-3</v>
      </c>
      <c r="V51" s="111">
        <v>2.7E-2</v>
      </c>
      <c r="W51" s="6" t="str">
        <f t="shared" si="29"/>
        <v/>
      </c>
      <c r="X51" s="63">
        <f t="shared" si="30"/>
        <v>5286.1449310657144</v>
      </c>
      <c r="Y51" s="63">
        <f t="shared" si="31"/>
        <v>102529.9899129516</v>
      </c>
      <c r="Z51" s="63">
        <f t="shared" si="32"/>
        <v>223966.62957934992</v>
      </c>
      <c r="AA51" s="63">
        <f t="shared" si="33"/>
        <v>173.63249773573511</v>
      </c>
      <c r="AB51" s="63">
        <f t="shared" si="34"/>
        <v>8913.1348837677378</v>
      </c>
      <c r="AC51" s="63">
        <f t="shared" si="35"/>
        <v>2575.5487164134047</v>
      </c>
      <c r="AD51" s="63">
        <f t="shared" si="36"/>
        <v>3520.8812040857401</v>
      </c>
      <c r="AE51" s="63">
        <f t="shared" si="37"/>
        <v>0</v>
      </c>
      <c r="AF51" s="63">
        <f t="shared" si="38"/>
        <v>11913.118594646274</v>
      </c>
      <c r="AG51" s="63">
        <f t="shared" si="39"/>
        <v>77.169998993660059</v>
      </c>
      <c r="AH51" s="137">
        <f t="shared" si="40"/>
        <v>260.44874660360273</v>
      </c>
      <c r="AI51" s="6" t="str">
        <f t="shared" si="15"/>
        <v/>
      </c>
      <c r="AJ51" s="6">
        <f t="shared" si="16"/>
        <v>0.52861449310657149</v>
      </c>
      <c r="AK51" s="6">
        <f t="shared" si="17"/>
        <v>10.25299899129516</v>
      </c>
      <c r="AL51" s="6">
        <f t="shared" si="18"/>
        <v>22.396662957934993</v>
      </c>
      <c r="AM51" s="6">
        <f t="shared" si="19"/>
        <v>1.7363249773573512E-2</v>
      </c>
      <c r="AN51" s="6">
        <f t="shared" si="20"/>
        <v>0.89131348837677382</v>
      </c>
      <c r="AO51" s="6">
        <f t="shared" si="21"/>
        <v>0.25755487164134044</v>
      </c>
      <c r="AP51" s="6">
        <f t="shared" si="22"/>
        <v>0.35208812040857401</v>
      </c>
      <c r="AQ51" s="6">
        <f t="shared" si="23"/>
        <v>0</v>
      </c>
      <c r="AR51" s="6">
        <f t="shared" si="24"/>
        <v>1.1913118594646275</v>
      </c>
      <c r="AS51" s="6">
        <f t="shared" si="25"/>
        <v>7.7169998993660057E-3</v>
      </c>
      <c r="AT51" s="111">
        <f t="shared" si="26"/>
        <v>2.6044874660360273E-2</v>
      </c>
    </row>
    <row r="52" spans="1:46">
      <c r="A52" s="127" t="s">
        <v>109</v>
      </c>
      <c r="B52" s="17" t="s">
        <v>58</v>
      </c>
      <c r="C52" s="17" t="s">
        <v>104</v>
      </c>
      <c r="D52" s="113">
        <v>189.7</v>
      </c>
      <c r="E52" s="17">
        <v>0.1008</v>
      </c>
      <c r="F52" s="6">
        <v>0.72399999999999998</v>
      </c>
      <c r="G52" s="6">
        <v>103.059</v>
      </c>
      <c r="H52" s="6">
        <f t="shared" si="41"/>
        <v>1022.4107142857142</v>
      </c>
      <c r="I52" s="6">
        <v>10.020381328073636</v>
      </c>
      <c r="J52" s="111">
        <f t="shared" si="28"/>
        <v>10244.945231051001</v>
      </c>
      <c r="K52" s="17"/>
      <c r="L52" s="339">
        <v>0.45700000000000002</v>
      </c>
      <c r="M52" s="6">
        <v>8.6910000000000007</v>
      </c>
      <c r="N52" s="6">
        <v>33.158000000000001</v>
      </c>
      <c r="O52" s="6">
        <v>1.4999999999999999E-2</v>
      </c>
      <c r="P52" s="6">
        <v>1.5980000000000001</v>
      </c>
      <c r="Q52" s="6">
        <v>0.1</v>
      </c>
      <c r="R52" s="6">
        <v>0.41499999999999998</v>
      </c>
      <c r="S52" s="339">
        <v>1E-3</v>
      </c>
      <c r="T52" s="6">
        <v>1.04</v>
      </c>
      <c r="U52" s="6">
        <v>4.0000000000000001E-3</v>
      </c>
      <c r="V52" s="111">
        <v>5.0999999999999997E-2</v>
      </c>
      <c r="W52" s="6" t="str">
        <f t="shared" si="29"/>
        <v/>
      </c>
      <c r="X52" s="63">
        <f t="shared" si="30"/>
        <v>4681.939970590307</v>
      </c>
      <c r="Y52" s="63">
        <f t="shared" si="31"/>
        <v>89038.819003064258</v>
      </c>
      <c r="Z52" s="63">
        <f t="shared" si="32"/>
        <v>339701.8939711891</v>
      </c>
      <c r="AA52" s="63">
        <f t="shared" si="33"/>
        <v>153.67417846576501</v>
      </c>
      <c r="AB52" s="63">
        <f t="shared" si="34"/>
        <v>16371.4224792195</v>
      </c>
      <c r="AC52" s="63">
        <f t="shared" si="35"/>
        <v>1024.4945231051001</v>
      </c>
      <c r="AD52" s="63">
        <f t="shared" si="36"/>
        <v>4251.6522708861648</v>
      </c>
      <c r="AE52" s="63">
        <f t="shared" si="37"/>
        <v>10.244945231051</v>
      </c>
      <c r="AF52" s="63">
        <f t="shared" si="38"/>
        <v>10654.74304029304</v>
      </c>
      <c r="AG52" s="63">
        <f t="shared" si="39"/>
        <v>40.979780924204</v>
      </c>
      <c r="AH52" s="137">
        <f t="shared" si="40"/>
        <v>522.49220678360098</v>
      </c>
      <c r="AI52" s="6" t="str">
        <f t="shared" si="15"/>
        <v/>
      </c>
      <c r="AJ52" s="6">
        <f t="shared" si="16"/>
        <v>0.4681939970590307</v>
      </c>
      <c r="AK52" s="6">
        <f t="shared" si="17"/>
        <v>8.9038819003064251</v>
      </c>
      <c r="AL52" s="6">
        <f t="shared" si="18"/>
        <v>33.970189397118908</v>
      </c>
      <c r="AM52" s="6">
        <f t="shared" si="19"/>
        <v>1.5367417846576501E-2</v>
      </c>
      <c r="AN52" s="6">
        <f t="shared" si="20"/>
        <v>1.63714224792195</v>
      </c>
      <c r="AO52" s="6">
        <f t="shared" si="21"/>
        <v>0.10244945231051002</v>
      </c>
      <c r="AP52" s="6">
        <f t="shared" si="22"/>
        <v>0.42516522708861648</v>
      </c>
      <c r="AQ52" s="6">
        <f t="shared" si="23"/>
        <v>1.0244945231051E-3</v>
      </c>
      <c r="AR52" s="6">
        <f t="shared" si="24"/>
        <v>1.065474304029304</v>
      </c>
      <c r="AS52" s="6">
        <f t="shared" si="25"/>
        <v>4.0979780924203998E-3</v>
      </c>
      <c r="AT52" s="111">
        <f t="shared" si="26"/>
        <v>5.2249220678360096E-2</v>
      </c>
    </row>
    <row r="53" spans="1:46">
      <c r="A53" s="127" t="s">
        <v>110</v>
      </c>
      <c r="B53" s="17" t="s">
        <v>58</v>
      </c>
      <c r="C53" s="17" t="s">
        <v>104</v>
      </c>
      <c r="D53" s="113">
        <v>190.1</v>
      </c>
      <c r="E53" s="17">
        <v>0.10009999999999999</v>
      </c>
      <c r="F53" s="6">
        <v>0.69099999999999995</v>
      </c>
      <c r="G53" s="6">
        <v>100.91500000000001</v>
      </c>
      <c r="H53" s="6">
        <f t="shared" si="41"/>
        <v>1008.1418581418583</v>
      </c>
      <c r="I53" s="6">
        <v>10.016556291390728</v>
      </c>
      <c r="J53" s="111">
        <f t="shared" si="28"/>
        <v>10098.109671785169</v>
      </c>
      <c r="K53" s="17"/>
      <c r="L53" s="339">
        <v>0.51400000000000001</v>
      </c>
      <c r="M53" s="6">
        <v>9.6460000000000008</v>
      </c>
      <c r="N53" s="6">
        <v>30.442</v>
      </c>
      <c r="O53" s="6">
        <v>4.0000000000000001E-3</v>
      </c>
      <c r="P53" s="6">
        <v>1.472</v>
      </c>
      <c r="Q53" s="6">
        <v>9.8000000000000004E-2</v>
      </c>
      <c r="R53" s="6">
        <v>0.39100000000000001</v>
      </c>
      <c r="S53" s="339">
        <v>1E-3</v>
      </c>
      <c r="T53" s="6">
        <v>1.117</v>
      </c>
      <c r="U53" s="6">
        <v>4.0000000000000001E-3</v>
      </c>
      <c r="V53" s="111">
        <v>4.9000000000000002E-2</v>
      </c>
      <c r="W53" s="6" t="str">
        <f t="shared" si="29"/>
        <v/>
      </c>
      <c r="X53" s="63">
        <f t="shared" si="30"/>
        <v>5190.4283712975766</v>
      </c>
      <c r="Y53" s="63">
        <f t="shared" si="31"/>
        <v>97406.365894039744</v>
      </c>
      <c r="Z53" s="63">
        <f t="shared" si="32"/>
        <v>307406.6546284841</v>
      </c>
      <c r="AA53" s="63">
        <f t="shared" si="33"/>
        <v>40.392438687140675</v>
      </c>
      <c r="AB53" s="63">
        <f t="shared" si="34"/>
        <v>14864.417436867769</v>
      </c>
      <c r="AC53" s="63">
        <f t="shared" si="35"/>
        <v>989.61474783494657</v>
      </c>
      <c r="AD53" s="63">
        <f t="shared" si="36"/>
        <v>3948.3608816680012</v>
      </c>
      <c r="AE53" s="63">
        <f t="shared" si="37"/>
        <v>10.098109671785169</v>
      </c>
      <c r="AF53" s="63">
        <f t="shared" si="38"/>
        <v>11279.588503384033</v>
      </c>
      <c r="AG53" s="63">
        <f t="shared" si="39"/>
        <v>40.392438687140675</v>
      </c>
      <c r="AH53" s="137">
        <f t="shared" si="40"/>
        <v>494.80737391747329</v>
      </c>
      <c r="AI53" s="6" t="str">
        <f t="shared" si="15"/>
        <v/>
      </c>
      <c r="AJ53" s="6">
        <f t="shared" si="16"/>
        <v>0.51904283712975763</v>
      </c>
      <c r="AK53" s="6">
        <f t="shared" si="17"/>
        <v>9.7406365894039748</v>
      </c>
      <c r="AL53" s="6">
        <f t="shared" si="18"/>
        <v>30.740665462848412</v>
      </c>
      <c r="AM53" s="6">
        <f t="shared" si="19"/>
        <v>4.0392438687140673E-3</v>
      </c>
      <c r="AN53" s="6">
        <f t="shared" si="20"/>
        <v>1.486441743686777</v>
      </c>
      <c r="AO53" s="6">
        <f t="shared" si="21"/>
        <v>9.8961474783494652E-2</v>
      </c>
      <c r="AP53" s="6">
        <f t="shared" si="22"/>
        <v>0.3948360881668001</v>
      </c>
      <c r="AQ53" s="6">
        <f t="shared" si="23"/>
        <v>1.0098109671785168E-3</v>
      </c>
      <c r="AR53" s="6">
        <f t="shared" si="24"/>
        <v>1.1279588503384033</v>
      </c>
      <c r="AS53" s="6">
        <f t="shared" si="25"/>
        <v>4.0392438687140673E-3</v>
      </c>
      <c r="AT53" s="111">
        <f t="shared" si="26"/>
        <v>4.9480737391747326E-2</v>
      </c>
    </row>
    <row r="54" spans="1:46">
      <c r="A54" s="127" t="s">
        <v>111</v>
      </c>
      <c r="B54" s="17" t="s">
        <v>58</v>
      </c>
      <c r="C54" s="17" t="s">
        <v>104</v>
      </c>
      <c r="D54" s="113">
        <v>191.1</v>
      </c>
      <c r="E54" s="17">
        <v>0.10290000000000001</v>
      </c>
      <c r="F54" s="6">
        <v>0.70399999999999996</v>
      </c>
      <c r="G54" s="6">
        <v>100.714</v>
      </c>
      <c r="H54" s="6">
        <f t="shared" si="41"/>
        <v>978.75607385811463</v>
      </c>
      <c r="I54" s="6">
        <v>9.9960655737704922</v>
      </c>
      <c r="J54" s="111">
        <f t="shared" si="28"/>
        <v>9783.7098950118689</v>
      </c>
      <c r="K54" s="17"/>
      <c r="L54" s="339">
        <v>0.48599999999999999</v>
      </c>
      <c r="M54" s="6">
        <v>9.5449999999999999</v>
      </c>
      <c r="N54" s="6">
        <v>32.807000000000002</v>
      </c>
      <c r="O54" s="6">
        <v>1.4E-2</v>
      </c>
      <c r="P54" s="6">
        <v>1.6379999999999999</v>
      </c>
      <c r="Q54" s="6">
        <v>0.126</v>
      </c>
      <c r="R54" s="6">
        <v>0.39900000000000002</v>
      </c>
      <c r="S54" s="339">
        <v>1E-3</v>
      </c>
      <c r="T54" s="6">
        <v>1.216</v>
      </c>
      <c r="U54" s="6">
        <v>5.0000000000000001E-3</v>
      </c>
      <c r="V54" s="111">
        <v>5.2999999999999999E-2</v>
      </c>
      <c r="W54" s="6" t="str">
        <f t="shared" si="29"/>
        <v/>
      </c>
      <c r="X54" s="63">
        <f t="shared" si="30"/>
        <v>4754.8830089757685</v>
      </c>
      <c r="Y54" s="63">
        <f t="shared" si="31"/>
        <v>93385.51094788828</v>
      </c>
      <c r="Z54" s="63">
        <f t="shared" si="32"/>
        <v>320974.17052565439</v>
      </c>
      <c r="AA54" s="63">
        <f t="shared" si="33"/>
        <v>136.97193853016617</v>
      </c>
      <c r="AB54" s="63">
        <f t="shared" si="34"/>
        <v>16025.71680802944</v>
      </c>
      <c r="AC54" s="63">
        <f t="shared" si="35"/>
        <v>1232.7474467714956</v>
      </c>
      <c r="AD54" s="63">
        <f t="shared" si="36"/>
        <v>3903.7002481097361</v>
      </c>
      <c r="AE54" s="63">
        <f t="shared" si="37"/>
        <v>9.7837098950118691</v>
      </c>
      <c r="AF54" s="63">
        <f t="shared" si="38"/>
        <v>11896.991232334432</v>
      </c>
      <c r="AG54" s="63">
        <f t="shared" si="39"/>
        <v>48.918549475059343</v>
      </c>
      <c r="AH54" s="137">
        <f t="shared" si="40"/>
        <v>518.53662443562905</v>
      </c>
      <c r="AI54" s="6" t="str">
        <f t="shared" si="15"/>
        <v/>
      </c>
      <c r="AJ54" s="6">
        <f t="shared" si="16"/>
        <v>0.47548830089757682</v>
      </c>
      <c r="AK54" s="6">
        <f t="shared" si="17"/>
        <v>9.3385510947888282</v>
      </c>
      <c r="AL54" s="6">
        <f t="shared" si="18"/>
        <v>32.09741705256544</v>
      </c>
      <c r="AM54" s="6">
        <f t="shared" si="19"/>
        <v>1.3697193853016617E-2</v>
      </c>
      <c r="AN54" s="6">
        <f t="shared" si="20"/>
        <v>1.602571680802944</v>
      </c>
      <c r="AO54" s="6">
        <f t="shared" si="21"/>
        <v>0.12327474467714955</v>
      </c>
      <c r="AP54" s="6">
        <f t="shared" si="22"/>
        <v>0.3903700248109736</v>
      </c>
      <c r="AQ54" s="6">
        <f t="shared" si="23"/>
        <v>9.7837098950118682E-4</v>
      </c>
      <c r="AR54" s="6">
        <f t="shared" si="24"/>
        <v>1.1896991232334433</v>
      </c>
      <c r="AS54" s="6">
        <f t="shared" si="25"/>
        <v>4.8918549475059341E-3</v>
      </c>
      <c r="AT54" s="111">
        <f t="shared" si="26"/>
        <v>5.1853662443562903E-2</v>
      </c>
    </row>
    <row r="55" spans="1:46">
      <c r="A55" s="127" t="s">
        <v>112</v>
      </c>
      <c r="B55" s="17" t="s">
        <v>58</v>
      </c>
      <c r="C55" s="17" t="s">
        <v>104</v>
      </c>
      <c r="D55" s="113">
        <v>195</v>
      </c>
      <c r="E55" s="17">
        <v>0.10150000000000001</v>
      </c>
      <c r="F55" s="6">
        <v>0.69699999999999995</v>
      </c>
      <c r="G55" s="6">
        <v>100.657</v>
      </c>
      <c r="H55" s="6">
        <f t="shared" si="41"/>
        <v>991.69458128078804</v>
      </c>
      <c r="I55" s="6">
        <v>9.9690177982860906</v>
      </c>
      <c r="J55" s="111">
        <f t="shared" si="28"/>
        <v>9886.2209312520481</v>
      </c>
      <c r="K55" s="17"/>
      <c r="L55" s="339">
        <v>0.32</v>
      </c>
      <c r="M55" s="6">
        <v>6.2389999999999999</v>
      </c>
      <c r="N55" s="6">
        <v>36.238999999999997</v>
      </c>
      <c r="O55" s="6">
        <v>-1.0999999999999999E-2</v>
      </c>
      <c r="P55" s="6">
        <v>1.3240000000000001</v>
      </c>
      <c r="Q55" s="6">
        <v>0.09</v>
      </c>
      <c r="R55" s="6">
        <v>0.316</v>
      </c>
      <c r="S55" s="339">
        <v>0</v>
      </c>
      <c r="T55" s="6">
        <v>0.92400000000000004</v>
      </c>
      <c r="U55" s="6">
        <v>2E-3</v>
      </c>
      <c r="V55" s="111">
        <v>4.2999999999999997E-2</v>
      </c>
      <c r="W55" s="6" t="str">
        <f t="shared" si="29"/>
        <v/>
      </c>
      <c r="X55" s="63">
        <f t="shared" si="30"/>
        <v>3163.5906980006553</v>
      </c>
      <c r="Y55" s="63">
        <f t="shared" si="31"/>
        <v>61680.132390081526</v>
      </c>
      <c r="Z55" s="63">
        <f t="shared" si="32"/>
        <v>358266.76032764296</v>
      </c>
      <c r="AA55" s="63" t="str">
        <f t="shared" si="33"/>
        <v>DL</v>
      </c>
      <c r="AB55" s="63">
        <f t="shared" si="34"/>
        <v>13089.356512977713</v>
      </c>
      <c r="AC55" s="63">
        <f t="shared" si="35"/>
        <v>889.75988381268428</v>
      </c>
      <c r="AD55" s="63">
        <f t="shared" si="36"/>
        <v>3124.0458142756474</v>
      </c>
      <c r="AE55" s="63">
        <f t="shared" si="37"/>
        <v>0</v>
      </c>
      <c r="AF55" s="63">
        <f t="shared" si="38"/>
        <v>9134.8681404768922</v>
      </c>
      <c r="AG55" s="63">
        <f t="shared" si="39"/>
        <v>19.772441862504095</v>
      </c>
      <c r="AH55" s="137">
        <f t="shared" si="40"/>
        <v>425.10750004383806</v>
      </c>
      <c r="AI55" s="6" t="str">
        <f t="shared" si="15"/>
        <v/>
      </c>
      <c r="AJ55" s="6">
        <f t="shared" si="16"/>
        <v>0.31635906980006551</v>
      </c>
      <c r="AK55" s="6">
        <f t="shared" si="17"/>
        <v>6.168013239008153</v>
      </c>
      <c r="AL55" s="6">
        <f t="shared" si="18"/>
        <v>35.826676032764297</v>
      </c>
      <c r="AM55" s="6" t="str">
        <f t="shared" si="19"/>
        <v>DL</v>
      </c>
      <c r="AN55" s="6">
        <f t="shared" si="20"/>
        <v>1.3089356512977712</v>
      </c>
      <c r="AO55" s="6">
        <f t="shared" si="21"/>
        <v>8.8975988381268425E-2</v>
      </c>
      <c r="AP55" s="6">
        <f t="shared" si="22"/>
        <v>0.31240458142756472</v>
      </c>
      <c r="AQ55" s="6">
        <f t="shared" si="23"/>
        <v>0</v>
      </c>
      <c r="AR55" s="6">
        <f t="shared" si="24"/>
        <v>0.91348681404768928</v>
      </c>
      <c r="AS55" s="6">
        <f t="shared" si="25"/>
        <v>1.9772441862504096E-3</v>
      </c>
      <c r="AT55" s="111">
        <f t="shared" si="26"/>
        <v>4.2510750004383806E-2</v>
      </c>
    </row>
    <row r="56" spans="1:46">
      <c r="A56" s="127" t="s">
        <v>113</v>
      </c>
      <c r="B56" s="17" t="s">
        <v>58</v>
      </c>
      <c r="C56" s="17" t="s">
        <v>104</v>
      </c>
      <c r="D56" s="113">
        <v>192.8</v>
      </c>
      <c r="E56" s="17">
        <v>0.10290000000000001</v>
      </c>
      <c r="F56" s="6">
        <v>0.70599999999999996</v>
      </c>
      <c r="G56" s="6">
        <v>100.105</v>
      </c>
      <c r="H56" s="6">
        <f t="shared" si="41"/>
        <v>972.83770651117584</v>
      </c>
      <c r="I56" s="6">
        <v>10.042455911169171</v>
      </c>
      <c r="J56" s="111">
        <f t="shared" si="28"/>
        <v>9769.6797763614159</v>
      </c>
      <c r="K56" s="17"/>
      <c r="L56" s="339">
        <v>0.64900000000000002</v>
      </c>
      <c r="M56" s="6">
        <v>10.581</v>
      </c>
      <c r="N56" s="6">
        <v>28.687000000000001</v>
      </c>
      <c r="O56" s="6">
        <v>5.0000000000000001E-3</v>
      </c>
      <c r="P56" s="6">
        <v>1.5049999999999999</v>
      </c>
      <c r="Q56" s="6">
        <v>0.154</v>
      </c>
      <c r="R56" s="6">
        <v>0.36899999999999999</v>
      </c>
      <c r="S56" s="339">
        <v>1E-3</v>
      </c>
      <c r="T56" s="6">
        <v>1.4950000000000001</v>
      </c>
      <c r="U56" s="6">
        <v>5.0000000000000001E-3</v>
      </c>
      <c r="V56" s="111">
        <v>4.8000000000000001E-2</v>
      </c>
      <c r="W56" s="6" t="str">
        <f t="shared" si="29"/>
        <v/>
      </c>
      <c r="X56" s="63">
        <f t="shared" si="30"/>
        <v>6340.5221748585591</v>
      </c>
      <c r="Y56" s="63">
        <f t="shared" si="31"/>
        <v>103372.98171368014</v>
      </c>
      <c r="Z56" s="63">
        <f t="shared" si="32"/>
        <v>280262.80374447996</v>
      </c>
      <c r="AA56" s="63">
        <f t="shared" si="33"/>
        <v>48.848398881807078</v>
      </c>
      <c r="AB56" s="63">
        <f t="shared" si="34"/>
        <v>14703.36806342393</v>
      </c>
      <c r="AC56" s="63">
        <f t="shared" si="35"/>
        <v>1504.530685559658</v>
      </c>
      <c r="AD56" s="63">
        <f t="shared" si="36"/>
        <v>3605.0118374773624</v>
      </c>
      <c r="AE56" s="63">
        <f t="shared" si="37"/>
        <v>9.769679776361416</v>
      </c>
      <c r="AF56" s="63">
        <f t="shared" si="38"/>
        <v>14605.671265660318</v>
      </c>
      <c r="AG56" s="63">
        <f t="shared" si="39"/>
        <v>48.848398881807078</v>
      </c>
      <c r="AH56" s="137">
        <f t="shared" si="40"/>
        <v>468.944629265348</v>
      </c>
      <c r="AI56" s="6" t="str">
        <f t="shared" si="15"/>
        <v/>
      </c>
      <c r="AJ56" s="6">
        <f t="shared" si="16"/>
        <v>0.63405221748585594</v>
      </c>
      <c r="AK56" s="6">
        <f t="shared" si="17"/>
        <v>10.337298171368014</v>
      </c>
      <c r="AL56" s="6">
        <f t="shared" si="18"/>
        <v>28.026280374447996</v>
      </c>
      <c r="AM56" s="6">
        <f t="shared" si="19"/>
        <v>4.884839888180708E-3</v>
      </c>
      <c r="AN56" s="6">
        <f t="shared" si="20"/>
        <v>1.4703368063423929</v>
      </c>
      <c r="AO56" s="6">
        <f t="shared" si="21"/>
        <v>0.1504530685559658</v>
      </c>
      <c r="AP56" s="6">
        <f t="shared" si="22"/>
        <v>0.36050118374773626</v>
      </c>
      <c r="AQ56" s="6">
        <f t="shared" si="23"/>
        <v>9.7696797763614156E-4</v>
      </c>
      <c r="AR56" s="6">
        <f t="shared" si="24"/>
        <v>1.4605671265660318</v>
      </c>
      <c r="AS56" s="6">
        <f t="shared" si="25"/>
        <v>4.884839888180708E-3</v>
      </c>
      <c r="AT56" s="111">
        <f t="shared" si="26"/>
        <v>4.6894462926534798E-2</v>
      </c>
    </row>
    <row r="57" spans="1:46">
      <c r="A57" s="127" t="s">
        <v>114</v>
      </c>
      <c r="B57" s="17" t="s">
        <v>58</v>
      </c>
      <c r="C57" s="17" t="s">
        <v>104</v>
      </c>
      <c r="D57" s="113">
        <v>192.8</v>
      </c>
      <c r="E57" s="17">
        <v>0.1002</v>
      </c>
      <c r="F57" s="6">
        <v>0.70199999999999996</v>
      </c>
      <c r="G57" s="6">
        <v>100.83</v>
      </c>
      <c r="H57" s="6">
        <f t="shared" si="41"/>
        <v>1006.2874251497007</v>
      </c>
      <c r="I57" s="6">
        <v>10.196013289036546</v>
      </c>
      <c r="J57" s="111">
        <f t="shared" si="28"/>
        <v>10260.119959416717</v>
      </c>
      <c r="K57" s="17"/>
      <c r="L57" s="339">
        <v>0.61899999999999999</v>
      </c>
      <c r="M57" s="6">
        <v>10.172000000000001</v>
      </c>
      <c r="N57" s="6">
        <v>27.62</v>
      </c>
      <c r="O57" s="6">
        <v>0.01</v>
      </c>
      <c r="P57" s="6">
        <v>1.4419999999999999</v>
      </c>
      <c r="Q57" s="6">
        <v>0.13700000000000001</v>
      </c>
      <c r="R57" s="6">
        <v>0.35599999999999998</v>
      </c>
      <c r="S57" s="339">
        <v>1E-3</v>
      </c>
      <c r="T57" s="6">
        <v>1.4279999999999999</v>
      </c>
      <c r="U57" s="6">
        <v>5.0000000000000001E-3</v>
      </c>
      <c r="V57" s="111">
        <v>4.5999999999999999E-2</v>
      </c>
      <c r="W57" s="6" t="str">
        <f t="shared" si="29"/>
        <v/>
      </c>
      <c r="X57" s="63">
        <f t="shared" si="30"/>
        <v>6351.0142548789481</v>
      </c>
      <c r="Y57" s="63">
        <f t="shared" si="31"/>
        <v>104365.94022718686</v>
      </c>
      <c r="Z57" s="63">
        <f t="shared" si="32"/>
        <v>283384.51327908976</v>
      </c>
      <c r="AA57" s="63">
        <f t="shared" si="33"/>
        <v>102.60119959416717</v>
      </c>
      <c r="AB57" s="63">
        <f t="shared" si="34"/>
        <v>14795.092981478905</v>
      </c>
      <c r="AC57" s="63">
        <f t="shared" si="35"/>
        <v>1405.6364344400904</v>
      </c>
      <c r="AD57" s="63">
        <f t="shared" si="36"/>
        <v>3652.6027055523514</v>
      </c>
      <c r="AE57" s="63">
        <f t="shared" si="37"/>
        <v>10.260119959416718</v>
      </c>
      <c r="AF57" s="63">
        <f t="shared" si="38"/>
        <v>14651.451302047071</v>
      </c>
      <c r="AG57" s="63">
        <f t="shared" si="39"/>
        <v>51.300599797083585</v>
      </c>
      <c r="AH57" s="137">
        <f t="shared" si="40"/>
        <v>471.96551813316898</v>
      </c>
      <c r="AI57" s="6" t="str">
        <f t="shared" si="15"/>
        <v/>
      </c>
      <c r="AJ57" s="6">
        <f t="shared" si="16"/>
        <v>0.63510142548789483</v>
      </c>
      <c r="AK57" s="6">
        <f t="shared" si="17"/>
        <v>10.436594022718687</v>
      </c>
      <c r="AL57" s="6">
        <f t="shared" si="18"/>
        <v>28.338451327908977</v>
      </c>
      <c r="AM57" s="6">
        <f t="shared" si="19"/>
        <v>1.0260119959416718E-2</v>
      </c>
      <c r="AN57" s="6">
        <f t="shared" si="20"/>
        <v>1.4795092981478906</v>
      </c>
      <c r="AO57" s="6">
        <f t="shared" si="21"/>
        <v>0.14056364344400904</v>
      </c>
      <c r="AP57" s="6">
        <f t="shared" si="22"/>
        <v>0.36526027055523513</v>
      </c>
      <c r="AQ57" s="6">
        <f t="shared" si="23"/>
        <v>1.0260119959416719E-3</v>
      </c>
      <c r="AR57" s="6">
        <f t="shared" si="24"/>
        <v>1.4651451302047072</v>
      </c>
      <c r="AS57" s="6">
        <f t="shared" si="25"/>
        <v>5.1300599797083589E-3</v>
      </c>
      <c r="AT57" s="111">
        <f t="shared" si="26"/>
        <v>4.7196551813316896E-2</v>
      </c>
    </row>
    <row r="58" spans="1:46" s="5" customFormat="1">
      <c r="A58" s="128" t="s">
        <v>115</v>
      </c>
      <c r="B58" s="56" t="s">
        <v>58</v>
      </c>
      <c r="C58" s="56" t="s">
        <v>104</v>
      </c>
      <c r="D58" s="114">
        <v>192.8</v>
      </c>
      <c r="E58" s="56">
        <v>0.1018</v>
      </c>
      <c r="F58" s="55">
        <v>0.70799999999999996</v>
      </c>
      <c r="G58" s="55">
        <v>102.01900000000001</v>
      </c>
      <c r="H58" s="55">
        <f t="shared" si="41"/>
        <v>1002.1512770137525</v>
      </c>
      <c r="I58" s="55">
        <v>10.003263707571801</v>
      </c>
      <c r="J58" s="112">
        <f t="shared" si="28"/>
        <v>10024.783498848405</v>
      </c>
      <c r="K58" s="56"/>
      <c r="L58" s="352">
        <v>0.63600000000000001</v>
      </c>
      <c r="M58" s="55">
        <v>10.569000000000001</v>
      </c>
      <c r="N58" s="55">
        <v>28.684999999999999</v>
      </c>
      <c r="O58" s="55">
        <v>1.2999999999999999E-2</v>
      </c>
      <c r="P58" s="55">
        <v>1.502</v>
      </c>
      <c r="Q58" s="55">
        <v>0.156</v>
      </c>
      <c r="R58" s="55">
        <v>0.36699999999999999</v>
      </c>
      <c r="S58" s="352">
        <v>1E-3</v>
      </c>
      <c r="T58" s="55">
        <v>1.478</v>
      </c>
      <c r="U58" s="55">
        <v>5.0000000000000001E-3</v>
      </c>
      <c r="V58" s="112">
        <v>4.7E-2</v>
      </c>
      <c r="W58" s="55" t="str">
        <f t="shared" si="29"/>
        <v/>
      </c>
      <c r="X58" s="86">
        <f t="shared" si="30"/>
        <v>6375.7623052675854</v>
      </c>
      <c r="Y58" s="86">
        <f t="shared" si="31"/>
        <v>105951.9367993288</v>
      </c>
      <c r="Z58" s="86">
        <f t="shared" si="32"/>
        <v>287560.91466446646</v>
      </c>
      <c r="AA58" s="86">
        <f t="shared" si="33"/>
        <v>130.32218548502925</v>
      </c>
      <c r="AB58" s="86">
        <f t="shared" si="34"/>
        <v>15057.224815270303</v>
      </c>
      <c r="AC58" s="86">
        <f t="shared" si="35"/>
        <v>1563.866225820351</v>
      </c>
      <c r="AD58" s="86">
        <f t="shared" si="36"/>
        <v>3679.0955440773646</v>
      </c>
      <c r="AE58" s="86">
        <f t="shared" si="37"/>
        <v>10.024783498848405</v>
      </c>
      <c r="AF58" s="86">
        <f t="shared" si="38"/>
        <v>14816.630011297942</v>
      </c>
      <c r="AG58" s="86">
        <f t="shared" si="39"/>
        <v>50.123917494242022</v>
      </c>
      <c r="AH58" s="138">
        <f t="shared" si="40"/>
        <v>471.16482444587501</v>
      </c>
      <c r="AI58" s="55" t="str">
        <f t="shared" si="15"/>
        <v/>
      </c>
      <c r="AJ58" s="55">
        <f t="shared" si="16"/>
        <v>0.63757623052675849</v>
      </c>
      <c r="AK58" s="55">
        <f t="shared" si="17"/>
        <v>10.59519367993288</v>
      </c>
      <c r="AL58" s="55">
        <f t="shared" si="18"/>
        <v>28.756091466446644</v>
      </c>
      <c r="AM58" s="55">
        <f t="shared" si="19"/>
        <v>1.3032218548502925E-2</v>
      </c>
      <c r="AN58" s="55">
        <f t="shared" si="20"/>
        <v>1.5057224815270303</v>
      </c>
      <c r="AO58" s="55">
        <f t="shared" si="21"/>
        <v>0.15638662258203509</v>
      </c>
      <c r="AP58" s="55">
        <f t="shared" si="22"/>
        <v>0.36790955440773648</v>
      </c>
      <c r="AQ58" s="55">
        <f t="shared" si="23"/>
        <v>1.0024783498848405E-3</v>
      </c>
      <c r="AR58" s="55">
        <f t="shared" si="24"/>
        <v>1.4816630011297942</v>
      </c>
      <c r="AS58" s="55">
        <f t="shared" si="25"/>
        <v>5.0123917494242021E-3</v>
      </c>
      <c r="AT58" s="112">
        <f t="shared" si="26"/>
        <v>4.71164824445875E-2</v>
      </c>
    </row>
    <row r="59" spans="1:46">
      <c r="A59" s="127" t="s">
        <v>116</v>
      </c>
      <c r="B59" s="17" t="s">
        <v>117</v>
      </c>
      <c r="C59" s="17" t="s">
        <v>118</v>
      </c>
      <c r="D59" s="113"/>
      <c r="E59" s="17">
        <v>0.1003</v>
      </c>
      <c r="F59" s="6">
        <v>0.67400000000000004</v>
      </c>
      <c r="G59" s="6">
        <v>100.94199999999999</v>
      </c>
      <c r="H59" s="6">
        <f t="shared" ref="H59:H65" si="42">G59/E59</f>
        <v>1006.4007976071784</v>
      </c>
      <c r="I59" s="6">
        <v>9.9844660194174768</v>
      </c>
      <c r="J59" s="111">
        <f t="shared" si="28"/>
        <v>10048.374565623519</v>
      </c>
      <c r="K59" s="17"/>
      <c r="L59" s="339">
        <v>0.46</v>
      </c>
      <c r="M59" s="6">
        <v>9.25</v>
      </c>
      <c r="N59" s="6">
        <v>26.302</v>
      </c>
      <c r="O59" s="6">
        <v>3.3000000000000002E-2</v>
      </c>
      <c r="P59" s="6">
        <v>1.7070000000000001</v>
      </c>
      <c r="Q59" s="6">
        <v>0.124</v>
      </c>
      <c r="R59" s="6">
        <v>0.30199999999999999</v>
      </c>
      <c r="S59" s="339">
        <v>2E-3</v>
      </c>
      <c r="T59" s="6">
        <v>1.0589999999999999</v>
      </c>
      <c r="U59" s="6">
        <v>6.0000000000000001E-3</v>
      </c>
      <c r="V59" s="111">
        <v>4.5999999999999999E-2</v>
      </c>
      <c r="W59" s="6" t="str">
        <f t="shared" si="29"/>
        <v/>
      </c>
      <c r="X59" s="63">
        <f t="shared" si="30"/>
        <v>4622.2523001868185</v>
      </c>
      <c r="Y59" s="63">
        <f t="shared" si="31"/>
        <v>92947.464732017543</v>
      </c>
      <c r="Z59" s="63">
        <f t="shared" si="32"/>
        <v>264292.34782502981</v>
      </c>
      <c r="AA59" s="63">
        <f t="shared" si="33"/>
        <v>331.59636066557613</v>
      </c>
      <c r="AB59" s="63">
        <f t="shared" si="34"/>
        <v>17152.575383519346</v>
      </c>
      <c r="AC59" s="63">
        <f t="shared" si="35"/>
        <v>1245.9984461373163</v>
      </c>
      <c r="AD59" s="63">
        <f t="shared" si="36"/>
        <v>3034.6091188183027</v>
      </c>
      <c r="AE59" s="63">
        <f t="shared" si="37"/>
        <v>20.096749131247037</v>
      </c>
      <c r="AF59" s="63">
        <f t="shared" si="38"/>
        <v>10641.228664995306</v>
      </c>
      <c r="AG59" s="63">
        <f t="shared" si="39"/>
        <v>60.290247393741112</v>
      </c>
      <c r="AH59" s="137">
        <f t="shared" si="40"/>
        <v>462.22523001868183</v>
      </c>
      <c r="AI59" s="6" t="str">
        <f t="shared" si="15"/>
        <v/>
      </c>
      <c r="AJ59" s="6">
        <f t="shared" si="16"/>
        <v>0.46222523001868188</v>
      </c>
      <c r="AK59" s="6">
        <f t="shared" si="17"/>
        <v>9.2947464732017551</v>
      </c>
      <c r="AL59" s="6">
        <f t="shared" si="18"/>
        <v>26.429234782502981</v>
      </c>
      <c r="AM59" s="6">
        <f t="shared" si="19"/>
        <v>3.3159636066557613E-2</v>
      </c>
      <c r="AN59" s="6">
        <f t="shared" si="20"/>
        <v>1.7152575383519346</v>
      </c>
      <c r="AO59" s="6">
        <f t="shared" si="21"/>
        <v>0.12459984461373162</v>
      </c>
      <c r="AP59" s="6">
        <f t="shared" si="22"/>
        <v>0.30346091188183028</v>
      </c>
      <c r="AQ59" s="6">
        <f t="shared" si="23"/>
        <v>2.0096749131247038E-3</v>
      </c>
      <c r="AR59" s="6">
        <f t="shared" si="24"/>
        <v>1.0641228664995306</v>
      </c>
      <c r="AS59" s="6">
        <f t="shared" si="25"/>
        <v>6.0290247393741114E-3</v>
      </c>
      <c r="AT59" s="111">
        <f t="shared" si="26"/>
        <v>4.6222523001868181E-2</v>
      </c>
    </row>
    <row r="60" spans="1:46">
      <c r="A60" s="127" t="s">
        <v>120</v>
      </c>
      <c r="B60" s="17" t="s">
        <v>117</v>
      </c>
      <c r="C60" s="17" t="s">
        <v>118</v>
      </c>
      <c r="D60" s="113"/>
      <c r="E60" s="17">
        <v>0.1246</v>
      </c>
      <c r="F60" s="6">
        <v>0.70499999999999996</v>
      </c>
      <c r="G60" s="6">
        <v>102.03700000000001</v>
      </c>
      <c r="H60" s="6">
        <f t="shared" si="42"/>
        <v>818.916532905297</v>
      </c>
      <c r="I60" s="6">
        <v>9.9896103896103892</v>
      </c>
      <c r="J60" s="111">
        <f t="shared" si="28"/>
        <v>8180.6571053344733</v>
      </c>
      <c r="K60" s="17"/>
      <c r="L60" s="339">
        <v>0.54900000000000004</v>
      </c>
      <c r="M60" s="6">
        <v>10.087999999999999</v>
      </c>
      <c r="N60" s="6">
        <v>26.532</v>
      </c>
      <c r="O60" s="6">
        <v>5.5E-2</v>
      </c>
      <c r="P60" s="6">
        <v>1.58</v>
      </c>
      <c r="Q60" s="6">
        <v>0.23599999999999999</v>
      </c>
      <c r="R60" s="6">
        <v>0.32</v>
      </c>
      <c r="S60" s="339">
        <v>1E-3</v>
      </c>
      <c r="T60" s="6">
        <v>1.9550000000000001</v>
      </c>
      <c r="U60" s="6">
        <v>1.0999999999999999E-2</v>
      </c>
      <c r="V60" s="111">
        <v>4.7E-2</v>
      </c>
      <c r="W60" s="6" t="str">
        <f t="shared" si="29"/>
        <v/>
      </c>
      <c r="X60" s="63">
        <f t="shared" si="30"/>
        <v>4491.1807508286265</v>
      </c>
      <c r="Y60" s="63">
        <f t="shared" si="31"/>
        <v>82526.468878614163</v>
      </c>
      <c r="Z60" s="63">
        <f t="shared" si="32"/>
        <v>217049.19431873425</v>
      </c>
      <c r="AA60" s="63">
        <f t="shared" si="33"/>
        <v>449.93614079339602</v>
      </c>
      <c r="AB60" s="63">
        <f t="shared" si="34"/>
        <v>12925.438226428469</v>
      </c>
      <c r="AC60" s="63">
        <f t="shared" si="35"/>
        <v>1930.6350768589357</v>
      </c>
      <c r="AD60" s="63">
        <f t="shared" si="36"/>
        <v>2617.8102737070317</v>
      </c>
      <c r="AE60" s="63">
        <f t="shared" si="37"/>
        <v>8.1806571053344737</v>
      </c>
      <c r="AF60" s="63">
        <f t="shared" si="38"/>
        <v>15993.184640928896</v>
      </c>
      <c r="AG60" s="63">
        <f t="shared" si="39"/>
        <v>89.987228158679201</v>
      </c>
      <c r="AH60" s="137">
        <f t="shared" si="40"/>
        <v>384.49088395072022</v>
      </c>
      <c r="AI60" s="6" t="str">
        <f t="shared" si="15"/>
        <v/>
      </c>
      <c r="AJ60" s="6">
        <f t="shared" si="16"/>
        <v>0.44911807508286267</v>
      </c>
      <c r="AK60" s="6">
        <f t="shared" si="17"/>
        <v>8.2526468878614168</v>
      </c>
      <c r="AL60" s="6">
        <f t="shared" si="18"/>
        <v>21.704919431873424</v>
      </c>
      <c r="AM60" s="6">
        <f t="shared" si="19"/>
        <v>4.4993614079339606E-2</v>
      </c>
      <c r="AN60" s="6">
        <f t="shared" si="20"/>
        <v>1.292543822642847</v>
      </c>
      <c r="AO60" s="6">
        <f t="shared" si="21"/>
        <v>0.19306350768589356</v>
      </c>
      <c r="AP60" s="6">
        <f t="shared" si="22"/>
        <v>0.26178102737070319</v>
      </c>
      <c r="AQ60" s="6">
        <f t="shared" si="23"/>
        <v>8.1806571053344738E-4</v>
      </c>
      <c r="AR60" s="6">
        <f t="shared" si="24"/>
        <v>1.5993184640928895</v>
      </c>
      <c r="AS60" s="6">
        <f t="shared" si="25"/>
        <v>8.9987228158679208E-3</v>
      </c>
      <c r="AT60" s="111">
        <f t="shared" si="26"/>
        <v>3.8449088395072023E-2</v>
      </c>
    </row>
    <row r="61" spans="1:46">
      <c r="A61" s="127" t="s">
        <v>121</v>
      </c>
      <c r="B61" s="17" t="s">
        <v>117</v>
      </c>
      <c r="C61" s="17" t="s">
        <v>118</v>
      </c>
      <c r="D61" s="113"/>
      <c r="E61" s="17">
        <v>0.1123</v>
      </c>
      <c r="F61" s="6">
        <v>0.69499999999999995</v>
      </c>
      <c r="G61" s="6">
        <v>100.91200000000001</v>
      </c>
      <c r="H61" s="6">
        <f t="shared" si="42"/>
        <v>898.59305431878909</v>
      </c>
      <c r="I61" s="6">
        <v>10.001297016861219</v>
      </c>
      <c r="J61" s="111">
        <f t="shared" si="28"/>
        <v>8987.0960335307172</v>
      </c>
      <c r="K61" s="17"/>
      <c r="L61" s="339">
        <v>0.50600000000000001</v>
      </c>
      <c r="M61" s="6">
        <v>9.4610000000000003</v>
      </c>
      <c r="N61" s="6">
        <v>24.695</v>
      </c>
      <c r="O61" s="6">
        <v>2.9000000000000001E-2</v>
      </c>
      <c r="P61" s="6">
        <v>1.496</v>
      </c>
      <c r="Q61" s="6">
        <v>0.23200000000000001</v>
      </c>
      <c r="R61" s="6">
        <v>0.29899999999999999</v>
      </c>
      <c r="S61" s="339">
        <v>1E-3</v>
      </c>
      <c r="T61" s="6">
        <v>1.8169999999999999</v>
      </c>
      <c r="U61" s="6">
        <v>0.01</v>
      </c>
      <c r="V61" s="111">
        <v>4.2999999999999997E-2</v>
      </c>
      <c r="W61" s="6" t="str">
        <f t="shared" si="29"/>
        <v/>
      </c>
      <c r="X61" s="63">
        <f t="shared" si="30"/>
        <v>4547.4705929665433</v>
      </c>
      <c r="Y61" s="63">
        <f t="shared" si="31"/>
        <v>85026.915573234117</v>
      </c>
      <c r="Z61" s="63">
        <f t="shared" si="32"/>
        <v>221936.33654804106</v>
      </c>
      <c r="AA61" s="63">
        <f t="shared" si="33"/>
        <v>260.62578497239082</v>
      </c>
      <c r="AB61" s="63">
        <f t="shared" si="34"/>
        <v>13444.695666161953</v>
      </c>
      <c r="AC61" s="63">
        <f t="shared" si="35"/>
        <v>2085.0062797791265</v>
      </c>
      <c r="AD61" s="63">
        <f t="shared" si="36"/>
        <v>2687.1417140256845</v>
      </c>
      <c r="AE61" s="63">
        <f t="shared" si="37"/>
        <v>8.9870960335307171</v>
      </c>
      <c r="AF61" s="63">
        <f t="shared" si="38"/>
        <v>16329.553492925314</v>
      </c>
      <c r="AG61" s="63">
        <f t="shared" si="39"/>
        <v>89.870960335307174</v>
      </c>
      <c r="AH61" s="137">
        <f t="shared" si="40"/>
        <v>386.44512944182082</v>
      </c>
      <c r="AI61" s="6" t="str">
        <f t="shared" si="15"/>
        <v/>
      </c>
      <c r="AJ61" s="6">
        <f t="shared" si="16"/>
        <v>0.45474705929665432</v>
      </c>
      <c r="AK61" s="6">
        <f t="shared" si="17"/>
        <v>8.502691557323411</v>
      </c>
      <c r="AL61" s="6">
        <f t="shared" si="18"/>
        <v>22.193633654804106</v>
      </c>
      <c r="AM61" s="6">
        <f t="shared" si="19"/>
        <v>2.6062578497239083E-2</v>
      </c>
      <c r="AN61" s="6">
        <f t="shared" si="20"/>
        <v>1.3444695666161954</v>
      </c>
      <c r="AO61" s="6">
        <f t="shared" si="21"/>
        <v>0.20850062797791266</v>
      </c>
      <c r="AP61" s="6">
        <f t="shared" si="22"/>
        <v>0.26871417140256842</v>
      </c>
      <c r="AQ61" s="6">
        <f t="shared" si="23"/>
        <v>8.9870960335307175E-4</v>
      </c>
      <c r="AR61" s="6">
        <f t="shared" si="24"/>
        <v>1.6329553492925313</v>
      </c>
      <c r="AS61" s="6">
        <f t="shared" si="25"/>
        <v>8.9870960335307181E-3</v>
      </c>
      <c r="AT61" s="111">
        <f t="shared" si="26"/>
        <v>3.8644512944182086E-2</v>
      </c>
    </row>
    <row r="62" spans="1:46">
      <c r="A62" s="127" t="s">
        <v>122</v>
      </c>
      <c r="B62" s="17" t="s">
        <v>117</v>
      </c>
      <c r="C62" s="17" t="s">
        <v>118</v>
      </c>
      <c r="D62" s="113"/>
      <c r="E62" s="17">
        <v>0.1047</v>
      </c>
      <c r="F62" s="6">
        <v>0.70399999999999996</v>
      </c>
      <c r="G62" s="6">
        <v>101.053</v>
      </c>
      <c r="H62" s="6">
        <f t="shared" si="42"/>
        <v>965.16714422158543</v>
      </c>
      <c r="I62" s="6">
        <v>9.9627207325049056</v>
      </c>
      <c r="J62" s="111">
        <f t="shared" si="28"/>
        <v>9615.6907180689414</v>
      </c>
      <c r="K62" s="17"/>
      <c r="L62" s="339">
        <v>0.46700000000000003</v>
      </c>
      <c r="M62" s="6">
        <v>8.6959999999999997</v>
      </c>
      <c r="N62" s="6">
        <v>22.981000000000002</v>
      </c>
      <c r="O62" s="6">
        <v>2.5000000000000001E-2</v>
      </c>
      <c r="P62" s="6">
        <v>1.37</v>
      </c>
      <c r="Q62" s="6">
        <v>0.183</v>
      </c>
      <c r="R62" s="6">
        <v>0.27500000000000002</v>
      </c>
      <c r="S62" s="339">
        <v>1E-3</v>
      </c>
      <c r="T62" s="6">
        <v>1.677</v>
      </c>
      <c r="U62" s="6">
        <v>8.9999999999999993E-3</v>
      </c>
      <c r="V62" s="111">
        <v>0.04</v>
      </c>
      <c r="W62" s="6" t="str">
        <f t="shared" si="29"/>
        <v/>
      </c>
      <c r="X62" s="63">
        <f t="shared" si="30"/>
        <v>4490.5275653381959</v>
      </c>
      <c r="Y62" s="63">
        <f t="shared" si="31"/>
        <v>83618.046484327511</v>
      </c>
      <c r="Z62" s="63">
        <f t="shared" si="32"/>
        <v>220978.18839194236</v>
      </c>
      <c r="AA62" s="63">
        <f t="shared" si="33"/>
        <v>240.39226795172354</v>
      </c>
      <c r="AB62" s="63">
        <f t="shared" si="34"/>
        <v>13173.49628375445</v>
      </c>
      <c r="AC62" s="63">
        <f t="shared" si="35"/>
        <v>1759.6714014066163</v>
      </c>
      <c r="AD62" s="63">
        <f t="shared" si="36"/>
        <v>2644.314947468959</v>
      </c>
      <c r="AE62" s="63">
        <f t="shared" si="37"/>
        <v>9.6156907180689419</v>
      </c>
      <c r="AF62" s="63">
        <f t="shared" si="38"/>
        <v>16125.513334201614</v>
      </c>
      <c r="AG62" s="63">
        <f t="shared" si="39"/>
        <v>86.541216462620469</v>
      </c>
      <c r="AH62" s="137">
        <f t="shared" si="40"/>
        <v>384.62762872275766</v>
      </c>
      <c r="AI62" s="6" t="str">
        <f t="shared" si="15"/>
        <v/>
      </c>
      <c r="AJ62" s="6">
        <f t="shared" si="16"/>
        <v>0.4490527565338196</v>
      </c>
      <c r="AK62" s="6">
        <f t="shared" si="17"/>
        <v>8.3618046484327504</v>
      </c>
      <c r="AL62" s="6">
        <f t="shared" si="18"/>
        <v>22.097818839194236</v>
      </c>
      <c r="AM62" s="6">
        <f t="shared" si="19"/>
        <v>2.4039226795172355E-2</v>
      </c>
      <c r="AN62" s="6">
        <f t="shared" si="20"/>
        <v>1.3173496283754449</v>
      </c>
      <c r="AO62" s="6">
        <f t="shared" si="21"/>
        <v>0.17596714014066162</v>
      </c>
      <c r="AP62" s="6">
        <f t="shared" si="22"/>
        <v>0.26443149474689592</v>
      </c>
      <c r="AQ62" s="6">
        <f t="shared" si="23"/>
        <v>9.6156907180689421E-4</v>
      </c>
      <c r="AR62" s="6">
        <f t="shared" si="24"/>
        <v>1.6125513334201613</v>
      </c>
      <c r="AS62" s="6">
        <f t="shared" si="25"/>
        <v>8.6541216462620463E-3</v>
      </c>
      <c r="AT62" s="111">
        <f t="shared" si="26"/>
        <v>3.8462762872275763E-2</v>
      </c>
    </row>
    <row r="63" spans="1:46">
      <c r="A63" s="127" t="s">
        <v>123</v>
      </c>
      <c r="B63" s="17" t="s">
        <v>117</v>
      </c>
      <c r="C63" s="17" t="s">
        <v>118</v>
      </c>
      <c r="D63" s="113"/>
      <c r="E63" s="17">
        <v>0.10589999999999999</v>
      </c>
      <c r="F63" s="6">
        <v>0.69599999999999995</v>
      </c>
      <c r="G63" s="6">
        <v>100.691</v>
      </c>
      <c r="H63" s="6">
        <f t="shared" si="42"/>
        <v>950.81208687440994</v>
      </c>
      <c r="I63" s="6">
        <v>10.077972709551657</v>
      </c>
      <c r="J63" s="111">
        <f t="shared" si="28"/>
        <v>9582.2582634321625</v>
      </c>
      <c r="K63" s="17"/>
      <c r="L63" s="339">
        <v>0.52800000000000002</v>
      </c>
      <c r="M63" s="6">
        <v>8.2620000000000005</v>
      </c>
      <c r="N63" s="6">
        <v>27.491</v>
      </c>
      <c r="O63" s="6">
        <v>1.4E-2</v>
      </c>
      <c r="P63" s="6">
        <v>1.579</v>
      </c>
      <c r="Q63" s="6">
        <v>0.223</v>
      </c>
      <c r="R63" s="6">
        <v>0.39100000000000001</v>
      </c>
      <c r="S63" s="339">
        <v>0</v>
      </c>
      <c r="T63" s="6">
        <v>0.95299999999999996</v>
      </c>
      <c r="U63" s="6">
        <v>8.9999999999999993E-3</v>
      </c>
      <c r="V63" s="111">
        <v>5.3999999999999999E-2</v>
      </c>
      <c r="W63" s="6" t="str">
        <f t="shared" si="29"/>
        <v/>
      </c>
      <c r="X63" s="63">
        <f t="shared" si="30"/>
        <v>5059.4323630921817</v>
      </c>
      <c r="Y63" s="63">
        <f t="shared" si="31"/>
        <v>79168.617772476529</v>
      </c>
      <c r="Z63" s="63">
        <f t="shared" si="32"/>
        <v>263425.86192001356</v>
      </c>
      <c r="AA63" s="63">
        <f t="shared" si="33"/>
        <v>134.15161568805027</v>
      </c>
      <c r="AB63" s="63">
        <f t="shared" si="34"/>
        <v>15130.385797959385</v>
      </c>
      <c r="AC63" s="63">
        <f t="shared" si="35"/>
        <v>2136.8435927453725</v>
      </c>
      <c r="AD63" s="63">
        <f t="shared" si="36"/>
        <v>3746.6629810019758</v>
      </c>
      <c r="AE63" s="63">
        <f t="shared" si="37"/>
        <v>0</v>
      </c>
      <c r="AF63" s="63">
        <f t="shared" si="38"/>
        <v>9131.8921250508502</v>
      </c>
      <c r="AG63" s="63">
        <f t="shared" si="39"/>
        <v>86.240324370889454</v>
      </c>
      <c r="AH63" s="137">
        <f t="shared" si="40"/>
        <v>517.44194622533678</v>
      </c>
      <c r="AI63" s="6" t="str">
        <f t="shared" si="15"/>
        <v/>
      </c>
      <c r="AJ63" s="6">
        <f t="shared" si="16"/>
        <v>0.50594323630921822</v>
      </c>
      <c r="AK63" s="6">
        <f t="shared" si="17"/>
        <v>7.9168617772476528</v>
      </c>
      <c r="AL63" s="6">
        <f t="shared" si="18"/>
        <v>26.342586192001356</v>
      </c>
      <c r="AM63" s="6">
        <f t="shared" si="19"/>
        <v>1.3415161568805027E-2</v>
      </c>
      <c r="AN63" s="6">
        <f t="shared" si="20"/>
        <v>1.5130385797959385</v>
      </c>
      <c r="AO63" s="6">
        <f t="shared" si="21"/>
        <v>0.21368435927453724</v>
      </c>
      <c r="AP63" s="6">
        <f t="shared" si="22"/>
        <v>0.37466629810019758</v>
      </c>
      <c r="AQ63" s="6">
        <f t="shared" si="23"/>
        <v>0</v>
      </c>
      <c r="AR63" s="6">
        <f t="shared" si="24"/>
        <v>0.913189212505085</v>
      </c>
      <c r="AS63" s="6">
        <f t="shared" si="25"/>
        <v>8.6240324370889451E-3</v>
      </c>
      <c r="AT63" s="111">
        <f t="shared" si="26"/>
        <v>5.1744194622533678E-2</v>
      </c>
    </row>
    <row r="64" spans="1:46" ht="15.95" customHeight="1">
      <c r="A64" s="127" t="s">
        <v>124</v>
      </c>
      <c r="B64" s="17" t="s">
        <v>117</v>
      </c>
      <c r="C64" s="17" t="s">
        <v>118</v>
      </c>
      <c r="D64" s="113"/>
      <c r="E64" s="17">
        <v>0.1026</v>
      </c>
      <c r="F64" s="6">
        <v>0.70899999999999996</v>
      </c>
      <c r="G64" s="6">
        <v>100.72799999999999</v>
      </c>
      <c r="H64" s="6">
        <f t="shared" si="42"/>
        <v>981.75438596491222</v>
      </c>
      <c r="I64" s="6">
        <v>10.099604221635884</v>
      </c>
      <c r="J64" s="111">
        <f t="shared" si="28"/>
        <v>9915.3307411007718</v>
      </c>
      <c r="K64" s="17"/>
      <c r="L64" s="339">
        <v>0.20899999999999999</v>
      </c>
      <c r="M64" s="6">
        <v>13.747999999999999</v>
      </c>
      <c r="N64" s="6">
        <v>22.079000000000001</v>
      </c>
      <c r="O64" s="6">
        <v>1.4999999999999999E-2</v>
      </c>
      <c r="P64" s="6">
        <v>0.47799999999999998</v>
      </c>
      <c r="Q64" s="6">
        <v>0.109</v>
      </c>
      <c r="R64" s="6">
        <v>0.47299999999999998</v>
      </c>
      <c r="S64" s="339">
        <v>-1E-3</v>
      </c>
      <c r="T64" s="6">
        <v>0.56000000000000005</v>
      </c>
      <c r="U64" s="6">
        <v>2E-3</v>
      </c>
      <c r="V64" s="111">
        <v>0.02</v>
      </c>
      <c r="W64" s="6" t="str">
        <f t="shared" si="29"/>
        <v/>
      </c>
      <c r="X64" s="63">
        <f t="shared" si="30"/>
        <v>2072.3041248900613</v>
      </c>
      <c r="Y64" s="63">
        <f t="shared" si="31"/>
        <v>136315.96702865339</v>
      </c>
      <c r="Z64" s="63">
        <f t="shared" si="32"/>
        <v>218920.58743276395</v>
      </c>
      <c r="AA64" s="63">
        <f t="shared" si="33"/>
        <v>148.72996111651156</v>
      </c>
      <c r="AB64" s="63">
        <f t="shared" si="34"/>
        <v>4739.5280942461686</v>
      </c>
      <c r="AC64" s="63">
        <f t="shared" si="35"/>
        <v>1080.7710507799841</v>
      </c>
      <c r="AD64" s="63">
        <f t="shared" si="36"/>
        <v>4689.9514405406644</v>
      </c>
      <c r="AE64" s="63" t="str">
        <f t="shared" si="37"/>
        <v>DL</v>
      </c>
      <c r="AF64" s="63">
        <f t="shared" si="38"/>
        <v>5552.5852150164328</v>
      </c>
      <c r="AG64" s="63">
        <f t="shared" si="39"/>
        <v>19.830661482201545</v>
      </c>
      <c r="AH64" s="137">
        <f t="shared" si="40"/>
        <v>198.30661482201543</v>
      </c>
      <c r="AI64" s="6" t="str">
        <f t="shared" si="15"/>
        <v/>
      </c>
      <c r="AJ64" s="6">
        <f t="shared" si="16"/>
        <v>0.20723041248900614</v>
      </c>
      <c r="AK64" s="6">
        <f t="shared" si="17"/>
        <v>13.631596702865339</v>
      </c>
      <c r="AL64" s="6">
        <f t="shared" si="18"/>
        <v>21.892058743276394</v>
      </c>
      <c r="AM64" s="6">
        <f t="shared" si="19"/>
        <v>1.4872996111651157E-2</v>
      </c>
      <c r="AN64" s="6">
        <f t="shared" si="20"/>
        <v>0.47395280942461687</v>
      </c>
      <c r="AO64" s="6">
        <f t="shared" si="21"/>
        <v>0.10807710507799841</v>
      </c>
      <c r="AP64" s="6">
        <f t="shared" si="22"/>
        <v>0.46899514405406645</v>
      </c>
      <c r="AQ64" s="6" t="str">
        <f t="shared" si="23"/>
        <v>DL</v>
      </c>
      <c r="AR64" s="6">
        <f t="shared" si="24"/>
        <v>0.55525852150164323</v>
      </c>
      <c r="AS64" s="6">
        <f t="shared" si="25"/>
        <v>1.9830661482201544E-3</v>
      </c>
      <c r="AT64" s="111">
        <f t="shared" si="26"/>
        <v>1.9830661482201542E-2</v>
      </c>
    </row>
    <row r="65" spans="1:46" s="5" customFormat="1">
      <c r="A65" s="128" t="s">
        <v>125</v>
      </c>
      <c r="B65" s="56" t="s">
        <v>117</v>
      </c>
      <c r="C65" s="56" t="s">
        <v>118</v>
      </c>
      <c r="D65" s="114"/>
      <c r="E65" s="56">
        <v>0.1055</v>
      </c>
      <c r="F65" s="55">
        <v>0.65200000000000002</v>
      </c>
      <c r="G65" s="55">
        <v>101.56</v>
      </c>
      <c r="H65" s="55">
        <f t="shared" si="42"/>
        <v>962.65402843601896</v>
      </c>
      <c r="I65" s="55">
        <v>10.116065573770491</v>
      </c>
      <c r="J65" s="112">
        <f t="shared" si="28"/>
        <v>9738.2712765130909</v>
      </c>
      <c r="K65" s="56"/>
      <c r="L65" s="352">
        <v>0.23300000000000001</v>
      </c>
      <c r="M65" s="55">
        <v>4.8529999999999998</v>
      </c>
      <c r="N65" s="55">
        <v>11.977</v>
      </c>
      <c r="O65" s="55">
        <v>1.7999999999999999E-2</v>
      </c>
      <c r="P65" s="55">
        <v>0.28299999999999997</v>
      </c>
      <c r="Q65" s="55">
        <v>0.33200000000000002</v>
      </c>
      <c r="R65" s="55">
        <v>0.53700000000000003</v>
      </c>
      <c r="S65" s="352">
        <v>-1E-3</v>
      </c>
      <c r="T65" s="55">
        <v>0.372</v>
      </c>
      <c r="U65" s="55">
        <v>0.01</v>
      </c>
      <c r="V65" s="112">
        <v>2.7E-2</v>
      </c>
      <c r="W65" s="55" t="str">
        <f t="shared" si="29"/>
        <v/>
      </c>
      <c r="X65" s="86">
        <f t="shared" si="30"/>
        <v>2269.0172074275501</v>
      </c>
      <c r="Y65" s="86">
        <f t="shared" si="31"/>
        <v>47259.830504918027</v>
      </c>
      <c r="Z65" s="86">
        <f t="shared" si="32"/>
        <v>116635.27507879729</v>
      </c>
      <c r="AA65" s="86">
        <f t="shared" si="33"/>
        <v>175.28888297723563</v>
      </c>
      <c r="AB65" s="86">
        <f t="shared" si="34"/>
        <v>2755.9307712532045</v>
      </c>
      <c r="AC65" s="86">
        <f t="shared" si="35"/>
        <v>3233.1060638023464</v>
      </c>
      <c r="AD65" s="86">
        <f t="shared" si="36"/>
        <v>5229.4516754875303</v>
      </c>
      <c r="AE65" s="86" t="str">
        <f t="shared" si="37"/>
        <v>DL</v>
      </c>
      <c r="AF65" s="86">
        <f t="shared" si="38"/>
        <v>3622.6369148628696</v>
      </c>
      <c r="AG65" s="86">
        <f t="shared" si="39"/>
        <v>97.382712765130918</v>
      </c>
      <c r="AH65" s="138">
        <f t="shared" si="40"/>
        <v>262.93332446585345</v>
      </c>
      <c r="AI65" s="55" t="str">
        <f t="shared" si="15"/>
        <v/>
      </c>
      <c r="AJ65" s="55">
        <f t="shared" si="16"/>
        <v>0.22690172074275503</v>
      </c>
      <c r="AK65" s="55">
        <f t="shared" si="17"/>
        <v>4.725983050491803</v>
      </c>
      <c r="AL65" s="55">
        <f t="shared" si="18"/>
        <v>11.66352750787973</v>
      </c>
      <c r="AM65" s="55">
        <f t="shared" si="19"/>
        <v>1.7528888297723564E-2</v>
      </c>
      <c r="AN65" s="55">
        <f t="shared" si="20"/>
        <v>0.27559307712532044</v>
      </c>
      <c r="AO65" s="55">
        <f t="shared" si="21"/>
        <v>0.32331060638023462</v>
      </c>
      <c r="AP65" s="55">
        <f t="shared" si="22"/>
        <v>0.52294516754875309</v>
      </c>
      <c r="AQ65" s="55" t="str">
        <f t="shared" si="23"/>
        <v>DL</v>
      </c>
      <c r="AR65" s="55">
        <f t="shared" si="24"/>
        <v>0.36226369148628695</v>
      </c>
      <c r="AS65" s="55">
        <f t="shared" si="25"/>
        <v>9.7382712765130917E-3</v>
      </c>
      <c r="AT65" s="112">
        <f t="shared" si="26"/>
        <v>2.6293332446585344E-2</v>
      </c>
    </row>
    <row r="66" spans="1:46">
      <c r="A66" s="127" t="s">
        <v>126</v>
      </c>
      <c r="B66" s="17">
        <v>3</v>
      </c>
      <c r="C66" s="17" t="s">
        <v>127</v>
      </c>
      <c r="D66" s="113">
        <v>287.89999999999998</v>
      </c>
      <c r="E66" s="17">
        <v>0.1002</v>
      </c>
      <c r="F66" s="6">
        <v>0.69099999999999995</v>
      </c>
      <c r="G66" s="6">
        <v>103.194</v>
      </c>
      <c r="H66" s="6">
        <f t="shared" ref="H66:H74" si="43">G66/E66</f>
        <v>1029.8802395209582</v>
      </c>
      <c r="I66" s="6">
        <v>10.01377049180328</v>
      </c>
      <c r="J66" s="111">
        <f t="shared" si="28"/>
        <v>10312.984352606265</v>
      </c>
      <c r="K66" s="17"/>
      <c r="L66" s="339">
        <v>0.39400000000000002</v>
      </c>
      <c r="M66" s="6">
        <v>9.2750000000000004</v>
      </c>
      <c r="N66" s="6">
        <v>31.042999999999999</v>
      </c>
      <c r="O66" s="6">
        <v>3.4000000000000002E-2</v>
      </c>
      <c r="P66" s="6">
        <v>1.585</v>
      </c>
      <c r="Q66" s="6">
        <v>7.9000000000000001E-2</v>
      </c>
      <c r="R66" s="6">
        <v>0.38200000000000001</v>
      </c>
      <c r="S66" s="339">
        <v>2E-3</v>
      </c>
      <c r="T66" s="6">
        <v>1.0189999999999999</v>
      </c>
      <c r="U66" s="6">
        <v>8.0000000000000002E-3</v>
      </c>
      <c r="V66" s="111">
        <v>4.9000000000000002E-2</v>
      </c>
      <c r="W66" s="6" t="str">
        <f t="shared" si="29"/>
        <v/>
      </c>
      <c r="X66" s="63">
        <f t="shared" si="30"/>
        <v>4063.3158349268688</v>
      </c>
      <c r="Y66" s="63">
        <f t="shared" si="31"/>
        <v>95652.929870423119</v>
      </c>
      <c r="Z66" s="63">
        <f t="shared" si="32"/>
        <v>320145.97325795627</v>
      </c>
      <c r="AA66" s="63">
        <f t="shared" si="33"/>
        <v>350.64146798861304</v>
      </c>
      <c r="AB66" s="63">
        <f t="shared" si="34"/>
        <v>16346.080198880929</v>
      </c>
      <c r="AC66" s="63">
        <f t="shared" si="35"/>
        <v>814.72576385589491</v>
      </c>
      <c r="AD66" s="63">
        <f t="shared" si="36"/>
        <v>3939.5600226955935</v>
      </c>
      <c r="AE66" s="63">
        <f t="shared" si="37"/>
        <v>20.625968705212532</v>
      </c>
      <c r="AF66" s="63">
        <f t="shared" si="38"/>
        <v>10508.931055305784</v>
      </c>
      <c r="AG66" s="63">
        <f t="shared" si="39"/>
        <v>82.503874820850129</v>
      </c>
      <c r="AH66" s="137">
        <f t="shared" si="40"/>
        <v>505.33623327770698</v>
      </c>
      <c r="AI66" s="6" t="str">
        <f t="shared" si="15"/>
        <v/>
      </c>
      <c r="AJ66" s="6">
        <f t="shared" si="16"/>
        <v>0.40633158349268689</v>
      </c>
      <c r="AK66" s="6">
        <f t="shared" si="17"/>
        <v>9.5652929870423122</v>
      </c>
      <c r="AL66" s="6">
        <f t="shared" si="18"/>
        <v>32.014597325795627</v>
      </c>
      <c r="AM66" s="6">
        <f t="shared" si="19"/>
        <v>3.5064146798861308E-2</v>
      </c>
      <c r="AN66" s="6">
        <f t="shared" si="20"/>
        <v>1.6346080198880928</v>
      </c>
      <c r="AO66" s="6">
        <f t="shared" si="21"/>
        <v>8.1472576385589496E-2</v>
      </c>
      <c r="AP66" s="6">
        <f t="shared" si="22"/>
        <v>0.39395600226955935</v>
      </c>
      <c r="AQ66" s="6">
        <f t="shared" si="23"/>
        <v>2.062596870521253E-3</v>
      </c>
      <c r="AR66" s="6">
        <f t="shared" si="24"/>
        <v>1.0508931055305784</v>
      </c>
      <c r="AS66" s="6">
        <f t="shared" si="25"/>
        <v>8.2503874820850122E-3</v>
      </c>
      <c r="AT66" s="111">
        <f t="shared" si="26"/>
        <v>5.0533623327770699E-2</v>
      </c>
    </row>
    <row r="67" spans="1:46">
      <c r="A67" s="127" t="s">
        <v>128</v>
      </c>
      <c r="B67" s="17">
        <v>3</v>
      </c>
      <c r="C67" s="17" t="s">
        <v>127</v>
      </c>
      <c r="D67" s="113">
        <v>293.2</v>
      </c>
      <c r="E67" s="17">
        <v>0.1004</v>
      </c>
      <c r="F67" s="6">
        <v>0.69699999999999995</v>
      </c>
      <c r="G67" s="6">
        <v>100.88</v>
      </c>
      <c r="H67" s="6">
        <f t="shared" si="43"/>
        <v>1004.7808764940238</v>
      </c>
      <c r="I67" s="6">
        <v>10.019269102990034</v>
      </c>
      <c r="J67" s="111">
        <f t="shared" si="28"/>
        <v>10067.169991131817</v>
      </c>
      <c r="K67" s="17"/>
      <c r="L67" s="339">
        <v>0.45100000000000001</v>
      </c>
      <c r="M67" s="6">
        <v>10.346</v>
      </c>
      <c r="N67" s="6">
        <v>29.617000000000001</v>
      </c>
      <c r="O67" s="6">
        <v>4.1000000000000002E-2</v>
      </c>
      <c r="P67" s="6">
        <v>1.546</v>
      </c>
      <c r="Q67" s="6">
        <v>0.11</v>
      </c>
      <c r="R67" s="6">
        <v>0.376</v>
      </c>
      <c r="S67" s="339">
        <v>1E-3</v>
      </c>
      <c r="T67" s="6">
        <v>0.93100000000000005</v>
      </c>
      <c r="U67" s="6">
        <v>1.0999999999999999E-2</v>
      </c>
      <c r="V67" s="111">
        <v>5.1999999999999998E-2</v>
      </c>
      <c r="W67" s="6" t="str">
        <f t="shared" si="29"/>
        <v/>
      </c>
      <c r="X67" s="63">
        <f t="shared" si="30"/>
        <v>4540.2936660004498</v>
      </c>
      <c r="Y67" s="63">
        <f t="shared" si="31"/>
        <v>104154.94072824979</v>
      </c>
      <c r="Z67" s="63">
        <f t="shared" si="32"/>
        <v>298159.37362735101</v>
      </c>
      <c r="AA67" s="63">
        <f t="shared" si="33"/>
        <v>412.75396963640452</v>
      </c>
      <c r="AB67" s="63">
        <f t="shared" si="34"/>
        <v>15563.84480628979</v>
      </c>
      <c r="AC67" s="63">
        <f t="shared" si="35"/>
        <v>1107.3886990244998</v>
      </c>
      <c r="AD67" s="63">
        <f t="shared" si="36"/>
        <v>3785.2559166655633</v>
      </c>
      <c r="AE67" s="63">
        <f t="shared" si="37"/>
        <v>10.067169991131818</v>
      </c>
      <c r="AF67" s="63">
        <f t="shared" si="38"/>
        <v>9372.535261743722</v>
      </c>
      <c r="AG67" s="63">
        <f t="shared" si="39"/>
        <v>110.73886990244999</v>
      </c>
      <c r="AH67" s="137">
        <f t="shared" si="40"/>
        <v>523.49283953885447</v>
      </c>
      <c r="AI67" s="6" t="str">
        <f t="shared" si="15"/>
        <v/>
      </c>
      <c r="AJ67" s="6">
        <f t="shared" si="16"/>
        <v>0.454029366600045</v>
      </c>
      <c r="AK67" s="6">
        <f t="shared" si="17"/>
        <v>10.415494072824979</v>
      </c>
      <c r="AL67" s="6">
        <f t="shared" si="18"/>
        <v>29.815937362735102</v>
      </c>
      <c r="AM67" s="6">
        <f t="shared" si="19"/>
        <v>4.1275396963640451E-2</v>
      </c>
      <c r="AN67" s="6">
        <f t="shared" si="20"/>
        <v>1.5563844806289791</v>
      </c>
      <c r="AO67" s="6">
        <f t="shared" si="21"/>
        <v>0.11073886990244998</v>
      </c>
      <c r="AP67" s="6">
        <f t="shared" si="22"/>
        <v>0.3785255916665563</v>
      </c>
      <c r="AQ67" s="6">
        <f t="shared" si="23"/>
        <v>1.0067169991131819E-3</v>
      </c>
      <c r="AR67" s="6">
        <f t="shared" si="24"/>
        <v>0.93725352617437219</v>
      </c>
      <c r="AS67" s="6">
        <f t="shared" si="25"/>
        <v>1.1073886990244999E-2</v>
      </c>
      <c r="AT67" s="111">
        <f t="shared" si="26"/>
        <v>5.2349283953885446E-2</v>
      </c>
    </row>
    <row r="68" spans="1:46">
      <c r="A68" s="127" t="s">
        <v>129</v>
      </c>
      <c r="B68" s="17">
        <v>3</v>
      </c>
      <c r="C68" s="17" t="s">
        <v>127</v>
      </c>
      <c r="D68" s="113">
        <v>294.10000000000002</v>
      </c>
      <c r="E68" s="17">
        <v>0.1</v>
      </c>
      <c r="F68" s="6">
        <v>0.69</v>
      </c>
      <c r="G68" s="6">
        <v>102.589</v>
      </c>
      <c r="H68" s="6">
        <f t="shared" si="43"/>
        <v>1025.8899999999999</v>
      </c>
      <c r="I68" s="6">
        <v>10</v>
      </c>
      <c r="J68" s="111">
        <f t="shared" si="28"/>
        <v>10258.899999999998</v>
      </c>
      <c r="K68" s="17"/>
      <c r="L68" s="339">
        <v>0.50600000000000001</v>
      </c>
      <c r="M68" s="6">
        <v>11.13</v>
      </c>
      <c r="N68" s="6">
        <v>25.524000000000001</v>
      </c>
      <c r="O68" s="6">
        <v>1.4999999999999999E-2</v>
      </c>
      <c r="P68" s="6">
        <v>1.3220000000000001</v>
      </c>
      <c r="Q68" s="6">
        <v>0.125</v>
      </c>
      <c r="R68" s="6">
        <v>0.34899999999999998</v>
      </c>
      <c r="S68" s="339">
        <v>0</v>
      </c>
      <c r="T68" s="6">
        <v>1.0429999999999999</v>
      </c>
      <c r="U68" s="6">
        <v>6.0000000000000001E-3</v>
      </c>
      <c r="V68" s="111">
        <v>3.9E-2</v>
      </c>
      <c r="W68" s="6" t="str">
        <f t="shared" si="29"/>
        <v/>
      </c>
      <c r="X68" s="63">
        <f t="shared" si="30"/>
        <v>5191.0033999999987</v>
      </c>
      <c r="Y68" s="63">
        <f t="shared" si="31"/>
        <v>114181.55699999999</v>
      </c>
      <c r="Z68" s="63">
        <f t="shared" si="32"/>
        <v>261848.16359999994</v>
      </c>
      <c r="AA68" s="63">
        <f t="shared" si="33"/>
        <v>153.88349999999997</v>
      </c>
      <c r="AB68" s="63">
        <f t="shared" si="34"/>
        <v>13562.265799999997</v>
      </c>
      <c r="AC68" s="63">
        <f t="shared" si="35"/>
        <v>1282.3624999999997</v>
      </c>
      <c r="AD68" s="63">
        <f t="shared" si="36"/>
        <v>3580.3560999999991</v>
      </c>
      <c r="AE68" s="63">
        <f t="shared" si="37"/>
        <v>0</v>
      </c>
      <c r="AF68" s="63">
        <f t="shared" si="38"/>
        <v>10700.032699999996</v>
      </c>
      <c r="AG68" s="63">
        <f t="shared" si="39"/>
        <v>61.553399999999989</v>
      </c>
      <c r="AH68" s="137">
        <f t="shared" si="40"/>
        <v>400.0970999999999</v>
      </c>
      <c r="AI68" s="6" t="str">
        <f t="shared" si="15"/>
        <v/>
      </c>
      <c r="AJ68" s="6">
        <f t="shared" si="16"/>
        <v>0.51910033999999983</v>
      </c>
      <c r="AK68" s="6">
        <f t="shared" si="17"/>
        <v>11.418155699999998</v>
      </c>
      <c r="AL68" s="6">
        <f t="shared" si="18"/>
        <v>26.184816359999996</v>
      </c>
      <c r="AM68" s="6">
        <f t="shared" si="19"/>
        <v>1.5388349999999997E-2</v>
      </c>
      <c r="AN68" s="6">
        <f t="shared" si="20"/>
        <v>1.3562265799999997</v>
      </c>
      <c r="AO68" s="6">
        <f t="shared" si="21"/>
        <v>0.12823624999999997</v>
      </c>
      <c r="AP68" s="6">
        <f t="shared" si="22"/>
        <v>0.35803560999999989</v>
      </c>
      <c r="AQ68" s="6">
        <f t="shared" si="23"/>
        <v>0</v>
      </c>
      <c r="AR68" s="6">
        <f t="shared" si="24"/>
        <v>1.0700032699999995</v>
      </c>
      <c r="AS68" s="6">
        <f t="shared" si="25"/>
        <v>6.1553399999999987E-3</v>
      </c>
      <c r="AT68" s="111">
        <f t="shared" si="26"/>
        <v>4.000970999999999E-2</v>
      </c>
    </row>
    <row r="69" spans="1:46">
      <c r="A69" s="127" t="s">
        <v>130</v>
      </c>
      <c r="B69" s="17">
        <v>3</v>
      </c>
      <c r="C69" s="17" t="s">
        <v>127</v>
      </c>
      <c r="D69" s="113">
        <v>297.60000000000002</v>
      </c>
      <c r="E69" s="17">
        <v>0.1026</v>
      </c>
      <c r="F69" s="6">
        <v>0.65800000000000003</v>
      </c>
      <c r="G69" s="6">
        <v>102.11499999999999</v>
      </c>
      <c r="H69" s="6">
        <f t="shared" si="43"/>
        <v>995.27290448343081</v>
      </c>
      <c r="I69" s="6">
        <v>10.003944773175542</v>
      </c>
      <c r="J69" s="111">
        <f t="shared" ref="J69:J85" si="44">H69*I69</f>
        <v>9956.6551706902574</v>
      </c>
      <c r="K69" s="17"/>
      <c r="L69" s="339">
        <v>0.45700000000000002</v>
      </c>
      <c r="M69" s="6">
        <v>9.8520000000000003</v>
      </c>
      <c r="N69" s="6">
        <v>23.41</v>
      </c>
      <c r="O69" s="6">
        <v>2.1999999999999999E-2</v>
      </c>
      <c r="P69" s="6">
        <v>1.1639999999999999</v>
      </c>
      <c r="Q69" s="6">
        <v>0.14699999999999999</v>
      </c>
      <c r="R69" s="6">
        <v>0.33600000000000002</v>
      </c>
      <c r="S69" s="339">
        <v>3.0000000000000001E-3</v>
      </c>
      <c r="T69" s="6">
        <v>1.7330000000000001</v>
      </c>
      <c r="U69" s="6">
        <v>1.0999999999999999E-2</v>
      </c>
      <c r="V69" s="111">
        <v>4.1000000000000002E-2</v>
      </c>
      <c r="W69" s="6" t="str">
        <f t="shared" ref="W69:W85" si="45">IF((K69) &lt; 0, "DL", IF((K69)  = "nc", "NC", IF(ISNUMBER((K69) ), (K69*$J69), "")))</f>
        <v/>
      </c>
      <c r="X69" s="63">
        <f t="shared" ref="X69:X85" si="46">IF((L69) &lt; 0, "DL", IF((L69)  = "nc", "NC", IF(ISNUMBER((L69) ), (L69*$J69), "")))</f>
        <v>4550.1914130054474</v>
      </c>
      <c r="Y69" s="63">
        <f t="shared" ref="Y69:Y85" si="47">IF((M69) &lt; 0, "DL", IF((M69)  = "nc", "NC", IF(ISNUMBER((M69) ), (M69*$J69), "")))</f>
        <v>98092.966741640412</v>
      </c>
      <c r="Z69" s="63">
        <f t="shared" ref="Z69:Z85" si="48">IF((N69) &lt; 0, "DL", IF((N69)  = "nc", "NC", IF(ISNUMBER((N69) ), (N69*$J69), "")))</f>
        <v>233085.29754585892</v>
      </c>
      <c r="AA69" s="63">
        <f t="shared" ref="AA69:AA85" si="49">IF((O69) &lt; 0, "DL", IF((O69)  = "nc", "NC", IF(ISNUMBER((O69) ), (O69*$J69), "")))</f>
        <v>219.04641375518565</v>
      </c>
      <c r="AB69" s="63">
        <f t="shared" ref="AB69:AB85" si="50">IF((P69) &lt; 0, "DL", IF((P69)  = "nc", "NC", IF(ISNUMBER((P69) ), (P69*$J69), "")))</f>
        <v>11589.546618683458</v>
      </c>
      <c r="AC69" s="63">
        <f t="shared" ref="AC69:AC85" si="51">IF((Q69) &lt; 0, "DL", IF((Q69)  = "nc", "NC", IF(ISNUMBER((Q69) ), (Q69*$J69), "")))</f>
        <v>1463.6283100914677</v>
      </c>
      <c r="AD69" s="63">
        <f t="shared" ref="AD69:AD85" si="52">IF((R69) &lt; 0, "DL", IF((R69)  = "nc", "NC", IF(ISNUMBER((R69) ), (R69*$J69), "")))</f>
        <v>3345.4361373519268</v>
      </c>
      <c r="AE69" s="63">
        <f t="shared" ref="AE69:AE85" si="53">IF((S69) &lt; 0, "DL", IF((S69)  = "nc", "NC", IF(ISNUMBER((S69) ), (S69*$J69), "")))</f>
        <v>29.869965512070774</v>
      </c>
      <c r="AF69" s="63">
        <f t="shared" ref="AF69:AF85" si="54">IF((T69) &lt; 0, "DL", IF((T69)  = "nc", "NC", IF(ISNUMBER((T69) ), (T69*$J69), "")))</f>
        <v>17254.883410806218</v>
      </c>
      <c r="AG69" s="63">
        <f t="shared" ref="AG69:AG85" si="55">IF((U69) &lt; 0, "DL", IF((U69)  = "nc", "NC", IF(ISNUMBER((U69) ), (U69*$J69), "")))</f>
        <v>109.52320687759283</v>
      </c>
      <c r="AH69" s="137">
        <f t="shared" ref="AH69:AH85" si="56">IF((V69) &lt; 0, "DL", IF((V69)  = "nc", "NC", IF(ISNUMBER((V69) ), (V69*$J69), "")))</f>
        <v>408.22286199830057</v>
      </c>
      <c r="AI69" s="6" t="str">
        <f t="shared" si="15"/>
        <v/>
      </c>
      <c r="AJ69" s="6">
        <f t="shared" si="16"/>
        <v>0.45501914130054472</v>
      </c>
      <c r="AK69" s="6">
        <f t="shared" si="17"/>
        <v>9.8092966741640417</v>
      </c>
      <c r="AL69" s="6">
        <f t="shared" si="18"/>
        <v>23.308529754585891</v>
      </c>
      <c r="AM69" s="6">
        <f t="shared" si="19"/>
        <v>2.1904641375518567E-2</v>
      </c>
      <c r="AN69" s="6">
        <f t="shared" si="20"/>
        <v>1.1589546618683457</v>
      </c>
      <c r="AO69" s="6">
        <f t="shared" si="21"/>
        <v>0.14636283100914677</v>
      </c>
      <c r="AP69" s="6">
        <f t="shared" si="22"/>
        <v>0.3345436137351927</v>
      </c>
      <c r="AQ69" s="6">
        <f t="shared" si="23"/>
        <v>2.9869965512070774E-3</v>
      </c>
      <c r="AR69" s="6">
        <f t="shared" si="24"/>
        <v>1.7254883410806219</v>
      </c>
      <c r="AS69" s="6">
        <f t="shared" si="25"/>
        <v>1.0952320687759283E-2</v>
      </c>
      <c r="AT69" s="111">
        <f t="shared" si="26"/>
        <v>4.0822286199830055E-2</v>
      </c>
    </row>
    <row r="70" spans="1:46">
      <c r="A70" s="127" t="s">
        <v>131</v>
      </c>
      <c r="B70" s="17">
        <v>3</v>
      </c>
      <c r="C70" s="17" t="s">
        <v>127</v>
      </c>
      <c r="D70" s="113">
        <v>299.8</v>
      </c>
      <c r="E70" s="17">
        <v>0.1123</v>
      </c>
      <c r="F70" s="6">
        <v>0.71</v>
      </c>
      <c r="G70" s="6">
        <v>101.898</v>
      </c>
      <c r="H70" s="6">
        <f t="shared" si="43"/>
        <v>907.37310774710591</v>
      </c>
      <c r="I70" s="6">
        <v>10.173026315789473</v>
      </c>
      <c r="J70" s="111">
        <f t="shared" si="44"/>
        <v>9230.7305033509856</v>
      </c>
      <c r="K70" s="17"/>
      <c r="L70" s="339">
        <v>0.38</v>
      </c>
      <c r="M70" s="6">
        <v>11.223000000000001</v>
      </c>
      <c r="N70" s="6">
        <v>32.756</v>
      </c>
      <c r="O70" s="6">
        <v>5.5E-2</v>
      </c>
      <c r="P70" s="6">
        <v>1.633</v>
      </c>
      <c r="Q70" s="6">
        <v>8.5999999999999993E-2</v>
      </c>
      <c r="R70" s="6">
        <v>0.42</v>
      </c>
      <c r="S70" s="339">
        <v>1E-3</v>
      </c>
      <c r="T70" s="6">
        <v>0.91700000000000004</v>
      </c>
      <c r="U70" s="6">
        <v>1.4E-2</v>
      </c>
      <c r="V70" s="111">
        <v>5.2999999999999999E-2</v>
      </c>
      <c r="W70" s="6" t="str">
        <f t="shared" si="45"/>
        <v/>
      </c>
      <c r="X70" s="63">
        <f t="shared" si="46"/>
        <v>3507.6775912733747</v>
      </c>
      <c r="Y70" s="63">
        <f t="shared" si="47"/>
        <v>103596.48843910811</v>
      </c>
      <c r="Z70" s="63">
        <f t="shared" si="48"/>
        <v>302361.80836776487</v>
      </c>
      <c r="AA70" s="63">
        <f t="shared" si="49"/>
        <v>507.69017768430422</v>
      </c>
      <c r="AB70" s="63">
        <f t="shared" si="50"/>
        <v>15073.782911972159</v>
      </c>
      <c r="AC70" s="63">
        <f t="shared" si="51"/>
        <v>793.84282328818472</v>
      </c>
      <c r="AD70" s="63">
        <f t="shared" si="52"/>
        <v>3876.9068114074139</v>
      </c>
      <c r="AE70" s="63">
        <f t="shared" si="53"/>
        <v>9.2307305033509852</v>
      </c>
      <c r="AF70" s="63">
        <f t="shared" si="54"/>
        <v>8464.5798715728542</v>
      </c>
      <c r="AG70" s="63">
        <f t="shared" si="55"/>
        <v>129.2302270469138</v>
      </c>
      <c r="AH70" s="137">
        <f t="shared" si="56"/>
        <v>489.22871667760222</v>
      </c>
      <c r="AI70" s="6" t="str">
        <f t="shared" ref="AI70:AI85" si="57">IF((W70) = "DL", "DL", IF((W70)  = "NC", "NC", IF(ISNUMBER((W70) ), (W70/10000), "")))</f>
        <v/>
      </c>
      <c r="AJ70" s="6">
        <f t="shared" si="16"/>
        <v>0.35076775912733749</v>
      </c>
      <c r="AK70" s="6">
        <f t="shared" si="17"/>
        <v>10.359648843910811</v>
      </c>
      <c r="AL70" s="6">
        <f t="shared" si="18"/>
        <v>30.236180836776487</v>
      </c>
      <c r="AM70" s="6">
        <f t="shared" si="19"/>
        <v>5.0769017768430423E-2</v>
      </c>
      <c r="AN70" s="6">
        <f t="shared" si="20"/>
        <v>1.507378291197216</v>
      </c>
      <c r="AO70" s="6">
        <f t="shared" si="21"/>
        <v>7.9384282328818473E-2</v>
      </c>
      <c r="AP70" s="6">
        <f t="shared" si="22"/>
        <v>0.3876906811407414</v>
      </c>
      <c r="AQ70" s="6">
        <f t="shared" si="23"/>
        <v>9.2307305033509856E-4</v>
      </c>
      <c r="AR70" s="6">
        <f t="shared" si="24"/>
        <v>0.84645798715728537</v>
      </c>
      <c r="AS70" s="6">
        <f t="shared" si="25"/>
        <v>1.2923022704691379E-2</v>
      </c>
      <c r="AT70" s="111">
        <f t="shared" si="26"/>
        <v>4.8922871667760222E-2</v>
      </c>
    </row>
    <row r="71" spans="1:46">
      <c r="A71" s="127" t="s">
        <v>132</v>
      </c>
      <c r="B71" s="17">
        <v>3</v>
      </c>
      <c r="C71" s="17" t="s">
        <v>127</v>
      </c>
      <c r="D71" s="113">
        <v>300.2</v>
      </c>
      <c r="E71" s="17">
        <v>0.10050000000000001</v>
      </c>
      <c r="F71" s="6">
        <v>0.67700000000000005</v>
      </c>
      <c r="G71" s="6">
        <v>100.66</v>
      </c>
      <c r="H71" s="6">
        <f t="shared" si="43"/>
        <v>1001.5920398009949</v>
      </c>
      <c r="I71" s="6">
        <v>10.166112956810633</v>
      </c>
      <c r="J71" s="111">
        <f t="shared" si="44"/>
        <v>10182.297813259285</v>
      </c>
      <c r="K71" s="17"/>
      <c r="L71" s="339">
        <v>0.38700000000000001</v>
      </c>
      <c r="M71" s="6">
        <v>10.685</v>
      </c>
      <c r="N71" s="6">
        <v>29.22</v>
      </c>
      <c r="O71" s="6">
        <v>0.03</v>
      </c>
      <c r="P71" s="6">
        <v>1.363</v>
      </c>
      <c r="Q71" s="6">
        <v>5.3999999999999999E-2</v>
      </c>
      <c r="R71" s="6">
        <v>0.40600000000000003</v>
      </c>
      <c r="S71" s="339">
        <v>0</v>
      </c>
      <c r="T71" s="6">
        <v>0.81</v>
      </c>
      <c r="U71" s="6">
        <v>8.9999999999999993E-3</v>
      </c>
      <c r="V71" s="111">
        <v>4.3999999999999997E-2</v>
      </c>
      <c r="W71" s="6" t="str">
        <f t="shared" si="45"/>
        <v/>
      </c>
      <c r="X71" s="63">
        <f t="shared" si="46"/>
        <v>3940.5492537313435</v>
      </c>
      <c r="Y71" s="63">
        <f t="shared" si="47"/>
        <v>108797.85213467547</v>
      </c>
      <c r="Z71" s="63">
        <f t="shared" si="48"/>
        <v>297526.74210343632</v>
      </c>
      <c r="AA71" s="63">
        <f t="shared" si="49"/>
        <v>305.46893439777853</v>
      </c>
      <c r="AB71" s="63">
        <f t="shared" si="50"/>
        <v>13878.471919472406</v>
      </c>
      <c r="AC71" s="63">
        <f t="shared" si="51"/>
        <v>549.84408191600141</v>
      </c>
      <c r="AD71" s="63">
        <f t="shared" si="52"/>
        <v>4134.0129121832697</v>
      </c>
      <c r="AE71" s="63">
        <f t="shared" si="53"/>
        <v>0</v>
      </c>
      <c r="AF71" s="63">
        <f t="shared" si="54"/>
        <v>8247.6612287400221</v>
      </c>
      <c r="AG71" s="63">
        <f t="shared" si="55"/>
        <v>91.640680319333555</v>
      </c>
      <c r="AH71" s="137">
        <f t="shared" si="56"/>
        <v>448.02110378340853</v>
      </c>
      <c r="AI71" s="6" t="str">
        <f t="shared" si="57"/>
        <v/>
      </c>
      <c r="AJ71" s="6">
        <f t="shared" si="16"/>
        <v>0.39405492537313436</v>
      </c>
      <c r="AK71" s="6">
        <f t="shared" si="17"/>
        <v>10.879785213467548</v>
      </c>
      <c r="AL71" s="6">
        <f t="shared" si="18"/>
        <v>29.752674210343631</v>
      </c>
      <c r="AM71" s="6">
        <f t="shared" si="19"/>
        <v>3.0546893439777852E-2</v>
      </c>
      <c r="AN71" s="6">
        <f t="shared" si="20"/>
        <v>1.3878471919472406</v>
      </c>
      <c r="AO71" s="6">
        <f t="shared" si="21"/>
        <v>5.4984408191600144E-2</v>
      </c>
      <c r="AP71" s="6">
        <f t="shared" si="22"/>
        <v>0.41340129121832697</v>
      </c>
      <c r="AQ71" s="6">
        <f t="shared" si="23"/>
        <v>0</v>
      </c>
      <c r="AR71" s="6">
        <f t="shared" si="24"/>
        <v>0.82476612287400219</v>
      </c>
      <c r="AS71" s="6">
        <f t="shared" si="25"/>
        <v>9.1640680319333562E-3</v>
      </c>
      <c r="AT71" s="111">
        <f t="shared" si="26"/>
        <v>4.4802110378340851E-2</v>
      </c>
    </row>
    <row r="72" spans="1:46">
      <c r="A72" s="127" t="s">
        <v>133</v>
      </c>
      <c r="B72" s="17">
        <v>3</v>
      </c>
      <c r="C72" s="17" t="s">
        <v>127</v>
      </c>
      <c r="D72" s="113">
        <v>387</v>
      </c>
      <c r="E72" s="17">
        <v>0.1033</v>
      </c>
      <c r="F72" s="6">
        <v>0.72799999999999998</v>
      </c>
      <c r="G72" s="6">
        <v>101.485</v>
      </c>
      <c r="H72" s="6">
        <f t="shared" si="43"/>
        <v>982.42981606969988</v>
      </c>
      <c r="I72" s="6">
        <v>10.003274394237067</v>
      </c>
      <c r="J72" s="111">
        <f t="shared" si="44"/>
        <v>9827.5150232250598</v>
      </c>
      <c r="K72" s="17"/>
      <c r="L72" s="339">
        <v>0.27200000000000002</v>
      </c>
      <c r="M72" s="6">
        <v>8.64</v>
      </c>
      <c r="N72" s="6">
        <v>31.834</v>
      </c>
      <c r="O72" s="6">
        <v>0.03</v>
      </c>
      <c r="P72" s="6">
        <v>1.456</v>
      </c>
      <c r="Q72" s="6">
        <v>6.3E-2</v>
      </c>
      <c r="R72" s="6">
        <v>0.36099999999999999</v>
      </c>
      <c r="S72" s="339">
        <v>0</v>
      </c>
      <c r="T72" s="6">
        <v>0.63100000000000001</v>
      </c>
      <c r="U72" s="6">
        <v>1E-3</v>
      </c>
      <c r="V72" s="111">
        <v>3.9E-2</v>
      </c>
      <c r="W72" s="6" t="str">
        <f t="shared" si="45"/>
        <v/>
      </c>
      <c r="X72" s="63">
        <f t="shared" si="46"/>
        <v>2673.0840863172166</v>
      </c>
      <c r="Y72" s="63">
        <f t="shared" si="47"/>
        <v>84909.729800664529</v>
      </c>
      <c r="Z72" s="63">
        <f t="shared" si="48"/>
        <v>312849.11324934656</v>
      </c>
      <c r="AA72" s="63">
        <f t="shared" si="49"/>
        <v>294.82545069675177</v>
      </c>
      <c r="AB72" s="63">
        <f t="shared" si="50"/>
        <v>14308.861873815687</v>
      </c>
      <c r="AC72" s="63">
        <f t="shared" si="51"/>
        <v>619.13344646317876</v>
      </c>
      <c r="AD72" s="63">
        <f t="shared" si="52"/>
        <v>3547.7329233842465</v>
      </c>
      <c r="AE72" s="63">
        <f t="shared" si="53"/>
        <v>0</v>
      </c>
      <c r="AF72" s="63">
        <f t="shared" si="54"/>
        <v>6201.1619796550131</v>
      </c>
      <c r="AG72" s="63">
        <f t="shared" si="55"/>
        <v>9.8275150232250592</v>
      </c>
      <c r="AH72" s="137">
        <f t="shared" si="56"/>
        <v>383.27308590577735</v>
      </c>
      <c r="AI72" s="6" t="str">
        <f t="shared" si="57"/>
        <v/>
      </c>
      <c r="AJ72" s="6">
        <f t="shared" si="16"/>
        <v>0.26730840863172167</v>
      </c>
      <c r="AK72" s="6">
        <f t="shared" si="17"/>
        <v>8.4909729800664522</v>
      </c>
      <c r="AL72" s="6">
        <f t="shared" si="18"/>
        <v>31.284911324934654</v>
      </c>
      <c r="AM72" s="6">
        <f t="shared" si="19"/>
        <v>2.9482545069675178E-2</v>
      </c>
      <c r="AN72" s="6">
        <f t="shared" si="20"/>
        <v>1.4308861873815688</v>
      </c>
      <c r="AO72" s="6">
        <f t="shared" si="21"/>
        <v>6.1913344646317876E-2</v>
      </c>
      <c r="AP72" s="6">
        <f t="shared" si="22"/>
        <v>0.35477329233842464</v>
      </c>
      <c r="AQ72" s="6">
        <f t="shared" si="23"/>
        <v>0</v>
      </c>
      <c r="AR72" s="6">
        <f t="shared" si="24"/>
        <v>0.62011619796550133</v>
      </c>
      <c r="AS72" s="6">
        <f t="shared" si="25"/>
        <v>9.8275150232250588E-4</v>
      </c>
      <c r="AT72" s="111">
        <f t="shared" si="26"/>
        <v>3.8327308590577737E-2</v>
      </c>
    </row>
    <row r="73" spans="1:46">
      <c r="A73" s="127" t="s">
        <v>134</v>
      </c>
      <c r="B73" s="17">
        <v>3</v>
      </c>
      <c r="C73" s="17" t="s">
        <v>127</v>
      </c>
      <c r="D73" s="113">
        <v>391</v>
      </c>
      <c r="E73" s="17">
        <v>0.1004</v>
      </c>
      <c r="F73" s="6">
        <v>0.69</v>
      </c>
      <c r="G73" s="6">
        <v>101.679</v>
      </c>
      <c r="H73" s="6">
        <f t="shared" si="43"/>
        <v>1012.7390438247012</v>
      </c>
      <c r="I73" s="6">
        <v>10.035386631716907</v>
      </c>
      <c r="J73" s="111">
        <f t="shared" si="44"/>
        <v>10163.227861816169</v>
      </c>
      <c r="K73" s="17"/>
      <c r="L73" s="339">
        <v>0.24099999999999999</v>
      </c>
      <c r="M73" s="6">
        <v>7.2130000000000001</v>
      </c>
      <c r="N73" s="6">
        <v>30.923999999999999</v>
      </c>
      <c r="O73" s="6">
        <v>1.2E-2</v>
      </c>
      <c r="P73" s="6">
        <v>1.3109999999999999</v>
      </c>
      <c r="Q73" s="6">
        <v>1.7000000000000001E-2</v>
      </c>
      <c r="R73" s="6">
        <v>0.32100000000000001</v>
      </c>
      <c r="S73" s="339">
        <v>0</v>
      </c>
      <c r="T73" s="6">
        <v>0.54200000000000004</v>
      </c>
      <c r="U73" s="6">
        <v>0</v>
      </c>
      <c r="V73" s="111">
        <v>3.5000000000000003E-2</v>
      </c>
      <c r="W73" s="6" t="str">
        <f t="shared" si="45"/>
        <v/>
      </c>
      <c r="X73" s="63">
        <f t="shared" si="46"/>
        <v>2449.3379146976968</v>
      </c>
      <c r="Y73" s="63">
        <f t="shared" si="47"/>
        <v>73307.362567280026</v>
      </c>
      <c r="Z73" s="63">
        <f t="shared" si="48"/>
        <v>314287.65839880321</v>
      </c>
      <c r="AA73" s="63">
        <f t="shared" si="49"/>
        <v>121.95873434179403</v>
      </c>
      <c r="AB73" s="63">
        <f t="shared" si="50"/>
        <v>13323.991726840997</v>
      </c>
      <c r="AC73" s="63">
        <f t="shared" si="51"/>
        <v>172.77487365087489</v>
      </c>
      <c r="AD73" s="63">
        <f t="shared" si="52"/>
        <v>3262.3961436429904</v>
      </c>
      <c r="AE73" s="63">
        <f t="shared" si="53"/>
        <v>0</v>
      </c>
      <c r="AF73" s="63">
        <f t="shared" si="54"/>
        <v>5508.4695011043641</v>
      </c>
      <c r="AG73" s="63">
        <f t="shared" si="55"/>
        <v>0</v>
      </c>
      <c r="AH73" s="137">
        <f t="shared" si="56"/>
        <v>355.71297516356594</v>
      </c>
      <c r="AI73" s="6" t="str">
        <f t="shared" si="57"/>
        <v/>
      </c>
      <c r="AJ73" s="6">
        <f t="shared" si="16"/>
        <v>0.24493379146976968</v>
      </c>
      <c r="AK73" s="6">
        <f t="shared" si="17"/>
        <v>7.3307362567280023</v>
      </c>
      <c r="AL73" s="6">
        <f t="shared" si="18"/>
        <v>31.42876583988032</v>
      </c>
      <c r="AM73" s="6">
        <f t="shared" si="19"/>
        <v>1.2195873434179402E-2</v>
      </c>
      <c r="AN73" s="6">
        <f t="shared" si="20"/>
        <v>1.3323991726840998</v>
      </c>
      <c r="AO73" s="6">
        <f t="shared" si="21"/>
        <v>1.7277487365087489E-2</v>
      </c>
      <c r="AP73" s="6">
        <f t="shared" si="22"/>
        <v>0.32623961436429905</v>
      </c>
      <c r="AQ73" s="6">
        <f t="shared" si="23"/>
        <v>0</v>
      </c>
      <c r="AR73" s="6">
        <f t="shared" si="24"/>
        <v>0.55084695011043638</v>
      </c>
      <c r="AS73" s="6">
        <f t="shared" si="25"/>
        <v>0</v>
      </c>
      <c r="AT73" s="111">
        <f t="shared" si="26"/>
        <v>3.5571297516356591E-2</v>
      </c>
    </row>
    <row r="74" spans="1:46" s="5" customFormat="1">
      <c r="A74" s="128" t="s">
        <v>135</v>
      </c>
      <c r="B74" s="56">
        <v>3</v>
      </c>
      <c r="C74" s="56" t="s">
        <v>127</v>
      </c>
      <c r="D74" s="114">
        <v>392.4</v>
      </c>
      <c r="E74" s="56">
        <v>0.10199999999999999</v>
      </c>
      <c r="F74" s="55">
        <v>0.66600000000000004</v>
      </c>
      <c r="G74" s="55">
        <v>101.376</v>
      </c>
      <c r="H74" s="55">
        <f t="shared" si="43"/>
        <v>993.88235294117658</v>
      </c>
      <c r="I74" s="55">
        <v>10.069888961463096</v>
      </c>
      <c r="J74" s="112">
        <f t="shared" si="44"/>
        <v>10008.284934875323</v>
      </c>
      <c r="K74" s="56"/>
      <c r="L74" s="352">
        <v>0.20599999999999999</v>
      </c>
      <c r="M74" s="55">
        <v>6.42</v>
      </c>
      <c r="N74" s="55">
        <v>35.137</v>
      </c>
      <c r="O74" s="55">
        <v>2.1999999999999999E-2</v>
      </c>
      <c r="P74" s="55">
        <v>1.331</v>
      </c>
      <c r="Q74" s="55">
        <v>-4.0000000000000001E-3</v>
      </c>
      <c r="R74" s="55">
        <v>0.314</v>
      </c>
      <c r="S74" s="352">
        <v>0</v>
      </c>
      <c r="T74" s="55">
        <v>0.46800000000000003</v>
      </c>
      <c r="U74" s="55">
        <v>0</v>
      </c>
      <c r="V74" s="112">
        <v>3.5999999999999997E-2</v>
      </c>
      <c r="W74" s="55" t="str">
        <f t="shared" si="45"/>
        <v/>
      </c>
      <c r="X74" s="86">
        <f t="shared" si="46"/>
        <v>2061.7066965843164</v>
      </c>
      <c r="Y74" s="86">
        <f t="shared" si="47"/>
        <v>64253.189281899569</v>
      </c>
      <c r="Z74" s="86">
        <f t="shared" si="48"/>
        <v>351661.10775671422</v>
      </c>
      <c r="AA74" s="86">
        <f t="shared" si="49"/>
        <v>220.18226856725707</v>
      </c>
      <c r="AB74" s="86">
        <f t="shared" si="50"/>
        <v>13321.027248319055</v>
      </c>
      <c r="AC74" s="86" t="str">
        <f t="shared" si="51"/>
        <v>DL</v>
      </c>
      <c r="AD74" s="86">
        <f t="shared" si="52"/>
        <v>3142.6014695508511</v>
      </c>
      <c r="AE74" s="86">
        <f t="shared" si="53"/>
        <v>0</v>
      </c>
      <c r="AF74" s="86">
        <f t="shared" si="54"/>
        <v>4683.877349521651</v>
      </c>
      <c r="AG74" s="86">
        <f t="shared" si="55"/>
        <v>0</v>
      </c>
      <c r="AH74" s="138">
        <f t="shared" si="56"/>
        <v>360.29825765551158</v>
      </c>
      <c r="AI74" s="55" t="str">
        <f t="shared" si="57"/>
        <v/>
      </c>
      <c r="AJ74" s="55">
        <f t="shared" si="16"/>
        <v>0.20617066965843164</v>
      </c>
      <c r="AK74" s="55">
        <f t="shared" si="17"/>
        <v>6.4253189281899568</v>
      </c>
      <c r="AL74" s="55">
        <f t="shared" si="18"/>
        <v>35.16611077567142</v>
      </c>
      <c r="AM74" s="55">
        <f t="shared" si="19"/>
        <v>2.2018226856725706E-2</v>
      </c>
      <c r="AN74" s="55">
        <f t="shared" si="20"/>
        <v>1.3321027248319055</v>
      </c>
      <c r="AO74" s="55" t="str">
        <f t="shared" si="21"/>
        <v>DL</v>
      </c>
      <c r="AP74" s="55">
        <f t="shared" si="22"/>
        <v>0.31426014695508508</v>
      </c>
      <c r="AQ74" s="55">
        <f t="shared" si="23"/>
        <v>0</v>
      </c>
      <c r="AR74" s="55">
        <f t="shared" si="24"/>
        <v>0.46838773495216512</v>
      </c>
      <c r="AS74" s="55">
        <f t="shared" si="25"/>
        <v>0</v>
      </c>
      <c r="AT74" s="112">
        <f t="shared" si="26"/>
        <v>3.6029825765551159E-2</v>
      </c>
    </row>
    <row r="75" spans="1:46">
      <c r="A75" s="127" t="s">
        <v>136</v>
      </c>
      <c r="B75" s="17">
        <v>3</v>
      </c>
      <c r="C75" s="17" t="s">
        <v>137</v>
      </c>
      <c r="D75" s="113">
        <v>170.5</v>
      </c>
      <c r="E75" s="17">
        <v>0.1056</v>
      </c>
      <c r="F75" s="6">
        <v>0.73</v>
      </c>
      <c r="G75" s="6">
        <v>102.56</v>
      </c>
      <c r="H75" s="6">
        <f t="shared" ref="H75:H85" si="58">G75/E75</f>
        <v>971.21212121212125</v>
      </c>
      <c r="I75" s="6">
        <v>9.9974059662775616</v>
      </c>
      <c r="J75" s="111">
        <f t="shared" si="44"/>
        <v>9709.6018551271482</v>
      </c>
      <c r="K75" s="17"/>
      <c r="L75" s="339">
        <v>0.161</v>
      </c>
      <c r="M75" s="6">
        <v>5.0590000000000002</v>
      </c>
      <c r="N75" s="6">
        <v>39.095999999999997</v>
      </c>
      <c r="O75" s="6">
        <v>1.7000000000000001E-2</v>
      </c>
      <c r="P75" s="6">
        <v>1.3819999999999999</v>
      </c>
      <c r="Q75" s="6">
        <v>1.9E-2</v>
      </c>
      <c r="R75" s="6">
        <v>0.23699999999999999</v>
      </c>
      <c r="S75" s="339">
        <v>0</v>
      </c>
      <c r="T75" s="6">
        <v>0.41699999999999998</v>
      </c>
      <c r="U75" s="6">
        <v>1E-3</v>
      </c>
      <c r="V75" s="111">
        <v>4.1000000000000002E-2</v>
      </c>
      <c r="W75" s="6" t="str">
        <f t="shared" si="45"/>
        <v/>
      </c>
      <c r="X75" s="63">
        <f t="shared" si="46"/>
        <v>1563.2458986754709</v>
      </c>
      <c r="Y75" s="63">
        <f t="shared" si="47"/>
        <v>49120.875785088247</v>
      </c>
      <c r="Z75" s="63">
        <f t="shared" si="48"/>
        <v>379606.59412805096</v>
      </c>
      <c r="AA75" s="63">
        <f t="shared" si="49"/>
        <v>165.06323153716153</v>
      </c>
      <c r="AB75" s="63">
        <f t="shared" si="50"/>
        <v>13418.669763785718</v>
      </c>
      <c r="AC75" s="63">
        <f t="shared" si="51"/>
        <v>184.48243524741582</v>
      </c>
      <c r="AD75" s="63">
        <f t="shared" si="52"/>
        <v>2301.175639665134</v>
      </c>
      <c r="AE75" s="63">
        <f t="shared" si="53"/>
        <v>0</v>
      </c>
      <c r="AF75" s="63">
        <f t="shared" si="54"/>
        <v>4048.9039735880206</v>
      </c>
      <c r="AG75" s="63">
        <f t="shared" si="55"/>
        <v>9.7096018551271488</v>
      </c>
      <c r="AH75" s="137">
        <f t="shared" si="56"/>
        <v>398.09367606021311</v>
      </c>
      <c r="AI75" s="6" t="str">
        <f t="shared" si="57"/>
        <v/>
      </c>
      <c r="AJ75" s="6">
        <f t="shared" si="16"/>
        <v>0.1563245898675471</v>
      </c>
      <c r="AK75" s="6">
        <f t="shared" si="17"/>
        <v>4.9120875785088245</v>
      </c>
      <c r="AL75" s="6">
        <f t="shared" si="18"/>
        <v>37.960659412805093</v>
      </c>
      <c r="AM75" s="6">
        <f t="shared" si="19"/>
        <v>1.6506323153716154E-2</v>
      </c>
      <c r="AN75" s="6">
        <f t="shared" si="20"/>
        <v>1.3418669763785718</v>
      </c>
      <c r="AO75" s="6">
        <f t="shared" si="21"/>
        <v>1.8448243524741583E-2</v>
      </c>
      <c r="AP75" s="6">
        <f t="shared" si="22"/>
        <v>0.23011756396651339</v>
      </c>
      <c r="AQ75" s="6">
        <f t="shared" si="23"/>
        <v>0</v>
      </c>
      <c r="AR75" s="6">
        <f t="shared" si="24"/>
        <v>0.40489039735880206</v>
      </c>
      <c r="AS75" s="6">
        <f t="shared" si="25"/>
        <v>9.7096018551271488E-4</v>
      </c>
      <c r="AT75" s="111">
        <f t="shared" si="26"/>
        <v>3.9809367606021315E-2</v>
      </c>
    </row>
    <row r="76" spans="1:46">
      <c r="A76" s="127" t="s">
        <v>138</v>
      </c>
      <c r="B76" s="17">
        <v>3</v>
      </c>
      <c r="C76" s="17" t="s">
        <v>137</v>
      </c>
      <c r="D76" s="113">
        <v>172.3</v>
      </c>
      <c r="E76" s="17">
        <v>0.1067</v>
      </c>
      <c r="F76" s="6">
        <v>0.67</v>
      </c>
      <c r="G76" s="6">
        <v>101.774</v>
      </c>
      <c r="H76" s="6">
        <f t="shared" si="58"/>
        <v>953.83317713214615</v>
      </c>
      <c r="I76" s="6">
        <v>10.080528052805281</v>
      </c>
      <c r="J76" s="111">
        <f t="shared" si="44"/>
        <v>9615.1420997769874</v>
      </c>
      <c r="K76" s="17"/>
      <c r="L76" s="339">
        <v>0.26100000000000001</v>
      </c>
      <c r="M76" s="6">
        <v>7.8819999999999997</v>
      </c>
      <c r="N76" s="6">
        <v>34.478999999999999</v>
      </c>
      <c r="O76" s="6">
        <v>1.7999999999999999E-2</v>
      </c>
      <c r="P76" s="6">
        <v>1.335</v>
      </c>
      <c r="Q76" s="6">
        <v>2.5999999999999999E-2</v>
      </c>
      <c r="R76" s="6">
        <v>0.36</v>
      </c>
      <c r="S76" s="339">
        <v>0</v>
      </c>
      <c r="T76" s="6">
        <v>0.65600000000000003</v>
      </c>
      <c r="U76" s="6">
        <v>2E-3</v>
      </c>
      <c r="V76" s="111">
        <v>0.04</v>
      </c>
      <c r="W76" s="6" t="str">
        <f t="shared" si="45"/>
        <v/>
      </c>
      <c r="X76" s="63">
        <f t="shared" si="46"/>
        <v>2509.5520880417939</v>
      </c>
      <c r="Y76" s="63">
        <f t="shared" si="47"/>
        <v>75786.550030442217</v>
      </c>
      <c r="Z76" s="63">
        <f t="shared" si="48"/>
        <v>331520.48445821076</v>
      </c>
      <c r="AA76" s="63">
        <f t="shared" si="49"/>
        <v>173.07255779598577</v>
      </c>
      <c r="AB76" s="63">
        <f t="shared" si="50"/>
        <v>12836.214703202279</v>
      </c>
      <c r="AC76" s="63">
        <f t="shared" si="51"/>
        <v>249.99369459420166</v>
      </c>
      <c r="AD76" s="63">
        <f t="shared" si="52"/>
        <v>3461.4511559197153</v>
      </c>
      <c r="AE76" s="63">
        <f t="shared" si="53"/>
        <v>0</v>
      </c>
      <c r="AF76" s="63">
        <f t="shared" si="54"/>
        <v>6307.5332174537043</v>
      </c>
      <c r="AG76" s="63">
        <f t="shared" si="55"/>
        <v>19.230284199553974</v>
      </c>
      <c r="AH76" s="137">
        <f t="shared" si="56"/>
        <v>384.6056839910795</v>
      </c>
      <c r="AI76" s="6" t="str">
        <f t="shared" si="57"/>
        <v/>
      </c>
      <c r="AJ76" s="6">
        <f t="shared" si="16"/>
        <v>0.25095520880417937</v>
      </c>
      <c r="AK76" s="6">
        <f t="shared" si="17"/>
        <v>7.5786550030442212</v>
      </c>
      <c r="AL76" s="6">
        <f t="shared" si="18"/>
        <v>33.152048445821073</v>
      </c>
      <c r="AM76" s="6">
        <f t="shared" si="19"/>
        <v>1.7307255779598577E-2</v>
      </c>
      <c r="AN76" s="6">
        <f t="shared" si="20"/>
        <v>1.2836214703202278</v>
      </c>
      <c r="AO76" s="6">
        <f t="shared" si="21"/>
        <v>2.4999369459420166E-2</v>
      </c>
      <c r="AP76" s="6">
        <f t="shared" si="22"/>
        <v>0.34614511559197153</v>
      </c>
      <c r="AQ76" s="6">
        <f t="shared" si="23"/>
        <v>0</v>
      </c>
      <c r="AR76" s="6">
        <f t="shared" si="24"/>
        <v>0.63075332174537047</v>
      </c>
      <c r="AS76" s="6">
        <f t="shared" si="25"/>
        <v>1.9230284199553975E-3</v>
      </c>
      <c r="AT76" s="111">
        <f t="shared" si="26"/>
        <v>3.8460568399107949E-2</v>
      </c>
    </row>
    <row r="77" spans="1:46">
      <c r="A77" s="127" t="s">
        <v>139</v>
      </c>
      <c r="B77" s="17">
        <v>3</v>
      </c>
      <c r="C77" s="17" t="s">
        <v>137</v>
      </c>
      <c r="D77" s="113">
        <v>173.6</v>
      </c>
      <c r="E77" s="17">
        <v>0.1052</v>
      </c>
      <c r="F77" s="6">
        <v>0.47199999999999998</v>
      </c>
      <c r="G77" s="6">
        <v>101.188</v>
      </c>
      <c r="H77" s="6">
        <f t="shared" si="58"/>
        <v>961.86311787072248</v>
      </c>
      <c r="I77" s="6">
        <v>10.022621423819029</v>
      </c>
      <c r="J77" s="111">
        <f t="shared" si="44"/>
        <v>9640.3898919524709</v>
      </c>
      <c r="K77" s="17"/>
      <c r="L77" s="339">
        <v>0.43</v>
      </c>
      <c r="M77" s="6">
        <v>12.036</v>
      </c>
      <c r="N77" s="6">
        <v>29.227</v>
      </c>
      <c r="O77" s="6">
        <v>0.01</v>
      </c>
      <c r="P77" s="6">
        <v>1.167</v>
      </c>
      <c r="Q77" s="6">
        <v>8.7999999999999995E-2</v>
      </c>
      <c r="R77" s="6">
        <v>0.41799999999999998</v>
      </c>
      <c r="S77" s="339">
        <v>0</v>
      </c>
      <c r="T77" s="6">
        <v>0.96899999999999997</v>
      </c>
      <c r="U77" s="6">
        <v>3.0000000000000001E-3</v>
      </c>
      <c r="V77" s="111">
        <v>3.9E-2</v>
      </c>
      <c r="W77" s="6" t="str">
        <f t="shared" si="45"/>
        <v/>
      </c>
      <c r="X77" s="63">
        <f t="shared" si="46"/>
        <v>4145.3676535395625</v>
      </c>
      <c r="Y77" s="63">
        <f t="shared" si="47"/>
        <v>116031.73273953993</v>
      </c>
      <c r="Z77" s="63">
        <f t="shared" si="48"/>
        <v>281759.67537209485</v>
      </c>
      <c r="AA77" s="63">
        <f t="shared" si="49"/>
        <v>96.403898919524707</v>
      </c>
      <c r="AB77" s="63">
        <f t="shared" si="50"/>
        <v>11250.335003908534</v>
      </c>
      <c r="AC77" s="63">
        <f t="shared" si="51"/>
        <v>848.35431049181739</v>
      </c>
      <c r="AD77" s="63">
        <f t="shared" si="52"/>
        <v>4029.6829748361329</v>
      </c>
      <c r="AE77" s="63">
        <f t="shared" si="53"/>
        <v>0</v>
      </c>
      <c r="AF77" s="63">
        <f t="shared" si="54"/>
        <v>9341.5378053019449</v>
      </c>
      <c r="AG77" s="63">
        <f t="shared" si="55"/>
        <v>28.921169675857413</v>
      </c>
      <c r="AH77" s="137">
        <f t="shared" si="56"/>
        <v>375.97520578614638</v>
      </c>
      <c r="AI77" s="6" t="str">
        <f t="shared" si="57"/>
        <v/>
      </c>
      <c r="AJ77" s="6">
        <f t="shared" si="16"/>
        <v>0.41453676535395623</v>
      </c>
      <c r="AK77" s="6">
        <f t="shared" si="17"/>
        <v>11.603173273953994</v>
      </c>
      <c r="AL77" s="6">
        <f t="shared" si="18"/>
        <v>28.175967537209484</v>
      </c>
      <c r="AM77" s="6">
        <f t="shared" si="19"/>
        <v>9.6403898919524712E-3</v>
      </c>
      <c r="AN77" s="6">
        <f t="shared" si="20"/>
        <v>1.1250335003908534</v>
      </c>
      <c r="AO77" s="6">
        <f t="shared" si="21"/>
        <v>8.4835431049181745E-2</v>
      </c>
      <c r="AP77" s="6">
        <f t="shared" si="22"/>
        <v>0.40296829748361329</v>
      </c>
      <c r="AQ77" s="6">
        <f t="shared" si="23"/>
        <v>0</v>
      </c>
      <c r="AR77" s="6">
        <f t="shared" si="24"/>
        <v>0.93415378053019449</v>
      </c>
      <c r="AS77" s="6">
        <f t="shared" si="25"/>
        <v>2.8921169675857413E-3</v>
      </c>
      <c r="AT77" s="111">
        <f t="shared" si="26"/>
        <v>3.7597520578614638E-2</v>
      </c>
    </row>
    <row r="78" spans="1:46">
      <c r="A78" s="127" t="s">
        <v>140</v>
      </c>
      <c r="B78" s="17">
        <v>3</v>
      </c>
      <c r="C78" s="17" t="s">
        <v>137</v>
      </c>
      <c r="D78" s="113">
        <v>241.3</v>
      </c>
      <c r="E78" s="17">
        <v>0.1018</v>
      </c>
      <c r="F78" s="6">
        <v>0.70199999999999996</v>
      </c>
      <c r="G78" s="6">
        <v>101.209</v>
      </c>
      <c r="H78" s="6">
        <f t="shared" si="58"/>
        <v>994.19449901768178</v>
      </c>
      <c r="I78" s="6">
        <v>9.9379490529065979</v>
      </c>
      <c r="J78" s="111">
        <f t="shared" si="44"/>
        <v>9880.2542799177209</v>
      </c>
      <c r="K78" s="17"/>
      <c r="L78" s="339">
        <v>0.48</v>
      </c>
      <c r="M78" s="6">
        <v>11.712999999999999</v>
      </c>
      <c r="N78" s="6">
        <v>31.434999999999999</v>
      </c>
      <c r="O78" s="6">
        <v>1.2999999999999999E-2</v>
      </c>
      <c r="P78" s="6">
        <v>1.49</v>
      </c>
      <c r="Q78" s="6">
        <v>7.5999999999999998E-2</v>
      </c>
      <c r="R78" s="6">
        <v>0.38800000000000001</v>
      </c>
      <c r="S78" s="339">
        <v>0</v>
      </c>
      <c r="T78" s="6">
        <v>0.93700000000000006</v>
      </c>
      <c r="U78" s="6">
        <v>6.0000000000000001E-3</v>
      </c>
      <c r="V78" s="111">
        <v>4.4999999999999998E-2</v>
      </c>
      <c r="W78" s="6" t="str">
        <f t="shared" si="45"/>
        <v/>
      </c>
      <c r="X78" s="63">
        <f t="shared" si="46"/>
        <v>4742.5220543605055</v>
      </c>
      <c r="Y78" s="63">
        <f t="shared" si="47"/>
        <v>115727.41838067626</v>
      </c>
      <c r="Z78" s="63">
        <f t="shared" si="48"/>
        <v>310585.79328921356</v>
      </c>
      <c r="AA78" s="63">
        <f t="shared" si="49"/>
        <v>128.44330563893035</v>
      </c>
      <c r="AB78" s="63">
        <f t="shared" si="50"/>
        <v>14721.578877077403</v>
      </c>
      <c r="AC78" s="63">
        <f t="shared" si="51"/>
        <v>750.89932527374674</v>
      </c>
      <c r="AD78" s="63">
        <f t="shared" si="52"/>
        <v>3833.5386606080756</v>
      </c>
      <c r="AE78" s="63">
        <f t="shared" si="53"/>
        <v>0</v>
      </c>
      <c r="AF78" s="63">
        <f t="shared" si="54"/>
        <v>9257.7982602829052</v>
      </c>
      <c r="AG78" s="63">
        <f t="shared" si="55"/>
        <v>59.281525679506323</v>
      </c>
      <c r="AH78" s="137">
        <f t="shared" si="56"/>
        <v>444.61144259629742</v>
      </c>
      <c r="AI78" s="6" t="str">
        <f t="shared" si="57"/>
        <v/>
      </c>
      <c r="AJ78" s="6">
        <f t="shared" si="16"/>
        <v>0.47425220543605057</v>
      </c>
      <c r="AK78" s="6">
        <f t="shared" si="17"/>
        <v>11.572741838067627</v>
      </c>
      <c r="AL78" s="6">
        <f t="shared" si="18"/>
        <v>31.058579328921354</v>
      </c>
      <c r="AM78" s="6">
        <f t="shared" si="19"/>
        <v>1.2844330563893036E-2</v>
      </c>
      <c r="AN78" s="6">
        <f t="shared" si="20"/>
        <v>1.4721578877077404</v>
      </c>
      <c r="AO78" s="6">
        <f t="shared" si="21"/>
        <v>7.508993252737467E-2</v>
      </c>
      <c r="AP78" s="6">
        <f t="shared" si="22"/>
        <v>0.38335386606080757</v>
      </c>
      <c r="AQ78" s="6">
        <f t="shared" si="23"/>
        <v>0</v>
      </c>
      <c r="AR78" s="6">
        <f t="shared" si="24"/>
        <v>0.92577982602829056</v>
      </c>
      <c r="AS78" s="6">
        <f t="shared" si="25"/>
        <v>5.9281525679506326E-3</v>
      </c>
      <c r="AT78" s="111">
        <f t="shared" si="26"/>
        <v>4.4461144259629742E-2</v>
      </c>
    </row>
    <row r="79" spans="1:46">
      <c r="A79" s="127" t="s">
        <v>141</v>
      </c>
      <c r="B79" s="17">
        <v>3</v>
      </c>
      <c r="C79" s="17" t="s">
        <v>137</v>
      </c>
      <c r="D79" s="113">
        <v>242</v>
      </c>
      <c r="E79" s="17">
        <v>0.1011</v>
      </c>
      <c r="F79" s="6">
        <v>0.67300000000000004</v>
      </c>
      <c r="G79" s="6">
        <v>100.506</v>
      </c>
      <c r="H79" s="6">
        <f t="shared" si="58"/>
        <v>994.12462908011878</v>
      </c>
      <c r="I79" s="6">
        <v>10.05819397993311</v>
      </c>
      <c r="J79" s="111">
        <f t="shared" si="44"/>
        <v>9999.0983595168873</v>
      </c>
      <c r="K79" s="17"/>
      <c r="L79" s="339">
        <v>0.41099999999999998</v>
      </c>
      <c r="M79" s="6">
        <v>9.6839999999999993</v>
      </c>
      <c r="N79" s="6">
        <v>27.294</v>
      </c>
      <c r="O79" s="6">
        <v>1.4E-2</v>
      </c>
      <c r="P79" s="6">
        <v>1.389</v>
      </c>
      <c r="Q79" s="6">
        <v>0.08</v>
      </c>
      <c r="R79" s="6">
        <v>0.35399999999999998</v>
      </c>
      <c r="S79" s="339">
        <v>0</v>
      </c>
      <c r="T79" s="6">
        <v>0.78700000000000003</v>
      </c>
      <c r="U79" s="6">
        <v>4.0000000000000001E-3</v>
      </c>
      <c r="V79" s="111">
        <v>4.2000000000000003E-2</v>
      </c>
      <c r="W79" s="6" t="str">
        <f t="shared" si="45"/>
        <v/>
      </c>
      <c r="X79" s="63">
        <f t="shared" si="46"/>
        <v>4109.6294257614409</v>
      </c>
      <c r="Y79" s="63">
        <f t="shared" si="47"/>
        <v>96831.268513561532</v>
      </c>
      <c r="Z79" s="63">
        <f t="shared" si="48"/>
        <v>272915.39062465396</v>
      </c>
      <c r="AA79" s="63">
        <f t="shared" si="49"/>
        <v>139.98737703323641</v>
      </c>
      <c r="AB79" s="63">
        <f t="shared" si="50"/>
        <v>13888.747621368957</v>
      </c>
      <c r="AC79" s="63">
        <f t="shared" si="51"/>
        <v>799.92786876135096</v>
      </c>
      <c r="AD79" s="63">
        <f t="shared" si="52"/>
        <v>3539.6808192689778</v>
      </c>
      <c r="AE79" s="63">
        <f t="shared" si="53"/>
        <v>0</v>
      </c>
      <c r="AF79" s="63">
        <f t="shared" si="54"/>
        <v>7869.2904089397907</v>
      </c>
      <c r="AG79" s="63">
        <f t="shared" si="55"/>
        <v>39.99639343806755</v>
      </c>
      <c r="AH79" s="137">
        <f t="shared" si="56"/>
        <v>419.96213109970927</v>
      </c>
      <c r="AI79" s="6" t="str">
        <f t="shared" si="57"/>
        <v/>
      </c>
      <c r="AJ79" s="6">
        <f t="shared" si="16"/>
        <v>0.41096294257614407</v>
      </c>
      <c r="AK79" s="6">
        <f t="shared" si="17"/>
        <v>9.6831268513561533</v>
      </c>
      <c r="AL79" s="6">
        <f t="shared" si="18"/>
        <v>27.291539062465397</v>
      </c>
      <c r="AM79" s="6">
        <f t="shared" si="19"/>
        <v>1.3998737703323641E-2</v>
      </c>
      <c r="AN79" s="6">
        <f t="shared" si="20"/>
        <v>1.3888747621368958</v>
      </c>
      <c r="AO79" s="6">
        <f t="shared" si="21"/>
        <v>7.9992786876135091E-2</v>
      </c>
      <c r="AP79" s="6">
        <f t="shared" si="22"/>
        <v>0.35396808192689777</v>
      </c>
      <c r="AQ79" s="6">
        <f t="shared" si="23"/>
        <v>0</v>
      </c>
      <c r="AR79" s="6">
        <f t="shared" si="24"/>
        <v>0.78692904089397908</v>
      </c>
      <c r="AS79" s="6">
        <f t="shared" si="25"/>
        <v>3.9996393438067549E-3</v>
      </c>
      <c r="AT79" s="111">
        <f t="shared" si="26"/>
        <v>4.1996213109970926E-2</v>
      </c>
    </row>
    <row r="80" spans="1:46">
      <c r="A80" s="127" t="s">
        <v>142</v>
      </c>
      <c r="B80" s="17">
        <v>3</v>
      </c>
      <c r="C80" s="17" t="s">
        <v>137</v>
      </c>
      <c r="D80" s="113">
        <v>242.5</v>
      </c>
      <c r="E80" s="17">
        <v>0.1011</v>
      </c>
      <c r="F80" s="6">
        <v>0.66400000000000003</v>
      </c>
      <c r="G80" s="6">
        <v>102.489</v>
      </c>
      <c r="H80" s="6">
        <f t="shared" si="58"/>
        <v>1013.7388724035609</v>
      </c>
      <c r="I80" s="6">
        <v>10.053524804177545</v>
      </c>
      <c r="J80" s="111">
        <f t="shared" si="44"/>
        <v>10191.648898668174</v>
      </c>
      <c r="K80" s="17"/>
      <c r="L80" s="339">
        <v>0.34599999999999997</v>
      </c>
      <c r="M80" s="6">
        <v>9.1929999999999996</v>
      </c>
      <c r="N80" s="6">
        <v>20.439</v>
      </c>
      <c r="O80" s="6">
        <v>0.03</v>
      </c>
      <c r="P80" s="6">
        <v>1.1379999999999999</v>
      </c>
      <c r="Q80" s="6">
        <v>0.13900000000000001</v>
      </c>
      <c r="R80" s="6">
        <v>0.28799999999999998</v>
      </c>
      <c r="S80" s="339">
        <v>0</v>
      </c>
      <c r="T80" s="6">
        <v>1.17</v>
      </c>
      <c r="U80" s="6">
        <v>6.0000000000000001E-3</v>
      </c>
      <c r="V80" s="111">
        <v>3.5000000000000003E-2</v>
      </c>
      <c r="W80" s="6" t="str">
        <f t="shared" si="45"/>
        <v/>
      </c>
      <c r="X80" s="63">
        <f t="shared" si="46"/>
        <v>3526.3105189391881</v>
      </c>
      <c r="Y80" s="63">
        <f t="shared" si="47"/>
        <v>93691.828325456518</v>
      </c>
      <c r="Z80" s="63">
        <f t="shared" si="48"/>
        <v>208307.11183987881</v>
      </c>
      <c r="AA80" s="63">
        <f t="shared" si="49"/>
        <v>305.7494669600452</v>
      </c>
      <c r="AB80" s="63">
        <f t="shared" si="50"/>
        <v>11598.096446684382</v>
      </c>
      <c r="AC80" s="63">
        <f t="shared" si="51"/>
        <v>1416.6391969148763</v>
      </c>
      <c r="AD80" s="63">
        <f t="shared" si="52"/>
        <v>2935.1948828164341</v>
      </c>
      <c r="AE80" s="63">
        <f t="shared" si="53"/>
        <v>0</v>
      </c>
      <c r="AF80" s="63">
        <f t="shared" si="54"/>
        <v>11924.229211441763</v>
      </c>
      <c r="AG80" s="63">
        <f t="shared" si="55"/>
        <v>61.149893392009048</v>
      </c>
      <c r="AH80" s="137">
        <f t="shared" si="56"/>
        <v>356.70771145338614</v>
      </c>
      <c r="AI80" s="6" t="str">
        <f t="shared" si="57"/>
        <v/>
      </c>
      <c r="AJ80" s="6">
        <f t="shared" si="16"/>
        <v>0.3526310518939188</v>
      </c>
      <c r="AK80" s="6">
        <f t="shared" si="17"/>
        <v>9.3691828325456523</v>
      </c>
      <c r="AL80" s="6">
        <f t="shared" si="18"/>
        <v>20.83071118398788</v>
      </c>
      <c r="AM80" s="6">
        <f t="shared" si="19"/>
        <v>3.057494669600452E-2</v>
      </c>
      <c r="AN80" s="6">
        <f t="shared" si="20"/>
        <v>1.1598096446684381</v>
      </c>
      <c r="AO80" s="6">
        <f t="shared" si="21"/>
        <v>0.14166391969148762</v>
      </c>
      <c r="AP80" s="6">
        <f t="shared" si="22"/>
        <v>0.29351948828164343</v>
      </c>
      <c r="AQ80" s="6">
        <f t="shared" si="23"/>
        <v>0</v>
      </c>
      <c r="AR80" s="6">
        <f t="shared" si="24"/>
        <v>1.1924229211441764</v>
      </c>
      <c r="AS80" s="6">
        <f t="shared" si="25"/>
        <v>6.1149893392009047E-3</v>
      </c>
      <c r="AT80" s="111">
        <f t="shared" si="26"/>
        <v>3.5670771145338613E-2</v>
      </c>
    </row>
    <row r="81" spans="1:46">
      <c r="A81" s="127" t="s">
        <v>143</v>
      </c>
      <c r="B81" s="17">
        <v>3</v>
      </c>
      <c r="C81" s="17" t="s">
        <v>137</v>
      </c>
      <c r="D81" s="113">
        <v>243.5</v>
      </c>
      <c r="E81" s="17">
        <v>0.1135</v>
      </c>
      <c r="F81" s="6">
        <v>0.71</v>
      </c>
      <c r="G81" s="6">
        <v>100.79</v>
      </c>
      <c r="H81" s="6">
        <f t="shared" si="58"/>
        <v>888.01762114537451</v>
      </c>
      <c r="I81" s="6">
        <v>10.031746031746032</v>
      </c>
      <c r="J81" s="111">
        <f t="shared" si="44"/>
        <v>8908.3672470456622</v>
      </c>
      <c r="K81" s="17"/>
      <c r="L81" s="339">
        <v>0.34300000000000003</v>
      </c>
      <c r="M81" s="6">
        <v>7.9850000000000003</v>
      </c>
      <c r="N81" s="6">
        <v>36.637</v>
      </c>
      <c r="O81" s="6">
        <v>2.1000000000000001E-2</v>
      </c>
      <c r="P81" s="6">
        <v>1.665</v>
      </c>
      <c r="Q81" s="6">
        <v>1.7000000000000001E-2</v>
      </c>
      <c r="R81" s="6">
        <v>0.40500000000000003</v>
      </c>
      <c r="S81" s="339">
        <v>0</v>
      </c>
      <c r="T81" s="6">
        <v>0.67100000000000004</v>
      </c>
      <c r="U81" s="6">
        <v>3.0000000000000001E-3</v>
      </c>
      <c r="V81" s="111">
        <v>5.0999999999999997E-2</v>
      </c>
      <c r="W81" s="6" t="str">
        <f t="shared" si="45"/>
        <v/>
      </c>
      <c r="X81" s="63">
        <f t="shared" si="46"/>
        <v>3055.5699657366622</v>
      </c>
      <c r="Y81" s="63">
        <f t="shared" si="47"/>
        <v>71133.31246765962</v>
      </c>
      <c r="Z81" s="63">
        <f t="shared" si="48"/>
        <v>326375.85083001194</v>
      </c>
      <c r="AA81" s="63">
        <f t="shared" si="49"/>
        <v>187.07571218795891</v>
      </c>
      <c r="AB81" s="63">
        <f t="shared" si="50"/>
        <v>14832.431466331029</v>
      </c>
      <c r="AC81" s="63">
        <f t="shared" si="51"/>
        <v>151.44224319977627</v>
      </c>
      <c r="AD81" s="63">
        <f t="shared" si="52"/>
        <v>3607.8887350534933</v>
      </c>
      <c r="AE81" s="63">
        <f t="shared" si="53"/>
        <v>0</v>
      </c>
      <c r="AF81" s="63">
        <f t="shared" si="54"/>
        <v>5977.5144227676401</v>
      </c>
      <c r="AG81" s="63">
        <f t="shared" si="55"/>
        <v>26.725101741136989</v>
      </c>
      <c r="AH81" s="137">
        <f t="shared" si="56"/>
        <v>454.32672959932876</v>
      </c>
      <c r="AI81" s="6" t="str">
        <f t="shared" si="57"/>
        <v/>
      </c>
      <c r="AJ81" s="6">
        <f t="shared" si="16"/>
        <v>0.3055569965736662</v>
      </c>
      <c r="AK81" s="6">
        <f t="shared" si="17"/>
        <v>7.113331246765962</v>
      </c>
      <c r="AL81" s="6">
        <f t="shared" si="18"/>
        <v>32.637585083001191</v>
      </c>
      <c r="AM81" s="6">
        <f t="shared" si="19"/>
        <v>1.870757121879589E-2</v>
      </c>
      <c r="AN81" s="6">
        <f t="shared" si="20"/>
        <v>1.4832431466331029</v>
      </c>
      <c r="AO81" s="6">
        <f t="shared" si="21"/>
        <v>1.5144224319977627E-2</v>
      </c>
      <c r="AP81" s="6">
        <f t="shared" si="22"/>
        <v>0.36078887350534933</v>
      </c>
      <c r="AQ81" s="6">
        <f t="shared" si="23"/>
        <v>0</v>
      </c>
      <c r="AR81" s="6">
        <f t="shared" si="24"/>
        <v>0.59775144227676402</v>
      </c>
      <c r="AS81" s="6">
        <f t="shared" si="25"/>
        <v>2.6725101741136991E-3</v>
      </c>
      <c r="AT81" s="111">
        <f t="shared" si="26"/>
        <v>4.5432672959932877E-2</v>
      </c>
    </row>
    <row r="82" spans="1:46">
      <c r="A82" s="127" t="s">
        <v>144</v>
      </c>
      <c r="B82" s="17">
        <v>3</v>
      </c>
      <c r="C82" s="17" t="s">
        <v>137</v>
      </c>
      <c r="D82" s="113">
        <v>245.2</v>
      </c>
      <c r="E82" s="17">
        <v>0.1002</v>
      </c>
      <c r="F82" s="6">
        <v>0.68</v>
      </c>
      <c r="G82" s="6">
        <v>101.255</v>
      </c>
      <c r="H82" s="6">
        <f t="shared" si="58"/>
        <v>1010.5289421157685</v>
      </c>
      <c r="I82" s="6">
        <v>10.001974983541805</v>
      </c>
      <c r="J82" s="111">
        <f t="shared" si="44"/>
        <v>10107.285199186881</v>
      </c>
      <c r="K82" s="17"/>
      <c r="L82" s="339">
        <v>0.35599999999999998</v>
      </c>
      <c r="M82" s="6">
        <v>9.6780000000000008</v>
      </c>
      <c r="N82" s="6">
        <v>30.417999999999999</v>
      </c>
      <c r="O82" s="6">
        <v>2.7E-2</v>
      </c>
      <c r="P82" s="6">
        <v>1.6830000000000001</v>
      </c>
      <c r="Q82" s="6">
        <v>3.5999999999999997E-2</v>
      </c>
      <c r="R82" s="6">
        <v>0.39800000000000002</v>
      </c>
      <c r="S82" s="339">
        <v>1E-3</v>
      </c>
      <c r="T82" s="6">
        <v>0.85899999999999999</v>
      </c>
      <c r="U82" s="6">
        <v>5.0000000000000001E-3</v>
      </c>
      <c r="V82" s="111">
        <v>0.05</v>
      </c>
      <c r="W82" s="6" t="str">
        <f t="shared" si="45"/>
        <v/>
      </c>
      <c r="X82" s="63">
        <f t="shared" si="46"/>
        <v>3598.1935309105297</v>
      </c>
      <c r="Y82" s="63">
        <f t="shared" si="47"/>
        <v>97818.306157730636</v>
      </c>
      <c r="Z82" s="63">
        <f t="shared" si="48"/>
        <v>307443.40118886653</v>
      </c>
      <c r="AA82" s="63">
        <f t="shared" si="49"/>
        <v>272.89670037804581</v>
      </c>
      <c r="AB82" s="63">
        <f t="shared" si="50"/>
        <v>17010.560990231523</v>
      </c>
      <c r="AC82" s="63">
        <f t="shared" si="51"/>
        <v>363.8622671707277</v>
      </c>
      <c r="AD82" s="63">
        <f t="shared" si="52"/>
        <v>4022.6995092763786</v>
      </c>
      <c r="AE82" s="63">
        <f t="shared" si="53"/>
        <v>10.107285199186881</v>
      </c>
      <c r="AF82" s="63">
        <f t="shared" si="54"/>
        <v>8682.1579861015307</v>
      </c>
      <c r="AG82" s="63">
        <f t="shared" si="55"/>
        <v>50.536425995934408</v>
      </c>
      <c r="AH82" s="137">
        <f t="shared" si="56"/>
        <v>505.36425995934405</v>
      </c>
      <c r="AI82" s="6" t="str">
        <f t="shared" si="57"/>
        <v/>
      </c>
      <c r="AJ82" s="6">
        <f t="shared" si="16"/>
        <v>0.35981935309105295</v>
      </c>
      <c r="AK82" s="6">
        <f t="shared" si="17"/>
        <v>9.7818306157730639</v>
      </c>
      <c r="AL82" s="6">
        <f t="shared" si="18"/>
        <v>30.744340118886651</v>
      </c>
      <c r="AM82" s="6">
        <f t="shared" si="19"/>
        <v>2.7289670037804581E-2</v>
      </c>
      <c r="AN82" s="6">
        <f t="shared" si="20"/>
        <v>1.7010560990231522</v>
      </c>
      <c r="AO82" s="6">
        <f t="shared" si="21"/>
        <v>3.638622671707277E-2</v>
      </c>
      <c r="AP82" s="6">
        <f t="shared" si="22"/>
        <v>0.40226995092763784</v>
      </c>
      <c r="AQ82" s="6">
        <f t="shared" si="23"/>
        <v>1.0107285199186882E-3</v>
      </c>
      <c r="AR82" s="6">
        <f t="shared" si="24"/>
        <v>0.86821579861015308</v>
      </c>
      <c r="AS82" s="6">
        <f t="shared" si="25"/>
        <v>5.0536425995934406E-3</v>
      </c>
      <c r="AT82" s="111">
        <f t="shared" si="26"/>
        <v>5.0536425995934407E-2</v>
      </c>
    </row>
    <row r="83" spans="1:46">
      <c r="A83" s="127" t="s">
        <v>145</v>
      </c>
      <c r="B83" s="17">
        <v>3</v>
      </c>
      <c r="C83" s="17" t="s">
        <v>137</v>
      </c>
      <c r="D83" s="113">
        <v>246.4</v>
      </c>
      <c r="E83" s="17">
        <v>9.7100000000000006E-2</v>
      </c>
      <c r="F83" s="6">
        <v>0.69199999999999995</v>
      </c>
      <c r="G83" s="6">
        <v>100.873</v>
      </c>
      <c r="H83" s="6">
        <f t="shared" si="58"/>
        <v>1038.8568486096808</v>
      </c>
      <c r="I83" s="6">
        <v>10.107404936624416</v>
      </c>
      <c r="J83" s="111">
        <f t="shared" si="44"/>
        <v>10500.146840083571</v>
      </c>
      <c r="K83" s="17"/>
      <c r="L83" s="339">
        <v>0.52600000000000002</v>
      </c>
      <c r="M83" s="6">
        <v>11.084</v>
      </c>
      <c r="N83" s="6">
        <v>26.971</v>
      </c>
      <c r="O83" s="6">
        <v>1.7999999999999999E-2</v>
      </c>
      <c r="P83" s="6">
        <v>1.45</v>
      </c>
      <c r="Q83" s="6">
        <v>7.0000000000000007E-2</v>
      </c>
      <c r="R83" s="6">
        <v>0.36299999999999999</v>
      </c>
      <c r="S83" s="339">
        <v>0</v>
      </c>
      <c r="T83" s="6">
        <v>1.054</v>
      </c>
      <c r="U83" s="6">
        <v>4.0000000000000001E-3</v>
      </c>
      <c r="V83" s="111">
        <v>3.7999999999999999E-2</v>
      </c>
      <c r="W83" s="6" t="str">
        <f t="shared" si="45"/>
        <v/>
      </c>
      <c r="X83" s="63">
        <f t="shared" si="46"/>
        <v>5523.0772378839583</v>
      </c>
      <c r="Y83" s="63">
        <f t="shared" si="47"/>
        <v>116383.6275754863</v>
      </c>
      <c r="Z83" s="63">
        <f t="shared" si="48"/>
        <v>283199.46042389399</v>
      </c>
      <c r="AA83" s="63">
        <f t="shared" si="49"/>
        <v>189.00264312150426</v>
      </c>
      <c r="AB83" s="63">
        <f t="shared" si="50"/>
        <v>15225.212918121177</v>
      </c>
      <c r="AC83" s="63">
        <f t="shared" si="51"/>
        <v>735.01027880585002</v>
      </c>
      <c r="AD83" s="63">
        <f t="shared" si="52"/>
        <v>3811.5533029503363</v>
      </c>
      <c r="AE83" s="63">
        <f t="shared" si="53"/>
        <v>0</v>
      </c>
      <c r="AF83" s="63">
        <f t="shared" si="54"/>
        <v>11067.154769448085</v>
      </c>
      <c r="AG83" s="63">
        <f t="shared" si="55"/>
        <v>42.000587360334286</v>
      </c>
      <c r="AH83" s="137">
        <f t="shared" si="56"/>
        <v>399.00557992317567</v>
      </c>
      <c r="AI83" s="6" t="str">
        <f t="shared" si="57"/>
        <v/>
      </c>
      <c r="AJ83" s="6">
        <f t="shared" si="16"/>
        <v>0.55230772378839588</v>
      </c>
      <c r="AK83" s="6">
        <f t="shared" si="17"/>
        <v>11.638362757548631</v>
      </c>
      <c r="AL83" s="6">
        <f t="shared" si="18"/>
        <v>28.3199460423894</v>
      </c>
      <c r="AM83" s="6">
        <f t="shared" si="19"/>
        <v>1.8900264312150427E-2</v>
      </c>
      <c r="AN83" s="6">
        <f t="shared" si="20"/>
        <v>1.5225212918121176</v>
      </c>
      <c r="AO83" s="6">
        <f t="shared" si="21"/>
        <v>7.3501027880585004E-2</v>
      </c>
      <c r="AP83" s="6">
        <f t="shared" si="22"/>
        <v>0.38115533029503362</v>
      </c>
      <c r="AQ83" s="6">
        <f t="shared" si="23"/>
        <v>0</v>
      </c>
      <c r="AR83" s="6">
        <f t="shared" si="24"/>
        <v>1.1067154769448084</v>
      </c>
      <c r="AS83" s="6">
        <f t="shared" si="25"/>
        <v>4.2000587360334282E-3</v>
      </c>
      <c r="AT83" s="111">
        <f t="shared" si="26"/>
        <v>3.9900557992317565E-2</v>
      </c>
    </row>
    <row r="84" spans="1:46">
      <c r="A84" s="127" t="s">
        <v>146</v>
      </c>
      <c r="B84" s="17">
        <v>3</v>
      </c>
      <c r="C84" s="17" t="s">
        <v>137</v>
      </c>
      <c r="D84" s="113">
        <v>248.9</v>
      </c>
      <c r="E84" s="17">
        <v>0.1038</v>
      </c>
      <c r="F84" s="6">
        <v>0.69499999999999995</v>
      </c>
      <c r="G84" s="6">
        <v>101.32899999999999</v>
      </c>
      <c r="H84" s="6">
        <f t="shared" si="58"/>
        <v>976.19460500963385</v>
      </c>
      <c r="I84" s="6">
        <v>10.074025115664245</v>
      </c>
      <c r="J84" s="111">
        <f t="shared" si="44"/>
        <v>9834.2089686429881</v>
      </c>
      <c r="K84" s="17"/>
      <c r="L84" s="339">
        <v>0.26500000000000001</v>
      </c>
      <c r="M84" s="6">
        <v>4.59</v>
      </c>
      <c r="N84" s="6">
        <v>31.594000000000001</v>
      </c>
      <c r="O84" s="6">
        <v>4.0000000000000001E-3</v>
      </c>
      <c r="P84" s="6">
        <v>1.133</v>
      </c>
      <c r="Q84" s="6">
        <v>5.5E-2</v>
      </c>
      <c r="R84" s="6">
        <v>0.32800000000000001</v>
      </c>
      <c r="S84" s="339">
        <v>-1E-3</v>
      </c>
      <c r="T84" s="6">
        <v>0.42899999999999999</v>
      </c>
      <c r="U84" s="6">
        <v>0</v>
      </c>
      <c r="V84" s="111">
        <v>3.5999999999999997E-2</v>
      </c>
      <c r="W84" s="6" t="str">
        <f t="shared" si="45"/>
        <v/>
      </c>
      <c r="X84" s="63">
        <f t="shared" si="46"/>
        <v>2606.065376690392</v>
      </c>
      <c r="Y84" s="63">
        <f t="shared" si="47"/>
        <v>45139.019166071317</v>
      </c>
      <c r="Z84" s="63">
        <f t="shared" si="48"/>
        <v>310701.99815530656</v>
      </c>
      <c r="AA84" s="63">
        <f t="shared" si="49"/>
        <v>39.336835874571953</v>
      </c>
      <c r="AB84" s="63">
        <f t="shared" si="50"/>
        <v>11142.158761472505</v>
      </c>
      <c r="AC84" s="63">
        <f t="shared" si="51"/>
        <v>540.88149327536439</v>
      </c>
      <c r="AD84" s="63">
        <f t="shared" si="52"/>
        <v>3225.6205417149004</v>
      </c>
      <c r="AE84" s="63" t="str">
        <f t="shared" si="53"/>
        <v>DL</v>
      </c>
      <c r="AF84" s="63">
        <f t="shared" si="54"/>
        <v>4218.8756475478422</v>
      </c>
      <c r="AG84" s="63">
        <f t="shared" si="55"/>
        <v>0</v>
      </c>
      <c r="AH84" s="137">
        <f t="shared" si="56"/>
        <v>354.03152287114756</v>
      </c>
      <c r="AI84" s="6" t="str">
        <f t="shared" si="57"/>
        <v/>
      </c>
      <c r="AJ84" s="6">
        <f t="shared" si="16"/>
        <v>0.26060653766903918</v>
      </c>
      <c r="AK84" s="6">
        <f t="shared" si="17"/>
        <v>4.5139019166071321</v>
      </c>
      <c r="AL84" s="6">
        <f t="shared" si="18"/>
        <v>31.070199815530657</v>
      </c>
      <c r="AM84" s="6">
        <f t="shared" si="19"/>
        <v>3.9336835874571952E-3</v>
      </c>
      <c r="AN84" s="6">
        <f t="shared" si="20"/>
        <v>1.1142158761472505</v>
      </c>
      <c r="AO84" s="6">
        <f t="shared" si="21"/>
        <v>5.4088149327536438E-2</v>
      </c>
      <c r="AP84" s="6">
        <f t="shared" si="22"/>
        <v>0.32256205417149003</v>
      </c>
      <c r="AQ84" s="6" t="str">
        <f t="shared" si="23"/>
        <v>DL</v>
      </c>
      <c r="AR84" s="6">
        <f t="shared" si="24"/>
        <v>0.42188756475478423</v>
      </c>
      <c r="AS84" s="6">
        <f t="shared" si="25"/>
        <v>0</v>
      </c>
      <c r="AT84" s="111">
        <f t="shared" si="26"/>
        <v>3.5403152287114756E-2</v>
      </c>
    </row>
    <row r="85" spans="1:46" s="5" customFormat="1">
      <c r="A85" s="128" t="s">
        <v>147</v>
      </c>
      <c r="B85" s="56">
        <v>3</v>
      </c>
      <c r="C85" s="56" t="s">
        <v>137</v>
      </c>
      <c r="D85" s="114">
        <v>249.3</v>
      </c>
      <c r="E85" s="56">
        <v>0.1004</v>
      </c>
      <c r="F85" s="55">
        <v>0.68400000000000005</v>
      </c>
      <c r="G85" s="55">
        <v>100.199</v>
      </c>
      <c r="H85" s="55">
        <f t="shared" si="58"/>
        <v>997.99800796812747</v>
      </c>
      <c r="I85" s="55">
        <v>9.9708222811671092</v>
      </c>
      <c r="J85" s="112">
        <f t="shared" si="44"/>
        <v>9950.860774408995</v>
      </c>
      <c r="K85" s="56"/>
      <c r="L85" s="352">
        <v>0.255</v>
      </c>
      <c r="M85" s="55">
        <v>5.0590000000000002</v>
      </c>
      <c r="N85" s="55">
        <v>39.095999999999997</v>
      </c>
      <c r="O85" s="55">
        <v>1.7000000000000001E-2</v>
      </c>
      <c r="P85" s="55">
        <v>1.3819999999999999</v>
      </c>
      <c r="Q85" s="55">
        <v>1.9E-2</v>
      </c>
      <c r="R85" s="55">
        <v>0.23699999999999999</v>
      </c>
      <c r="S85" s="352">
        <v>0</v>
      </c>
      <c r="T85" s="55">
        <v>0.41699999999999998</v>
      </c>
      <c r="U85" s="55">
        <v>1E-3</v>
      </c>
      <c r="V85" s="112">
        <v>4.1000000000000002E-2</v>
      </c>
      <c r="W85" s="55" t="str">
        <f t="shared" si="45"/>
        <v/>
      </c>
      <c r="X85" s="86">
        <f t="shared" si="46"/>
        <v>2537.4694974742938</v>
      </c>
      <c r="Y85" s="86">
        <f t="shared" si="47"/>
        <v>50341.404657735104</v>
      </c>
      <c r="Z85" s="86">
        <f t="shared" si="48"/>
        <v>389038.85283629404</v>
      </c>
      <c r="AA85" s="86">
        <f t="shared" si="49"/>
        <v>169.16463316495293</v>
      </c>
      <c r="AB85" s="86">
        <f t="shared" si="50"/>
        <v>13752.08959023323</v>
      </c>
      <c r="AC85" s="86">
        <f t="shared" si="51"/>
        <v>189.06635471377089</v>
      </c>
      <c r="AD85" s="86">
        <f t="shared" si="52"/>
        <v>2358.3540035349315</v>
      </c>
      <c r="AE85" s="86">
        <f t="shared" si="53"/>
        <v>0</v>
      </c>
      <c r="AF85" s="86">
        <f t="shared" si="54"/>
        <v>4149.5089429285508</v>
      </c>
      <c r="AG85" s="86">
        <f t="shared" si="55"/>
        <v>9.9508607744089961</v>
      </c>
      <c r="AH85" s="138">
        <f t="shared" si="56"/>
        <v>407.98529175076879</v>
      </c>
      <c r="AI85" s="55" t="str">
        <f t="shared" si="57"/>
        <v/>
      </c>
      <c r="AJ85" s="55">
        <f t="shared" ref="AJ85" si="59">IF((X85) = "DL", "DL", IF((X85)  = "NC", "NC", IF(ISNUMBER((X85) ), (X85/10000), "")))</f>
        <v>0.2537469497474294</v>
      </c>
      <c r="AK85" s="55">
        <f t="shared" ref="AK85" si="60">IF((Y85) = "DL", "DL", IF((Y85)  = "NC", "NC", IF(ISNUMBER((Y85) ), (Y85/10000), "")))</f>
        <v>5.0341404657735103</v>
      </c>
      <c r="AL85" s="55">
        <f t="shared" ref="AL85" si="61">IF((Z85) = "DL", "DL", IF((Z85)  = "NC", "NC", IF(ISNUMBER((Z85) ), (Z85/10000), "")))</f>
        <v>38.903885283629407</v>
      </c>
      <c r="AM85" s="55">
        <f t="shared" ref="AM85" si="62">IF((AA85) = "DL", "DL", IF((AA85)  = "NC", "NC", IF(ISNUMBER((AA85) ), (AA85/10000), "")))</f>
        <v>1.6916463316495295E-2</v>
      </c>
      <c r="AN85" s="55">
        <f t="shared" ref="AN85" si="63">IF((AB85) = "DL", "DL", IF((AB85)  = "NC", "NC", IF(ISNUMBER((AB85) ), (AB85/10000), "")))</f>
        <v>1.375208959023323</v>
      </c>
      <c r="AO85" s="55">
        <f t="shared" ref="AO85" si="64">IF((AC85) = "DL", "DL", IF((AC85)  = "NC", "NC", IF(ISNUMBER((AC85) ), (AC85/10000), "")))</f>
        <v>1.8906635471377088E-2</v>
      </c>
      <c r="AP85" s="55">
        <f t="shared" ref="AP85" si="65">IF((AD85) = "DL", "DL", IF((AD85)  = "NC", "NC", IF(ISNUMBER((AD85) ), (AD85/10000), "")))</f>
        <v>0.23583540035349315</v>
      </c>
      <c r="AQ85" s="55">
        <f t="shared" ref="AQ85" si="66">IF((AE85) = "DL", "DL", IF((AE85)  = "NC", "NC", IF(ISNUMBER((AE85) ), (AE85/10000), "")))</f>
        <v>0</v>
      </c>
      <c r="AR85" s="55">
        <f t="shared" ref="AR85" si="67">IF((AF85) = "DL", "DL", IF((AF85)  = "NC", "NC", IF(ISNUMBER((AF85) ), (AF85/10000), "")))</f>
        <v>0.41495089429285509</v>
      </c>
      <c r="AS85" s="55">
        <f t="shared" ref="AS85" si="68">IF((AG85) = "DL", "DL", IF((AG85)  = "NC", "NC", IF(ISNUMBER((AG85) ), (AG85/10000), "")))</f>
        <v>9.9508607744089967E-4</v>
      </c>
      <c r="AT85" s="112">
        <f t="shared" ref="AT85" si="69">IF((AH85) = "DL", "DL", IF((AH85)  = "NC", "NC", IF(ISNUMBER((AH85) ), (AH85/10000), "")))</f>
        <v>4.0798529175076877E-2</v>
      </c>
    </row>
    <row r="87" spans="1:46">
      <c r="A87" s="130" t="s">
        <v>167</v>
      </c>
      <c r="B87" s="11"/>
      <c r="C87" s="11"/>
    </row>
    <row r="88" spans="1:46">
      <c r="A88" s="130" t="s">
        <v>168</v>
      </c>
    </row>
    <row r="89" spans="1:46">
      <c r="A89" s="129" t="s">
        <v>169</v>
      </c>
    </row>
  </sheetData>
  <mergeCells count="12">
    <mergeCell ref="E1:J2"/>
    <mergeCell ref="E3:E4"/>
    <mergeCell ref="F3:F4"/>
    <mergeCell ref="G3:G4"/>
    <mergeCell ref="H3:H4"/>
    <mergeCell ref="I3:I4"/>
    <mergeCell ref="J3:J4"/>
    <mergeCell ref="A1:D2"/>
    <mergeCell ref="A3:A4"/>
    <mergeCell ref="B3:B4"/>
    <mergeCell ref="C3:C4"/>
    <mergeCell ref="D3:D4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70D46-566F-7B46-91C8-DBB4AE3DB9EE}">
  <sheetPr>
    <tabColor rgb="FFFF7C00"/>
  </sheetPr>
  <dimension ref="A1:AY56"/>
  <sheetViews>
    <sheetView zoomScale="150" zoomScaleNormal="60" workbookViewId="0">
      <selection activeCell="C53" sqref="C53"/>
    </sheetView>
  </sheetViews>
  <sheetFormatPr defaultColWidth="11.42578125" defaultRowHeight="15"/>
  <cols>
    <col min="1" max="1" width="19" bestFit="1" customWidth="1"/>
    <col min="4" max="4" width="10.85546875" style="98"/>
    <col min="16" max="16" width="10.85546875" style="98"/>
    <col min="51" max="51" width="10.85546875" style="98"/>
  </cols>
  <sheetData>
    <row r="1" spans="1:51">
      <c r="A1" s="127"/>
      <c r="B1" s="17"/>
      <c r="C1" s="17"/>
      <c r="D1" s="115"/>
      <c r="E1" s="17" t="s">
        <v>170</v>
      </c>
      <c r="F1" s="17" t="s">
        <v>170</v>
      </c>
      <c r="G1" s="17" t="s">
        <v>170</v>
      </c>
      <c r="H1" s="17" t="s">
        <v>170</v>
      </c>
      <c r="I1" s="17" t="s">
        <v>170</v>
      </c>
      <c r="J1" s="17" t="s">
        <v>170</v>
      </c>
      <c r="K1" s="17" t="s">
        <v>170</v>
      </c>
      <c r="L1" s="17" t="s">
        <v>170</v>
      </c>
      <c r="M1" s="17" t="s">
        <v>170</v>
      </c>
      <c r="N1" s="17" t="s">
        <v>170</v>
      </c>
      <c r="O1" s="17" t="s">
        <v>170</v>
      </c>
      <c r="P1" s="115" t="s">
        <v>170</v>
      </c>
      <c r="Q1" s="17" t="s">
        <v>2</v>
      </c>
      <c r="R1" s="17" t="s">
        <v>2</v>
      </c>
      <c r="S1" s="17" t="s">
        <v>2</v>
      </c>
      <c r="T1" s="17" t="s">
        <v>2</v>
      </c>
      <c r="U1" s="17" t="s">
        <v>2</v>
      </c>
      <c r="V1" s="17" t="s">
        <v>2</v>
      </c>
      <c r="W1" s="17" t="s">
        <v>2</v>
      </c>
      <c r="X1" s="17" t="s">
        <v>2</v>
      </c>
      <c r="Y1" s="17" t="s">
        <v>2</v>
      </c>
      <c r="Z1" s="17" t="s">
        <v>2</v>
      </c>
      <c r="AA1" s="17" t="s">
        <v>2</v>
      </c>
      <c r="AB1" s="17" t="s">
        <v>2</v>
      </c>
      <c r="AC1" s="17" t="s">
        <v>2</v>
      </c>
      <c r="AD1" s="17" t="s">
        <v>2</v>
      </c>
      <c r="AE1" s="17" t="s">
        <v>2</v>
      </c>
      <c r="AF1" s="17" t="s">
        <v>2</v>
      </c>
      <c r="AG1" s="17" t="s">
        <v>2</v>
      </c>
      <c r="AH1" s="17" t="s">
        <v>2</v>
      </c>
      <c r="AI1" s="17" t="s">
        <v>2</v>
      </c>
      <c r="AJ1" s="17" t="s">
        <v>2</v>
      </c>
      <c r="AK1" s="17" t="s">
        <v>2</v>
      </c>
      <c r="AL1" s="17" t="s">
        <v>2</v>
      </c>
      <c r="AM1" s="17" t="s">
        <v>2</v>
      </c>
      <c r="AN1" s="17" t="s">
        <v>2</v>
      </c>
      <c r="AO1" s="17" t="s">
        <v>2</v>
      </c>
      <c r="AP1" s="17" t="s">
        <v>2</v>
      </c>
      <c r="AQ1" s="17" t="s">
        <v>2</v>
      </c>
      <c r="AR1" s="17" t="s">
        <v>2</v>
      </c>
      <c r="AS1" s="17" t="s">
        <v>2</v>
      </c>
      <c r="AT1" s="17" t="s">
        <v>2</v>
      </c>
      <c r="AU1" s="17" t="s">
        <v>2</v>
      </c>
      <c r="AV1" s="17" t="s">
        <v>2</v>
      </c>
      <c r="AW1" s="17" t="s">
        <v>2</v>
      </c>
      <c r="AX1" s="17" t="s">
        <v>2</v>
      </c>
      <c r="AY1" s="115" t="s">
        <v>2</v>
      </c>
    </row>
    <row r="2" spans="1:51">
      <c r="A2" s="128"/>
      <c r="B2" s="56"/>
      <c r="C2" s="56"/>
      <c r="D2" s="116"/>
      <c r="E2" s="56" t="s">
        <v>5</v>
      </c>
      <c r="F2" s="56" t="s">
        <v>5</v>
      </c>
      <c r="G2" s="56" t="s">
        <v>5</v>
      </c>
      <c r="H2" s="56" t="s">
        <v>5</v>
      </c>
      <c r="I2" s="56" t="s">
        <v>5</v>
      </c>
      <c r="J2" s="56" t="s">
        <v>5</v>
      </c>
      <c r="K2" s="56" t="s">
        <v>5</v>
      </c>
      <c r="L2" s="56" t="s">
        <v>5</v>
      </c>
      <c r="M2" s="56" t="s">
        <v>5</v>
      </c>
      <c r="N2" s="56" t="s">
        <v>5</v>
      </c>
      <c r="O2" s="56" t="s">
        <v>5</v>
      </c>
      <c r="P2" s="116" t="s">
        <v>5</v>
      </c>
      <c r="Q2" s="56" t="s">
        <v>5</v>
      </c>
      <c r="R2" s="56" t="s">
        <v>5</v>
      </c>
      <c r="S2" s="56" t="s">
        <v>5</v>
      </c>
      <c r="T2" s="56" t="s">
        <v>5</v>
      </c>
      <c r="U2" s="56" t="s">
        <v>5</v>
      </c>
      <c r="V2" s="56" t="s">
        <v>5</v>
      </c>
      <c r="W2" s="56" t="s">
        <v>5</v>
      </c>
      <c r="X2" s="56" t="s">
        <v>5</v>
      </c>
      <c r="Y2" s="56" t="s">
        <v>5</v>
      </c>
      <c r="Z2" s="56" t="s">
        <v>5</v>
      </c>
      <c r="AA2" s="56" t="s">
        <v>5</v>
      </c>
      <c r="AB2" s="56" t="s">
        <v>5</v>
      </c>
      <c r="AC2" s="56" t="s">
        <v>5</v>
      </c>
      <c r="AD2" s="56" t="s">
        <v>5</v>
      </c>
      <c r="AE2" s="56" t="s">
        <v>5</v>
      </c>
      <c r="AF2" s="56" t="s">
        <v>5</v>
      </c>
      <c r="AG2" s="56" t="s">
        <v>5</v>
      </c>
      <c r="AH2" s="56" t="s">
        <v>5</v>
      </c>
      <c r="AI2" s="56" t="s">
        <v>5</v>
      </c>
      <c r="AJ2" s="56" t="s">
        <v>5</v>
      </c>
      <c r="AK2" s="56" t="s">
        <v>5</v>
      </c>
      <c r="AL2" s="56" t="s">
        <v>5</v>
      </c>
      <c r="AM2" s="56" t="s">
        <v>5</v>
      </c>
      <c r="AN2" s="56" t="s">
        <v>5</v>
      </c>
      <c r="AO2" s="56" t="s">
        <v>5</v>
      </c>
      <c r="AP2" s="56" t="s">
        <v>5</v>
      </c>
      <c r="AQ2" s="56" t="s">
        <v>5</v>
      </c>
      <c r="AR2" s="56" t="s">
        <v>5</v>
      </c>
      <c r="AS2" s="56" t="s">
        <v>5</v>
      </c>
      <c r="AT2" s="56" t="s">
        <v>5</v>
      </c>
      <c r="AU2" s="56" t="s">
        <v>5</v>
      </c>
      <c r="AV2" s="56" t="s">
        <v>5</v>
      </c>
      <c r="AW2" s="56" t="s">
        <v>5</v>
      </c>
      <c r="AX2" s="56" t="s">
        <v>5</v>
      </c>
      <c r="AY2" s="116" t="s">
        <v>5</v>
      </c>
    </row>
    <row r="3" spans="1:51" ht="17.100000000000001">
      <c r="A3" s="444" t="s">
        <v>6</v>
      </c>
      <c r="B3" s="440" t="s">
        <v>7</v>
      </c>
      <c r="C3" s="439" t="s">
        <v>8</v>
      </c>
      <c r="D3" s="436" t="s">
        <v>9</v>
      </c>
      <c r="E3" s="96" t="s">
        <v>171</v>
      </c>
      <c r="F3" s="96" t="s">
        <v>172</v>
      </c>
      <c r="G3" s="96" t="s">
        <v>173</v>
      </c>
      <c r="H3" s="96" t="s">
        <v>174</v>
      </c>
      <c r="I3" s="96" t="s">
        <v>175</v>
      </c>
      <c r="J3" s="96" t="s">
        <v>176</v>
      </c>
      <c r="K3" s="96" t="s">
        <v>177</v>
      </c>
      <c r="L3" s="96" t="s">
        <v>178</v>
      </c>
      <c r="M3" s="96" t="s">
        <v>18</v>
      </c>
      <c r="N3" s="96" t="s">
        <v>179</v>
      </c>
      <c r="O3" s="96" t="s">
        <v>25</v>
      </c>
      <c r="P3" s="124" t="s">
        <v>180</v>
      </c>
      <c r="Q3" s="50" t="s">
        <v>16</v>
      </c>
      <c r="R3" s="50" t="s">
        <v>17</v>
      </c>
      <c r="S3" s="50" t="s">
        <v>18</v>
      </c>
      <c r="T3" s="50" t="s">
        <v>19</v>
      </c>
      <c r="U3" s="50" t="s">
        <v>20</v>
      </c>
      <c r="V3" s="50" t="s">
        <v>21</v>
      </c>
      <c r="W3" s="50" t="s">
        <v>22</v>
      </c>
      <c r="X3" s="50" t="s">
        <v>23</v>
      </c>
      <c r="Y3" s="50" t="s">
        <v>24</v>
      </c>
      <c r="Z3" s="50" t="s">
        <v>25</v>
      </c>
      <c r="AA3" s="50" t="s">
        <v>26</v>
      </c>
      <c r="AB3" s="50" t="s">
        <v>27</v>
      </c>
      <c r="AC3" s="50" t="s">
        <v>28</v>
      </c>
      <c r="AD3" s="50" t="s">
        <v>29</v>
      </c>
      <c r="AE3" s="50" t="s">
        <v>30</v>
      </c>
      <c r="AF3" s="50" t="s">
        <v>31</v>
      </c>
      <c r="AG3" s="50" t="s">
        <v>32</v>
      </c>
      <c r="AH3" s="50" t="s">
        <v>33</v>
      </c>
      <c r="AI3" s="50" t="s">
        <v>34</v>
      </c>
      <c r="AJ3" s="50" t="s">
        <v>35</v>
      </c>
      <c r="AK3" s="50" t="s">
        <v>36</v>
      </c>
      <c r="AL3" s="50" t="s">
        <v>37</v>
      </c>
      <c r="AM3" s="50" t="s">
        <v>38</v>
      </c>
      <c r="AN3" s="50" t="s">
        <v>39</v>
      </c>
      <c r="AO3" s="50" t="s">
        <v>40</v>
      </c>
      <c r="AP3" s="50" t="s">
        <v>41</v>
      </c>
      <c r="AQ3" s="50" t="s">
        <v>42</v>
      </c>
      <c r="AR3" s="50" t="s">
        <v>43</v>
      </c>
      <c r="AS3" s="50" t="s">
        <v>44</v>
      </c>
      <c r="AT3" s="50" t="s">
        <v>45</v>
      </c>
      <c r="AU3" s="50" t="s">
        <v>46</v>
      </c>
      <c r="AV3" s="50" t="s">
        <v>47</v>
      </c>
      <c r="AW3" s="50" t="s">
        <v>48</v>
      </c>
      <c r="AX3" s="50" t="s">
        <v>49</v>
      </c>
      <c r="AY3" s="120" t="s">
        <v>50</v>
      </c>
    </row>
    <row r="4" spans="1:51" ht="15.95">
      <c r="A4" s="445"/>
      <c r="B4" s="441"/>
      <c r="C4" s="427"/>
      <c r="D4" s="437"/>
      <c r="E4" s="101" t="s">
        <v>56</v>
      </c>
      <c r="F4" s="101" t="s">
        <v>56</v>
      </c>
      <c r="G4" s="101" t="s">
        <v>56</v>
      </c>
      <c r="H4" s="101" t="s">
        <v>56</v>
      </c>
      <c r="I4" s="101" t="s">
        <v>56</v>
      </c>
      <c r="J4" s="101" t="s">
        <v>56</v>
      </c>
      <c r="K4" s="101" t="s">
        <v>56</v>
      </c>
      <c r="L4" s="101" t="s">
        <v>56</v>
      </c>
      <c r="M4" s="101" t="s">
        <v>56</v>
      </c>
      <c r="N4" s="101" t="s">
        <v>56</v>
      </c>
      <c r="O4" s="101" t="s">
        <v>56</v>
      </c>
      <c r="P4" s="119" t="s">
        <v>56</v>
      </c>
      <c r="Q4" s="344" t="s">
        <v>56</v>
      </c>
      <c r="R4" s="344" t="s">
        <v>56</v>
      </c>
      <c r="S4" s="344" t="s">
        <v>56</v>
      </c>
      <c r="T4" s="344" t="s">
        <v>56</v>
      </c>
      <c r="U4" s="344" t="s">
        <v>56</v>
      </c>
      <c r="V4" s="344" t="s">
        <v>56</v>
      </c>
      <c r="W4" s="344" t="s">
        <v>56</v>
      </c>
      <c r="X4" s="344" t="s">
        <v>56</v>
      </c>
      <c r="Y4" s="344" t="s">
        <v>56</v>
      </c>
      <c r="Z4" s="344" t="s">
        <v>56</v>
      </c>
      <c r="AA4" s="344" t="s">
        <v>56</v>
      </c>
      <c r="AB4" s="344" t="s">
        <v>56</v>
      </c>
      <c r="AC4" s="344" t="s">
        <v>56</v>
      </c>
      <c r="AD4" s="344" t="s">
        <v>56</v>
      </c>
      <c r="AE4" s="344" t="s">
        <v>56</v>
      </c>
      <c r="AF4" s="344" t="s">
        <v>56</v>
      </c>
      <c r="AG4" s="344" t="s">
        <v>56</v>
      </c>
      <c r="AH4" s="344" t="s">
        <v>56</v>
      </c>
      <c r="AI4" s="344" t="s">
        <v>56</v>
      </c>
      <c r="AJ4" s="344" t="s">
        <v>56</v>
      </c>
      <c r="AK4" s="344" t="s">
        <v>56</v>
      </c>
      <c r="AL4" s="344" t="s">
        <v>56</v>
      </c>
      <c r="AM4" s="344" t="s">
        <v>56</v>
      </c>
      <c r="AN4" s="344" t="s">
        <v>56</v>
      </c>
      <c r="AO4" s="344" t="s">
        <v>56</v>
      </c>
      <c r="AP4" s="344" t="s">
        <v>56</v>
      </c>
      <c r="AQ4" s="344" t="s">
        <v>56</v>
      </c>
      <c r="AR4" s="344" t="s">
        <v>56</v>
      </c>
      <c r="AS4" s="344" t="s">
        <v>56</v>
      </c>
      <c r="AT4" s="344" t="s">
        <v>56</v>
      </c>
      <c r="AU4" s="344" t="s">
        <v>56</v>
      </c>
      <c r="AV4" s="344" t="s">
        <v>56</v>
      </c>
      <c r="AW4" s="344" t="s">
        <v>56</v>
      </c>
      <c r="AX4" s="344" t="s">
        <v>56</v>
      </c>
      <c r="AY4" s="345" t="s">
        <v>56</v>
      </c>
    </row>
    <row r="5" spans="1:51">
      <c r="A5" s="348" t="s">
        <v>65</v>
      </c>
      <c r="B5" s="17" t="s">
        <v>58</v>
      </c>
      <c r="C5" s="17" t="s">
        <v>59</v>
      </c>
      <c r="D5" s="113">
        <v>38.1</v>
      </c>
      <c r="E5" s="17" t="s">
        <v>182</v>
      </c>
      <c r="F5" s="63">
        <v>7833.9231884183018</v>
      </c>
      <c r="G5" s="63">
        <v>115511.00058098695</v>
      </c>
      <c r="H5" s="63">
        <v>274925.43249807192</v>
      </c>
      <c r="I5" s="63">
        <v>157.46579273202616</v>
      </c>
      <c r="J5" s="63">
        <v>13030.294348575166</v>
      </c>
      <c r="K5" s="63">
        <v>3129.6326305490202</v>
      </c>
      <c r="L5" s="63">
        <v>3602.0300087450983</v>
      </c>
      <c r="M5" s="63">
        <v>19.68322409150327</v>
      </c>
      <c r="N5" s="63">
        <v>21976.319698163403</v>
      </c>
      <c r="O5" s="63">
        <v>108.25773250326799</v>
      </c>
      <c r="P5" s="137">
        <v>403.50609387581704</v>
      </c>
      <c r="Q5" s="63">
        <v>19.733665398923609</v>
      </c>
      <c r="R5" s="63">
        <v>80.760355420430002</v>
      </c>
      <c r="S5" s="63">
        <v>41.282519583497766</v>
      </c>
      <c r="T5" s="63">
        <v>3.7801356058295865</v>
      </c>
      <c r="U5" s="63">
        <v>10.270544280011764</v>
      </c>
      <c r="V5" s="63">
        <v>21.788782060374924</v>
      </c>
      <c r="W5" s="63">
        <v>53.377595846006287</v>
      </c>
      <c r="X5" s="63">
        <v>26.27804946502987</v>
      </c>
      <c r="Y5" s="63">
        <v>4.4075866309969012</v>
      </c>
      <c r="Z5" s="63">
        <v>158.83203621098525</v>
      </c>
      <c r="AA5" s="63">
        <v>9.0199352231876748</v>
      </c>
      <c r="AB5" s="63">
        <v>90.337218066680776</v>
      </c>
      <c r="AC5" s="63">
        <v>14.586517461784396</v>
      </c>
      <c r="AD5" s="63">
        <v>3.7707079773386112</v>
      </c>
      <c r="AE5" s="63">
        <v>1.3069923871468403</v>
      </c>
      <c r="AF5" s="63">
        <v>6.64340816847067E-2</v>
      </c>
      <c r="AG5" s="63">
        <v>24.046284998094009</v>
      </c>
      <c r="AH5" s="63">
        <v>37.489021737471269</v>
      </c>
      <c r="AI5" s="63">
        <v>4.0141564084253281</v>
      </c>
      <c r="AJ5" s="63">
        <v>14.284898955852258</v>
      </c>
      <c r="AK5" s="63">
        <v>2.3341056033718535</v>
      </c>
      <c r="AL5" s="63">
        <v>0.42959366837034652</v>
      </c>
      <c r="AM5" s="63">
        <v>2.0963166087965255</v>
      </c>
      <c r="AN5" s="63">
        <v>0.26960463607530666</v>
      </c>
      <c r="AO5" s="63">
        <v>1.8068622789147426</v>
      </c>
      <c r="AP5" s="63">
        <v>0.30040978238988802</v>
      </c>
      <c r="AQ5" s="63">
        <v>1.1187397931275811</v>
      </c>
      <c r="AR5" s="63">
        <v>9.2525589495618343E-2</v>
      </c>
      <c r="AS5" s="63">
        <v>1.230812985756554</v>
      </c>
      <c r="AT5" s="63">
        <v>0.11559209618555347</v>
      </c>
      <c r="AU5" s="63">
        <v>2.9171659446770581</v>
      </c>
      <c r="AV5" s="63">
        <v>1.423139837271068</v>
      </c>
      <c r="AW5" s="63">
        <v>2.0015220699207954</v>
      </c>
      <c r="AX5" s="63">
        <v>2.4092866501736374</v>
      </c>
      <c r="AY5" s="137"/>
    </row>
    <row r="6" spans="1:51">
      <c r="A6" s="348" t="s">
        <v>66</v>
      </c>
      <c r="B6" s="17" t="s">
        <v>58</v>
      </c>
      <c r="C6" s="17" t="s">
        <v>59</v>
      </c>
      <c r="D6" s="113">
        <v>38.1</v>
      </c>
      <c r="E6" s="17" t="s">
        <v>182</v>
      </c>
      <c r="F6" s="63">
        <v>8114.4311335027151</v>
      </c>
      <c r="G6" s="63">
        <v>117781.90003212406</v>
      </c>
      <c r="H6" s="63">
        <v>282572.55406740593</v>
      </c>
      <c r="I6" s="63">
        <v>39.247550827098991</v>
      </c>
      <c r="J6" s="63">
        <v>13491.345596815278</v>
      </c>
      <c r="K6" s="63">
        <v>3414.5369219576119</v>
      </c>
      <c r="L6" s="63">
        <v>3699.0816654540795</v>
      </c>
      <c r="M6" s="63">
        <v>19.623775413549495</v>
      </c>
      <c r="N6" s="63">
        <v>22724.331928890311</v>
      </c>
      <c r="O6" s="63">
        <v>107.93076477452222</v>
      </c>
      <c r="P6" s="137">
        <v>412.09928368453939</v>
      </c>
      <c r="Q6" s="63">
        <v>19.967728465501686</v>
      </c>
      <c r="R6" s="63">
        <v>80.255117975016944</v>
      </c>
      <c r="S6" s="63">
        <v>41.705890965365413</v>
      </c>
      <c r="T6" s="63">
        <v>3.8243834447522933</v>
      </c>
      <c r="U6" s="63">
        <v>3.2081069134956697</v>
      </c>
      <c r="V6" s="63">
        <v>24.795171782476526</v>
      </c>
      <c r="W6" s="63">
        <v>53.110852862824714</v>
      </c>
      <c r="X6" s="63">
        <v>27.086594101962785</v>
      </c>
      <c r="Y6" s="63">
        <v>4.5383968454592605</v>
      </c>
      <c r="Z6" s="63">
        <v>161.00719173537314</v>
      </c>
      <c r="AA6" s="63">
        <v>9.1625550062013854</v>
      </c>
      <c r="AB6" s="63">
        <v>95.932441458452175</v>
      </c>
      <c r="AC6" s="63">
        <v>14.522708012530076</v>
      </c>
      <c r="AD6" s="63">
        <v>3.8340497921598256</v>
      </c>
      <c r="AE6" s="63">
        <v>1.1171505713928593</v>
      </c>
      <c r="AF6" s="63">
        <v>4.6684886035014285E-2</v>
      </c>
      <c r="AG6" s="63">
        <v>24.39640232486731</v>
      </c>
      <c r="AH6" s="63">
        <v>38.382597113514059</v>
      </c>
      <c r="AI6" s="63">
        <v>4.0762434917310566</v>
      </c>
      <c r="AJ6" s="63">
        <v>14.483060236723924</v>
      </c>
      <c r="AK6" s="63">
        <v>2.3653360102631367</v>
      </c>
      <c r="AL6" s="63">
        <v>0.45240612208422337</v>
      </c>
      <c r="AM6" s="63">
        <v>2.1167771911207316</v>
      </c>
      <c r="AN6" s="63">
        <v>0.27035720700763943</v>
      </c>
      <c r="AO6" s="63">
        <v>1.8724221914222829</v>
      </c>
      <c r="AP6" s="63">
        <v>0.31405759643324954</v>
      </c>
      <c r="AQ6" s="63">
        <v>1.1273246459865125</v>
      </c>
      <c r="AR6" s="63">
        <v>9.3323675572157982E-2</v>
      </c>
      <c r="AS6" s="63">
        <v>1.2767850252584003</v>
      </c>
      <c r="AT6" s="63">
        <v>0.11499536131733887</v>
      </c>
      <c r="AU6" s="63">
        <v>3.0975810611887078</v>
      </c>
      <c r="AV6" s="63">
        <v>1.3535798009779374</v>
      </c>
      <c r="AW6" s="63">
        <v>1.8722349494063493</v>
      </c>
      <c r="AX6" s="63">
        <v>2.4557243214069704</v>
      </c>
      <c r="AY6" s="137"/>
    </row>
    <row r="7" spans="1:51" s="5" customFormat="1">
      <c r="A7" s="349" t="s">
        <v>67</v>
      </c>
      <c r="B7" s="56" t="s">
        <v>58</v>
      </c>
      <c r="C7" s="56" t="s">
        <v>59</v>
      </c>
      <c r="D7" s="114">
        <v>38.1</v>
      </c>
      <c r="E7" s="56" t="s">
        <v>182</v>
      </c>
      <c r="F7" s="86">
        <v>7816.3510949423007</v>
      </c>
      <c r="G7" s="86">
        <v>116875.26163857512</v>
      </c>
      <c r="H7" s="86">
        <v>280482.12769330229</v>
      </c>
      <c r="I7" s="86">
        <v>129.5016749457896</v>
      </c>
      <c r="J7" s="86">
        <v>13421.923596167195</v>
      </c>
      <c r="K7" s="86">
        <v>3089.5399594209807</v>
      </c>
      <c r="L7" s="86">
        <v>3653.7972573990642</v>
      </c>
      <c r="M7" s="86">
        <v>18.500239277969943</v>
      </c>
      <c r="N7" s="86">
        <v>21996.784501506263</v>
      </c>
      <c r="O7" s="86">
        <v>111.00143566781966</v>
      </c>
      <c r="P7" s="138">
        <v>397.75514447635373</v>
      </c>
      <c r="Q7" s="86">
        <v>19.462024164713426</v>
      </c>
      <c r="R7" s="86">
        <v>81.059966068738518</v>
      </c>
      <c r="S7" s="86">
        <v>39.597136937782892</v>
      </c>
      <c r="T7" s="86">
        <v>3.663255273500301</v>
      </c>
      <c r="U7" s="86">
        <v>7.1672513985379522</v>
      </c>
      <c r="V7" s="86">
        <v>19.660844211532808</v>
      </c>
      <c r="W7" s="86">
        <v>52.3847203455082</v>
      </c>
      <c r="X7" s="86">
        <v>25.889813245120816</v>
      </c>
      <c r="Y7" s="86">
        <v>4.4040787061114779</v>
      </c>
      <c r="Z7" s="86">
        <v>157.213596272491</v>
      </c>
      <c r="AA7" s="86">
        <v>9.0583679218890492</v>
      </c>
      <c r="AB7" s="86">
        <v>91.103640819971957</v>
      </c>
      <c r="AC7" s="86">
        <v>13.574514206763045</v>
      </c>
      <c r="AD7" s="86">
        <v>3.8796002344757836</v>
      </c>
      <c r="AE7" s="86">
        <v>1.269495231037906</v>
      </c>
      <c r="AF7" s="86">
        <v>5.097264105028125E-2</v>
      </c>
      <c r="AG7" s="86">
        <v>23.934488702601197</v>
      </c>
      <c r="AH7" s="86">
        <v>37.612656523459101</v>
      </c>
      <c r="AI7" s="86">
        <v>4.0489741487689566</v>
      </c>
      <c r="AJ7" s="86">
        <v>14.295711085489495</v>
      </c>
      <c r="AK7" s="86">
        <v>2.310436838219911</v>
      </c>
      <c r="AL7" s="86">
        <v>0.4404670074089776</v>
      </c>
      <c r="AM7" s="86">
        <v>2.1033467128480843</v>
      </c>
      <c r="AN7" s="86">
        <v>0.26577507923542931</v>
      </c>
      <c r="AO7" s="86">
        <v>1.8488478358120417</v>
      </c>
      <c r="AP7" s="86">
        <v>0.30978297435163421</v>
      </c>
      <c r="AQ7" s="86">
        <v>1.1234765729658549</v>
      </c>
      <c r="AR7" s="86">
        <v>9.5846585184167041E-2</v>
      </c>
      <c r="AS7" s="86">
        <v>1.2504806687889136</v>
      </c>
      <c r="AT7" s="86">
        <v>0.11874556542743414</v>
      </c>
      <c r="AU7" s="86">
        <v>2.9284373807060486</v>
      </c>
      <c r="AV7" s="86">
        <v>1.2639018280882681</v>
      </c>
      <c r="AW7" s="86">
        <v>1.9882617927469943</v>
      </c>
      <c r="AX7" s="86">
        <v>2.4426723146155922</v>
      </c>
      <c r="AY7" s="138"/>
    </row>
    <row r="8" spans="1:51">
      <c r="A8" s="348"/>
      <c r="B8" s="17"/>
      <c r="C8" s="17"/>
      <c r="D8" s="346" t="s">
        <v>183</v>
      </c>
      <c r="E8" s="230" t="str">
        <f>IF(ISERROR(AVERAGE(E5:E7)), "DL", AVERAGE(E5:E7))</f>
        <v>DL</v>
      </c>
      <c r="F8" s="230">
        <f t="shared" ref="F8:AX8" si="0">IF(ISERROR(AVERAGE(F5:F7)), "DL", AVERAGE(F5:F7))</f>
        <v>7921.5684722877731</v>
      </c>
      <c r="G8" s="230">
        <f t="shared" si="0"/>
        <v>116722.72075056203</v>
      </c>
      <c r="H8" s="230">
        <f t="shared" si="0"/>
        <v>279326.70475292671</v>
      </c>
      <c r="I8" s="230">
        <f t="shared" si="0"/>
        <v>108.73833950163824</v>
      </c>
      <c r="J8" s="230">
        <f t="shared" si="0"/>
        <v>13314.521180519214</v>
      </c>
      <c r="K8" s="230">
        <f t="shared" si="0"/>
        <v>3211.2365039758711</v>
      </c>
      <c r="L8" s="230">
        <f t="shared" si="0"/>
        <v>3651.6363105327473</v>
      </c>
      <c r="M8" s="230">
        <f t="shared" si="0"/>
        <v>19.269079594340905</v>
      </c>
      <c r="N8" s="230">
        <f t="shared" si="0"/>
        <v>22232.47870951999</v>
      </c>
      <c r="O8" s="230">
        <f t="shared" si="0"/>
        <v>109.06331098186995</v>
      </c>
      <c r="P8" s="347">
        <f t="shared" si="0"/>
        <v>404.45350734557002</v>
      </c>
      <c r="Q8" s="230">
        <f t="shared" si="0"/>
        <v>19.721139343046243</v>
      </c>
      <c r="R8" s="230">
        <f t="shared" si="0"/>
        <v>80.691813154728493</v>
      </c>
      <c r="S8" s="230">
        <f t="shared" si="0"/>
        <v>40.861849162215357</v>
      </c>
      <c r="T8" s="230">
        <f t="shared" si="0"/>
        <v>3.7559247746940603</v>
      </c>
      <c r="U8" s="230">
        <f t="shared" si="0"/>
        <v>6.8819675306817949</v>
      </c>
      <c r="V8" s="230">
        <f t="shared" si="0"/>
        <v>22.081599351461421</v>
      </c>
      <c r="W8" s="230">
        <f t="shared" si="0"/>
        <v>52.957723018113064</v>
      </c>
      <c r="X8" s="230">
        <f t="shared" si="0"/>
        <v>26.418152270704493</v>
      </c>
      <c r="Y8" s="230">
        <f t="shared" si="0"/>
        <v>4.4500207275225465</v>
      </c>
      <c r="Z8" s="230">
        <f t="shared" si="0"/>
        <v>159.0176080729498</v>
      </c>
      <c r="AA8" s="230">
        <f t="shared" si="0"/>
        <v>9.0802860504260376</v>
      </c>
      <c r="AB8" s="230">
        <f t="shared" si="0"/>
        <v>92.457766781701636</v>
      </c>
      <c r="AC8" s="230">
        <f t="shared" si="0"/>
        <v>14.227913227025837</v>
      </c>
      <c r="AD8" s="230">
        <f t="shared" si="0"/>
        <v>3.8281193346580733</v>
      </c>
      <c r="AE8" s="230">
        <f t="shared" si="0"/>
        <v>1.2312127298592019</v>
      </c>
      <c r="AF8" s="230">
        <f t="shared" si="0"/>
        <v>5.4697202923334076E-2</v>
      </c>
      <c r="AG8" s="230">
        <f t="shared" si="0"/>
        <v>24.125725341854174</v>
      </c>
      <c r="AH8" s="230">
        <f t="shared" si="0"/>
        <v>37.828091791481476</v>
      </c>
      <c r="AI8" s="230">
        <f t="shared" si="0"/>
        <v>4.0464580163084465</v>
      </c>
      <c r="AJ8" s="230">
        <f t="shared" si="0"/>
        <v>14.354556759355226</v>
      </c>
      <c r="AK8" s="230">
        <f t="shared" si="0"/>
        <v>2.3366261506183004</v>
      </c>
      <c r="AL8" s="230">
        <f t="shared" si="0"/>
        <v>0.44082226595451585</v>
      </c>
      <c r="AM8" s="230">
        <f t="shared" si="0"/>
        <v>2.1054801709217803</v>
      </c>
      <c r="AN8" s="230">
        <f t="shared" si="0"/>
        <v>0.26857897410612513</v>
      </c>
      <c r="AO8" s="230">
        <f t="shared" si="0"/>
        <v>1.8427107687163558</v>
      </c>
      <c r="AP8" s="230">
        <f t="shared" si="0"/>
        <v>0.3080834510582573</v>
      </c>
      <c r="AQ8" s="230">
        <f t="shared" si="0"/>
        <v>1.1231803373599829</v>
      </c>
      <c r="AR8" s="230">
        <f t="shared" si="0"/>
        <v>9.3898616750647798E-2</v>
      </c>
      <c r="AS8" s="230">
        <f t="shared" si="0"/>
        <v>1.252692893267956</v>
      </c>
      <c r="AT8" s="230">
        <f t="shared" si="0"/>
        <v>0.11644434097677549</v>
      </c>
      <c r="AU8" s="230">
        <f t="shared" si="0"/>
        <v>2.9810614621906049</v>
      </c>
      <c r="AV8" s="230">
        <f t="shared" si="0"/>
        <v>1.3468738221124246</v>
      </c>
      <c r="AW8" s="230">
        <f t="shared" si="0"/>
        <v>1.9540062706913794</v>
      </c>
      <c r="AX8" s="230">
        <f t="shared" si="0"/>
        <v>2.4358944287320665</v>
      </c>
      <c r="AY8" s="347"/>
    </row>
    <row r="9" spans="1:51">
      <c r="A9" s="348"/>
      <c r="B9" s="17"/>
      <c r="C9" s="17"/>
      <c r="D9" s="120" t="s">
        <v>184</v>
      </c>
      <c r="E9" s="63" t="str">
        <f>IF(ISERROR(STDEV(E5:E7)), "-", STDEV(E5:E7))</f>
        <v>-</v>
      </c>
      <c r="F9" s="63">
        <f t="shared" ref="F9:AX9" si="1">IF(ISERROR(STDEV(F5:F7)), "-", STDEV(F5:F7))</f>
        <v>167.2548928595651</v>
      </c>
      <c r="G9" s="63">
        <f t="shared" si="1"/>
        <v>1143.1087529979698</v>
      </c>
      <c r="H9" s="63">
        <f t="shared" si="1"/>
        <v>3952.3244682595268</v>
      </c>
      <c r="I9" s="63">
        <f t="shared" si="1"/>
        <v>61.783697314483675</v>
      </c>
      <c r="J9" s="63">
        <f t="shared" si="1"/>
        <v>248.58302947145796</v>
      </c>
      <c r="K9" s="63">
        <f t="shared" si="1"/>
        <v>177.20087622020444</v>
      </c>
      <c r="L9" s="63">
        <f t="shared" si="1"/>
        <v>48.561901589710935</v>
      </c>
      <c r="M9" s="63">
        <f t="shared" si="1"/>
        <v>0.66649839488603513</v>
      </c>
      <c r="N9" s="63">
        <f t="shared" si="1"/>
        <v>426.08026720053084</v>
      </c>
      <c r="O9" s="63">
        <f t="shared" si="1"/>
        <v>1.6864081497745527</v>
      </c>
      <c r="P9" s="137">
        <f t="shared" si="1"/>
        <v>7.2188487044648824</v>
      </c>
      <c r="Q9" s="63">
        <f t="shared" si="1"/>
        <v>0.25308474176808426</v>
      </c>
      <c r="R9" s="63">
        <f t="shared" si="1"/>
        <v>0.40677837348172252</v>
      </c>
      <c r="S9" s="63">
        <f t="shared" si="1"/>
        <v>1.1155418368298946</v>
      </c>
      <c r="T9" s="63">
        <f t="shared" si="1"/>
        <v>8.324779367020825E-2</v>
      </c>
      <c r="U9" s="63">
        <f t="shared" si="1"/>
        <v>3.539851063665663</v>
      </c>
      <c r="V9" s="63">
        <f t="shared" si="1"/>
        <v>2.579658189742903</v>
      </c>
      <c r="W9" s="63">
        <f t="shared" si="1"/>
        <v>0.51384530928908145</v>
      </c>
      <c r="X9" s="63">
        <f t="shared" si="1"/>
        <v>0.6105675244756098</v>
      </c>
      <c r="Y9" s="63">
        <f t="shared" si="1"/>
        <v>7.6556058221563514E-2</v>
      </c>
      <c r="Z9" s="63">
        <f t="shared" si="1"/>
        <v>1.9035937909556038</v>
      </c>
      <c r="AA9" s="63">
        <f t="shared" si="1"/>
        <v>7.3792979988901358E-2</v>
      </c>
      <c r="AB9" s="63">
        <f t="shared" si="1"/>
        <v>3.0334590884218637</v>
      </c>
      <c r="AC9" s="63">
        <f t="shared" si="1"/>
        <v>0.56675887396124613</v>
      </c>
      <c r="AD9" s="63">
        <f t="shared" si="1"/>
        <v>5.4687829182936909E-2</v>
      </c>
      <c r="AE9" s="63">
        <f t="shared" si="1"/>
        <v>0.10054422496874309</v>
      </c>
      <c r="AF9" s="63">
        <f t="shared" si="1"/>
        <v>1.0388067821404818E-2</v>
      </c>
      <c r="AG9" s="63">
        <f t="shared" si="1"/>
        <v>0.24098573561789924</v>
      </c>
      <c r="AH9" s="63">
        <f t="shared" si="1"/>
        <v>0.4841781740211013</v>
      </c>
      <c r="AI9" s="63">
        <f t="shared" si="1"/>
        <v>3.111992400813731E-2</v>
      </c>
      <c r="AJ9" s="63">
        <f t="shared" si="1"/>
        <v>0.11141850523458288</v>
      </c>
      <c r="AK9" s="63">
        <f t="shared" si="1"/>
        <v>2.7536242328504115E-2</v>
      </c>
      <c r="AL9" s="63">
        <f t="shared" si="1"/>
        <v>1.1410375435873131E-2</v>
      </c>
      <c r="AM9" s="63">
        <f t="shared" si="1"/>
        <v>1.0395796735968264E-2</v>
      </c>
      <c r="AN9" s="63">
        <f t="shared" si="1"/>
        <v>2.4572261976634978E-3</v>
      </c>
      <c r="AO9" s="63">
        <f t="shared" si="1"/>
        <v>3.3208029547111037E-2</v>
      </c>
      <c r="AP9" s="63">
        <f t="shared" si="1"/>
        <v>6.9808302951076028E-3</v>
      </c>
      <c r="AQ9" s="63">
        <f t="shared" si="1"/>
        <v>4.3000861971611059E-3</v>
      </c>
      <c r="AR9" s="63">
        <f t="shared" si="1"/>
        <v>1.7335429356904301E-3</v>
      </c>
      <c r="AS9" s="63">
        <f t="shared" si="1"/>
        <v>2.3065722552070338E-2</v>
      </c>
      <c r="AT9" s="63">
        <f t="shared" si="1"/>
        <v>2.0151299226024298E-3</v>
      </c>
      <c r="AU9" s="63">
        <f t="shared" si="1"/>
        <v>0.10106618638569449</v>
      </c>
      <c r="AV9" s="63">
        <f t="shared" si="1"/>
        <v>7.9830529915151452E-2</v>
      </c>
      <c r="AW9" s="63">
        <f t="shared" si="1"/>
        <v>7.1125737087261567E-2</v>
      </c>
      <c r="AX9" s="63">
        <f t="shared" si="1"/>
        <v>2.394930333394588E-2</v>
      </c>
      <c r="AY9" s="137"/>
    </row>
    <row r="10" spans="1:51">
      <c r="A10" s="348"/>
      <c r="B10" s="17"/>
      <c r="C10" s="17"/>
      <c r="D10" s="120" t="s">
        <v>185</v>
      </c>
      <c r="E10" s="63" t="str">
        <f>IF(ISERROR(STDEV(E6:E8)), "-", E9*3)</f>
        <v>-</v>
      </c>
      <c r="F10" s="63">
        <f t="shared" ref="F10:AX10" si="2">IF(ISERROR(STDEV(F6:F8)), "-", F9*3)</f>
        <v>501.76467857869534</v>
      </c>
      <c r="G10" s="63">
        <f t="shared" si="2"/>
        <v>3429.3262589939095</v>
      </c>
      <c r="H10" s="63">
        <f t="shared" si="2"/>
        <v>11856.973404778581</v>
      </c>
      <c r="I10" s="63">
        <f t="shared" si="2"/>
        <v>185.35109194345102</v>
      </c>
      <c r="J10" s="63">
        <f t="shared" si="2"/>
        <v>745.74908841437389</v>
      </c>
      <c r="K10" s="63">
        <f t="shared" si="2"/>
        <v>531.60262866061328</v>
      </c>
      <c r="L10" s="63">
        <f t="shared" si="2"/>
        <v>145.6857047691328</v>
      </c>
      <c r="M10" s="63">
        <f t="shared" si="2"/>
        <v>1.9994951846581053</v>
      </c>
      <c r="N10" s="63">
        <f t="shared" si="2"/>
        <v>1278.2408016015925</v>
      </c>
      <c r="O10" s="63">
        <f t="shared" si="2"/>
        <v>5.0592244493236578</v>
      </c>
      <c r="P10" s="137">
        <f t="shared" si="2"/>
        <v>21.656546113394647</v>
      </c>
      <c r="Q10" s="63">
        <f t="shared" si="2"/>
        <v>0.75925422530425279</v>
      </c>
      <c r="R10" s="63">
        <f t="shared" si="2"/>
        <v>1.2203351204451676</v>
      </c>
      <c r="S10" s="63">
        <f t="shared" si="2"/>
        <v>3.3466255104896838</v>
      </c>
      <c r="T10" s="63">
        <f t="shared" si="2"/>
        <v>0.24974338101062477</v>
      </c>
      <c r="U10" s="63">
        <f t="shared" si="2"/>
        <v>10.619553190996989</v>
      </c>
      <c r="V10" s="63">
        <f t="shared" si="2"/>
        <v>7.7389745692287093</v>
      </c>
      <c r="W10" s="63">
        <f t="shared" si="2"/>
        <v>1.5415359278672445</v>
      </c>
      <c r="X10" s="63">
        <f t="shared" si="2"/>
        <v>1.8317025734268295</v>
      </c>
      <c r="Y10" s="63">
        <f t="shared" si="2"/>
        <v>0.22966817466469053</v>
      </c>
      <c r="Z10" s="63">
        <f t="shared" si="2"/>
        <v>5.7107813728668111</v>
      </c>
      <c r="AA10" s="63">
        <f t="shared" si="2"/>
        <v>0.22137893996670407</v>
      </c>
      <c r="AB10" s="63">
        <f t="shared" si="2"/>
        <v>9.1003772652655908</v>
      </c>
      <c r="AC10" s="63">
        <f t="shared" si="2"/>
        <v>1.7002766218837384</v>
      </c>
      <c r="AD10" s="63">
        <f t="shared" si="2"/>
        <v>0.16406348754881073</v>
      </c>
      <c r="AE10" s="63">
        <f t="shared" si="2"/>
        <v>0.30163267490622925</v>
      </c>
      <c r="AF10" s="63">
        <f t="shared" si="2"/>
        <v>3.1164203464214453E-2</v>
      </c>
      <c r="AG10" s="63">
        <f t="shared" si="2"/>
        <v>0.72295720685369769</v>
      </c>
      <c r="AH10" s="63">
        <f t="shared" si="2"/>
        <v>1.4525345220633039</v>
      </c>
      <c r="AI10" s="63">
        <f t="shared" si="2"/>
        <v>9.3359772024411924E-2</v>
      </c>
      <c r="AJ10" s="63">
        <f t="shared" si="2"/>
        <v>0.33425551570374867</v>
      </c>
      <c r="AK10" s="63">
        <f t="shared" si="2"/>
        <v>8.2608726985512346E-2</v>
      </c>
      <c r="AL10" s="63">
        <f t="shared" si="2"/>
        <v>3.4231126307619396E-2</v>
      </c>
      <c r="AM10" s="63">
        <f t="shared" si="2"/>
        <v>3.1187390207904793E-2</v>
      </c>
      <c r="AN10" s="63">
        <f t="shared" si="2"/>
        <v>7.3716785929904931E-3</v>
      </c>
      <c r="AO10" s="63">
        <f t="shared" si="2"/>
        <v>9.9624088641333111E-2</v>
      </c>
      <c r="AP10" s="63">
        <f t="shared" si="2"/>
        <v>2.0942490885322809E-2</v>
      </c>
      <c r="AQ10" s="63">
        <f t="shared" si="2"/>
        <v>1.2900258591483318E-2</v>
      </c>
      <c r="AR10" s="63">
        <f t="shared" si="2"/>
        <v>5.2006288070712905E-3</v>
      </c>
      <c r="AS10" s="63">
        <f t="shared" si="2"/>
        <v>6.9197167656211006E-2</v>
      </c>
      <c r="AT10" s="63">
        <f t="shared" si="2"/>
        <v>6.0453897678072899E-3</v>
      </c>
      <c r="AU10" s="63">
        <f t="shared" si="2"/>
        <v>0.30319855915708349</v>
      </c>
      <c r="AV10" s="63">
        <f t="shared" si="2"/>
        <v>0.23949158974545437</v>
      </c>
      <c r="AW10" s="63">
        <f t="shared" si="2"/>
        <v>0.21337721126178472</v>
      </c>
      <c r="AX10" s="63">
        <f t="shared" si="2"/>
        <v>7.1847910001837642E-2</v>
      </c>
      <c r="AY10" s="137"/>
    </row>
    <row r="11" spans="1:51">
      <c r="A11" s="348"/>
      <c r="B11" s="17"/>
      <c r="C11" s="17"/>
      <c r="D11" s="120" t="s">
        <v>186</v>
      </c>
      <c r="E11" s="63" t="str">
        <f>IF(ISERROR(E9/SQRT(2)), "-", E9/SQRT(2))</f>
        <v>-</v>
      </c>
      <c r="F11" s="63">
        <f t="shared" ref="F11:AX11" si="3">IF(ISERROR(F9/SQRT(2)), "-", F9/SQRT(2))</f>
        <v>118.26706892762795</v>
      </c>
      <c r="G11" s="63">
        <f t="shared" si="3"/>
        <v>808.29995087856253</v>
      </c>
      <c r="H11" s="63">
        <f t="shared" si="3"/>
        <v>2794.7154329558271</v>
      </c>
      <c r="I11" s="63">
        <f t="shared" si="3"/>
        <v>43.687671337848492</v>
      </c>
      <c r="J11" s="63">
        <f t="shared" si="3"/>
        <v>175.77474582716331</v>
      </c>
      <c r="K11" s="63">
        <f t="shared" si="3"/>
        <v>125.29994120750459</v>
      </c>
      <c r="L11" s="63">
        <f t="shared" si="3"/>
        <v>34.338449921398379</v>
      </c>
      <c r="M11" s="63">
        <f t="shared" si="3"/>
        <v>0.47128553467386475</v>
      </c>
      <c r="N11" s="63">
        <f t="shared" si="3"/>
        <v>301.28424626727144</v>
      </c>
      <c r="O11" s="63">
        <f t="shared" si="3"/>
        <v>1.1924706385538451</v>
      </c>
      <c r="P11" s="137">
        <f t="shared" si="3"/>
        <v>5.104496871286841</v>
      </c>
      <c r="Q11" s="63">
        <f t="shared" si="3"/>
        <v>0.17895793711905864</v>
      </c>
      <c r="R11" s="63">
        <f t="shared" si="3"/>
        <v>0.28763574632896005</v>
      </c>
      <c r="S11" s="63">
        <f t="shared" si="3"/>
        <v>0.78880719751971551</v>
      </c>
      <c r="T11" s="63">
        <f t="shared" si="3"/>
        <v>5.8865079423022798E-2</v>
      </c>
      <c r="U11" s="63">
        <f t="shared" si="3"/>
        <v>2.5030526915084033</v>
      </c>
      <c r="V11" s="63">
        <f t="shared" si="3"/>
        <v>1.8240937991106201</v>
      </c>
      <c r="W11" s="63">
        <f t="shared" si="3"/>
        <v>0.36334350267920834</v>
      </c>
      <c r="X11" s="63">
        <f t="shared" si="3"/>
        <v>0.431736436928987</v>
      </c>
      <c r="Y11" s="63">
        <f t="shared" si="3"/>
        <v>5.4133307909379702E-2</v>
      </c>
      <c r="Z11" s="63">
        <f t="shared" si="3"/>
        <v>1.3460440782093146</v>
      </c>
      <c r="AA11" s="63">
        <f t="shared" si="3"/>
        <v>5.2179516554115346E-2</v>
      </c>
      <c r="AB11" s="63">
        <f t="shared" si="3"/>
        <v>2.1449794918750626</v>
      </c>
      <c r="AC11" s="63">
        <f t="shared" si="3"/>
        <v>0.40075904307564891</v>
      </c>
      <c r="AD11" s="63">
        <f t="shared" si="3"/>
        <v>3.8670134863626256E-2</v>
      </c>
      <c r="AE11" s="63">
        <f t="shared" si="3"/>
        <v>7.1095503284544018E-2</v>
      </c>
      <c r="AF11" s="63">
        <f t="shared" si="3"/>
        <v>7.3454731999411113E-3</v>
      </c>
      <c r="AG11" s="63">
        <f t="shared" si="3"/>
        <v>0.17040264782464506</v>
      </c>
      <c r="AH11" s="63">
        <f t="shared" si="3"/>
        <v>0.34236567015284097</v>
      </c>
      <c r="AI11" s="63">
        <f t="shared" si="3"/>
        <v>2.2005109296163936E-2</v>
      </c>
      <c r="AJ11" s="63">
        <f t="shared" si="3"/>
        <v>7.8784780601042395E-2</v>
      </c>
      <c r="AK11" s="63">
        <f t="shared" si="3"/>
        <v>1.9471063678881306E-2</v>
      </c>
      <c r="AL11" s="63">
        <f t="shared" si="3"/>
        <v>8.0683538465902982E-3</v>
      </c>
      <c r="AM11" s="63">
        <f t="shared" si="3"/>
        <v>7.3509383678401355E-3</v>
      </c>
      <c r="AN11" s="63">
        <f t="shared" si="3"/>
        <v>1.7375213072770949E-3</v>
      </c>
      <c r="AO11" s="63">
        <f t="shared" si="3"/>
        <v>2.3481622882605448E-2</v>
      </c>
      <c r="AP11" s="63">
        <f t="shared" si="3"/>
        <v>4.9361924399830732E-3</v>
      </c>
      <c r="AQ11" s="63">
        <f t="shared" si="3"/>
        <v>3.0406201096992913E-3</v>
      </c>
      <c r="AR11" s="63">
        <f t="shared" si="3"/>
        <v>1.2257999653047381E-3</v>
      </c>
      <c r="AS11" s="63">
        <f t="shared" si="3"/>
        <v>1.6309928829536413E-2</v>
      </c>
      <c r="AT11" s="63">
        <f t="shared" si="3"/>
        <v>1.4249120332441008E-3</v>
      </c>
      <c r="AU11" s="63">
        <f t="shared" si="3"/>
        <v>7.1464585741988093E-2</v>
      </c>
      <c r="AV11" s="63">
        <f t="shared" si="3"/>
        <v>5.6448709048719133E-2</v>
      </c>
      <c r="AW11" s="63">
        <f t="shared" si="3"/>
        <v>5.029349101129417E-2</v>
      </c>
      <c r="AX11" s="63">
        <f t="shared" si="3"/>
        <v>1.6934714792126722E-2</v>
      </c>
      <c r="AY11" s="137"/>
    </row>
    <row r="12" spans="1:51">
      <c r="A12" s="348"/>
      <c r="B12" s="17"/>
      <c r="C12" s="17"/>
      <c r="D12" s="113"/>
      <c r="E12" s="17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137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137"/>
    </row>
    <row r="13" spans="1:51">
      <c r="A13" s="348"/>
      <c r="B13" s="17"/>
      <c r="C13" s="17"/>
      <c r="D13" s="113"/>
      <c r="E13" s="17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137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137"/>
    </row>
    <row r="14" spans="1:51">
      <c r="A14" s="348" t="s">
        <v>89</v>
      </c>
      <c r="B14" s="17" t="s">
        <v>58</v>
      </c>
      <c r="C14" s="17" t="s">
        <v>85</v>
      </c>
      <c r="D14" s="113">
        <v>43.7</v>
      </c>
      <c r="E14" s="17" t="s">
        <v>182</v>
      </c>
      <c r="F14" s="63">
        <v>7338.0361322951676</v>
      </c>
      <c r="G14" s="63">
        <v>111521.82230725473</v>
      </c>
      <c r="H14" s="63">
        <v>250409.34920182035</v>
      </c>
      <c r="I14" s="63">
        <v>126.98702824738237</v>
      </c>
      <c r="J14" s="63">
        <v>11601.172080600145</v>
      </c>
      <c r="K14" s="63">
        <v>2802.7851234600821</v>
      </c>
      <c r="L14" s="63">
        <v>3256.3102243435906</v>
      </c>
      <c r="M14" s="63">
        <v>18.141004035340337</v>
      </c>
      <c r="N14" s="63">
        <v>19873.469920715339</v>
      </c>
      <c r="O14" s="63">
        <v>90.705020176701694</v>
      </c>
      <c r="P14" s="137">
        <v>362.82008070680678</v>
      </c>
      <c r="Q14" s="63">
        <v>19.762552715006954</v>
      </c>
      <c r="R14" s="63">
        <v>98.846406579267509</v>
      </c>
      <c r="S14" s="63">
        <v>42.372058315686694</v>
      </c>
      <c r="T14" s="63">
        <v>3.8574877433673613</v>
      </c>
      <c r="U14" s="63">
        <v>13.527940798360977</v>
      </c>
      <c r="V14" s="63">
        <v>39.164084795955532</v>
      </c>
      <c r="W14" s="63">
        <v>289.3887150715891</v>
      </c>
      <c r="X14" s="63">
        <v>27.733298773947382</v>
      </c>
      <c r="Y14" s="63">
        <v>4.3801003714384636</v>
      </c>
      <c r="Z14" s="63">
        <v>156.10048139943638</v>
      </c>
      <c r="AA14" s="63">
        <v>9.6554802640907926</v>
      </c>
      <c r="AB14" s="63">
        <v>79.957792114435932</v>
      </c>
      <c r="AC14" s="63">
        <v>15.605805403158319</v>
      </c>
      <c r="AD14" s="63">
        <v>2.8319774737140753</v>
      </c>
      <c r="AE14" s="63">
        <v>2.2327964088471211</v>
      </c>
      <c r="AF14" s="63">
        <v>0.38545535773986744</v>
      </c>
      <c r="AG14" s="63">
        <v>26.429196921617642</v>
      </c>
      <c r="AH14" s="63">
        <v>44.866849200515482</v>
      </c>
      <c r="AI14" s="63">
        <v>4.7184805366196265</v>
      </c>
      <c r="AJ14" s="63">
        <v>16.791357818079781</v>
      </c>
      <c r="AK14" s="63">
        <v>2.9829490646284262</v>
      </c>
      <c r="AL14" s="63">
        <v>0.55984168596670103</v>
      </c>
      <c r="AM14" s="63">
        <v>2.543656192875587</v>
      </c>
      <c r="AN14" s="63">
        <v>0.31934593204074885</v>
      </c>
      <c r="AO14" s="63">
        <v>2.1767407441330735</v>
      </c>
      <c r="AP14" s="63">
        <v>0.3437091910201972</v>
      </c>
      <c r="AQ14" s="63">
        <v>1.1836335112465493</v>
      </c>
      <c r="AR14" s="63">
        <v>0.1077690933124498</v>
      </c>
      <c r="AS14" s="63">
        <v>1.2351073666075434</v>
      </c>
      <c r="AT14" s="63">
        <v>0.11201836074378754</v>
      </c>
      <c r="AU14" s="63">
        <v>3.1342629899543972</v>
      </c>
      <c r="AV14" s="63">
        <v>1.6377431739358568</v>
      </c>
      <c r="AW14" s="63">
        <v>2.5065648314461049</v>
      </c>
      <c r="AX14" s="63">
        <v>2.7175518575152227</v>
      </c>
      <c r="AY14" s="137"/>
    </row>
    <row r="15" spans="1:51">
      <c r="A15" s="348" t="s">
        <v>90</v>
      </c>
      <c r="B15" s="17" t="s">
        <v>58</v>
      </c>
      <c r="C15" s="17" t="s">
        <v>85</v>
      </c>
      <c r="D15" s="113">
        <v>43.7</v>
      </c>
      <c r="E15" s="17" t="s">
        <v>182</v>
      </c>
      <c r="F15" s="63">
        <v>7620.5480294356294</v>
      </c>
      <c r="G15" s="63">
        <v>112900.86889027068</v>
      </c>
      <c r="H15" s="63">
        <v>249872.66172030455</v>
      </c>
      <c r="I15" s="63">
        <v>166.79722089051995</v>
      </c>
      <c r="J15" s="63">
        <v>11759.204072781655</v>
      </c>
      <c r="K15" s="63">
        <v>2752.1541446935789</v>
      </c>
      <c r="L15" s="63">
        <v>3294.2451125877687</v>
      </c>
      <c r="M15" s="63">
        <v>10.424826305657497</v>
      </c>
      <c r="N15" s="63">
        <v>20234.587859281201</v>
      </c>
      <c r="O15" s="63">
        <v>93.823436750917452</v>
      </c>
      <c r="P15" s="137">
        <v>364.8689206980124</v>
      </c>
      <c r="Q15" s="63">
        <v>19.168750982159374</v>
      </c>
      <c r="R15" s="63">
        <v>92.399320357785868</v>
      </c>
      <c r="S15" s="63">
        <v>38.82720831605431</v>
      </c>
      <c r="T15" s="63">
        <v>3.7874523869621126</v>
      </c>
      <c r="U15" s="63">
        <v>7.0348636103110076</v>
      </c>
      <c r="V15" s="63">
        <v>41.008267766698815</v>
      </c>
      <c r="W15" s="63">
        <v>288.27884585605665</v>
      </c>
      <c r="X15" s="63">
        <v>27.429625713925123</v>
      </c>
      <c r="Y15" s="63">
        <v>4.1276240672727402</v>
      </c>
      <c r="Z15" s="63">
        <v>152.24886613962479</v>
      </c>
      <c r="AA15" s="63">
        <v>9.4331460348389413</v>
      </c>
      <c r="AB15" s="63">
        <v>74.252408782457195</v>
      </c>
      <c r="AC15" s="63">
        <v>13.035078999446593</v>
      </c>
      <c r="AD15" s="63">
        <v>2.3004990442750892</v>
      </c>
      <c r="AE15" s="63">
        <v>1.3328372250257376</v>
      </c>
      <c r="AF15" s="63">
        <v>0.13075385794460129</v>
      </c>
      <c r="AG15" s="63">
        <v>25.966984755728721</v>
      </c>
      <c r="AH15" s="63">
        <v>42.838885541086668</v>
      </c>
      <c r="AI15" s="63">
        <v>4.6667910022034755</v>
      </c>
      <c r="AJ15" s="63">
        <v>16.290299200720142</v>
      </c>
      <c r="AK15" s="63">
        <v>2.7976238415817543</v>
      </c>
      <c r="AL15" s="63">
        <v>0.53675251831153259</v>
      </c>
      <c r="AM15" s="63">
        <v>2.4803279600207166</v>
      </c>
      <c r="AN15" s="63">
        <v>0.31990619899679235</v>
      </c>
      <c r="AO15" s="63">
        <v>2.0955780168707934</v>
      </c>
      <c r="AP15" s="63">
        <v>0.32892859496166865</v>
      </c>
      <c r="AQ15" s="63">
        <v>1.1447420750193447</v>
      </c>
      <c r="AR15" s="63">
        <v>8.6681656818261801E-2</v>
      </c>
      <c r="AS15" s="63">
        <v>1.2108237186530388</v>
      </c>
      <c r="AT15" s="63">
        <v>8.9820375618804418E-2</v>
      </c>
      <c r="AU15" s="63">
        <v>2.4815478921498233</v>
      </c>
      <c r="AV15" s="63">
        <v>1.1872262749086095</v>
      </c>
      <c r="AW15" s="63">
        <v>2.1112395058539959</v>
      </c>
      <c r="AX15" s="63">
        <v>2.5878501669870748</v>
      </c>
      <c r="AY15" s="137"/>
    </row>
    <row r="16" spans="1:51" s="5" customFormat="1">
      <c r="A16" s="349" t="s">
        <v>91</v>
      </c>
      <c r="B16" s="56" t="s">
        <v>58</v>
      </c>
      <c r="C16" s="56" t="s">
        <v>85</v>
      </c>
      <c r="D16" s="114">
        <v>43.7</v>
      </c>
      <c r="E16" s="56" t="s">
        <v>182</v>
      </c>
      <c r="F16" s="86">
        <v>7189.7721850605412</v>
      </c>
      <c r="G16" s="86">
        <v>105866.22490132565</v>
      </c>
      <c r="H16" s="86">
        <v>236150.3599508284</v>
      </c>
      <c r="I16" s="86">
        <v>9.7554575102585375</v>
      </c>
      <c r="J16" s="86">
        <v>11140.732476715248</v>
      </c>
      <c r="K16" s="86">
        <v>2663.2399003005808</v>
      </c>
      <c r="L16" s="86">
        <v>3082.7245732416977</v>
      </c>
      <c r="M16" s="86">
        <v>9.7554575102585375</v>
      </c>
      <c r="N16" s="86">
        <v>19101.185805086214</v>
      </c>
      <c r="O16" s="86">
        <v>87.799117592326823</v>
      </c>
      <c r="P16" s="138">
        <v>341.44101285904884</v>
      </c>
      <c r="Q16" s="86">
        <v>19.642977729885239</v>
      </c>
      <c r="R16" s="86">
        <v>89.711251906357973</v>
      </c>
      <c r="S16" s="86">
        <v>40.269303391425822</v>
      </c>
      <c r="T16" s="86">
        <v>3.847866929264121</v>
      </c>
      <c r="U16" s="86">
        <v>6.8781902752752258</v>
      </c>
      <c r="V16" s="86">
        <v>47.42319749019471</v>
      </c>
      <c r="W16" s="86">
        <v>299.17563868788511</v>
      </c>
      <c r="X16" s="86">
        <v>27.410748013560184</v>
      </c>
      <c r="Y16" s="86">
        <v>4.4801772016861978</v>
      </c>
      <c r="Z16" s="86">
        <v>155.02415253311523</v>
      </c>
      <c r="AA16" s="86">
        <v>9.4914569216231275</v>
      </c>
      <c r="AB16" s="86">
        <v>79.449231376762043</v>
      </c>
      <c r="AC16" s="86">
        <v>12.981664712792128</v>
      </c>
      <c r="AD16" s="86">
        <v>1.4489776397601895</v>
      </c>
      <c r="AE16" s="86">
        <v>1.2725351662881292</v>
      </c>
      <c r="AF16" s="86">
        <v>0.10273662101676255</v>
      </c>
      <c r="AG16" s="86">
        <v>26.470139027194431</v>
      </c>
      <c r="AH16" s="86">
        <v>43.460033273813679</v>
      </c>
      <c r="AI16" s="86">
        <v>4.6951026976655656</v>
      </c>
      <c r="AJ16" s="86">
        <v>16.452818545506069</v>
      </c>
      <c r="AK16" s="86">
        <v>2.8118313874294949</v>
      </c>
      <c r="AL16" s="86">
        <v>0.53648844678775975</v>
      </c>
      <c r="AM16" s="86">
        <v>2.5005959214828257</v>
      </c>
      <c r="AN16" s="86">
        <v>0.31870546433414204</v>
      </c>
      <c r="AO16" s="86">
        <v>2.1109098670457898</v>
      </c>
      <c r="AP16" s="86">
        <v>0.32976840199973334</v>
      </c>
      <c r="AQ16" s="86">
        <v>1.1635574422144219</v>
      </c>
      <c r="AR16" s="86">
        <v>0.10025662937215307</v>
      </c>
      <c r="AS16" s="86">
        <v>1.2079647223873864</v>
      </c>
      <c r="AT16" s="86">
        <v>0.10546336854635417</v>
      </c>
      <c r="AU16" s="86">
        <v>2.6290465072124132</v>
      </c>
      <c r="AV16" s="86">
        <v>1.2279474789336777</v>
      </c>
      <c r="AW16" s="86">
        <v>1.9461253751205998</v>
      </c>
      <c r="AX16" s="86">
        <v>2.6523676746425755</v>
      </c>
      <c r="AY16" s="138"/>
    </row>
    <row r="17" spans="1:51">
      <c r="A17" s="348"/>
      <c r="B17" s="17"/>
      <c r="C17" s="17"/>
      <c r="D17" s="346" t="s">
        <v>183</v>
      </c>
      <c r="E17" s="230" t="str">
        <f>IF(ISERROR(AVERAGE(E14:E16)), "DL", AVERAGE(E14:E16))</f>
        <v>DL</v>
      </c>
      <c r="F17" s="230">
        <f t="shared" ref="F17" si="4">IF(ISERROR(AVERAGE(F14:F16)), "DL", AVERAGE(F14:F16))</f>
        <v>7382.7854489304455</v>
      </c>
      <c r="G17" s="230">
        <f t="shared" ref="G17" si="5">IF(ISERROR(AVERAGE(G14:G16)), "DL", AVERAGE(G14:G16))</f>
        <v>110096.30536628369</v>
      </c>
      <c r="H17" s="230">
        <f t="shared" ref="H17" si="6">IF(ISERROR(AVERAGE(H14:H16)), "DL", AVERAGE(H14:H16))</f>
        <v>245477.4569576511</v>
      </c>
      <c r="I17" s="230">
        <f t="shared" ref="I17" si="7">IF(ISERROR(AVERAGE(I14:I16)), "DL", AVERAGE(I14:I16))</f>
        <v>101.17990221605362</v>
      </c>
      <c r="J17" s="230">
        <f t="shared" ref="J17" si="8">IF(ISERROR(AVERAGE(J14:J16)), "DL", AVERAGE(J14:J16))</f>
        <v>11500.369543365683</v>
      </c>
      <c r="K17" s="230">
        <f t="shared" ref="K17" si="9">IF(ISERROR(AVERAGE(K14:K16)), "DL", AVERAGE(K14:K16))</f>
        <v>2739.3930561514139</v>
      </c>
      <c r="L17" s="230">
        <f t="shared" ref="L17" si="10">IF(ISERROR(AVERAGE(L14:L16)), "DL", AVERAGE(L14:L16))</f>
        <v>3211.0933033910187</v>
      </c>
      <c r="M17" s="230">
        <f t="shared" ref="M17" si="11">IF(ISERROR(AVERAGE(M14:M16)), "DL", AVERAGE(M14:M16))</f>
        <v>12.773762617085458</v>
      </c>
      <c r="N17" s="230">
        <f t="shared" ref="N17" si="12">IF(ISERROR(AVERAGE(N14:N16)), "DL", AVERAGE(N14:N16))</f>
        <v>19736.414528360918</v>
      </c>
      <c r="O17" s="230">
        <f t="shared" ref="O17" si="13">IF(ISERROR(AVERAGE(O14:O16)), "DL", AVERAGE(O14:O16))</f>
        <v>90.775858173315328</v>
      </c>
      <c r="P17" s="347">
        <f t="shared" ref="P17" si="14">IF(ISERROR(AVERAGE(P14:P16)), "DL", AVERAGE(P14:P16))</f>
        <v>356.37667142128936</v>
      </c>
      <c r="Q17" s="230">
        <f t="shared" ref="Q17" si="15">IF(ISERROR(AVERAGE(Q14:Q16)), "DL", AVERAGE(Q14:Q16))</f>
        <v>19.524760475683856</v>
      </c>
      <c r="R17" s="230">
        <f t="shared" ref="R17" si="16">IF(ISERROR(AVERAGE(R14:R16)), "DL", AVERAGE(R14:R16))</f>
        <v>93.652326281137107</v>
      </c>
      <c r="S17" s="230">
        <f t="shared" ref="S17" si="17">IF(ISERROR(AVERAGE(S14:S16)), "DL", AVERAGE(S14:S16))</f>
        <v>40.489523341055609</v>
      </c>
      <c r="T17" s="230">
        <f t="shared" ref="T17" si="18">IF(ISERROR(AVERAGE(T14:T16)), "DL", AVERAGE(T14:T16))</f>
        <v>3.8309356865311983</v>
      </c>
      <c r="U17" s="230">
        <f t="shared" ref="U17" si="19">IF(ISERROR(AVERAGE(U14:U16)), "DL", AVERAGE(U14:U16))</f>
        <v>9.1469982279824027</v>
      </c>
      <c r="V17" s="230">
        <f t="shared" ref="V17" si="20">IF(ISERROR(AVERAGE(V14:V16)), "DL", AVERAGE(V14:V16))</f>
        <v>42.53185001761635</v>
      </c>
      <c r="W17" s="230">
        <f t="shared" ref="W17" si="21">IF(ISERROR(AVERAGE(W14:W16)), "DL", AVERAGE(W14:W16))</f>
        <v>292.28106653851029</v>
      </c>
      <c r="X17" s="230">
        <f t="shared" ref="X17" si="22">IF(ISERROR(AVERAGE(X14:X16)), "DL", AVERAGE(X14:X16))</f>
        <v>27.52455750047756</v>
      </c>
      <c r="Y17" s="230">
        <f t="shared" ref="Y17" si="23">IF(ISERROR(AVERAGE(Y14:Y16)), "DL", AVERAGE(Y14:Y16))</f>
        <v>4.3293005467991339</v>
      </c>
      <c r="Z17" s="230">
        <f t="shared" ref="Z17" si="24">IF(ISERROR(AVERAGE(Z14:Z16)), "DL", AVERAGE(Z14:Z16))</f>
        <v>154.45783335739213</v>
      </c>
      <c r="AA17" s="230">
        <f t="shared" ref="AA17" si="25">IF(ISERROR(AVERAGE(AA14:AA16)), "DL", AVERAGE(AA14:AA16))</f>
        <v>9.526694406850952</v>
      </c>
      <c r="AB17" s="230">
        <f t="shared" ref="AB17" si="26">IF(ISERROR(AVERAGE(AB14:AB16)), "DL", AVERAGE(AB14:AB16))</f>
        <v>77.886477424551728</v>
      </c>
      <c r="AC17" s="230">
        <f t="shared" ref="AC17" si="27">IF(ISERROR(AVERAGE(AC14:AC16)), "DL", AVERAGE(AC14:AC16))</f>
        <v>13.874183038465679</v>
      </c>
      <c r="AD17" s="230">
        <f t="shared" ref="AD17" si="28">IF(ISERROR(AVERAGE(AD14:AD16)), "DL", AVERAGE(AD14:AD16))</f>
        <v>2.1938180525831181</v>
      </c>
      <c r="AE17" s="230">
        <f t="shared" ref="AE17" si="29">IF(ISERROR(AVERAGE(AE14:AE16)), "DL", AVERAGE(AE14:AE16))</f>
        <v>1.6127229333869959</v>
      </c>
      <c r="AF17" s="230">
        <f t="shared" ref="AF17" si="30">IF(ISERROR(AVERAGE(AF14:AF16)), "DL", AVERAGE(AF14:AF16))</f>
        <v>0.20631527890041043</v>
      </c>
      <c r="AG17" s="230">
        <f t="shared" ref="AG17" si="31">IF(ISERROR(AVERAGE(AG14:AG16)), "DL", AVERAGE(AG14:AG16))</f>
        <v>26.288773568180265</v>
      </c>
      <c r="AH17" s="230">
        <f t="shared" ref="AH17" si="32">IF(ISERROR(AVERAGE(AH14:AH16)), "DL", AVERAGE(AH14:AH16))</f>
        <v>43.721922671805281</v>
      </c>
      <c r="AI17" s="230">
        <f t="shared" ref="AI17" si="33">IF(ISERROR(AVERAGE(AI14:AI16)), "DL", AVERAGE(AI14:AI16))</f>
        <v>4.693458078829555</v>
      </c>
      <c r="AJ17" s="230">
        <f t="shared" ref="AJ17" si="34">IF(ISERROR(AVERAGE(AJ14:AJ16)), "DL", AVERAGE(AJ14:AJ16))</f>
        <v>16.511491854768664</v>
      </c>
      <c r="AK17" s="230">
        <f t="shared" ref="AK17" si="35">IF(ISERROR(AVERAGE(AK14:AK16)), "DL", AVERAGE(AK14:AK16))</f>
        <v>2.864134764546558</v>
      </c>
      <c r="AL17" s="230">
        <f t="shared" ref="AL17" si="36">IF(ISERROR(AVERAGE(AL14:AL16)), "DL", AVERAGE(AL14:AL16))</f>
        <v>0.54436088368866442</v>
      </c>
      <c r="AM17" s="230">
        <f t="shared" ref="AM17" si="37">IF(ISERROR(AVERAGE(AM14:AM16)), "DL", AVERAGE(AM14:AM16))</f>
        <v>2.5081933581263764</v>
      </c>
      <c r="AN17" s="230">
        <f t="shared" ref="AN17" si="38">IF(ISERROR(AVERAGE(AN14:AN16)), "DL", AVERAGE(AN14:AN16))</f>
        <v>0.31931919845722773</v>
      </c>
      <c r="AO17" s="230">
        <f t="shared" ref="AO17" si="39">IF(ISERROR(AVERAGE(AO14:AO16)), "DL", AVERAGE(AO14:AO16))</f>
        <v>2.1277428760165518</v>
      </c>
      <c r="AP17" s="230">
        <f t="shared" ref="AP17" si="40">IF(ISERROR(AVERAGE(AP14:AP16)), "DL", AVERAGE(AP14:AP16))</f>
        <v>0.33413539599386644</v>
      </c>
      <c r="AQ17" s="230">
        <f t="shared" ref="AQ17" si="41">IF(ISERROR(AVERAGE(AQ14:AQ16)), "DL", AVERAGE(AQ14:AQ16))</f>
        <v>1.1639776761601053</v>
      </c>
      <c r="AR17" s="230">
        <f t="shared" ref="AR17" si="42">IF(ISERROR(AVERAGE(AR14:AR16)), "DL", AVERAGE(AR14:AR16))</f>
        <v>9.8235793167621557E-2</v>
      </c>
      <c r="AS17" s="230">
        <f t="shared" ref="AS17" si="43">IF(ISERROR(AVERAGE(AS14:AS16)), "DL", AVERAGE(AS14:AS16))</f>
        <v>1.2179652692159897</v>
      </c>
      <c r="AT17" s="230">
        <f t="shared" ref="AT17" si="44">IF(ISERROR(AVERAGE(AT14:AT16)), "DL", AVERAGE(AT14:AT16))</f>
        <v>0.10243403496964872</v>
      </c>
      <c r="AU17" s="230">
        <f t="shared" ref="AU17" si="45">IF(ISERROR(AVERAGE(AU14:AU16)), "DL", AVERAGE(AU14:AU16))</f>
        <v>2.748285796438878</v>
      </c>
      <c r="AV17" s="230">
        <f t="shared" ref="AV17" si="46">IF(ISERROR(AVERAGE(AV14:AV16)), "DL", AVERAGE(AV14:AV16))</f>
        <v>1.3509723092593813</v>
      </c>
      <c r="AW17" s="230">
        <f t="shared" ref="AW17" si="47">IF(ISERROR(AVERAGE(AW14:AW16)), "DL", AVERAGE(AW14:AW16))</f>
        <v>2.1879765708068999</v>
      </c>
      <c r="AX17" s="230">
        <f t="shared" ref="AX17" si="48">IF(ISERROR(AVERAGE(AX14:AX16)), "DL", AVERAGE(AX14:AX16))</f>
        <v>2.652589899714958</v>
      </c>
      <c r="AY17" s="347"/>
    </row>
    <row r="18" spans="1:51">
      <c r="A18" s="348"/>
      <c r="B18" s="17"/>
      <c r="C18" s="17"/>
      <c r="D18" s="120" t="s">
        <v>184</v>
      </c>
      <c r="E18" s="63" t="str">
        <f>IF(ISERROR(STDEV(E14:E16)), "-", STDEV(E14:E16))</f>
        <v>-</v>
      </c>
      <c r="F18" s="63">
        <f t="shared" ref="F18:AX18" si="49">IF(ISERROR(STDEV(F14:F16)), "-", STDEV(F14:F16))</f>
        <v>218.84659702348776</v>
      </c>
      <c r="G18" s="63">
        <f t="shared" si="49"/>
        <v>3727.6839893621177</v>
      </c>
      <c r="H18" s="63">
        <f t="shared" si="49"/>
        <v>8081.9590628890664</v>
      </c>
      <c r="I18" s="63">
        <f t="shared" si="49"/>
        <v>81.639663625551322</v>
      </c>
      <c r="J18" s="63">
        <f t="shared" si="49"/>
        <v>321.32171171570576</v>
      </c>
      <c r="K18" s="63">
        <f t="shared" si="49"/>
        <v>70.642419000516171</v>
      </c>
      <c r="L18" s="63">
        <f t="shared" si="49"/>
        <v>112.77704596519862</v>
      </c>
      <c r="M18" s="63">
        <f t="shared" si="49"/>
        <v>4.6602010662026636</v>
      </c>
      <c r="N18" s="63">
        <f t="shared" si="49"/>
        <v>578.99757300304998</v>
      </c>
      <c r="O18" s="63">
        <f t="shared" si="49"/>
        <v>3.0127842351326288</v>
      </c>
      <c r="P18" s="137">
        <f t="shared" si="49"/>
        <v>12.975163152857148</v>
      </c>
      <c r="Q18" s="63">
        <f t="shared" si="49"/>
        <v>0.31405670487410914</v>
      </c>
      <c r="R18" s="63">
        <f t="shared" si="49"/>
        <v>4.6947077233263643</v>
      </c>
      <c r="S18" s="63">
        <f t="shared" si="49"/>
        <v>1.7826561641647658</v>
      </c>
      <c r="T18" s="63">
        <f t="shared" si="49"/>
        <v>3.7963640790411729E-2</v>
      </c>
      <c r="U18" s="63">
        <f t="shared" si="49"/>
        <v>3.7948161993954623</v>
      </c>
      <c r="V18" s="63">
        <f t="shared" si="49"/>
        <v>4.3352292650468787</v>
      </c>
      <c r="W18" s="63">
        <f t="shared" si="49"/>
        <v>5.996607062422707</v>
      </c>
      <c r="X18" s="63">
        <f t="shared" si="49"/>
        <v>0.18102149411083329</v>
      </c>
      <c r="Y18" s="63">
        <f t="shared" si="49"/>
        <v>0.18168350168281203</v>
      </c>
      <c r="Z18" s="63">
        <f t="shared" si="49"/>
        <v>1.9872778074534829</v>
      </c>
      <c r="AA18" s="63">
        <f t="shared" si="49"/>
        <v>0.11527960638438896</v>
      </c>
      <c r="AB18" s="63">
        <f t="shared" si="49"/>
        <v>3.1574514529232163</v>
      </c>
      <c r="AC18" s="63">
        <f t="shared" si="49"/>
        <v>1.4998667547260647</v>
      </c>
      <c r="AD18" s="63">
        <f t="shared" si="49"/>
        <v>0.69764443713857982</v>
      </c>
      <c r="AE18" s="63">
        <f t="shared" si="49"/>
        <v>0.53784516433532925</v>
      </c>
      <c r="AF18" s="63">
        <f t="shared" si="49"/>
        <v>0.15577104119900723</v>
      </c>
      <c r="AG18" s="63">
        <f t="shared" si="49"/>
        <v>0.27942815510699071</v>
      </c>
      <c r="AH18" s="63">
        <f t="shared" si="49"/>
        <v>1.0390373879588151</v>
      </c>
      <c r="AI18" s="63">
        <f t="shared" si="49"/>
        <v>2.5883982892445916E-2</v>
      </c>
      <c r="AJ18" s="63">
        <f t="shared" si="49"/>
        <v>0.25563030419427279</v>
      </c>
      <c r="AK18" s="63">
        <f t="shared" si="49"/>
        <v>0.10314112670371604</v>
      </c>
      <c r="AL18" s="63">
        <f t="shared" si="49"/>
        <v>1.3407418201173695E-2</v>
      </c>
      <c r="AM18" s="63">
        <f t="shared" si="49"/>
        <v>3.2340486264042859E-2</v>
      </c>
      <c r="AN18" s="63">
        <f t="shared" si="49"/>
        <v>6.0081356999355058E-4</v>
      </c>
      <c r="AO18" s="63">
        <f t="shared" si="49"/>
        <v>4.3120293568343716E-2</v>
      </c>
      <c r="AP18" s="63">
        <f t="shared" si="49"/>
        <v>8.3017758564022347E-3</v>
      </c>
      <c r="AQ18" s="63">
        <f t="shared" si="49"/>
        <v>1.9449123383343241E-2</v>
      </c>
      <c r="AR18" s="63">
        <f t="shared" si="49"/>
        <v>1.0687975893416954E-2</v>
      </c>
      <c r="AS18" s="63">
        <f t="shared" si="49"/>
        <v>1.4914157440093345E-2</v>
      </c>
      <c r="AT18" s="63">
        <f t="shared" si="49"/>
        <v>1.1404835919094115E-2</v>
      </c>
      <c r="AU18" s="63">
        <f t="shared" si="49"/>
        <v>0.34230506247633979</v>
      </c>
      <c r="AV18" s="63">
        <f t="shared" si="49"/>
        <v>0.24918406998599027</v>
      </c>
      <c r="AW18" s="63">
        <f t="shared" si="49"/>
        <v>0.28799223757733095</v>
      </c>
      <c r="AX18" s="63">
        <f t="shared" si="49"/>
        <v>6.4851130826316009E-2</v>
      </c>
      <c r="AY18" s="137"/>
    </row>
    <row r="19" spans="1:51">
      <c r="A19" s="348"/>
      <c r="B19" s="17"/>
      <c r="C19" s="17"/>
      <c r="D19" s="120" t="s">
        <v>185</v>
      </c>
      <c r="E19" s="63" t="str">
        <f>IF(ISERROR(STDEV(E15:E17)), "-", E18*3)</f>
        <v>-</v>
      </c>
      <c r="F19" s="63">
        <f t="shared" ref="F19" si="50">IF(ISERROR(STDEV(F15:F17)), "-", F18*3)</f>
        <v>656.53979107046325</v>
      </c>
      <c r="G19" s="63">
        <f t="shared" ref="G19" si="51">IF(ISERROR(STDEV(G15:G17)), "-", G18*3)</f>
        <v>11183.051968086353</v>
      </c>
      <c r="H19" s="63">
        <f t="shared" ref="H19" si="52">IF(ISERROR(STDEV(H15:H17)), "-", H18*3)</f>
        <v>24245.8771886672</v>
      </c>
      <c r="I19" s="63">
        <f t="shared" ref="I19" si="53">IF(ISERROR(STDEV(I15:I17)), "-", I18*3)</f>
        <v>244.91899087665396</v>
      </c>
      <c r="J19" s="63">
        <f t="shared" ref="J19" si="54">IF(ISERROR(STDEV(J15:J17)), "-", J18*3)</f>
        <v>963.96513514711728</v>
      </c>
      <c r="K19" s="63">
        <f t="shared" ref="K19" si="55">IF(ISERROR(STDEV(K15:K17)), "-", K18*3)</f>
        <v>211.92725700154853</v>
      </c>
      <c r="L19" s="63">
        <f t="shared" ref="L19" si="56">IF(ISERROR(STDEV(L15:L17)), "-", L18*3)</f>
        <v>338.33113789559587</v>
      </c>
      <c r="M19" s="63">
        <f t="shared" ref="M19" si="57">IF(ISERROR(STDEV(M15:M17)), "-", M18*3)</f>
        <v>13.980603198607991</v>
      </c>
      <c r="N19" s="63">
        <f t="shared" ref="N19" si="58">IF(ISERROR(STDEV(N15:N17)), "-", N18*3)</f>
        <v>1736.9927190091498</v>
      </c>
      <c r="O19" s="63">
        <f t="shared" ref="O19" si="59">IF(ISERROR(STDEV(O15:O17)), "-", O18*3)</f>
        <v>9.0383527053978874</v>
      </c>
      <c r="P19" s="137">
        <f t="shared" ref="P19" si="60">IF(ISERROR(STDEV(P15:P17)), "-", P18*3)</f>
        <v>38.925489458571441</v>
      </c>
      <c r="Q19" s="63">
        <f t="shared" ref="Q19" si="61">IF(ISERROR(STDEV(Q15:Q17)), "-", Q18*3)</f>
        <v>0.94217011462232736</v>
      </c>
      <c r="R19" s="63">
        <f t="shared" ref="R19" si="62">IF(ISERROR(STDEV(R15:R17)), "-", R18*3)</f>
        <v>14.084123169979094</v>
      </c>
      <c r="S19" s="63">
        <f t="shared" ref="S19" si="63">IF(ISERROR(STDEV(S15:S17)), "-", S18*3)</f>
        <v>5.3479684924942976</v>
      </c>
      <c r="T19" s="63">
        <f t="shared" ref="T19" si="64">IF(ISERROR(STDEV(T15:T17)), "-", T18*3)</f>
        <v>0.11389092237123519</v>
      </c>
      <c r="U19" s="63">
        <f t="shared" ref="U19" si="65">IF(ISERROR(STDEV(U15:U17)), "-", U18*3)</f>
        <v>11.384448598186387</v>
      </c>
      <c r="V19" s="63">
        <f t="shared" ref="V19" si="66">IF(ISERROR(STDEV(V15:V17)), "-", V18*3)</f>
        <v>13.005687795140636</v>
      </c>
      <c r="W19" s="63">
        <f t="shared" ref="W19" si="67">IF(ISERROR(STDEV(W15:W17)), "-", W18*3)</f>
        <v>17.98982118726812</v>
      </c>
      <c r="X19" s="63">
        <f t="shared" ref="X19" si="68">IF(ISERROR(STDEV(X15:X17)), "-", X18*3)</f>
        <v>0.54306448233249993</v>
      </c>
      <c r="Y19" s="63">
        <f t="shared" ref="Y19" si="69">IF(ISERROR(STDEV(Y15:Y17)), "-", Y18*3)</f>
        <v>0.54505050504843611</v>
      </c>
      <c r="Z19" s="63">
        <f t="shared" ref="Z19" si="70">IF(ISERROR(STDEV(Z15:Z17)), "-", Z18*3)</f>
        <v>5.9618334223604492</v>
      </c>
      <c r="AA19" s="63">
        <f t="shared" ref="AA19" si="71">IF(ISERROR(STDEV(AA15:AA17)), "-", AA18*3)</f>
        <v>0.34583881915316689</v>
      </c>
      <c r="AB19" s="63">
        <f t="shared" ref="AB19" si="72">IF(ISERROR(STDEV(AB15:AB17)), "-", AB18*3)</f>
        <v>9.4723543587696497</v>
      </c>
      <c r="AC19" s="63">
        <f t="shared" ref="AC19" si="73">IF(ISERROR(STDEV(AC15:AC17)), "-", AC18*3)</f>
        <v>4.499600264178194</v>
      </c>
      <c r="AD19" s="63">
        <f t="shared" ref="AD19" si="74">IF(ISERROR(STDEV(AD15:AD17)), "-", AD18*3)</f>
        <v>2.0929333114157394</v>
      </c>
      <c r="AE19" s="63">
        <f t="shared" ref="AE19" si="75">IF(ISERROR(STDEV(AE15:AE17)), "-", AE18*3)</f>
        <v>1.6135354930059878</v>
      </c>
      <c r="AF19" s="63">
        <f t="shared" ref="AF19" si="76">IF(ISERROR(STDEV(AF15:AF17)), "-", AF18*3)</f>
        <v>0.46731312359702171</v>
      </c>
      <c r="AG19" s="63">
        <f t="shared" ref="AG19" si="77">IF(ISERROR(STDEV(AG15:AG17)), "-", AG18*3)</f>
        <v>0.83828446532097212</v>
      </c>
      <c r="AH19" s="63">
        <f t="shared" ref="AH19" si="78">IF(ISERROR(STDEV(AH15:AH17)), "-", AH18*3)</f>
        <v>3.1171121638764454</v>
      </c>
      <c r="AI19" s="63">
        <f t="shared" ref="AI19" si="79">IF(ISERROR(STDEV(AI15:AI17)), "-", AI18*3)</f>
        <v>7.765194867733774E-2</v>
      </c>
      <c r="AJ19" s="63">
        <f t="shared" ref="AJ19" si="80">IF(ISERROR(STDEV(AJ15:AJ17)), "-", AJ18*3)</f>
        <v>0.76689091258281838</v>
      </c>
      <c r="AK19" s="63">
        <f t="shared" ref="AK19" si="81">IF(ISERROR(STDEV(AK15:AK17)), "-", AK18*3)</f>
        <v>0.30942338011114812</v>
      </c>
      <c r="AL19" s="63">
        <f t="shared" ref="AL19" si="82">IF(ISERROR(STDEV(AL15:AL17)), "-", AL18*3)</f>
        <v>4.0222254603521086E-2</v>
      </c>
      <c r="AM19" s="63">
        <f t="shared" ref="AM19" si="83">IF(ISERROR(STDEV(AM15:AM17)), "-", AM18*3)</f>
        <v>9.7021458792128576E-2</v>
      </c>
      <c r="AN19" s="63">
        <f t="shared" ref="AN19" si="84">IF(ISERROR(STDEV(AN15:AN17)), "-", AN18*3)</f>
        <v>1.8024407099806517E-3</v>
      </c>
      <c r="AO19" s="63">
        <f t="shared" ref="AO19" si="85">IF(ISERROR(STDEV(AO15:AO17)), "-", AO18*3)</f>
        <v>0.12936088070503116</v>
      </c>
      <c r="AP19" s="63">
        <f t="shared" ref="AP19" si="86">IF(ISERROR(STDEV(AP15:AP17)), "-", AP18*3)</f>
        <v>2.4905327569206704E-2</v>
      </c>
      <c r="AQ19" s="63">
        <f t="shared" ref="AQ19" si="87">IF(ISERROR(STDEV(AQ15:AQ17)), "-", AQ18*3)</f>
        <v>5.834737015002972E-2</v>
      </c>
      <c r="AR19" s="63">
        <f t="shared" ref="AR19" si="88">IF(ISERROR(STDEV(AR15:AR17)), "-", AR18*3)</f>
        <v>3.2063927680250862E-2</v>
      </c>
      <c r="AS19" s="63">
        <f t="shared" ref="AS19" si="89">IF(ISERROR(STDEV(AS15:AS17)), "-", AS18*3)</f>
        <v>4.474247232028003E-2</v>
      </c>
      <c r="AT19" s="63">
        <f t="shared" ref="AT19" si="90">IF(ISERROR(STDEV(AT15:AT17)), "-", AT18*3)</f>
        <v>3.4214507757282346E-2</v>
      </c>
      <c r="AU19" s="63">
        <f t="shared" ref="AU19" si="91">IF(ISERROR(STDEV(AU15:AU17)), "-", AU18*3)</f>
        <v>1.0269151874290194</v>
      </c>
      <c r="AV19" s="63">
        <f t="shared" ref="AV19" si="92">IF(ISERROR(STDEV(AV15:AV17)), "-", AV18*3)</f>
        <v>0.74755220995797078</v>
      </c>
      <c r="AW19" s="63">
        <f t="shared" ref="AW19" si="93">IF(ISERROR(STDEV(AW15:AW17)), "-", AW18*3)</f>
        <v>0.86397671273199284</v>
      </c>
      <c r="AX19" s="63">
        <f t="shared" ref="AX19" si="94">IF(ISERROR(STDEV(AX15:AX17)), "-", AX18*3)</f>
        <v>0.19455339247894804</v>
      </c>
      <c r="AY19" s="137"/>
    </row>
    <row r="20" spans="1:51">
      <c r="A20" s="348"/>
      <c r="B20" s="17"/>
      <c r="C20" s="17"/>
      <c r="D20" s="120" t="s">
        <v>186</v>
      </c>
      <c r="E20" s="63" t="str">
        <f>IF(ISERROR(E18/SQRT(2)), "-", E18/SQRT(2))</f>
        <v>-</v>
      </c>
      <c r="F20" s="63">
        <f t="shared" ref="F20" si="95">IF(ISERROR(F18/SQRT(2)), "-", F18/SQRT(2))</f>
        <v>154.7479127949079</v>
      </c>
      <c r="G20" s="63">
        <f t="shared" ref="G20" si="96">IF(ISERROR(G18/SQRT(2)), "-", G18/SQRT(2))</f>
        <v>2635.8706269984755</v>
      </c>
      <c r="H20" s="63">
        <f t="shared" ref="H20" si="97">IF(ISERROR(H18/SQRT(2)), "-", H18/SQRT(2))</f>
        <v>5714.8080586409333</v>
      </c>
      <c r="I20" s="63">
        <f t="shared" ref="I20" si="98">IF(ISERROR(I18/SQRT(2)), "-", I18/SQRT(2))</f>
        <v>57.72795976341606</v>
      </c>
      <c r="J20" s="63">
        <f t="shared" ref="J20" si="99">IF(ISERROR(J18/SQRT(2)), "-", J18/SQRT(2))</f>
        <v>227.20876129664444</v>
      </c>
      <c r="K20" s="63">
        <f t="shared" ref="K20" si="100">IF(ISERROR(K18/SQRT(2)), "-", K18/SQRT(2))</f>
        <v>49.951733514686389</v>
      </c>
      <c r="L20" s="63">
        <f t="shared" ref="L20" si="101">IF(ISERROR(L18/SQRT(2)), "-", L18/SQRT(2))</f>
        <v>79.745413964178908</v>
      </c>
      <c r="M20" s="63">
        <f t="shared" ref="M20" si="102">IF(ISERROR(M18/SQRT(2)), "-", M18/SQRT(2))</f>
        <v>3.295259775604682</v>
      </c>
      <c r="N20" s="63">
        <f t="shared" ref="N20" si="103">IF(ISERROR(N18/SQRT(2)), "-", N18/SQRT(2))</f>
        <v>409.41311016100968</v>
      </c>
      <c r="O20" s="63">
        <f t="shared" ref="O20" si="104">IF(ISERROR(O18/SQRT(2)), "-", O18/SQRT(2))</f>
        <v>2.1303601629142075</v>
      </c>
      <c r="P20" s="137">
        <f t="shared" ref="P20" si="105">IF(ISERROR(P18/SQRT(2)), "-", P18/SQRT(2))</f>
        <v>9.1748258523871122</v>
      </c>
      <c r="Q20" s="63">
        <f t="shared" ref="Q20" si="106">IF(ISERROR(Q18/SQRT(2)), "-", Q18/SQRT(2))</f>
        <v>0.2220716256935848</v>
      </c>
      <c r="R20" s="63">
        <f t="shared" ref="R20" si="107">IF(ISERROR(R18/SQRT(2)), "-", R18/SQRT(2))</f>
        <v>3.3196596668529299</v>
      </c>
      <c r="S20" s="63">
        <f t="shared" ref="S20" si="108">IF(ISERROR(S18/SQRT(2)), "-", S18/SQRT(2))</f>
        <v>1.2605282622049052</v>
      </c>
      <c r="T20" s="63">
        <f t="shared" ref="T20" si="109">IF(ISERROR(T18/SQRT(2)), "-", T18/SQRT(2))</f>
        <v>2.6844347841430354E-2</v>
      </c>
      <c r="U20" s="63">
        <f t="shared" ref="U20" si="110">IF(ISERROR(U18/SQRT(2)), "-", U18/SQRT(2))</f>
        <v>2.683340267949093</v>
      </c>
      <c r="V20" s="63">
        <f t="shared" ref="V20" si="111">IF(ISERROR(V18/SQRT(2)), "-", V18/SQRT(2))</f>
        <v>3.0654700113130202</v>
      </c>
      <c r="W20" s="63">
        <f t="shared" ref="W20" si="112">IF(ISERROR(W18/SQRT(2)), "-", W18/SQRT(2))</f>
        <v>4.2402415179502384</v>
      </c>
      <c r="X20" s="63">
        <f t="shared" ref="X20" si="113">IF(ISERROR(X18/SQRT(2)), "-", X18/SQRT(2))</f>
        <v>0.12800152602629089</v>
      </c>
      <c r="Y20" s="63">
        <f t="shared" ref="Y20" si="114">IF(ISERROR(Y18/SQRT(2)), "-", Y18/SQRT(2))</f>
        <v>0.12846963606963388</v>
      </c>
      <c r="Z20" s="63">
        <f t="shared" ref="Z20" si="115">IF(ISERROR(Z18/SQRT(2)), "-", Z18/SQRT(2))</f>
        <v>1.4052176137518917</v>
      </c>
      <c r="AA20" s="63">
        <f t="shared" ref="AA20" si="116">IF(ISERROR(AA18/SQRT(2)), "-", AA18/SQRT(2))</f>
        <v>8.1514991406917439E-2</v>
      </c>
      <c r="AB20" s="63">
        <f t="shared" ref="AB20" si="117">IF(ISERROR(AB18/SQRT(2)), "-", AB18/SQRT(2))</f>
        <v>2.2326553336293231</v>
      </c>
      <c r="AC20" s="63">
        <f t="shared" ref="AC20" si="118">IF(ISERROR(AC18/SQRT(2)), "-", AC18/SQRT(2))</f>
        <v>1.0605659531430605</v>
      </c>
      <c r="AD20" s="63">
        <f t="shared" ref="AD20" si="119">IF(ISERROR(AD18/SQRT(2)), "-", AD18/SQRT(2))</f>
        <v>0.49330911235776181</v>
      </c>
      <c r="AE20" s="63">
        <f t="shared" ref="AE20" si="120">IF(ISERROR(AE18/SQRT(2)), "-", AE18/SQRT(2))</f>
        <v>0.38031396292990433</v>
      </c>
      <c r="AF20" s="63">
        <f t="shared" ref="AF20" si="121">IF(ISERROR(AF18/SQRT(2)), "-", AF18/SQRT(2))</f>
        <v>0.11014675954430707</v>
      </c>
      <c r="AG20" s="63">
        <f t="shared" ref="AG20" si="122">IF(ISERROR(AG18/SQRT(2)), "-", AG18/SQRT(2))</f>
        <v>0.19758554333059952</v>
      </c>
      <c r="AH20" s="63">
        <f t="shared" ref="AH20" si="123">IF(ISERROR(AH18/SQRT(2)), "-", AH18/SQRT(2))</f>
        <v>0.73471038293203572</v>
      </c>
      <c r="AI20" s="63">
        <f t="shared" ref="AI20" si="124">IF(ISERROR(AI18/SQRT(2)), "-", AI18/SQRT(2))</f>
        <v>1.8302739827365092E-2</v>
      </c>
      <c r="AJ20" s="63">
        <f t="shared" ref="AJ20" si="125">IF(ISERROR(AJ18/SQRT(2)), "-", AJ18/SQRT(2))</f>
        <v>0.18075792157255022</v>
      </c>
      <c r="AK20" s="63">
        <f t="shared" ref="AK20" si="126">IF(ISERROR(AK18/SQRT(2)), "-", AK18/SQRT(2))</f>
        <v>7.293179011141851E-2</v>
      </c>
      <c r="AL20" s="63">
        <f t="shared" ref="AL20" si="127">IF(ISERROR(AL18/SQRT(2)), "-", AL18/SQRT(2))</f>
        <v>9.4804763282538614E-3</v>
      </c>
      <c r="AM20" s="63">
        <f t="shared" ref="AM20" si="128">IF(ISERROR(AM18/SQRT(2)), "-", AM18/SQRT(2))</f>
        <v>2.2868177144175099E-2</v>
      </c>
      <c r="AN20" s="63">
        <f t="shared" ref="AN20" si="129">IF(ISERROR(AN18/SQRT(2)), "-", AN18/SQRT(2))</f>
        <v>4.2483934957133801E-4</v>
      </c>
      <c r="AO20" s="63">
        <f t="shared" ref="AO20" si="130">IF(ISERROR(AO18/SQRT(2)), "-", AO18/SQRT(2))</f>
        <v>3.0490651988930511E-2</v>
      </c>
      <c r="AP20" s="63">
        <f t="shared" ref="AP20" si="131">IF(ISERROR(AP18/SQRT(2)), "-", AP18/SQRT(2))</f>
        <v>5.8702420039527777E-3</v>
      </c>
      <c r="AQ20" s="63">
        <f t="shared" ref="AQ20" si="132">IF(ISERROR(AQ18/SQRT(2)), "-", AQ18/SQRT(2))</f>
        <v>1.3752607032495853E-2</v>
      </c>
      <c r="AR20" s="63">
        <f t="shared" ref="AR20" si="133">IF(ISERROR(AR18/SQRT(2)), "-", AR18/SQRT(2))</f>
        <v>7.5575402313934762E-3</v>
      </c>
      <c r="AS20" s="63">
        <f t="shared" ref="AS20" si="134">IF(ISERROR(AS18/SQRT(2)), "-", AS18/SQRT(2))</f>
        <v>1.0545901861573804E-2</v>
      </c>
      <c r="AT20" s="63">
        <f t="shared" ref="AT20" si="135">IF(ISERROR(AT18/SQRT(2)), "-", AT18/SQRT(2))</f>
        <v>8.0644368167113595E-3</v>
      </c>
      <c r="AU20" s="63">
        <f t="shared" ref="AU20" si="136">IF(ISERROR(AU18/SQRT(2)), "-", AU18/SQRT(2))</f>
        <v>0.24204623091150468</v>
      </c>
      <c r="AV20" s="63">
        <f t="shared" ref="AV20" si="137">IF(ISERROR(AV18/SQRT(2)), "-", AV18/SQRT(2))</f>
        <v>0.17619974565075697</v>
      </c>
      <c r="AW20" s="63">
        <f t="shared" ref="AW20" si="138">IF(ISERROR(AW18/SQRT(2)), "-", AW18/SQRT(2))</f>
        <v>0.20364126412001796</v>
      </c>
      <c r="AX20" s="63">
        <f t="shared" ref="AX20" si="139">IF(ISERROR(AX18/SQRT(2)), "-", AX18/SQRT(2))</f>
        <v>4.5856674374903997E-2</v>
      </c>
      <c r="AY20" s="137"/>
    </row>
    <row r="21" spans="1:51">
      <c r="A21" s="348"/>
      <c r="B21" s="17"/>
      <c r="C21" s="17"/>
      <c r="D21" s="113"/>
      <c r="E21" s="17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137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137"/>
    </row>
    <row r="22" spans="1:51">
      <c r="A22" s="348"/>
      <c r="B22" s="17"/>
      <c r="C22" s="17"/>
      <c r="D22" s="113"/>
      <c r="E22" s="17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137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137"/>
    </row>
    <row r="23" spans="1:51">
      <c r="A23" s="348" t="s">
        <v>187</v>
      </c>
      <c r="B23" s="17" t="s">
        <v>58</v>
      </c>
      <c r="C23" s="17" t="s">
        <v>85</v>
      </c>
      <c r="D23" s="113">
        <v>135</v>
      </c>
      <c r="E23" s="17" t="s">
        <v>182</v>
      </c>
      <c r="F23" s="63">
        <v>4470.2916536585371</v>
      </c>
      <c r="G23" s="63">
        <v>101464.76552520326</v>
      </c>
      <c r="H23" s="63">
        <v>294437.28933821141</v>
      </c>
      <c r="I23" s="63">
        <v>98.681934959349604</v>
      </c>
      <c r="J23" s="63">
        <v>14338.485149593498</v>
      </c>
      <c r="K23" s="63">
        <v>1194.0514130081301</v>
      </c>
      <c r="L23" s="63">
        <v>3779.5181089430898</v>
      </c>
      <c r="M23" s="63">
        <v>9.8681934959349604</v>
      </c>
      <c r="N23" s="63">
        <v>12266.164515447157</v>
      </c>
      <c r="O23" s="63">
        <v>39.472773983739842</v>
      </c>
      <c r="P23" s="137">
        <v>473.6732878048781</v>
      </c>
      <c r="Q23" s="63">
        <v>14.784967899490749</v>
      </c>
      <c r="R23" s="63">
        <v>56.825665741646027</v>
      </c>
      <c r="S23" s="63">
        <v>22.697332752201774</v>
      </c>
      <c r="T23" s="63">
        <v>3.6980331122608283</v>
      </c>
      <c r="U23" s="63" t="s">
        <v>188</v>
      </c>
      <c r="V23" s="63">
        <v>9.3802552919793438</v>
      </c>
      <c r="W23" s="63">
        <v>28.875387904125539</v>
      </c>
      <c r="X23" s="63">
        <v>22.726434604079252</v>
      </c>
      <c r="Y23" s="63">
        <v>5.7757572821988967</v>
      </c>
      <c r="Z23" s="63">
        <v>79.320035171479148</v>
      </c>
      <c r="AA23" s="63">
        <v>10.745132377160335</v>
      </c>
      <c r="AB23" s="63">
        <v>97.108582741308652</v>
      </c>
      <c r="AC23" s="63">
        <v>13.53697487200419</v>
      </c>
      <c r="AD23" s="63">
        <v>0.63606273834172322</v>
      </c>
      <c r="AE23" s="63">
        <v>0.70530717459853876</v>
      </c>
      <c r="AF23" s="63">
        <v>2.6791428229394103E-2</v>
      </c>
      <c r="AG23" s="63">
        <v>29.251392350009187</v>
      </c>
      <c r="AH23" s="63">
        <v>55.696591498175152</v>
      </c>
      <c r="AI23" s="63">
        <v>6.1276964180767814</v>
      </c>
      <c r="AJ23" s="63">
        <v>22.052163407663745</v>
      </c>
      <c r="AK23" s="63">
        <v>3.8038243587824407</v>
      </c>
      <c r="AL23" s="63">
        <v>0.7005395263119123</v>
      </c>
      <c r="AM23" s="63">
        <v>3.1290333943838862</v>
      </c>
      <c r="AN23" s="63">
        <v>0.38194872263860358</v>
      </c>
      <c r="AO23" s="63">
        <v>2.5434272578686015</v>
      </c>
      <c r="AP23" s="63">
        <v>0.42501661137706226</v>
      </c>
      <c r="AQ23" s="63">
        <v>1.4174519339543827</v>
      </c>
      <c r="AR23" s="63">
        <v>0.13835317281576429</v>
      </c>
      <c r="AS23" s="63">
        <v>1.4614591211431591</v>
      </c>
      <c r="AT23" s="63">
        <v>0.14313113131682206</v>
      </c>
      <c r="AU23" s="63">
        <v>3.4087182262805884</v>
      </c>
      <c r="AV23" s="63">
        <v>1.3001047989120873</v>
      </c>
      <c r="AW23" s="63">
        <v>1.8584469545968769</v>
      </c>
      <c r="AX23" s="63">
        <v>4.8353637063684554</v>
      </c>
      <c r="AY23" s="137"/>
    </row>
    <row r="24" spans="1:51">
      <c r="A24" s="348" t="s">
        <v>99</v>
      </c>
      <c r="B24" s="17" t="s">
        <v>58</v>
      </c>
      <c r="C24" s="17" t="s">
        <v>85</v>
      </c>
      <c r="D24" s="113">
        <v>135</v>
      </c>
      <c r="E24" s="17" t="s">
        <v>182</v>
      </c>
      <c r="F24" s="63">
        <v>5214.9265249987366</v>
      </c>
      <c r="G24" s="63">
        <v>104827.13903662177</v>
      </c>
      <c r="H24" s="63">
        <v>305617.05857224565</v>
      </c>
      <c r="I24" s="63">
        <v>81.324390253391599</v>
      </c>
      <c r="J24" s="63">
        <v>15024.681099314097</v>
      </c>
      <c r="K24" s="63">
        <v>1169.0381098925043</v>
      </c>
      <c r="L24" s="63">
        <v>3964.5640248528407</v>
      </c>
      <c r="M24" s="63">
        <v>10.16554878167395</v>
      </c>
      <c r="N24" s="63">
        <v>12747.598172219134</v>
      </c>
      <c r="O24" s="63">
        <v>40.662195126695799</v>
      </c>
      <c r="P24" s="137">
        <v>487.94634152034962</v>
      </c>
      <c r="Q24" s="63">
        <v>15.007099193526789</v>
      </c>
      <c r="R24" s="63">
        <v>64.199243033414547</v>
      </c>
      <c r="S24" s="63">
        <v>23.972048271702619</v>
      </c>
      <c r="T24" s="63">
        <v>3.8345147476504606</v>
      </c>
      <c r="U24" s="63">
        <v>0.15141228070365123</v>
      </c>
      <c r="V24" s="63">
        <v>12.634554391164585</v>
      </c>
      <c r="W24" s="63">
        <v>38.144825770959258</v>
      </c>
      <c r="X24" s="63">
        <v>23.524121574879228</v>
      </c>
      <c r="Y24" s="63">
        <v>5.6417279866824188</v>
      </c>
      <c r="Z24" s="63">
        <v>84.236281139903838</v>
      </c>
      <c r="AA24" s="63">
        <v>11.259784949027436</v>
      </c>
      <c r="AB24" s="63">
        <v>103.55493200203371</v>
      </c>
      <c r="AC24" s="63">
        <v>14.235122944499249</v>
      </c>
      <c r="AD24" s="63">
        <v>0.52715180846682363</v>
      </c>
      <c r="AE24" s="63">
        <v>0.58951354665697464</v>
      </c>
      <c r="AF24" s="63">
        <v>2.8024506734345787E-2</v>
      </c>
      <c r="AG24" s="63">
        <v>30.026291643671811</v>
      </c>
      <c r="AH24" s="63">
        <v>57.212635436451883</v>
      </c>
      <c r="AI24" s="63">
        <v>6.2336178016874619</v>
      </c>
      <c r="AJ24" s="63">
        <v>22.311583002524774</v>
      </c>
      <c r="AK24" s="63">
        <v>3.9130124569209821</v>
      </c>
      <c r="AL24" s="63">
        <v>0.71779571800172426</v>
      </c>
      <c r="AM24" s="63">
        <v>3.1941553262111713</v>
      </c>
      <c r="AN24" s="63">
        <v>0.39464265432625339</v>
      </c>
      <c r="AO24" s="63">
        <v>2.6587563034598629</v>
      </c>
      <c r="AP24" s="63">
        <v>0.42839432645143377</v>
      </c>
      <c r="AQ24" s="63">
        <v>1.472301062235462</v>
      </c>
      <c r="AR24" s="63">
        <v>0.14443642572437118</v>
      </c>
      <c r="AS24" s="63">
        <v>1.5105844124844037</v>
      </c>
      <c r="AT24" s="63">
        <v>0.14879511200114831</v>
      </c>
      <c r="AU24" s="63">
        <v>3.5953979878449842</v>
      </c>
      <c r="AV24" s="63">
        <v>1.2912836987731768</v>
      </c>
      <c r="AW24" s="63">
        <v>1.7265476115597256</v>
      </c>
      <c r="AX24" s="63">
        <v>5.0134188432989735</v>
      </c>
      <c r="AY24" s="137"/>
    </row>
    <row r="25" spans="1:51" s="5" customFormat="1">
      <c r="A25" s="349" t="s">
        <v>100</v>
      </c>
      <c r="B25" s="56" t="s">
        <v>58</v>
      </c>
      <c r="C25" s="56" t="s">
        <v>85</v>
      </c>
      <c r="D25" s="114">
        <v>135</v>
      </c>
      <c r="E25" s="56" t="s">
        <v>182</v>
      </c>
      <c r="F25" s="86">
        <v>4872.8706013297442</v>
      </c>
      <c r="G25" s="86">
        <v>100589.9716988783</v>
      </c>
      <c r="H25" s="86">
        <v>291318.38112830662</v>
      </c>
      <c r="I25" s="86">
        <v>29.005182150772288</v>
      </c>
      <c r="J25" s="86">
        <v>13999.834584772758</v>
      </c>
      <c r="K25" s="86">
        <v>1102.196921729347</v>
      </c>
      <c r="L25" s="86">
        <v>3761.0052855501403</v>
      </c>
      <c r="M25" s="86">
        <v>9.6683940502574295</v>
      </c>
      <c r="N25" s="86">
        <v>11950.135046118183</v>
      </c>
      <c r="O25" s="86">
        <v>38.673576201029718</v>
      </c>
      <c r="P25" s="138">
        <v>464.08291441235662</v>
      </c>
      <c r="Q25" s="86">
        <v>16.126458758762322</v>
      </c>
      <c r="R25" s="86">
        <v>64.483354971149723</v>
      </c>
      <c r="S25" s="86">
        <v>25.557104899217698</v>
      </c>
      <c r="T25" s="86">
        <v>4.1383261657117467</v>
      </c>
      <c r="U25" s="86">
        <v>1.3864530232248826</v>
      </c>
      <c r="V25" s="86">
        <v>14.601740575624033</v>
      </c>
      <c r="W25" s="86">
        <v>32.078420635114931</v>
      </c>
      <c r="X25" s="86">
        <v>25.077537185969362</v>
      </c>
      <c r="Y25" s="86">
        <v>5.8474349832648773</v>
      </c>
      <c r="Z25" s="86">
        <v>89.812568111588462</v>
      </c>
      <c r="AA25" s="86">
        <v>11.81591495665398</v>
      </c>
      <c r="AB25" s="86">
        <v>94.341251493532525</v>
      </c>
      <c r="AC25" s="86">
        <v>12.686785250543045</v>
      </c>
      <c r="AD25" s="86">
        <v>1.6281506978270022</v>
      </c>
      <c r="AE25" s="86">
        <v>0.75787135294992958</v>
      </c>
      <c r="AF25" s="86">
        <v>2.2485247430999975E-2</v>
      </c>
      <c r="AG25" s="86">
        <v>32.091978914002745</v>
      </c>
      <c r="AH25" s="86">
        <v>60.856666418201435</v>
      </c>
      <c r="AI25" s="86">
        <v>6.6955069903581172</v>
      </c>
      <c r="AJ25" s="86">
        <v>23.72302120501757</v>
      </c>
      <c r="AK25" s="86">
        <v>4.1073528553051064</v>
      </c>
      <c r="AL25" s="86">
        <v>0.78558459557126936</v>
      </c>
      <c r="AM25" s="86">
        <v>3.4538495401676936</v>
      </c>
      <c r="AN25" s="86">
        <v>0.42380252483675279</v>
      </c>
      <c r="AO25" s="86">
        <v>2.8076791908504983</v>
      </c>
      <c r="AP25" s="86">
        <v>0.48572988006855677</v>
      </c>
      <c r="AQ25" s="86">
        <v>1.5929913552719488</v>
      </c>
      <c r="AR25" s="86">
        <v>0.16082150921722679</v>
      </c>
      <c r="AS25" s="86">
        <v>1.6346037398015831</v>
      </c>
      <c r="AT25" s="86">
        <v>0.17535272723742243</v>
      </c>
      <c r="AU25" s="86">
        <v>3.1195675629115391</v>
      </c>
      <c r="AV25" s="86">
        <v>1.3221512445926435</v>
      </c>
      <c r="AW25" s="86">
        <v>2.0793368160382948</v>
      </c>
      <c r="AX25" s="86">
        <v>5.4056933394105657</v>
      </c>
      <c r="AY25" s="138"/>
    </row>
    <row r="26" spans="1:51">
      <c r="A26" s="348"/>
      <c r="B26" s="17"/>
      <c r="C26" s="17"/>
      <c r="D26" s="346" t="s">
        <v>183</v>
      </c>
      <c r="E26" s="230" t="str">
        <f>IF(ISERROR(AVERAGE(E23:E25)), "DL", AVERAGE(E23:E25))</f>
        <v>DL</v>
      </c>
      <c r="F26" s="230">
        <f t="shared" ref="F26" si="140">IF(ISERROR(AVERAGE(F23:F25)), "DL", AVERAGE(F23:F25))</f>
        <v>4852.6962599956723</v>
      </c>
      <c r="G26" s="230">
        <f t="shared" ref="G26" si="141">IF(ISERROR(AVERAGE(G23:G25)), "DL", AVERAGE(G23:G25))</f>
        <v>102293.95875356777</v>
      </c>
      <c r="H26" s="230">
        <f t="shared" ref="H26" si="142">IF(ISERROR(AVERAGE(H23:H25)), "DL", AVERAGE(H23:H25))</f>
        <v>297124.24301292124</v>
      </c>
      <c r="I26" s="230">
        <f t="shared" ref="I26" si="143">IF(ISERROR(AVERAGE(I23:I25)), "DL", AVERAGE(I23:I25))</f>
        <v>69.670502454504501</v>
      </c>
      <c r="J26" s="230">
        <f t="shared" ref="J26" si="144">IF(ISERROR(AVERAGE(J23:J25)), "DL", AVERAGE(J23:J25))</f>
        <v>14454.333611226786</v>
      </c>
      <c r="K26" s="230">
        <f t="shared" ref="K26" si="145">IF(ISERROR(AVERAGE(K23:K25)), "DL", AVERAGE(K23:K25))</f>
        <v>1155.0954815433272</v>
      </c>
      <c r="L26" s="230">
        <f t="shared" ref="L26" si="146">IF(ISERROR(AVERAGE(L23:L25)), "DL", AVERAGE(L23:L25))</f>
        <v>3835.0291397820238</v>
      </c>
      <c r="M26" s="230">
        <f t="shared" ref="M26" si="147">IF(ISERROR(AVERAGE(M23:M25)), "DL", AVERAGE(M23:M25))</f>
        <v>9.9007121092887793</v>
      </c>
      <c r="N26" s="230">
        <f t="shared" ref="N26" si="148">IF(ISERROR(AVERAGE(N23:N25)), "DL", AVERAGE(N23:N25))</f>
        <v>12321.299244594824</v>
      </c>
      <c r="O26" s="230">
        <f t="shared" ref="O26" si="149">IF(ISERROR(AVERAGE(O23:O25)), "DL", AVERAGE(O23:O25))</f>
        <v>39.602848437155117</v>
      </c>
      <c r="P26" s="347">
        <f t="shared" ref="P26" si="150">IF(ISERROR(AVERAGE(P23:P25)), "DL", AVERAGE(P23:P25))</f>
        <v>475.23418124586146</v>
      </c>
      <c r="Q26" s="230">
        <f t="shared" ref="Q26" si="151">IF(ISERROR(AVERAGE(Q23:Q25)), "DL", AVERAGE(Q23:Q25))</f>
        <v>15.306175283926621</v>
      </c>
      <c r="R26" s="230">
        <f t="shared" ref="R26" si="152">IF(ISERROR(AVERAGE(R23:R25)), "DL", AVERAGE(R23:R25))</f>
        <v>61.836087915403425</v>
      </c>
      <c r="S26" s="230">
        <f t="shared" ref="S26" si="153">IF(ISERROR(AVERAGE(S23:S25)), "DL", AVERAGE(S23:S25))</f>
        <v>24.07549530770736</v>
      </c>
      <c r="T26" s="230">
        <f t="shared" ref="T26" si="154">IF(ISERROR(AVERAGE(T23:T25)), "DL", AVERAGE(T23:T25))</f>
        <v>3.8902913418743452</v>
      </c>
      <c r="U26" s="230">
        <f t="shared" ref="U26" si="155">IF(ISERROR(AVERAGE(U23:U25)), "DL", AVERAGE(U23:U25))</f>
        <v>0.76893265196426697</v>
      </c>
      <c r="V26" s="230">
        <f t="shared" ref="V26" si="156">IF(ISERROR(AVERAGE(V23:V25)), "DL", AVERAGE(V23:V25))</f>
        <v>12.205516752922655</v>
      </c>
      <c r="W26" s="230">
        <f t="shared" ref="W26" si="157">IF(ISERROR(AVERAGE(W23:W25)), "DL", AVERAGE(W23:W25))</f>
        <v>33.032878103399902</v>
      </c>
      <c r="X26" s="230">
        <f t="shared" ref="X26" si="158">IF(ISERROR(AVERAGE(X23:X25)), "DL", AVERAGE(X23:X25))</f>
        <v>23.776031121642614</v>
      </c>
      <c r="Y26" s="230">
        <f t="shared" ref="Y26" si="159">IF(ISERROR(AVERAGE(Y23:Y25)), "DL", AVERAGE(Y23:Y25))</f>
        <v>5.7549734173820637</v>
      </c>
      <c r="Z26" s="230">
        <f t="shared" ref="Z26" si="160">IF(ISERROR(AVERAGE(Z23:Z25)), "DL", AVERAGE(Z23:Z25))</f>
        <v>84.456294807657159</v>
      </c>
      <c r="AA26" s="230">
        <f t="shared" ref="AA26" si="161">IF(ISERROR(AVERAGE(AA23:AA25)), "DL", AVERAGE(AA23:AA25))</f>
        <v>11.27361076094725</v>
      </c>
      <c r="AB26" s="230">
        <f t="shared" ref="AB26" si="162">IF(ISERROR(AVERAGE(AB23:AB25)), "DL", AVERAGE(AB23:AB25))</f>
        <v>98.3349220789583</v>
      </c>
      <c r="AC26" s="230">
        <f t="shared" ref="AC26" si="163">IF(ISERROR(AVERAGE(AC23:AC25)), "DL", AVERAGE(AC23:AC25))</f>
        <v>13.486294355682162</v>
      </c>
      <c r="AD26" s="230">
        <f t="shared" ref="AD26" si="164">IF(ISERROR(AVERAGE(AD23:AD25)), "DL", AVERAGE(AD23:AD25))</f>
        <v>0.93045508154518297</v>
      </c>
      <c r="AE26" s="230">
        <f t="shared" ref="AE26" si="165">IF(ISERROR(AVERAGE(AE23:AE25)), "DL", AVERAGE(AE23:AE25))</f>
        <v>0.68423069140181436</v>
      </c>
      <c r="AF26" s="230">
        <f t="shared" ref="AF26" si="166">IF(ISERROR(AVERAGE(AF23:AF25)), "DL", AVERAGE(AF23:AF25))</f>
        <v>2.5767060798246619E-2</v>
      </c>
      <c r="AG26" s="230">
        <f t="shared" ref="AG26" si="167">IF(ISERROR(AVERAGE(AG23:AG25)), "DL", AVERAGE(AG23:AG25))</f>
        <v>30.456554302561244</v>
      </c>
      <c r="AH26" s="230">
        <f t="shared" ref="AH26" si="168">IF(ISERROR(AVERAGE(AH23:AH25)), "DL", AVERAGE(AH23:AH25))</f>
        <v>57.921964450942824</v>
      </c>
      <c r="AI26" s="230">
        <f t="shared" ref="AI26" si="169">IF(ISERROR(AVERAGE(AI23:AI25)), "DL", AVERAGE(AI23:AI25))</f>
        <v>6.3522737367074527</v>
      </c>
      <c r="AJ26" s="230">
        <f t="shared" ref="AJ26" si="170">IF(ISERROR(AVERAGE(AJ23:AJ25)), "DL", AVERAGE(AJ23:AJ25))</f>
        <v>22.695589205068696</v>
      </c>
      <c r="AK26" s="230">
        <f t="shared" ref="AK26" si="171">IF(ISERROR(AVERAGE(AK23:AK25)), "DL", AVERAGE(AK23:AK25))</f>
        <v>3.9413965570028431</v>
      </c>
      <c r="AL26" s="230">
        <f t="shared" ref="AL26" si="172">IF(ISERROR(AVERAGE(AL23:AL25)), "DL", AVERAGE(AL23:AL25))</f>
        <v>0.73463994662830201</v>
      </c>
      <c r="AM26" s="230">
        <f t="shared" ref="AM26" si="173">IF(ISERROR(AVERAGE(AM23:AM25)), "DL", AVERAGE(AM23:AM25))</f>
        <v>3.2590127535875837</v>
      </c>
      <c r="AN26" s="230">
        <f t="shared" ref="AN26" si="174">IF(ISERROR(AVERAGE(AN23:AN25)), "DL", AVERAGE(AN23:AN25))</f>
        <v>0.40013130060053653</v>
      </c>
      <c r="AO26" s="230">
        <f t="shared" ref="AO26" si="175">IF(ISERROR(AVERAGE(AO23:AO25)), "DL", AVERAGE(AO23:AO25))</f>
        <v>2.6699542507263208</v>
      </c>
      <c r="AP26" s="230">
        <f t="shared" ref="AP26" si="176">IF(ISERROR(AVERAGE(AP23:AP25)), "DL", AVERAGE(AP23:AP25))</f>
        <v>0.44638027263235092</v>
      </c>
      <c r="AQ26" s="230">
        <f t="shared" ref="AQ26" si="177">IF(ISERROR(AVERAGE(AQ23:AQ25)), "DL", AVERAGE(AQ23:AQ25))</f>
        <v>1.494248117153931</v>
      </c>
      <c r="AR26" s="230">
        <f t="shared" ref="AR26" si="178">IF(ISERROR(AVERAGE(AR23:AR25)), "DL", AVERAGE(AR23:AR25))</f>
        <v>0.14787036925245409</v>
      </c>
      <c r="AS26" s="230">
        <f t="shared" ref="AS26" si="179">IF(ISERROR(AVERAGE(AS23:AS25)), "DL", AVERAGE(AS23:AS25))</f>
        <v>1.5355490911430485</v>
      </c>
      <c r="AT26" s="230">
        <f t="shared" ref="AT26" si="180">IF(ISERROR(AVERAGE(AT23:AT25)), "DL", AVERAGE(AT23:AT25))</f>
        <v>0.1557596568517976</v>
      </c>
      <c r="AU26" s="230">
        <f t="shared" ref="AU26" si="181">IF(ISERROR(AVERAGE(AU23:AU25)), "DL", AVERAGE(AU23:AU25))</f>
        <v>3.3745612590123706</v>
      </c>
      <c r="AV26" s="230">
        <f t="shared" ref="AV26" si="182">IF(ISERROR(AVERAGE(AV23:AV25)), "DL", AVERAGE(AV23:AV25))</f>
        <v>1.3045132474259693</v>
      </c>
      <c r="AW26" s="230">
        <f t="shared" ref="AW26" si="183">IF(ISERROR(AVERAGE(AW23:AW25)), "DL", AVERAGE(AW23:AW25))</f>
        <v>1.8881104607316324</v>
      </c>
      <c r="AX26" s="230">
        <f t="shared" ref="AX26" si="184">IF(ISERROR(AVERAGE(AX23:AX25)), "DL", AVERAGE(AX23:AX25))</f>
        <v>5.0848252963593312</v>
      </c>
      <c r="AY26" s="347"/>
    </row>
    <row r="27" spans="1:51">
      <c r="A27" s="348"/>
      <c r="B27" s="17"/>
      <c r="C27" s="17"/>
      <c r="D27" s="120" t="s">
        <v>184</v>
      </c>
      <c r="E27" s="63" t="str">
        <f>IF(ISERROR(STDEV(E23:E25)), "-", STDEV(E23:E25))</f>
        <v>-</v>
      </c>
      <c r="F27" s="63">
        <f t="shared" ref="F27:AX27" si="185">IF(ISERROR(STDEV(F23:F25)), "-", STDEV(F23:F25))</f>
        <v>372.7271467711422</v>
      </c>
      <c r="G27" s="63">
        <f t="shared" si="185"/>
        <v>2236.9773846608705</v>
      </c>
      <c r="H27" s="63">
        <f t="shared" si="185"/>
        <v>7518.4994645860097</v>
      </c>
      <c r="I27" s="63">
        <f t="shared" si="185"/>
        <v>36.270818795674877</v>
      </c>
      <c r="J27" s="63">
        <f t="shared" si="185"/>
        <v>522.15251042102841</v>
      </c>
      <c r="K27" s="63">
        <f t="shared" si="185"/>
        <v>47.487993808787827</v>
      </c>
      <c r="L27" s="63">
        <f t="shared" si="185"/>
        <v>112.56174303566455</v>
      </c>
      <c r="M27" s="63">
        <f t="shared" si="185"/>
        <v>0.25016754766216087</v>
      </c>
      <c r="N27" s="63">
        <f t="shared" si="185"/>
        <v>401.58030098762964</v>
      </c>
      <c r="O27" s="63">
        <f t="shared" si="185"/>
        <v>1.0006701906486435</v>
      </c>
      <c r="P27" s="137">
        <f t="shared" si="185"/>
        <v>12.008042287783736</v>
      </c>
      <c r="Q27" s="63">
        <f t="shared" si="185"/>
        <v>0.71901621140550909</v>
      </c>
      <c r="R27" s="63">
        <f t="shared" si="185"/>
        <v>4.3414775903775915</v>
      </c>
      <c r="S27" s="63">
        <f t="shared" si="185"/>
        <v>1.4326898304083975</v>
      </c>
      <c r="T27" s="63">
        <f t="shared" si="185"/>
        <v>0.22538359429358479</v>
      </c>
      <c r="U27" s="63">
        <f t="shared" si="185"/>
        <v>0.87330568407843145</v>
      </c>
      <c r="V27" s="63">
        <f t="shared" si="185"/>
        <v>2.6370498882464517</v>
      </c>
      <c r="W27" s="63">
        <f t="shared" si="185"/>
        <v>4.7078510369219639</v>
      </c>
      <c r="X27" s="63">
        <f t="shared" si="185"/>
        <v>1.1956231230849823</v>
      </c>
      <c r="Y27" s="63">
        <f t="shared" si="185"/>
        <v>0.1044165642428785</v>
      </c>
      <c r="Z27" s="63">
        <f t="shared" si="185"/>
        <v>5.2497253628469416</v>
      </c>
      <c r="AA27" s="63">
        <f t="shared" si="185"/>
        <v>0.53552516088714064</v>
      </c>
      <c r="AB27" s="63">
        <f t="shared" si="185"/>
        <v>4.7276747198262159</v>
      </c>
      <c r="AC27" s="63">
        <f t="shared" si="185"/>
        <v>0.77541201285665218</v>
      </c>
      <c r="AD27" s="63">
        <f t="shared" si="185"/>
        <v>0.60667106194024478</v>
      </c>
      <c r="AE27" s="63">
        <f t="shared" si="185"/>
        <v>8.6135076147295153E-2</v>
      </c>
      <c r="AF27" s="63">
        <f t="shared" si="185"/>
        <v>2.9082374185961071E-3</v>
      </c>
      <c r="AG27" s="63">
        <f t="shared" si="185"/>
        <v>1.4683587686976016</v>
      </c>
      <c r="AH27" s="63">
        <f t="shared" si="185"/>
        <v>2.6521602578219285</v>
      </c>
      <c r="AI27" s="63">
        <f t="shared" si="185"/>
        <v>0.30192985060310928</v>
      </c>
      <c r="AJ27" s="63">
        <f t="shared" si="185"/>
        <v>0.89918686458303665</v>
      </c>
      <c r="AK27" s="63">
        <f t="shared" si="185"/>
        <v>0.15374208891328453</v>
      </c>
      <c r="AL27" s="63">
        <f t="shared" si="185"/>
        <v>4.4955110720034101E-2</v>
      </c>
      <c r="AM27" s="63">
        <f t="shared" si="185"/>
        <v>0.17184657853701038</v>
      </c>
      <c r="AN27" s="63">
        <f t="shared" si="185"/>
        <v>2.1459942172652801E-2</v>
      </c>
      <c r="AO27" s="63">
        <f t="shared" si="185"/>
        <v>0.132481381855731</v>
      </c>
      <c r="AP27" s="63">
        <f t="shared" si="185"/>
        <v>3.4119582995964924E-2</v>
      </c>
      <c r="AQ27" s="63">
        <f t="shared" si="185"/>
        <v>8.9804103602353372E-2</v>
      </c>
      <c r="AR27" s="63">
        <f t="shared" si="185"/>
        <v>1.1621123494648363E-2</v>
      </c>
      <c r="AS27" s="63">
        <f t="shared" si="185"/>
        <v>8.9231110762949831E-2</v>
      </c>
      <c r="AT27" s="63">
        <f t="shared" si="185"/>
        <v>1.7202804267041513E-2</v>
      </c>
      <c r="AU27" s="63">
        <f t="shared" si="185"/>
        <v>0.23974710036371097</v>
      </c>
      <c r="AV27" s="63">
        <f t="shared" si="185"/>
        <v>1.5898967260607844E-2</v>
      </c>
      <c r="AW27" s="63">
        <f t="shared" si="185"/>
        <v>0.178255430201468</v>
      </c>
      <c r="AX27" s="63">
        <f t="shared" si="185"/>
        <v>0.29179296382106767</v>
      </c>
      <c r="AY27" s="137"/>
    </row>
    <row r="28" spans="1:51">
      <c r="A28" s="348"/>
      <c r="B28" s="17"/>
      <c r="C28" s="17"/>
      <c r="D28" s="120" t="s">
        <v>185</v>
      </c>
      <c r="E28" s="63" t="str">
        <f>IF(ISERROR(STDEV(E24:E26)), "-", E27*3)</f>
        <v>-</v>
      </c>
      <c r="F28" s="63">
        <f t="shared" ref="F28" si="186">IF(ISERROR(STDEV(F24:F26)), "-", F27*3)</f>
        <v>1118.1814403134267</v>
      </c>
      <c r="G28" s="63">
        <f t="shared" ref="G28" si="187">IF(ISERROR(STDEV(G24:G26)), "-", G27*3)</f>
        <v>6710.9321539826115</v>
      </c>
      <c r="H28" s="63">
        <f t="shared" ref="H28" si="188">IF(ISERROR(STDEV(H24:H26)), "-", H27*3)</f>
        <v>22555.498393758029</v>
      </c>
      <c r="I28" s="63">
        <f t="shared" ref="I28" si="189">IF(ISERROR(STDEV(I24:I26)), "-", I27*3)</f>
        <v>108.81245638702464</v>
      </c>
      <c r="J28" s="63">
        <f t="shared" ref="J28" si="190">IF(ISERROR(STDEV(J24:J26)), "-", J27*3)</f>
        <v>1566.4575312630852</v>
      </c>
      <c r="K28" s="63">
        <f t="shared" ref="K28" si="191">IF(ISERROR(STDEV(K24:K26)), "-", K27*3)</f>
        <v>142.46398142636349</v>
      </c>
      <c r="L28" s="63">
        <f t="shared" ref="L28" si="192">IF(ISERROR(STDEV(L24:L26)), "-", L27*3)</f>
        <v>337.68522910699363</v>
      </c>
      <c r="M28" s="63">
        <f t="shared" ref="M28" si="193">IF(ISERROR(STDEV(M24:M26)), "-", M27*3)</f>
        <v>0.75050264298648262</v>
      </c>
      <c r="N28" s="63">
        <f t="shared" ref="N28" si="194">IF(ISERROR(STDEV(N24:N26)), "-", N27*3)</f>
        <v>1204.7409029628889</v>
      </c>
      <c r="O28" s="63">
        <f t="shared" ref="O28" si="195">IF(ISERROR(STDEV(O24:O26)), "-", O27*3)</f>
        <v>3.0020105719459305</v>
      </c>
      <c r="P28" s="137">
        <f t="shared" ref="P28" si="196">IF(ISERROR(STDEV(P24:P26)), "-", P27*3)</f>
        <v>36.024126863351206</v>
      </c>
      <c r="Q28" s="63">
        <f t="shared" ref="Q28" si="197">IF(ISERROR(STDEV(Q24:Q26)), "-", Q27*3)</f>
        <v>2.1570486342165274</v>
      </c>
      <c r="R28" s="63">
        <f t="shared" ref="R28" si="198">IF(ISERROR(STDEV(R24:R26)), "-", R27*3)</f>
        <v>13.024432771132775</v>
      </c>
      <c r="S28" s="63">
        <f t="shared" ref="S28" si="199">IF(ISERROR(STDEV(S24:S26)), "-", S27*3)</f>
        <v>4.298069491225192</v>
      </c>
      <c r="T28" s="63">
        <f t="shared" ref="T28" si="200">IF(ISERROR(STDEV(T24:T26)), "-", T27*3)</f>
        <v>0.67615078288075436</v>
      </c>
      <c r="U28" s="63">
        <f t="shared" ref="U28" si="201">IF(ISERROR(STDEV(U24:U26)), "-", U27*3)</f>
        <v>2.6199170522352944</v>
      </c>
      <c r="V28" s="63">
        <f t="shared" ref="V28" si="202">IF(ISERROR(STDEV(V24:V26)), "-", V27*3)</f>
        <v>7.9111496647393551</v>
      </c>
      <c r="W28" s="63">
        <f t="shared" ref="W28" si="203">IF(ISERROR(STDEV(W24:W26)), "-", W27*3)</f>
        <v>14.123553110765892</v>
      </c>
      <c r="X28" s="63">
        <f t="shared" ref="X28" si="204">IF(ISERROR(STDEV(X24:X26)), "-", X27*3)</f>
        <v>3.5868693692549467</v>
      </c>
      <c r="Y28" s="63">
        <f t="shared" ref="Y28" si="205">IF(ISERROR(STDEV(Y24:Y26)), "-", Y27*3)</f>
        <v>0.31324969272863551</v>
      </c>
      <c r="Z28" s="63">
        <f t="shared" ref="Z28" si="206">IF(ISERROR(STDEV(Z24:Z26)), "-", Z27*3)</f>
        <v>15.749176088540825</v>
      </c>
      <c r="AA28" s="63">
        <f t="shared" ref="AA28" si="207">IF(ISERROR(STDEV(AA24:AA26)), "-", AA27*3)</f>
        <v>1.6065754826614218</v>
      </c>
      <c r="AB28" s="63">
        <f t="shared" ref="AB28" si="208">IF(ISERROR(STDEV(AB24:AB26)), "-", AB27*3)</f>
        <v>14.183024159478649</v>
      </c>
      <c r="AC28" s="63">
        <f t="shared" ref="AC28" si="209">IF(ISERROR(STDEV(AC24:AC26)), "-", AC27*3)</f>
        <v>2.3262360385699568</v>
      </c>
      <c r="AD28" s="63">
        <f t="shared" ref="AD28" si="210">IF(ISERROR(STDEV(AD24:AD26)), "-", AD27*3)</f>
        <v>1.8200131858207342</v>
      </c>
      <c r="AE28" s="63">
        <f t="shared" ref="AE28" si="211">IF(ISERROR(STDEV(AE24:AE26)), "-", AE27*3)</f>
        <v>0.25840522844188546</v>
      </c>
      <c r="AF28" s="63">
        <f t="shared" ref="AF28" si="212">IF(ISERROR(STDEV(AF24:AF26)), "-", AF27*3)</f>
        <v>8.7247122557883219E-3</v>
      </c>
      <c r="AG28" s="63">
        <f t="shared" ref="AG28" si="213">IF(ISERROR(STDEV(AG24:AG26)), "-", AG27*3)</f>
        <v>4.4050763060928046</v>
      </c>
      <c r="AH28" s="63">
        <f t="shared" ref="AH28" si="214">IF(ISERROR(STDEV(AH24:AH26)), "-", AH27*3)</f>
        <v>7.9564807734657856</v>
      </c>
      <c r="AI28" s="63">
        <f t="shared" ref="AI28" si="215">IF(ISERROR(STDEV(AI24:AI26)), "-", AI27*3)</f>
        <v>0.90578955180932785</v>
      </c>
      <c r="AJ28" s="63">
        <f t="shared" ref="AJ28" si="216">IF(ISERROR(STDEV(AJ24:AJ26)), "-", AJ27*3)</f>
        <v>2.6975605937491101</v>
      </c>
      <c r="AK28" s="63">
        <f t="shared" ref="AK28" si="217">IF(ISERROR(STDEV(AK24:AK26)), "-", AK27*3)</f>
        <v>0.46122626673985356</v>
      </c>
      <c r="AL28" s="63">
        <f t="shared" ref="AL28" si="218">IF(ISERROR(STDEV(AL24:AL26)), "-", AL27*3)</f>
        <v>0.1348653321601023</v>
      </c>
      <c r="AM28" s="63">
        <f t="shared" ref="AM28" si="219">IF(ISERROR(STDEV(AM24:AM26)), "-", AM27*3)</f>
        <v>0.51553973561103117</v>
      </c>
      <c r="AN28" s="63">
        <f t="shared" ref="AN28" si="220">IF(ISERROR(STDEV(AN24:AN26)), "-", AN27*3)</f>
        <v>6.43798265179584E-2</v>
      </c>
      <c r="AO28" s="63">
        <f t="shared" ref="AO28" si="221">IF(ISERROR(STDEV(AO24:AO26)), "-", AO27*3)</f>
        <v>0.39744414556719299</v>
      </c>
      <c r="AP28" s="63">
        <f t="shared" ref="AP28" si="222">IF(ISERROR(STDEV(AP24:AP26)), "-", AP27*3)</f>
        <v>0.10235874898789477</v>
      </c>
      <c r="AQ28" s="63">
        <f t="shared" ref="AQ28" si="223">IF(ISERROR(STDEV(AQ24:AQ26)), "-", AQ27*3)</f>
        <v>0.26941231080706013</v>
      </c>
      <c r="AR28" s="63">
        <f t="shared" ref="AR28" si="224">IF(ISERROR(STDEV(AR24:AR26)), "-", AR27*3)</f>
        <v>3.486337048394509E-2</v>
      </c>
      <c r="AS28" s="63">
        <f t="shared" ref="AS28" si="225">IF(ISERROR(STDEV(AS24:AS26)), "-", AS27*3)</f>
        <v>0.26769333228884951</v>
      </c>
      <c r="AT28" s="63">
        <f t="shared" ref="AT28" si="226">IF(ISERROR(STDEV(AT24:AT26)), "-", AT27*3)</f>
        <v>5.1608412801124534E-2</v>
      </c>
      <c r="AU28" s="63">
        <f t="shared" ref="AU28" si="227">IF(ISERROR(STDEV(AU24:AU26)), "-", AU27*3)</f>
        <v>0.71924130109113293</v>
      </c>
      <c r="AV28" s="63">
        <f t="shared" ref="AV28" si="228">IF(ISERROR(STDEV(AV24:AV26)), "-", AV27*3)</f>
        <v>4.7696901781823536E-2</v>
      </c>
      <c r="AW28" s="63">
        <f t="shared" ref="AW28" si="229">IF(ISERROR(STDEV(AW24:AW26)), "-", AW27*3)</f>
        <v>0.53476629060440395</v>
      </c>
      <c r="AX28" s="63">
        <f t="shared" ref="AX28" si="230">IF(ISERROR(STDEV(AX24:AX26)), "-", AX27*3)</f>
        <v>0.87537889146320302</v>
      </c>
      <c r="AY28" s="137"/>
    </row>
    <row r="29" spans="1:51">
      <c r="A29" s="348"/>
      <c r="B29" s="17"/>
      <c r="C29" s="17"/>
      <c r="D29" s="120" t="s">
        <v>186</v>
      </c>
      <c r="E29" s="63" t="str">
        <f>IF(ISERROR(E27/SQRT(2)), "-", E27/SQRT(2))</f>
        <v>-</v>
      </c>
      <c r="F29" s="63">
        <f t="shared" ref="F29" si="231">IF(ISERROR(F27/SQRT(2)), "-", F27/SQRT(2))</f>
        <v>263.55789301418821</v>
      </c>
      <c r="G29" s="63">
        <f t="shared" ref="G29" si="232">IF(ISERROR(G27/SQRT(2)), "-", G27/SQRT(2))</f>
        <v>1581.7818780546495</v>
      </c>
      <c r="H29" s="63">
        <f t="shared" ref="H29" si="233">IF(ISERROR(H27/SQRT(2)), "-", H27/SQRT(2))</f>
        <v>5316.3819557561937</v>
      </c>
      <c r="I29" s="63">
        <f t="shared" ref="I29" si="234">IF(ISERROR(I27/SQRT(2)), "-", I27/SQRT(2))</f>
        <v>25.647341929610189</v>
      </c>
      <c r="J29" s="63">
        <f t="shared" ref="J29" si="235">IF(ISERROR(J27/SQRT(2)), "-", J27/SQRT(2))</f>
        <v>369.21758093228857</v>
      </c>
      <c r="K29" s="63">
        <f t="shared" ref="K29" si="236">IF(ISERROR(K27/SQRT(2)), "-", K27/SQRT(2))</f>
        <v>33.579082447138653</v>
      </c>
      <c r="L29" s="63">
        <f t="shared" ref="L29" si="237">IF(ISERROR(L27/SQRT(2)), "-", L27/SQRT(2))</f>
        <v>79.593171802696034</v>
      </c>
      <c r="M29" s="63">
        <f t="shared" ref="M29" si="238">IF(ISERROR(M27/SQRT(2)), "-", M27/SQRT(2))</f>
        <v>0.17689516938472277</v>
      </c>
      <c r="N29" s="63">
        <f t="shared" ref="N29" si="239">IF(ISERROR(N27/SQRT(2)), "-", N27/SQRT(2))</f>
        <v>283.9601540192877</v>
      </c>
      <c r="O29" s="63">
        <f t="shared" ref="O29" si="240">IF(ISERROR(O27/SQRT(2)), "-", O27/SQRT(2))</f>
        <v>0.70758067753889109</v>
      </c>
      <c r="P29" s="137">
        <f t="shared" ref="P29" si="241">IF(ISERROR(P27/SQRT(2)), "-", P27/SQRT(2))</f>
        <v>8.4909681304667028</v>
      </c>
      <c r="Q29" s="63">
        <f t="shared" ref="Q29" si="242">IF(ISERROR(Q27/SQRT(2)), "-", Q27/SQRT(2))</f>
        <v>0.5084212388678957</v>
      </c>
      <c r="R29" s="63">
        <f t="shared" ref="R29" si="243">IF(ISERROR(R27/SQRT(2)), "-", R27/SQRT(2))</f>
        <v>3.0698882445254272</v>
      </c>
      <c r="S29" s="63">
        <f t="shared" ref="S29" si="244">IF(ISERROR(S27/SQRT(2)), "-", S27/SQRT(2))</f>
        <v>1.0130646944187824</v>
      </c>
      <c r="T29" s="63">
        <f t="shared" ref="T29" si="245">IF(ISERROR(T27/SQRT(2)), "-", T27/SQRT(2))</f>
        <v>0.15937026789319145</v>
      </c>
      <c r="U29" s="63">
        <f t="shared" ref="U29" si="246">IF(ISERROR(U27/SQRT(2)), "-", U27/SQRT(2))</f>
        <v>0.61752037126061554</v>
      </c>
      <c r="V29" s="63">
        <f t="shared" ref="V29" si="247">IF(ISERROR(V27/SQRT(2)), "-", V27/SQRT(2))</f>
        <v>1.8646758583062932</v>
      </c>
      <c r="W29" s="63">
        <f t="shared" ref="W29" si="248">IF(ISERROR(W27/SQRT(2)), "-", W27/SQRT(2))</f>
        <v>3.3289533930236397</v>
      </c>
      <c r="X29" s="63">
        <f t="shared" ref="X29" si="249">IF(ISERROR(X27/SQRT(2)), "-", X27/SQRT(2))</f>
        <v>0.84543321807682914</v>
      </c>
      <c r="Y29" s="63">
        <f t="shared" ref="Y29" si="250">IF(ISERROR(Y27/SQRT(2)), "-", Y27/SQRT(2))</f>
        <v>7.383366064434016E-2</v>
      </c>
      <c r="Z29" s="63">
        <f t="shared" ref="Z29" si="251">IF(ISERROR(Z27/SQRT(2)), "-", Z27/SQRT(2))</f>
        <v>3.712116403436081</v>
      </c>
      <c r="AA29" s="63">
        <f t="shared" ref="AA29" si="252">IF(ISERROR(AA27/SQRT(2)), "-", AA27/SQRT(2))</f>
        <v>0.37867347275931401</v>
      </c>
      <c r="AB29" s="63">
        <f t="shared" ref="AB29" si="253">IF(ISERROR(AB27/SQRT(2)), "-", AB27/SQRT(2))</f>
        <v>3.3429708536333282</v>
      </c>
      <c r="AC29" s="63">
        <f t="shared" ref="AC29" si="254">IF(ISERROR(AC27/SQRT(2)), "-", AC27/SQRT(2))</f>
        <v>0.54829909250444908</v>
      </c>
      <c r="AD29" s="63">
        <f t="shared" ref="AD29" si="255">IF(ISERROR(AD27/SQRT(2)), "-", AD27/SQRT(2))</f>
        <v>0.42898122184759108</v>
      </c>
      <c r="AE29" s="63">
        <f t="shared" ref="AE29" si="256">IF(ISERROR(AE27/SQRT(2)), "-", AE27/SQRT(2))</f>
        <v>6.0906696441772039E-2</v>
      </c>
      <c r="AF29" s="63">
        <f t="shared" ref="AF29" si="257">IF(ISERROR(AF27/SQRT(2)), "-", AF27/SQRT(2))</f>
        <v>2.0564343999897672E-3</v>
      </c>
      <c r="AG29" s="63">
        <f t="shared" ref="AG29" si="258">IF(ISERROR(AG27/SQRT(2)), "-", AG27/SQRT(2))</f>
        <v>1.0382864425608034</v>
      </c>
      <c r="AH29" s="63">
        <f t="shared" ref="AH29" si="259">IF(ISERROR(AH27/SQRT(2)), "-", AH27/SQRT(2))</f>
        <v>1.8753605030993479</v>
      </c>
      <c r="AI29" s="63">
        <f t="shared" ref="AI29" si="260">IF(ISERROR(AI27/SQRT(2)), "-", AI27/SQRT(2))</f>
        <v>0.21349664480409977</v>
      </c>
      <c r="AJ29" s="63">
        <f t="shared" ref="AJ29" si="261">IF(ISERROR(AJ27/SQRT(2)), "-", AJ27/SQRT(2))</f>
        <v>0.63582112950053504</v>
      </c>
      <c r="AK29" s="63">
        <f t="shared" ref="AK29" si="262">IF(ISERROR(AK27/SQRT(2)), "-", AK27/SQRT(2))</f>
        <v>0.1087120736243686</v>
      </c>
      <c r="AL29" s="63">
        <f t="shared" ref="AL29" si="263">IF(ISERROR(AL27/SQRT(2)), "-", AL27/SQRT(2))</f>
        <v>3.1788063639128165E-2</v>
      </c>
      <c r="AM29" s="63">
        <f t="shared" ref="AM29" si="264">IF(ISERROR(AM27/SQRT(2)), "-", AM27/SQRT(2))</f>
        <v>0.12151388100722664</v>
      </c>
      <c r="AN29" s="63">
        <f t="shared" ref="AN29" si="265">IF(ISERROR(AN27/SQRT(2)), "-", AN27/SQRT(2))</f>
        <v>1.5174470634153966E-2</v>
      </c>
      <c r="AO29" s="63">
        <f t="shared" ref="AO29" si="266">IF(ISERROR(AO27/SQRT(2)), "-", AO27/SQRT(2))</f>
        <v>9.367848349115182E-2</v>
      </c>
      <c r="AP29" s="63">
        <f t="shared" ref="AP29" si="267">IF(ISERROR(AP27/SQRT(2)), "-", AP27/SQRT(2))</f>
        <v>2.4126188507704014E-2</v>
      </c>
      <c r="AQ29" s="63">
        <f t="shared" ref="AQ29" si="268">IF(ISERROR(AQ27/SQRT(2)), "-", AQ27/SQRT(2))</f>
        <v>6.350109063560333E-2</v>
      </c>
      <c r="AR29" s="63">
        <f t="shared" ref="AR29" si="269">IF(ISERROR(AR27/SQRT(2)), "-", AR27/SQRT(2))</f>
        <v>8.217375228072166E-3</v>
      </c>
      <c r="AS29" s="63">
        <f t="shared" ref="AS29" si="270">IF(ISERROR(AS27/SQRT(2)), "-", AS27/SQRT(2))</f>
        <v>6.3095923513289742E-2</v>
      </c>
      <c r="AT29" s="63">
        <f t="shared" ref="AT29" si="271">IF(ISERROR(AT27/SQRT(2)), "-", AT27/SQRT(2))</f>
        <v>1.2164219552649928E-2</v>
      </c>
      <c r="AU29" s="63">
        <f t="shared" ref="AU29" si="272">IF(ISERROR(AU27/SQRT(2)), "-", AU27/SQRT(2))</f>
        <v>0.16952680043699181</v>
      </c>
      <c r="AV29" s="63">
        <f t="shared" ref="AV29" si="273">IF(ISERROR(AV27/SQRT(2)), "-", AV27/SQRT(2))</f>
        <v>1.1242267563838714E-2</v>
      </c>
      <c r="AW29" s="63">
        <f t="shared" ref="AW29" si="274">IF(ISERROR(AW27/SQRT(2)), "-", AW27/SQRT(2))</f>
        <v>0.12604562347878331</v>
      </c>
      <c r="AX29" s="63">
        <f t="shared" ref="AX29" si="275">IF(ISERROR(AX27/SQRT(2)), "-", AX27/SQRT(2))</f>
        <v>0.20632878342039787</v>
      </c>
      <c r="AY29" s="137"/>
    </row>
    <row r="30" spans="1:51">
      <c r="A30" s="348"/>
      <c r="B30" s="17"/>
      <c r="C30" s="17"/>
      <c r="D30" s="113"/>
      <c r="E30" s="17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137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137"/>
    </row>
    <row r="31" spans="1:51">
      <c r="A31" s="348"/>
      <c r="B31" s="17"/>
      <c r="C31" s="17"/>
      <c r="D31" s="113"/>
      <c r="E31" s="17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137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137"/>
    </row>
    <row r="32" spans="1:51">
      <c r="A32" s="348" t="s">
        <v>113</v>
      </c>
      <c r="B32" s="17" t="s">
        <v>58</v>
      </c>
      <c r="C32" s="17" t="s">
        <v>104</v>
      </c>
      <c r="D32" s="113">
        <v>192.8</v>
      </c>
      <c r="E32" s="17" t="s">
        <v>182</v>
      </c>
      <c r="F32" s="63">
        <v>6340.5221748585591</v>
      </c>
      <c r="G32" s="63">
        <v>103372.98171368014</v>
      </c>
      <c r="H32" s="63">
        <v>280262.80374447996</v>
      </c>
      <c r="I32" s="63">
        <v>48.848398881807078</v>
      </c>
      <c r="J32" s="63">
        <v>14703.36806342393</v>
      </c>
      <c r="K32" s="63">
        <v>1504.530685559658</v>
      </c>
      <c r="L32" s="63">
        <v>3605.0118374773624</v>
      </c>
      <c r="M32" s="63">
        <v>9.769679776361416</v>
      </c>
      <c r="N32" s="63">
        <v>14605.671265660318</v>
      </c>
      <c r="O32" s="63">
        <v>48.848398881807078</v>
      </c>
      <c r="P32" s="137">
        <v>468.944629265348</v>
      </c>
      <c r="Q32" s="63">
        <v>16.718859769789535</v>
      </c>
      <c r="R32" s="63">
        <v>90.911433241004232</v>
      </c>
      <c r="S32" s="63">
        <v>31.64037132099158</v>
      </c>
      <c r="T32" s="63">
        <v>8.2982604724531406</v>
      </c>
      <c r="U32" s="63">
        <v>41.573655966580922</v>
      </c>
      <c r="V32" s="63">
        <v>16.088013711511106</v>
      </c>
      <c r="W32" s="63">
        <v>34.49329580862905</v>
      </c>
      <c r="X32" s="63">
        <v>27.993366545682342</v>
      </c>
      <c r="Y32" s="63">
        <v>9.2676072212158456</v>
      </c>
      <c r="Z32" s="63">
        <v>98.861731410362395</v>
      </c>
      <c r="AA32" s="63">
        <v>19.48373775173237</v>
      </c>
      <c r="AB32" s="63">
        <v>94.876048280296558</v>
      </c>
      <c r="AC32" s="63">
        <v>12.932578910889729</v>
      </c>
      <c r="AD32" s="63">
        <v>0.33016829854129143</v>
      </c>
      <c r="AE32" s="63">
        <v>0.63871640163836152</v>
      </c>
      <c r="AF32" s="63">
        <v>2.4238498654341582E-2</v>
      </c>
      <c r="AG32" s="63">
        <v>51.955474345144367</v>
      </c>
      <c r="AH32" s="63">
        <v>114.0664797182872</v>
      </c>
      <c r="AI32" s="63">
        <v>12.922613960820737</v>
      </c>
      <c r="AJ32" s="63">
        <v>47.016842925612778</v>
      </c>
      <c r="AK32" s="63">
        <v>8.8183947040703838</v>
      </c>
      <c r="AL32" s="63">
        <v>1.781103724894131</v>
      </c>
      <c r="AM32" s="63">
        <v>7.1272503124865452</v>
      </c>
      <c r="AN32" s="63">
        <v>0.86142410259895352</v>
      </c>
      <c r="AO32" s="63">
        <v>5.4415907641308552</v>
      </c>
      <c r="AP32" s="63">
        <v>0.88776193385448199</v>
      </c>
      <c r="AQ32" s="63">
        <v>2.5445534376070325</v>
      </c>
      <c r="AR32" s="63">
        <v>0.27754497315956328</v>
      </c>
      <c r="AS32" s="63">
        <v>2.3743621794970937</v>
      </c>
      <c r="AT32" s="63">
        <v>0.24515076930193327</v>
      </c>
      <c r="AU32" s="63">
        <v>3.1772153114445079</v>
      </c>
      <c r="AV32" s="63">
        <v>0.92284766696138054</v>
      </c>
      <c r="AW32" s="63">
        <v>1.8101945582089838</v>
      </c>
      <c r="AX32" s="63">
        <v>5.4248572606301551</v>
      </c>
      <c r="AY32" s="137"/>
    </row>
    <row r="33" spans="1:51">
      <c r="A33" s="348" t="s">
        <v>114</v>
      </c>
      <c r="B33" s="17" t="s">
        <v>58</v>
      </c>
      <c r="C33" s="17" t="s">
        <v>104</v>
      </c>
      <c r="D33" s="113">
        <v>192.8</v>
      </c>
      <c r="E33" s="17" t="s">
        <v>182</v>
      </c>
      <c r="F33" s="63">
        <v>6351.0142548789481</v>
      </c>
      <c r="G33" s="63">
        <v>104365.94022718686</v>
      </c>
      <c r="H33" s="63">
        <v>283384.51327908976</v>
      </c>
      <c r="I33" s="63">
        <v>102.60119959416717</v>
      </c>
      <c r="J33" s="63">
        <v>14795.092981478905</v>
      </c>
      <c r="K33" s="63">
        <v>1405.6364344400904</v>
      </c>
      <c r="L33" s="63">
        <v>3652.6027055523514</v>
      </c>
      <c r="M33" s="63">
        <v>10.260119959416718</v>
      </c>
      <c r="N33" s="63">
        <v>14651.451302047071</v>
      </c>
      <c r="O33" s="63">
        <v>51.300599797083585</v>
      </c>
      <c r="P33" s="137">
        <v>471.96551813316898</v>
      </c>
      <c r="Q33" s="63">
        <v>16.101910774188813</v>
      </c>
      <c r="R33" s="63">
        <v>82.828394960407181</v>
      </c>
      <c r="S33" s="63">
        <v>28.455097843290563</v>
      </c>
      <c r="T33" s="63">
        <v>7.9338400760010348</v>
      </c>
      <c r="U33" s="63">
        <v>34.208515788345494</v>
      </c>
      <c r="V33" s="63">
        <v>2.5842014090456384</v>
      </c>
      <c r="W33" s="63">
        <v>33.868663402800081</v>
      </c>
      <c r="X33" s="63">
        <v>27.100522813766364</v>
      </c>
      <c r="Y33" s="63">
        <v>8.8361989461741235</v>
      </c>
      <c r="Z33" s="63">
        <v>95.653795083386299</v>
      </c>
      <c r="AA33" s="63">
        <v>18.733698596324651</v>
      </c>
      <c r="AB33" s="63">
        <v>98.628785508754618</v>
      </c>
      <c r="AC33" s="63">
        <v>13.505820354656711</v>
      </c>
      <c r="AD33" s="63" t="s">
        <v>188</v>
      </c>
      <c r="AE33" s="63">
        <v>0.61748645388093215</v>
      </c>
      <c r="AF33" s="63">
        <v>3.1835249773572855E-2</v>
      </c>
      <c r="AG33" s="63">
        <v>49.151299252621946</v>
      </c>
      <c r="AH33" s="63">
        <v>107.83359275910308</v>
      </c>
      <c r="AI33" s="63">
        <v>12.199641726823895</v>
      </c>
      <c r="AJ33" s="63">
        <v>44.570199516965154</v>
      </c>
      <c r="AK33" s="63">
        <v>8.4736342856467797</v>
      </c>
      <c r="AL33" s="63">
        <v>1.6441141545452533</v>
      </c>
      <c r="AM33" s="63">
        <v>6.8351786438799893</v>
      </c>
      <c r="AN33" s="63">
        <v>0.81487202761663169</v>
      </c>
      <c r="AO33" s="63">
        <v>5.1488366018160097</v>
      </c>
      <c r="AP33" s="63">
        <v>0.84126703220961596</v>
      </c>
      <c r="AQ33" s="63">
        <v>2.4379509585626749</v>
      </c>
      <c r="AR33" s="63">
        <v>0.26151612381199207</v>
      </c>
      <c r="AS33" s="63">
        <v>2.2383427262335585</v>
      </c>
      <c r="AT33" s="63">
        <v>0.2224838287087223</v>
      </c>
      <c r="AU33" s="63">
        <v>3.3711798323281776</v>
      </c>
      <c r="AV33" s="63">
        <v>0.87106665601590094</v>
      </c>
      <c r="AW33" s="63">
        <v>1.7187676656029198</v>
      </c>
      <c r="AX33" s="63">
        <v>5.1696551907914605</v>
      </c>
      <c r="AY33" s="137"/>
    </row>
    <row r="34" spans="1:51" s="5" customFormat="1">
      <c r="A34" s="349" t="s">
        <v>115</v>
      </c>
      <c r="B34" s="56" t="s">
        <v>58</v>
      </c>
      <c r="C34" s="56" t="s">
        <v>104</v>
      </c>
      <c r="D34" s="114">
        <v>192.8</v>
      </c>
      <c r="E34" s="56" t="s">
        <v>182</v>
      </c>
      <c r="F34" s="86">
        <v>6375.7623052675854</v>
      </c>
      <c r="G34" s="86">
        <v>105951.9367993288</v>
      </c>
      <c r="H34" s="86">
        <v>287560.91466446646</v>
      </c>
      <c r="I34" s="86">
        <v>130.32218548502925</v>
      </c>
      <c r="J34" s="86">
        <v>15057.224815270303</v>
      </c>
      <c r="K34" s="86">
        <v>1563.866225820351</v>
      </c>
      <c r="L34" s="86">
        <v>3679.0955440773646</v>
      </c>
      <c r="M34" s="86">
        <v>10.024783498848405</v>
      </c>
      <c r="N34" s="86">
        <v>14816.630011297942</v>
      </c>
      <c r="O34" s="86">
        <v>50.123917494242022</v>
      </c>
      <c r="P34" s="138">
        <v>471.16482444587501</v>
      </c>
      <c r="Q34" s="86">
        <v>15.979339477109999</v>
      </c>
      <c r="R34" s="86">
        <v>91.630033533399384</v>
      </c>
      <c r="S34" s="86">
        <v>27.678035099544534</v>
      </c>
      <c r="T34" s="86">
        <v>8.1486118078294929</v>
      </c>
      <c r="U34" s="86">
        <v>44.155898414858981</v>
      </c>
      <c r="V34" s="86">
        <v>4.2334613343363081</v>
      </c>
      <c r="W34" s="86">
        <v>32.663338984716006</v>
      </c>
      <c r="X34" s="86">
        <v>27.874599846045079</v>
      </c>
      <c r="Y34" s="86">
        <v>9.5819884384482261</v>
      </c>
      <c r="Z34" s="86">
        <v>98.200697544095505</v>
      </c>
      <c r="AA34" s="86">
        <v>19.067748331355876</v>
      </c>
      <c r="AB34" s="86">
        <v>96.212075968653551</v>
      </c>
      <c r="AC34" s="86">
        <v>13.485585113130806</v>
      </c>
      <c r="AD34" s="86">
        <v>0.1196215332553887</v>
      </c>
      <c r="AE34" s="86">
        <v>0.68400991367806052</v>
      </c>
      <c r="AF34" s="86">
        <v>9.4982884487387481E-3</v>
      </c>
      <c r="AG34" s="86">
        <v>51.382377000820533</v>
      </c>
      <c r="AH34" s="86">
        <v>111.97096351294573</v>
      </c>
      <c r="AI34" s="86">
        <v>12.656761220090864</v>
      </c>
      <c r="AJ34" s="86">
        <v>46.469892065456392</v>
      </c>
      <c r="AK34" s="86">
        <v>8.7201332968116869</v>
      </c>
      <c r="AL34" s="86">
        <v>1.7420940493064525</v>
      </c>
      <c r="AM34" s="86">
        <v>7.1173716010727848</v>
      </c>
      <c r="AN34" s="86">
        <v>0.84694950066031005</v>
      </c>
      <c r="AO34" s="86">
        <v>5.3527606838226278</v>
      </c>
      <c r="AP34" s="86">
        <v>0.86931205191276695</v>
      </c>
      <c r="AQ34" s="86">
        <v>2.5364079128825776</v>
      </c>
      <c r="AR34" s="86">
        <v>0.27418809059927907</v>
      </c>
      <c r="AS34" s="86">
        <v>2.2788574972373188</v>
      </c>
      <c r="AT34" s="86">
        <v>0.24466914870186354</v>
      </c>
      <c r="AU34" s="86">
        <v>3.2935345537114804</v>
      </c>
      <c r="AV34" s="86">
        <v>0.84078057062637623</v>
      </c>
      <c r="AW34" s="86">
        <v>1.7750991937905358</v>
      </c>
      <c r="AX34" s="86">
        <v>5.3661516890137246</v>
      </c>
      <c r="AY34" s="138"/>
    </row>
    <row r="35" spans="1:51">
      <c r="A35" s="348"/>
      <c r="B35" s="17"/>
      <c r="C35" s="17"/>
      <c r="D35" s="346" t="s">
        <v>183</v>
      </c>
      <c r="E35" s="230" t="str">
        <f>IF(ISERROR(AVERAGE(E32:E34)), "DL", AVERAGE(E32:E34))</f>
        <v>DL</v>
      </c>
      <c r="F35" s="230">
        <f t="shared" ref="F35" si="276">IF(ISERROR(AVERAGE(F32:F34)), "DL", AVERAGE(F32:F34))</f>
        <v>6355.7662450016978</v>
      </c>
      <c r="G35" s="230">
        <f t="shared" ref="G35" si="277">IF(ISERROR(AVERAGE(G32:G34)), "DL", AVERAGE(G32:G34))</f>
        <v>104563.61958006526</v>
      </c>
      <c r="H35" s="230">
        <f t="shared" ref="H35" si="278">IF(ISERROR(AVERAGE(H32:H34)), "DL", AVERAGE(H32:H34))</f>
        <v>283736.07722934539</v>
      </c>
      <c r="I35" s="230">
        <f t="shared" ref="I35" si="279">IF(ISERROR(AVERAGE(I32:I34)), "DL", AVERAGE(I32:I34))</f>
        <v>93.923927987001164</v>
      </c>
      <c r="J35" s="230">
        <f t="shared" ref="J35" si="280">IF(ISERROR(AVERAGE(J32:J34)), "DL", AVERAGE(J32:J34))</f>
        <v>14851.895286724379</v>
      </c>
      <c r="K35" s="230">
        <f t="shared" ref="K35" si="281">IF(ISERROR(AVERAGE(K32:K34)), "DL", AVERAGE(K32:K34))</f>
        <v>1491.3444486066999</v>
      </c>
      <c r="L35" s="230">
        <f t="shared" ref="L35" si="282">IF(ISERROR(AVERAGE(L32:L34)), "DL", AVERAGE(L32:L34))</f>
        <v>3645.5700290356926</v>
      </c>
      <c r="M35" s="230">
        <f t="shared" ref="M35" si="283">IF(ISERROR(AVERAGE(M32:M34)), "DL", AVERAGE(M32:M34))</f>
        <v>10.018194411542181</v>
      </c>
      <c r="N35" s="230">
        <f t="shared" ref="N35" si="284">IF(ISERROR(AVERAGE(N32:N34)), "DL", AVERAGE(N32:N34))</f>
        <v>14691.250859668444</v>
      </c>
      <c r="O35" s="230">
        <f t="shared" ref="O35" si="285">IF(ISERROR(AVERAGE(O32:O34)), "DL", AVERAGE(O32:O34))</f>
        <v>50.090972057710893</v>
      </c>
      <c r="P35" s="347">
        <f t="shared" ref="P35" si="286">IF(ISERROR(AVERAGE(P32:P34)), "DL", AVERAGE(P32:P34))</f>
        <v>470.69165728146396</v>
      </c>
      <c r="Q35" s="230">
        <f t="shared" ref="Q35" si="287">IF(ISERROR(AVERAGE(Q32:Q34)), "DL", AVERAGE(Q32:Q34))</f>
        <v>16.266703340362781</v>
      </c>
      <c r="R35" s="230">
        <f t="shared" ref="R35" si="288">IF(ISERROR(AVERAGE(R32:R34)), "DL", AVERAGE(R32:R34))</f>
        <v>88.456620578270261</v>
      </c>
      <c r="S35" s="230">
        <f t="shared" ref="S35" si="289">IF(ISERROR(AVERAGE(S32:S34)), "DL", AVERAGE(S32:S34))</f>
        <v>29.257834754608893</v>
      </c>
      <c r="T35" s="230">
        <f t="shared" ref="T35" si="290">IF(ISERROR(AVERAGE(T32:T34)), "DL", AVERAGE(T32:T34))</f>
        <v>8.1269041187612228</v>
      </c>
      <c r="U35" s="230">
        <f t="shared" ref="U35" si="291">IF(ISERROR(AVERAGE(U32:U34)), "DL", AVERAGE(U32:U34))</f>
        <v>39.979356723261802</v>
      </c>
      <c r="V35" s="230">
        <f t="shared" ref="V35" si="292">IF(ISERROR(AVERAGE(V32:V34)), "DL", AVERAGE(V32:V34))</f>
        <v>7.6352254849643506</v>
      </c>
      <c r="W35" s="230">
        <f t="shared" ref="W35" si="293">IF(ISERROR(AVERAGE(W32:W34)), "DL", AVERAGE(W32:W34))</f>
        <v>33.675099398715048</v>
      </c>
      <c r="X35" s="230">
        <f t="shared" ref="X35" si="294">IF(ISERROR(AVERAGE(X32:X34)), "DL", AVERAGE(X32:X34))</f>
        <v>27.656163068497932</v>
      </c>
      <c r="Y35" s="230">
        <f t="shared" ref="Y35" si="295">IF(ISERROR(AVERAGE(Y32:Y34)), "DL", AVERAGE(Y32:Y34))</f>
        <v>9.2285982019460651</v>
      </c>
      <c r="Z35" s="230">
        <f t="shared" ref="Z35" si="296">IF(ISERROR(AVERAGE(Z32:Z34)), "DL", AVERAGE(Z32:Z34))</f>
        <v>97.5720746792814</v>
      </c>
      <c r="AA35" s="230">
        <f t="shared" ref="AA35" si="297">IF(ISERROR(AVERAGE(AA32:AA34)), "DL", AVERAGE(AA32:AA34))</f>
        <v>19.095061559804297</v>
      </c>
      <c r="AB35" s="230">
        <f t="shared" ref="AB35" si="298">IF(ISERROR(AVERAGE(AB32:AB34)), "DL", AVERAGE(AB32:AB34))</f>
        <v>96.572303252568247</v>
      </c>
      <c r="AC35" s="230">
        <f t="shared" ref="AC35" si="299">IF(ISERROR(AVERAGE(AC32:AC34)), "DL", AVERAGE(AC32:AC34))</f>
        <v>13.307994792892416</v>
      </c>
      <c r="AD35" s="230">
        <f t="shared" ref="AD35" si="300">IF(ISERROR(AVERAGE(AD32:AD34)), "DL", AVERAGE(AD32:AD34))</f>
        <v>0.22489491589834007</v>
      </c>
      <c r="AE35" s="230">
        <f t="shared" ref="AE35" si="301">IF(ISERROR(AVERAGE(AE32:AE34)), "DL", AVERAGE(AE32:AE34))</f>
        <v>0.64673758973245132</v>
      </c>
      <c r="AF35" s="230">
        <f t="shared" ref="AF35" si="302">IF(ISERROR(AVERAGE(AF32:AF34)), "DL", AVERAGE(AF32:AF34))</f>
        <v>2.1857345625551059E-2</v>
      </c>
      <c r="AG35" s="230">
        <f t="shared" ref="AG35" si="303">IF(ISERROR(AVERAGE(AG32:AG34)), "DL", AVERAGE(AG32:AG34))</f>
        <v>50.829716866195611</v>
      </c>
      <c r="AH35" s="230">
        <f t="shared" ref="AH35" si="304">IF(ISERROR(AVERAGE(AH32:AH34)), "DL", AVERAGE(AH32:AH34))</f>
        <v>111.290345330112</v>
      </c>
      <c r="AI35" s="230">
        <f t="shared" ref="AI35" si="305">IF(ISERROR(AVERAGE(AI32:AI34)), "DL", AVERAGE(AI32:AI34))</f>
        <v>12.593005635911831</v>
      </c>
      <c r="AJ35" s="230">
        <f t="shared" ref="AJ35" si="306">IF(ISERROR(AVERAGE(AJ32:AJ34)), "DL", AVERAGE(AJ32:AJ34))</f>
        <v>46.01897816934477</v>
      </c>
      <c r="AK35" s="230">
        <f t="shared" ref="AK35" si="307">IF(ISERROR(AVERAGE(AK32:AK34)), "DL", AVERAGE(AK32:AK34))</f>
        <v>8.6707207621762823</v>
      </c>
      <c r="AL35" s="230">
        <f t="shared" ref="AL35" si="308">IF(ISERROR(AVERAGE(AL32:AL34)), "DL", AVERAGE(AL32:AL34))</f>
        <v>1.7224373095819459</v>
      </c>
      <c r="AM35" s="230">
        <f t="shared" ref="AM35" si="309">IF(ISERROR(AVERAGE(AM32:AM34)), "DL", AVERAGE(AM32:AM34))</f>
        <v>7.0266001858131064</v>
      </c>
      <c r="AN35" s="230">
        <f t="shared" ref="AN35" si="310">IF(ISERROR(AVERAGE(AN32:AN34)), "DL", AVERAGE(AN32:AN34))</f>
        <v>0.84108187695863179</v>
      </c>
      <c r="AO35" s="230">
        <f t="shared" ref="AO35" si="311">IF(ISERROR(AVERAGE(AO32:AO34)), "DL", AVERAGE(AO32:AO34))</f>
        <v>5.3143960165898312</v>
      </c>
      <c r="AP35" s="230">
        <f t="shared" ref="AP35" si="312">IF(ISERROR(AVERAGE(AP32:AP34)), "DL", AVERAGE(AP32:AP34))</f>
        <v>0.866113672658955</v>
      </c>
      <c r="AQ35" s="230">
        <f t="shared" ref="AQ35" si="313">IF(ISERROR(AVERAGE(AQ32:AQ34)), "DL", AVERAGE(AQ32:AQ34))</f>
        <v>2.506304103017428</v>
      </c>
      <c r="AR35" s="230">
        <f t="shared" ref="AR35" si="314">IF(ISERROR(AVERAGE(AR32:AR34)), "DL", AVERAGE(AR32:AR34))</f>
        <v>0.27108306252361147</v>
      </c>
      <c r="AS35" s="230">
        <f t="shared" ref="AS35" si="315">IF(ISERROR(AVERAGE(AS32:AS34)), "DL", AVERAGE(AS32:AS34))</f>
        <v>2.29718746765599</v>
      </c>
      <c r="AT35" s="230">
        <f t="shared" ref="AT35" si="316">IF(ISERROR(AVERAGE(AT32:AT34)), "DL", AVERAGE(AT32:AT34))</f>
        <v>0.23743458223750635</v>
      </c>
      <c r="AU35" s="230">
        <f t="shared" ref="AU35" si="317">IF(ISERROR(AVERAGE(AU32:AU34)), "DL", AVERAGE(AU32:AU34))</f>
        <v>3.2806432324947217</v>
      </c>
      <c r="AV35" s="230">
        <f t="shared" ref="AV35" si="318">IF(ISERROR(AVERAGE(AV32:AV34)), "DL", AVERAGE(AV32:AV34))</f>
        <v>0.87823163120121917</v>
      </c>
      <c r="AW35" s="230">
        <f t="shared" ref="AW35" si="319">IF(ISERROR(AVERAGE(AW32:AW34)), "DL", AVERAGE(AW32:AW34))</f>
        <v>1.7680204725341466</v>
      </c>
      <c r="AX35" s="230">
        <f t="shared" ref="AX35" si="320">IF(ISERROR(AVERAGE(AX32:AX34)), "DL", AVERAGE(AX32:AX34))</f>
        <v>5.3202213801451128</v>
      </c>
      <c r="AY35" s="347"/>
    </row>
    <row r="36" spans="1:51">
      <c r="A36" s="348"/>
      <c r="B36" s="17"/>
      <c r="C36" s="17"/>
      <c r="D36" s="120" t="s">
        <v>184</v>
      </c>
      <c r="E36" s="63" t="str">
        <f>IF(ISERROR(STDEV(E32:E34)), "-", STDEV(E32:E34))</f>
        <v>-</v>
      </c>
      <c r="F36" s="63">
        <f t="shared" ref="F36:AX36" si="321">IF(ISERROR(STDEV(F32:F34)), "-", STDEV(F32:F34))</f>
        <v>18.094274105537519</v>
      </c>
      <c r="G36" s="63">
        <f t="shared" si="321"/>
        <v>1300.7921349562705</v>
      </c>
      <c r="H36" s="63">
        <f t="shared" si="321"/>
        <v>3661.7350612033724</v>
      </c>
      <c r="I36" s="63">
        <f t="shared" si="321"/>
        <v>41.424217044806582</v>
      </c>
      <c r="J36" s="63">
        <f t="shared" si="321"/>
        <v>183.63966515357319</v>
      </c>
      <c r="K36" s="63">
        <f t="shared" si="321"/>
        <v>79.934813152936499</v>
      </c>
      <c r="L36" s="63">
        <f t="shared" si="321"/>
        <v>37.539216829067875</v>
      </c>
      <c r="M36" s="63">
        <f t="shared" si="321"/>
        <v>0.24528647606926138</v>
      </c>
      <c r="N36" s="63">
        <f t="shared" si="321"/>
        <v>110.96802098078858</v>
      </c>
      <c r="O36" s="63">
        <f t="shared" si="321"/>
        <v>1.2264323803463051</v>
      </c>
      <c r="P36" s="137">
        <f t="shared" si="321"/>
        <v>1.5650424154120421</v>
      </c>
      <c r="Q36" s="63">
        <f t="shared" si="321"/>
        <v>0.39634581897739046</v>
      </c>
      <c r="R36" s="63">
        <f t="shared" si="321"/>
        <v>4.8874113085799653</v>
      </c>
      <c r="S36" s="63">
        <f t="shared" si="321"/>
        <v>2.0995992461759179</v>
      </c>
      <c r="T36" s="63">
        <f t="shared" si="321"/>
        <v>0.18317743900680294</v>
      </c>
      <c r="U36" s="63">
        <f t="shared" si="321"/>
        <v>5.1617775850477079</v>
      </c>
      <c r="V36" s="63">
        <f t="shared" si="321"/>
        <v>7.3666299063702141</v>
      </c>
      <c r="W36" s="63">
        <f t="shared" si="321"/>
        <v>0.93020737586011015</v>
      </c>
      <c r="X36" s="63">
        <f t="shared" si="321"/>
        <v>0.48484889578537776</v>
      </c>
      <c r="Y36" s="63">
        <f t="shared" si="321"/>
        <v>0.37442191360136562</v>
      </c>
      <c r="Z36" s="63">
        <f t="shared" si="321"/>
        <v>1.6938385103393243</v>
      </c>
      <c r="AA36" s="63">
        <f t="shared" si="321"/>
        <v>0.37576481074920809</v>
      </c>
      <c r="AB36" s="63">
        <f t="shared" si="321"/>
        <v>1.9021256395204778</v>
      </c>
      <c r="AC36" s="63">
        <f t="shared" si="321"/>
        <v>0.32527708126271987</v>
      </c>
      <c r="AD36" s="63">
        <f t="shared" si="321"/>
        <v>0.14887904549055417</v>
      </c>
      <c r="AE36" s="63">
        <f t="shared" si="321"/>
        <v>3.3979365351277761E-2</v>
      </c>
      <c r="AF36" s="63">
        <f t="shared" si="321"/>
        <v>1.1357261008565067E-2</v>
      </c>
      <c r="AG36" s="63">
        <f t="shared" si="321"/>
        <v>1.4815277269371321</v>
      </c>
      <c r="AH36" s="63">
        <f t="shared" si="321"/>
        <v>3.1716952556314042</v>
      </c>
      <c r="AI36" s="63">
        <f t="shared" si="321"/>
        <v>0.36567853870319394</v>
      </c>
      <c r="AJ36" s="63">
        <f t="shared" si="321"/>
        <v>1.2841372584539532</v>
      </c>
      <c r="AK36" s="63">
        <f t="shared" si="321"/>
        <v>0.1776123178786479</v>
      </c>
      <c r="AL36" s="63">
        <f t="shared" si="321"/>
        <v>7.0578510600183997E-2</v>
      </c>
      <c r="AM36" s="63">
        <f t="shared" si="321"/>
        <v>0.1658494868000446</v>
      </c>
      <c r="AN36" s="63">
        <f t="shared" si="321"/>
        <v>2.3824266562022457E-2</v>
      </c>
      <c r="AO36" s="63">
        <f t="shared" si="321"/>
        <v>0.150100418577295</v>
      </c>
      <c r="AP36" s="63">
        <f t="shared" si="321"/>
        <v>2.3411881430800315E-2</v>
      </c>
      <c r="AQ36" s="63">
        <f t="shared" si="321"/>
        <v>5.9335500848130295E-2</v>
      </c>
      <c r="AR36" s="63">
        <f t="shared" si="321"/>
        <v>8.4535142020816679E-3</v>
      </c>
      <c r="AS36" s="63">
        <f t="shared" si="321"/>
        <v>6.9837767563044231E-2</v>
      </c>
      <c r="AT36" s="63">
        <f t="shared" si="321"/>
        <v>1.2949971540873746E-2</v>
      </c>
      <c r="AU36" s="63">
        <f t="shared" si="321"/>
        <v>9.7622735376771352E-2</v>
      </c>
      <c r="AV36" s="63">
        <f t="shared" si="321"/>
        <v>4.1500056955013805E-2</v>
      </c>
      <c r="AW36" s="63">
        <f t="shared" si="321"/>
        <v>4.6122666812202354E-2</v>
      </c>
      <c r="AX36" s="63">
        <f t="shared" si="321"/>
        <v>0.13365709508687895</v>
      </c>
      <c r="AY36" s="137"/>
    </row>
    <row r="37" spans="1:51">
      <c r="A37" s="348"/>
      <c r="B37" s="17"/>
      <c r="C37" s="17"/>
      <c r="D37" s="120" t="s">
        <v>185</v>
      </c>
      <c r="E37" s="63" t="str">
        <f>IF(ISERROR(STDEV(E33:E35)), "-", E36*3)</f>
        <v>-</v>
      </c>
      <c r="F37" s="63">
        <f t="shared" ref="F37" si="322">IF(ISERROR(STDEV(F33:F35)), "-", F36*3)</f>
        <v>54.282822316612553</v>
      </c>
      <c r="G37" s="63">
        <f t="shared" ref="G37" si="323">IF(ISERROR(STDEV(G33:G35)), "-", G36*3)</f>
        <v>3902.3764048688117</v>
      </c>
      <c r="H37" s="63">
        <f t="shared" ref="H37" si="324">IF(ISERROR(STDEV(H33:H35)), "-", H36*3)</f>
        <v>10985.205183610116</v>
      </c>
      <c r="I37" s="63">
        <f t="shared" ref="I37" si="325">IF(ISERROR(STDEV(I33:I35)), "-", I36*3)</f>
        <v>124.27265113441975</v>
      </c>
      <c r="J37" s="63">
        <f t="shared" ref="J37" si="326">IF(ISERROR(STDEV(J33:J35)), "-", J36*3)</f>
        <v>550.91899546071954</v>
      </c>
      <c r="K37" s="63">
        <f t="shared" ref="K37" si="327">IF(ISERROR(STDEV(K33:K35)), "-", K36*3)</f>
        <v>239.8044394588095</v>
      </c>
      <c r="L37" s="63">
        <f t="shared" ref="L37" si="328">IF(ISERROR(STDEV(L33:L35)), "-", L36*3)</f>
        <v>112.61765048720363</v>
      </c>
      <c r="M37" s="63">
        <f t="shared" ref="M37" si="329">IF(ISERROR(STDEV(M33:M35)), "-", M36*3)</f>
        <v>0.73585942820778416</v>
      </c>
      <c r="N37" s="63">
        <f t="shared" ref="N37" si="330">IF(ISERROR(STDEV(N33:N35)), "-", N36*3)</f>
        <v>332.90406294236573</v>
      </c>
      <c r="O37" s="63">
        <f t="shared" ref="O37" si="331">IF(ISERROR(STDEV(O33:O35)), "-", O36*3)</f>
        <v>3.6792971410389153</v>
      </c>
      <c r="P37" s="137">
        <f t="shared" ref="P37" si="332">IF(ISERROR(STDEV(P33:P35)), "-", P36*3)</f>
        <v>4.695127246236126</v>
      </c>
      <c r="Q37" s="63">
        <f t="shared" ref="Q37" si="333">IF(ISERROR(STDEV(Q33:Q35)), "-", Q36*3)</f>
        <v>1.1890374569321713</v>
      </c>
      <c r="R37" s="63">
        <f t="shared" ref="R37" si="334">IF(ISERROR(STDEV(R33:R35)), "-", R36*3)</f>
        <v>14.662233925739896</v>
      </c>
      <c r="S37" s="63">
        <f t="shared" ref="S37" si="335">IF(ISERROR(STDEV(S33:S35)), "-", S36*3)</f>
        <v>6.2987977385277532</v>
      </c>
      <c r="T37" s="63">
        <f t="shared" ref="T37" si="336">IF(ISERROR(STDEV(T33:T35)), "-", T36*3)</f>
        <v>0.54953231702040883</v>
      </c>
      <c r="U37" s="63">
        <f t="shared" ref="U37" si="337">IF(ISERROR(STDEV(U33:U35)), "-", U36*3)</f>
        <v>15.485332755143123</v>
      </c>
      <c r="V37" s="63">
        <f t="shared" ref="V37" si="338">IF(ISERROR(STDEV(V33:V35)), "-", V36*3)</f>
        <v>22.099889719110642</v>
      </c>
      <c r="W37" s="63">
        <f t="shared" ref="W37" si="339">IF(ISERROR(STDEV(W33:W35)), "-", W36*3)</f>
        <v>2.7906221275803302</v>
      </c>
      <c r="X37" s="63">
        <f t="shared" ref="X37" si="340">IF(ISERROR(STDEV(X33:X35)), "-", X36*3)</f>
        <v>1.4545466873561332</v>
      </c>
      <c r="Y37" s="63">
        <f t="shared" ref="Y37" si="341">IF(ISERROR(STDEV(Y33:Y35)), "-", Y36*3)</f>
        <v>1.1232657408040969</v>
      </c>
      <c r="Z37" s="63">
        <f t="shared" ref="Z37" si="342">IF(ISERROR(STDEV(Z33:Z35)), "-", Z36*3)</f>
        <v>5.0815155310179732</v>
      </c>
      <c r="AA37" s="63">
        <f t="shared" ref="AA37" si="343">IF(ISERROR(STDEV(AA33:AA35)), "-", AA36*3)</f>
        <v>1.1272944322476244</v>
      </c>
      <c r="AB37" s="63">
        <f t="shared" ref="AB37" si="344">IF(ISERROR(STDEV(AB33:AB35)), "-", AB36*3)</f>
        <v>5.7063769185614337</v>
      </c>
      <c r="AC37" s="63">
        <f t="shared" ref="AC37" si="345">IF(ISERROR(STDEV(AC33:AC35)), "-", AC36*3)</f>
        <v>0.97583124378815955</v>
      </c>
      <c r="AD37" s="63">
        <f t="shared" ref="AD37" si="346">IF(ISERROR(STDEV(AD33:AD35)), "-", AD36*3)</f>
        <v>0.44663713647166248</v>
      </c>
      <c r="AE37" s="63">
        <f t="shared" ref="AE37" si="347">IF(ISERROR(STDEV(AE33:AE35)), "-", AE36*3)</f>
        <v>0.10193809605383328</v>
      </c>
      <c r="AF37" s="63">
        <f t="shared" ref="AF37" si="348">IF(ISERROR(STDEV(AF33:AF35)), "-", AF36*3)</f>
        <v>3.4071783025695204E-2</v>
      </c>
      <c r="AG37" s="63">
        <f t="shared" ref="AG37" si="349">IF(ISERROR(STDEV(AG33:AG35)), "-", AG36*3)</f>
        <v>4.4445831808113958</v>
      </c>
      <c r="AH37" s="63">
        <f t="shared" ref="AH37" si="350">IF(ISERROR(STDEV(AH33:AH35)), "-", AH36*3)</f>
        <v>9.515085766894213</v>
      </c>
      <c r="AI37" s="63">
        <f t="shared" ref="AI37" si="351">IF(ISERROR(STDEV(AI33:AI35)), "-", AI36*3)</f>
        <v>1.0970356161095818</v>
      </c>
      <c r="AJ37" s="63">
        <f t="shared" ref="AJ37" si="352">IF(ISERROR(STDEV(AJ33:AJ35)), "-", AJ36*3)</f>
        <v>3.8524117753618596</v>
      </c>
      <c r="AK37" s="63">
        <f t="shared" ref="AK37" si="353">IF(ISERROR(STDEV(AK33:AK35)), "-", AK36*3)</f>
        <v>0.53283695363594363</v>
      </c>
      <c r="AL37" s="63">
        <f t="shared" ref="AL37" si="354">IF(ISERROR(STDEV(AL33:AL35)), "-", AL36*3)</f>
        <v>0.21173553180055199</v>
      </c>
      <c r="AM37" s="63">
        <f t="shared" ref="AM37" si="355">IF(ISERROR(STDEV(AM33:AM35)), "-", AM36*3)</f>
        <v>0.49754846040013379</v>
      </c>
      <c r="AN37" s="63">
        <f t="shared" ref="AN37" si="356">IF(ISERROR(STDEV(AN33:AN35)), "-", AN36*3)</f>
        <v>7.1472799686067373E-2</v>
      </c>
      <c r="AO37" s="63">
        <f t="shared" ref="AO37" si="357">IF(ISERROR(STDEV(AO33:AO35)), "-", AO36*3)</f>
        <v>0.45030125573188501</v>
      </c>
      <c r="AP37" s="63">
        <f t="shared" ref="AP37" si="358">IF(ISERROR(STDEV(AP33:AP35)), "-", AP36*3)</f>
        <v>7.0235644292400951E-2</v>
      </c>
      <c r="AQ37" s="63">
        <f t="shared" ref="AQ37" si="359">IF(ISERROR(STDEV(AQ33:AQ35)), "-", AQ36*3)</f>
        <v>0.17800650254439088</v>
      </c>
      <c r="AR37" s="63">
        <f t="shared" ref="AR37" si="360">IF(ISERROR(STDEV(AR33:AR35)), "-", AR36*3)</f>
        <v>2.5360542606245005E-2</v>
      </c>
      <c r="AS37" s="63">
        <f t="shared" ref="AS37" si="361">IF(ISERROR(STDEV(AS33:AS35)), "-", AS36*3)</f>
        <v>0.20951330268913271</v>
      </c>
      <c r="AT37" s="63">
        <f t="shared" ref="AT37" si="362">IF(ISERROR(STDEV(AT33:AT35)), "-", AT36*3)</f>
        <v>3.8849914622621239E-2</v>
      </c>
      <c r="AU37" s="63">
        <f t="shared" ref="AU37" si="363">IF(ISERROR(STDEV(AU33:AU35)), "-", AU36*3)</f>
        <v>0.29286820613031406</v>
      </c>
      <c r="AV37" s="63">
        <f t="shared" ref="AV37" si="364">IF(ISERROR(STDEV(AV33:AV35)), "-", AV36*3)</f>
        <v>0.12450017086504142</v>
      </c>
      <c r="AW37" s="63">
        <f t="shared" ref="AW37" si="365">IF(ISERROR(STDEV(AW33:AW35)), "-", AW36*3)</f>
        <v>0.13836800043660707</v>
      </c>
      <c r="AX37" s="63">
        <f t="shared" ref="AX37" si="366">IF(ISERROR(STDEV(AX33:AX35)), "-", AX36*3)</f>
        <v>0.40097128526063686</v>
      </c>
      <c r="AY37" s="137"/>
    </row>
    <row r="38" spans="1:51">
      <c r="A38" s="348"/>
      <c r="B38" s="17"/>
      <c r="C38" s="17"/>
      <c r="D38" s="120" t="s">
        <v>186</v>
      </c>
      <c r="E38" s="63" t="str">
        <f>IF(ISERROR(E36/SQRT(2)), "-", E36/SQRT(2))</f>
        <v>-</v>
      </c>
      <c r="F38" s="63">
        <f t="shared" ref="F38" si="367">IF(ISERROR(F36/SQRT(2)), "-", F36/SQRT(2))</f>
        <v>12.79458392067373</v>
      </c>
      <c r="G38" s="63">
        <f t="shared" ref="G38" si="368">IF(ISERROR(G36/SQRT(2)), "-", G36/SQRT(2))</f>
        <v>919.79893954170552</v>
      </c>
      <c r="H38" s="63">
        <f t="shared" ref="H38" si="369">IF(ISERROR(H36/SQRT(2)), "-", H36/SQRT(2))</f>
        <v>2589.2376926854422</v>
      </c>
      <c r="I38" s="63">
        <f t="shared" ref="I38" si="370">IF(ISERROR(I36/SQRT(2)), "-", I36/SQRT(2))</f>
        <v>29.291344777726099</v>
      </c>
      <c r="J38" s="63">
        <f t="shared" ref="J38" si="371">IF(ISERROR(J36/SQRT(2)), "-", J36/SQRT(2))</f>
        <v>129.85285252491852</v>
      </c>
      <c r="K38" s="63">
        <f t="shared" ref="K38" si="372">IF(ISERROR(K36/SQRT(2)), "-", K36/SQRT(2))</f>
        <v>56.522448433321024</v>
      </c>
      <c r="L38" s="63">
        <f t="shared" ref="L38" si="373">IF(ISERROR(L36/SQRT(2)), "-", L36/SQRT(2))</f>
        <v>26.544234780266059</v>
      </c>
      <c r="M38" s="63">
        <f t="shared" ref="M38" si="374">IF(ISERROR(M36/SQRT(2)), "-", M36/SQRT(2))</f>
        <v>0.17344373056192652</v>
      </c>
      <c r="N38" s="63">
        <f t="shared" ref="N38" si="375">IF(ISERROR(N36/SQRT(2)), "-", N36/SQRT(2))</f>
        <v>78.466240130366685</v>
      </c>
      <c r="O38" s="63">
        <f t="shared" ref="O38" si="376">IF(ISERROR(O36/SQRT(2)), "-", O36/SQRT(2))</f>
        <v>0.86721865280963129</v>
      </c>
      <c r="P38" s="137">
        <f t="shared" ref="P38" si="377">IF(ISERROR(P36/SQRT(2)), "-", P36/SQRT(2))</f>
        <v>1.1066521047824287</v>
      </c>
      <c r="Q38" s="63">
        <f t="shared" ref="Q38" si="378">IF(ISERROR(Q36/SQRT(2)), "-", Q36/SQRT(2))</f>
        <v>0.28025881629384858</v>
      </c>
      <c r="R38" s="63">
        <f t="shared" ref="R38" si="379">IF(ISERROR(R36/SQRT(2)), "-", R36/SQRT(2))</f>
        <v>3.4559216787447111</v>
      </c>
      <c r="S38" s="63">
        <f t="shared" ref="S38" si="380">IF(ISERROR(S36/SQRT(2)), "-", S36/SQRT(2))</f>
        <v>1.4846408647451548</v>
      </c>
      <c r="T38" s="63">
        <f t="shared" ref="T38" si="381">IF(ISERROR(T36/SQRT(2)), "-", T36/SQRT(2))</f>
        <v>0.12952600928209557</v>
      </c>
      <c r="U38" s="63">
        <f t="shared" ref="U38" si="382">IF(ISERROR(U36/SQRT(2)), "-", U36/SQRT(2))</f>
        <v>3.6499279333639549</v>
      </c>
      <c r="V38" s="63">
        <f t="shared" ref="V38" si="383">IF(ISERROR(V36/SQRT(2)), "-", V36/SQRT(2))</f>
        <v>5.2089939612859997</v>
      </c>
      <c r="W38" s="63">
        <f t="shared" ref="W38" si="384">IF(ISERROR(W36/SQRT(2)), "-", W36/SQRT(2))</f>
        <v>0.65775594338042742</v>
      </c>
      <c r="X38" s="63">
        <f t="shared" ref="X38" si="385">IF(ISERROR(X36/SQRT(2)), "-", X36/SQRT(2))</f>
        <v>0.34283994206065027</v>
      </c>
      <c r="Y38" s="63">
        <f t="shared" ref="Y38" si="386">IF(ISERROR(Y36/SQRT(2)), "-", Y36/SQRT(2))</f>
        <v>0.26475627413236924</v>
      </c>
      <c r="Z38" s="63">
        <f t="shared" ref="Z38" si="387">IF(ISERROR(Z36/SQRT(2)), "-", Z36/SQRT(2))</f>
        <v>1.1977246968958561</v>
      </c>
      <c r="AA38" s="63">
        <f t="shared" ref="AA38" si="388">IF(ISERROR(AA36/SQRT(2)), "-", AA36/SQRT(2))</f>
        <v>0.26570584581204471</v>
      </c>
      <c r="AB38" s="63">
        <f t="shared" ref="AB38" si="389">IF(ISERROR(AB36/SQRT(2)), "-", AB36/SQRT(2))</f>
        <v>1.3450059383737281</v>
      </c>
      <c r="AC38" s="63">
        <f t="shared" ref="AC38" si="390">IF(ISERROR(AC36/SQRT(2)), "-", AC36/SQRT(2))</f>
        <v>0.23000562992543688</v>
      </c>
      <c r="AD38" s="63">
        <f t="shared" ref="AD38" si="391">IF(ISERROR(AD36/SQRT(2)), "-", AD36/SQRT(2))</f>
        <v>0.10527338264295133</v>
      </c>
      <c r="AE38" s="63">
        <f t="shared" ref="AE38" si="392">IF(ISERROR(AE36/SQRT(2)), "-", AE36/SQRT(2))</f>
        <v>2.4027039660303718E-2</v>
      </c>
      <c r="AF38" s="63">
        <f t="shared" ref="AF38" si="393">IF(ISERROR(AF36/SQRT(2)), "-", AF36/SQRT(2))</f>
        <v>8.0307962748619264E-3</v>
      </c>
      <c r="AG38" s="63">
        <f t="shared" ref="AG38" si="394">IF(ISERROR(AG36/SQRT(2)), "-", AG36/SQRT(2))</f>
        <v>1.0475983022331377</v>
      </c>
      <c r="AH38" s="63">
        <f t="shared" ref="AH38" si="395">IF(ISERROR(AH36/SQRT(2)), "-", AH36/SQRT(2))</f>
        <v>2.2427272231141662</v>
      </c>
      <c r="AI38" s="63">
        <f t="shared" ref="AI38" si="396">IF(ISERROR(AI36/SQRT(2)), "-", AI36/SQRT(2))</f>
        <v>0.25857377445141577</v>
      </c>
      <c r="AJ38" s="63">
        <f t="shared" ref="AJ38" si="397">IF(ISERROR(AJ36/SQRT(2)), "-", AJ36/SQRT(2))</f>
        <v>0.90802216342709241</v>
      </c>
      <c r="AK38" s="63">
        <f t="shared" ref="AK38" si="398">IF(ISERROR(AK36/SQRT(2)), "-", AK36/SQRT(2))</f>
        <v>0.12559087439425259</v>
      </c>
      <c r="AL38" s="63">
        <f t="shared" ref="AL38" si="399">IF(ISERROR(AL36/SQRT(2)), "-", AL36/SQRT(2))</f>
        <v>4.9906543451436726E-2</v>
      </c>
      <c r="AM38" s="63">
        <f t="shared" ref="AM38" si="400">IF(ISERROR(AM36/SQRT(2)), "-", AM36/SQRT(2))</f>
        <v>0.11727329677262033</v>
      </c>
      <c r="AN38" s="63">
        <f t="shared" ref="AN38" si="401">IF(ISERROR(AN36/SQRT(2)), "-", AN36/SQRT(2))</f>
        <v>1.6846300442801995E-2</v>
      </c>
      <c r="AO38" s="63">
        <f t="shared" ref="AO38" si="402">IF(ISERROR(AO36/SQRT(2)), "-", AO36/SQRT(2))</f>
        <v>0.10613702383494453</v>
      </c>
      <c r="AP38" s="63">
        <f t="shared" ref="AP38" si="403">IF(ISERROR(AP36/SQRT(2)), "-", AP36/SQRT(2))</f>
        <v>1.6554700120054312E-2</v>
      </c>
      <c r="AQ38" s="63">
        <f t="shared" ref="AQ38" si="404">IF(ISERROR(AQ36/SQRT(2)), "-", AQ36/SQRT(2))</f>
        <v>4.1956535014813071E-2</v>
      </c>
      <c r="AR38" s="63">
        <f t="shared" ref="AR38" si="405">IF(ISERROR(AR36/SQRT(2)), "-", AR36/SQRT(2))</f>
        <v>5.9775372171487337E-3</v>
      </c>
      <c r="AS38" s="63">
        <f t="shared" ref="AS38" si="406">IF(ISERROR(AS36/SQRT(2)), "-", AS36/SQRT(2))</f>
        <v>4.9382759026758483E-2</v>
      </c>
      <c r="AT38" s="63">
        <f t="shared" ref="AT38" si="407">IF(ISERROR(AT36/SQRT(2)), "-", AT36/SQRT(2))</f>
        <v>9.1570126927246285E-3</v>
      </c>
      <c r="AU38" s="63">
        <f t="shared" ref="AU38" si="408">IF(ISERROR(AU36/SQRT(2)), "-", AU36/SQRT(2))</f>
        <v>6.9029698182894894E-2</v>
      </c>
      <c r="AV38" s="63">
        <f t="shared" ref="AV38" si="409">IF(ISERROR(AV36/SQRT(2)), "-", AV36/SQRT(2))</f>
        <v>2.9344971692518203E-2</v>
      </c>
      <c r="AW38" s="63">
        <f t="shared" ref="AW38" si="410">IF(ISERROR(AW36/SQRT(2)), "-", AW36/SQRT(2))</f>
        <v>3.2613650469316004E-2</v>
      </c>
      <c r="AX38" s="63">
        <f t="shared" ref="AX38" si="411">IF(ISERROR(AX36/SQRT(2)), "-", AX36/SQRT(2))</f>
        <v>9.4509838289627279E-2</v>
      </c>
      <c r="AY38" s="137"/>
    </row>
    <row r="39" spans="1:51">
      <c r="A39" s="348"/>
      <c r="B39" s="17"/>
      <c r="C39" s="17"/>
      <c r="D39" s="113"/>
      <c r="E39" s="17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137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137"/>
    </row>
    <row r="40" spans="1:51">
      <c r="A40" s="348"/>
      <c r="B40" s="17"/>
      <c r="C40" s="17"/>
      <c r="D40" s="113"/>
      <c r="E40" s="17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137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137"/>
    </row>
    <row r="41" spans="1:51">
      <c r="A41" s="348" t="s">
        <v>120</v>
      </c>
      <c r="B41" s="17" t="s">
        <v>117</v>
      </c>
      <c r="C41" s="17" t="s">
        <v>118</v>
      </c>
      <c r="D41" s="113" t="s">
        <v>119</v>
      </c>
      <c r="E41" s="17" t="s">
        <v>182</v>
      </c>
      <c r="F41" s="63">
        <v>4491.1807508286265</v>
      </c>
      <c r="G41" s="63">
        <v>82526.468878614163</v>
      </c>
      <c r="H41" s="63">
        <v>217049.19431873425</v>
      </c>
      <c r="I41" s="63">
        <v>449.93614079339602</v>
      </c>
      <c r="J41" s="63">
        <v>12925.438226428469</v>
      </c>
      <c r="K41" s="63">
        <v>1930.6350768589357</v>
      </c>
      <c r="L41" s="63">
        <v>2617.8102737070317</v>
      </c>
      <c r="M41" s="63">
        <v>8.1806571053344737</v>
      </c>
      <c r="N41" s="63">
        <v>15993.184640928896</v>
      </c>
      <c r="O41" s="63">
        <v>89.987228158679201</v>
      </c>
      <c r="P41" s="137">
        <v>384.49088395072022</v>
      </c>
      <c r="Q41" s="63">
        <v>14.743970309770789</v>
      </c>
      <c r="R41" s="63">
        <v>45.315079535834656</v>
      </c>
      <c r="S41" s="63">
        <v>19.870345652862227</v>
      </c>
      <c r="T41" s="63">
        <v>17.782725547283746</v>
      </c>
      <c r="U41" s="63">
        <v>37.388458968694685</v>
      </c>
      <c r="V41" s="63">
        <v>23.454057042583724</v>
      </c>
      <c r="W41" s="63">
        <v>201.25780067915932</v>
      </c>
      <c r="X41" s="63">
        <v>21.731651095021007</v>
      </c>
      <c r="Y41" s="63">
        <v>6.9538604398710788</v>
      </c>
      <c r="Z41" s="63">
        <v>115.57189195530808</v>
      </c>
      <c r="AA41" s="63">
        <v>46.981836011261919</v>
      </c>
      <c r="AB41" s="63">
        <v>420.83366578118864</v>
      </c>
      <c r="AC41" s="63">
        <v>6.4702979451482339</v>
      </c>
      <c r="AD41" s="63">
        <v>3.9108789317697128</v>
      </c>
      <c r="AE41" s="63">
        <v>1.9148692867533248</v>
      </c>
      <c r="AF41" s="63">
        <v>7.4532631656748479E-3</v>
      </c>
      <c r="AG41" s="63">
        <v>38.072929430020594</v>
      </c>
      <c r="AH41" s="63">
        <v>73.428602324898677</v>
      </c>
      <c r="AI41" s="63">
        <v>8.2653137124864067</v>
      </c>
      <c r="AJ41" s="63">
        <v>30.921217029503712</v>
      </c>
      <c r="AK41" s="63">
        <v>5.6441243051085328</v>
      </c>
      <c r="AL41" s="63">
        <v>1.126319850295971</v>
      </c>
      <c r="AM41" s="63">
        <v>4.9786976015694053</v>
      </c>
      <c r="AN41" s="63">
        <v>0.60414251841262145</v>
      </c>
      <c r="AO41" s="63">
        <v>4.0948572185477108</v>
      </c>
      <c r="AP41" s="63">
        <v>0.77163350489690341</v>
      </c>
      <c r="AQ41" s="63">
        <v>2.2955065128115111</v>
      </c>
      <c r="AR41" s="63">
        <v>0.27211890262988114</v>
      </c>
      <c r="AS41" s="63">
        <v>2.2507892177946429</v>
      </c>
      <c r="AT41" s="63">
        <v>0.28050263155719957</v>
      </c>
      <c r="AU41" s="63">
        <v>9.6468361619961183</v>
      </c>
      <c r="AV41" s="63">
        <v>1.0013098908091294</v>
      </c>
      <c r="AW41" s="63">
        <v>2.3882570331218687</v>
      </c>
      <c r="AX41" s="63">
        <v>10.700957570841862</v>
      </c>
      <c r="AY41" s="137"/>
    </row>
    <row r="42" spans="1:51">
      <c r="A42" s="348" t="s">
        <v>121</v>
      </c>
      <c r="B42" s="17" t="s">
        <v>117</v>
      </c>
      <c r="C42" s="17" t="s">
        <v>118</v>
      </c>
      <c r="D42" s="113" t="s">
        <v>119</v>
      </c>
      <c r="E42" s="17" t="s">
        <v>182</v>
      </c>
      <c r="F42" s="63">
        <v>4547.4705929665433</v>
      </c>
      <c r="G42" s="63">
        <v>85026.915573234117</v>
      </c>
      <c r="H42" s="63">
        <v>221936.33654804106</v>
      </c>
      <c r="I42" s="63">
        <v>260.62578497239082</v>
      </c>
      <c r="J42" s="63">
        <v>13444.695666161953</v>
      </c>
      <c r="K42" s="63">
        <v>2085.0062797791265</v>
      </c>
      <c r="L42" s="63">
        <v>2687.1417140256845</v>
      </c>
      <c r="M42" s="63">
        <v>8.9870960335307171</v>
      </c>
      <c r="N42" s="63">
        <v>16329.553492925314</v>
      </c>
      <c r="O42" s="63">
        <v>89.870960335307174</v>
      </c>
      <c r="P42" s="137">
        <v>386.44512944182082</v>
      </c>
      <c r="Q42" s="63">
        <v>14.541451081067763</v>
      </c>
      <c r="R42" s="63">
        <v>46.005752746533012</v>
      </c>
      <c r="S42" s="63">
        <v>20.139273096582912</v>
      </c>
      <c r="T42" s="63">
        <v>17.902543026576105</v>
      </c>
      <c r="U42" s="63">
        <v>37.687986467858209</v>
      </c>
      <c r="V42" s="63">
        <v>21.481894413718255</v>
      </c>
      <c r="W42" s="63">
        <v>203.7185313219629</v>
      </c>
      <c r="X42" s="63">
        <v>21.387970873333337</v>
      </c>
      <c r="Y42" s="63">
        <v>7.2394880474924772</v>
      </c>
      <c r="Z42" s="63">
        <v>114.70855381861774</v>
      </c>
      <c r="AA42" s="63">
        <v>46.372897647552016</v>
      </c>
      <c r="AB42" s="63">
        <v>421.59873452982549</v>
      </c>
      <c r="AC42" s="63">
        <v>6.211523154789786</v>
      </c>
      <c r="AD42" s="63">
        <v>3.8012897472228735</v>
      </c>
      <c r="AE42" s="63">
        <v>1.7636948468033735</v>
      </c>
      <c r="AF42" s="63">
        <v>2.2877540827783871E-2</v>
      </c>
      <c r="AG42" s="63">
        <v>38.67615089438641</v>
      </c>
      <c r="AH42" s="63">
        <v>74.088558639540722</v>
      </c>
      <c r="AI42" s="63">
        <v>8.3394776681185263</v>
      </c>
      <c r="AJ42" s="63">
        <v>31.382648317972617</v>
      </c>
      <c r="AK42" s="63">
        <v>5.6841846897784771</v>
      </c>
      <c r="AL42" s="63">
        <v>1.1277942479302125</v>
      </c>
      <c r="AM42" s="63">
        <v>5.0719622193480935</v>
      </c>
      <c r="AN42" s="63">
        <v>0.60824937566094683</v>
      </c>
      <c r="AO42" s="63">
        <v>4.1511717924839084</v>
      </c>
      <c r="AP42" s="63">
        <v>0.76122885311263444</v>
      </c>
      <c r="AQ42" s="63">
        <v>2.3231139747297087</v>
      </c>
      <c r="AR42" s="63">
        <v>0.27115326526201661</v>
      </c>
      <c r="AS42" s="63">
        <v>2.2559279105480439</v>
      </c>
      <c r="AT42" s="63">
        <v>0.26877332871918108</v>
      </c>
      <c r="AU42" s="63">
        <v>8.6485653388266108</v>
      </c>
      <c r="AV42" s="63">
        <v>1.0178641468876635</v>
      </c>
      <c r="AW42" s="63">
        <v>1.6577443390528361</v>
      </c>
      <c r="AX42" s="63">
        <v>10.823353047123785</v>
      </c>
      <c r="AY42" s="137"/>
    </row>
    <row r="43" spans="1:51" s="5" customFormat="1">
      <c r="A43" s="349" t="s">
        <v>122</v>
      </c>
      <c r="B43" s="56" t="s">
        <v>117</v>
      </c>
      <c r="C43" s="56" t="s">
        <v>118</v>
      </c>
      <c r="D43" s="114" t="s">
        <v>119</v>
      </c>
      <c r="E43" s="56" t="s">
        <v>182</v>
      </c>
      <c r="F43" s="86">
        <v>4490.5275653381959</v>
      </c>
      <c r="G43" s="86">
        <v>83618.046484327511</v>
      </c>
      <c r="H43" s="86">
        <v>220978.18839194236</v>
      </c>
      <c r="I43" s="86">
        <v>240.39226795172354</v>
      </c>
      <c r="J43" s="86">
        <v>13173.49628375445</v>
      </c>
      <c r="K43" s="86">
        <v>1759.6714014066163</v>
      </c>
      <c r="L43" s="86">
        <v>2644.314947468959</v>
      </c>
      <c r="M43" s="86">
        <v>9.6156907180689419</v>
      </c>
      <c r="N43" s="86">
        <v>16125.513334201614</v>
      </c>
      <c r="O43" s="86">
        <v>86.541216462620469</v>
      </c>
      <c r="P43" s="138">
        <v>384.62762872275766</v>
      </c>
      <c r="Q43" s="86">
        <v>15.210776030524162</v>
      </c>
      <c r="R43" s="86">
        <v>43.302412933047165</v>
      </c>
      <c r="S43" s="86">
        <v>19.66740061308758</v>
      </c>
      <c r="T43" s="86">
        <v>17.683219050941208</v>
      </c>
      <c r="U43" s="86">
        <v>35.024608185011608</v>
      </c>
      <c r="V43" s="86">
        <v>20.122559195925572</v>
      </c>
      <c r="W43" s="86">
        <v>196.49694501041577</v>
      </c>
      <c r="X43" s="86">
        <v>21.217440644965674</v>
      </c>
      <c r="Y43" s="86">
        <v>6.9552798725857068</v>
      </c>
      <c r="Z43" s="86">
        <v>114.46611256907826</v>
      </c>
      <c r="AA43" s="86">
        <v>50.037446941196016</v>
      </c>
      <c r="AB43" s="86">
        <v>567.74110056587074</v>
      </c>
      <c r="AC43" s="86">
        <v>8.5019750621874053</v>
      </c>
      <c r="AD43" s="86">
        <v>3.4317875623209129</v>
      </c>
      <c r="AE43" s="86">
        <v>2.003142047335321</v>
      </c>
      <c r="AF43" s="86">
        <v>4.4804042485059523E-2</v>
      </c>
      <c r="AG43" s="86">
        <v>38.424867336955302</v>
      </c>
      <c r="AH43" s="86">
        <v>73.723922778901539</v>
      </c>
      <c r="AI43" s="86">
        <v>8.3350144562788842</v>
      </c>
      <c r="AJ43" s="86">
        <v>31.368247350789499</v>
      </c>
      <c r="AK43" s="86">
        <v>5.5596321734651024</v>
      </c>
      <c r="AL43" s="86">
        <v>1.0986002170599252</v>
      </c>
      <c r="AM43" s="86">
        <v>5.0684091485193097</v>
      </c>
      <c r="AN43" s="86">
        <v>0.61606782828222673</v>
      </c>
      <c r="AO43" s="86">
        <v>4.1701765281960208</v>
      </c>
      <c r="AP43" s="86">
        <v>0.7660974670368832</v>
      </c>
      <c r="AQ43" s="86">
        <v>2.3193888972707217</v>
      </c>
      <c r="AR43" s="86">
        <v>0.26620424140388904</v>
      </c>
      <c r="AS43" s="86">
        <v>2.2631735705543887</v>
      </c>
      <c r="AT43" s="86">
        <v>0.26837692011933678</v>
      </c>
      <c r="AU43" s="86">
        <v>12.189295016735542</v>
      </c>
      <c r="AV43" s="86">
        <v>1.0010673853251015</v>
      </c>
      <c r="AW43" s="86">
        <v>2.1944829640191186</v>
      </c>
      <c r="AX43" s="86">
        <v>10.824821073059349</v>
      </c>
      <c r="AY43" s="138"/>
    </row>
    <row r="44" spans="1:51">
      <c r="A44" s="348"/>
      <c r="B44" s="17"/>
      <c r="C44" s="17"/>
      <c r="D44" s="346" t="s">
        <v>183</v>
      </c>
      <c r="E44" s="230" t="str">
        <f>IF(ISERROR(AVERAGE(E41:E43)), "DL", AVERAGE(E41:E43))</f>
        <v>DL</v>
      </c>
      <c r="F44" s="230">
        <f t="shared" ref="F44" si="412">IF(ISERROR(AVERAGE(F41:F43)), "DL", AVERAGE(F41:F43))</f>
        <v>4509.7263030444547</v>
      </c>
      <c r="G44" s="230">
        <f t="shared" ref="G44" si="413">IF(ISERROR(AVERAGE(G41:G43)), "DL", AVERAGE(G41:G43))</f>
        <v>83723.810312058602</v>
      </c>
      <c r="H44" s="230">
        <f t="shared" ref="H44" si="414">IF(ISERROR(AVERAGE(H41:H43)), "DL", AVERAGE(H41:H43))</f>
        <v>219987.90641957257</v>
      </c>
      <c r="I44" s="230">
        <f t="shared" ref="I44" si="415">IF(ISERROR(AVERAGE(I41:I43)), "DL", AVERAGE(I41:I43))</f>
        <v>316.98473123917012</v>
      </c>
      <c r="J44" s="230">
        <f t="shared" ref="J44" si="416">IF(ISERROR(AVERAGE(J41:J43)), "DL", AVERAGE(J41:J43))</f>
        <v>13181.210058781624</v>
      </c>
      <c r="K44" s="230">
        <f t="shared" ref="K44" si="417">IF(ISERROR(AVERAGE(K41:K43)), "DL", AVERAGE(K41:K43))</f>
        <v>1925.1042526815597</v>
      </c>
      <c r="L44" s="230">
        <f t="shared" ref="L44" si="418">IF(ISERROR(AVERAGE(L41:L43)), "DL", AVERAGE(L41:L43))</f>
        <v>2649.755645067225</v>
      </c>
      <c r="M44" s="230">
        <f t="shared" ref="M44" si="419">IF(ISERROR(AVERAGE(M41:M43)), "DL", AVERAGE(M41:M43))</f>
        <v>8.9278146189780454</v>
      </c>
      <c r="N44" s="230">
        <f t="shared" ref="N44" si="420">IF(ISERROR(AVERAGE(N41:N43)), "DL", AVERAGE(N41:N43))</f>
        <v>16149.417156018608</v>
      </c>
      <c r="O44" s="230">
        <f t="shared" ref="O44" si="421">IF(ISERROR(AVERAGE(O41:O43)), "DL", AVERAGE(O41:O43))</f>
        <v>88.799801652202291</v>
      </c>
      <c r="P44" s="347">
        <f t="shared" ref="P44" si="422">IF(ISERROR(AVERAGE(P41:P43)), "DL", AVERAGE(P41:P43))</f>
        <v>385.18788070509959</v>
      </c>
      <c r="Q44" s="230">
        <f t="shared" ref="Q44" si="423">IF(ISERROR(AVERAGE(Q41:Q43)), "DL", AVERAGE(Q41:Q43))</f>
        <v>14.832065807120904</v>
      </c>
      <c r="R44" s="230">
        <f t="shared" ref="R44" si="424">IF(ISERROR(AVERAGE(R41:R43)), "DL", AVERAGE(R41:R43))</f>
        <v>44.874415071804947</v>
      </c>
      <c r="S44" s="230">
        <f t="shared" ref="S44" si="425">IF(ISERROR(AVERAGE(S41:S43)), "DL", AVERAGE(S41:S43))</f>
        <v>19.892339787510906</v>
      </c>
      <c r="T44" s="230">
        <f t="shared" ref="T44" si="426">IF(ISERROR(AVERAGE(T41:T43)), "DL", AVERAGE(T41:T43))</f>
        <v>17.789495874933689</v>
      </c>
      <c r="U44" s="230">
        <f t="shared" ref="U44" si="427">IF(ISERROR(AVERAGE(U41:U43)), "DL", AVERAGE(U41:U43))</f>
        <v>36.700351207188163</v>
      </c>
      <c r="V44" s="230">
        <f t="shared" ref="V44" si="428">IF(ISERROR(AVERAGE(V41:V43)), "DL", AVERAGE(V41:V43))</f>
        <v>21.686170217409185</v>
      </c>
      <c r="W44" s="230">
        <f t="shared" ref="W44" si="429">IF(ISERROR(AVERAGE(W41:W43)), "DL", AVERAGE(W41:W43))</f>
        <v>200.49109233717934</v>
      </c>
      <c r="X44" s="230">
        <f t="shared" ref="X44" si="430">IF(ISERROR(AVERAGE(X41:X43)), "DL", AVERAGE(X41:X43))</f>
        <v>21.445687537773338</v>
      </c>
      <c r="Y44" s="230">
        <f t="shared" ref="Y44" si="431">IF(ISERROR(AVERAGE(Y41:Y43)), "DL", AVERAGE(Y41:Y43))</f>
        <v>7.0495427866497549</v>
      </c>
      <c r="Z44" s="230">
        <f t="shared" ref="Z44" si="432">IF(ISERROR(AVERAGE(Z41:Z43)), "DL", AVERAGE(Z41:Z43))</f>
        <v>114.91551944766802</v>
      </c>
      <c r="AA44" s="230">
        <f t="shared" ref="AA44" si="433">IF(ISERROR(AVERAGE(AA41:AA43)), "DL", AVERAGE(AA41:AA43))</f>
        <v>47.797393533336646</v>
      </c>
      <c r="AB44" s="230">
        <f t="shared" ref="AB44" si="434">IF(ISERROR(AVERAGE(AB41:AB43)), "DL", AVERAGE(AB41:AB43))</f>
        <v>470.05783362562829</v>
      </c>
      <c r="AC44" s="230">
        <f t="shared" ref="AC44" si="435">IF(ISERROR(AVERAGE(AC41:AC43)), "DL", AVERAGE(AC41:AC43))</f>
        <v>7.0612653873751414</v>
      </c>
      <c r="AD44" s="230">
        <f t="shared" ref="AD44" si="436">IF(ISERROR(AVERAGE(AD41:AD43)), "DL", AVERAGE(AD41:AD43))</f>
        <v>3.7146520804378333</v>
      </c>
      <c r="AE44" s="230">
        <f t="shared" ref="AE44" si="437">IF(ISERROR(AVERAGE(AE41:AE43)), "DL", AVERAGE(AE41:AE43))</f>
        <v>1.89390206029734</v>
      </c>
      <c r="AF44" s="230">
        <f t="shared" ref="AF44" si="438">IF(ISERROR(AVERAGE(AF41:AF43)), "DL", AVERAGE(AF41:AF43))</f>
        <v>2.5044948826172749E-2</v>
      </c>
      <c r="AG44" s="230">
        <f t="shared" ref="AG44" si="439">IF(ISERROR(AVERAGE(AG41:AG43)), "DL", AVERAGE(AG41:AG43))</f>
        <v>38.391315887120768</v>
      </c>
      <c r="AH44" s="230">
        <f t="shared" ref="AH44" si="440">IF(ISERROR(AVERAGE(AH41:AH43)), "DL", AVERAGE(AH41:AH43))</f>
        <v>73.747027914446974</v>
      </c>
      <c r="AI44" s="230">
        <f t="shared" ref="AI44" si="441">IF(ISERROR(AVERAGE(AI41:AI43)), "DL", AVERAGE(AI41:AI43))</f>
        <v>8.3132686122946051</v>
      </c>
      <c r="AJ44" s="230">
        <f t="shared" ref="AJ44" si="442">IF(ISERROR(AVERAGE(AJ41:AJ43)), "DL", AVERAGE(AJ41:AJ43))</f>
        <v>31.224037566088612</v>
      </c>
      <c r="AK44" s="230">
        <f t="shared" ref="AK44" si="443">IF(ISERROR(AVERAGE(AK41:AK43)), "DL", AVERAGE(AK41:AK43))</f>
        <v>5.6293137227840377</v>
      </c>
      <c r="AL44" s="230">
        <f t="shared" ref="AL44" si="444">IF(ISERROR(AVERAGE(AL41:AL43)), "DL", AVERAGE(AL41:AL43))</f>
        <v>1.117571438428703</v>
      </c>
      <c r="AM44" s="230">
        <f t="shared" ref="AM44" si="445">IF(ISERROR(AVERAGE(AM41:AM43)), "DL", AVERAGE(AM41:AM43))</f>
        <v>5.0396896564789362</v>
      </c>
      <c r="AN44" s="230">
        <f t="shared" ref="AN44" si="446">IF(ISERROR(AVERAGE(AN41:AN43)), "DL", AVERAGE(AN41:AN43))</f>
        <v>0.6094865741185983</v>
      </c>
      <c r="AO44" s="230">
        <f t="shared" ref="AO44" si="447">IF(ISERROR(AVERAGE(AO41:AO43)), "DL", AVERAGE(AO41:AO43))</f>
        <v>4.1387351797425467</v>
      </c>
      <c r="AP44" s="230">
        <f t="shared" ref="AP44" si="448">IF(ISERROR(AVERAGE(AP41:AP43)), "DL", AVERAGE(AP41:AP43))</f>
        <v>0.76631994168214035</v>
      </c>
      <c r="AQ44" s="230">
        <f t="shared" ref="AQ44" si="449">IF(ISERROR(AVERAGE(AQ41:AQ43)), "DL", AVERAGE(AQ41:AQ43))</f>
        <v>2.3126697949373138</v>
      </c>
      <c r="AR44" s="230">
        <f t="shared" ref="AR44" si="450">IF(ISERROR(AVERAGE(AR41:AR43)), "DL", AVERAGE(AR41:AR43))</f>
        <v>0.26982546976526223</v>
      </c>
      <c r="AS44" s="230">
        <f t="shared" ref="AS44" si="451">IF(ISERROR(AVERAGE(AS41:AS43)), "DL", AVERAGE(AS41:AS43))</f>
        <v>2.256630232965692</v>
      </c>
      <c r="AT44" s="230">
        <f t="shared" ref="AT44" si="452">IF(ISERROR(AVERAGE(AT41:AT43)), "DL", AVERAGE(AT41:AT43))</f>
        <v>0.27255096013190577</v>
      </c>
      <c r="AU44" s="230">
        <f t="shared" ref="AU44" si="453">IF(ISERROR(AVERAGE(AU41:AU43)), "DL", AVERAGE(AU41:AU43))</f>
        <v>10.161565505852757</v>
      </c>
      <c r="AV44" s="230">
        <f t="shared" ref="AV44" si="454">IF(ISERROR(AVERAGE(AV41:AV43)), "DL", AVERAGE(AV41:AV43))</f>
        <v>1.0067471410072981</v>
      </c>
      <c r="AW44" s="230">
        <f t="shared" ref="AW44" si="455">IF(ISERROR(AVERAGE(AW41:AW43)), "DL", AVERAGE(AW41:AW43))</f>
        <v>2.0801614453979411</v>
      </c>
      <c r="AX44" s="230">
        <f t="shared" ref="AX44" si="456">IF(ISERROR(AVERAGE(AX41:AX43)), "DL", AVERAGE(AX41:AX43))</f>
        <v>10.783043897008332</v>
      </c>
      <c r="AY44" s="347"/>
    </row>
    <row r="45" spans="1:51">
      <c r="A45" s="348"/>
      <c r="B45" s="17"/>
      <c r="C45" s="17"/>
      <c r="D45" s="120" t="s">
        <v>184</v>
      </c>
      <c r="E45" s="63" t="str">
        <f>IF(ISERROR(STDEV(E41:E43)), "-", STDEV(E41:E43))</f>
        <v>-</v>
      </c>
      <c r="F45" s="63">
        <f t="shared" ref="F45:AX45" si="457">IF(ISERROR(STDEV(F41:F43)), "-", STDEV(F41:F43))</f>
        <v>32.689145432592859</v>
      </c>
      <c r="G45" s="63">
        <f t="shared" si="457"/>
        <v>1253.574053895984</v>
      </c>
      <c r="H45" s="63">
        <f t="shared" si="457"/>
        <v>2589.6975848482639</v>
      </c>
      <c r="I45" s="63">
        <f t="shared" si="457"/>
        <v>115.58290003109485</v>
      </c>
      <c r="J45" s="63">
        <f t="shared" si="457"/>
        <v>259.71464903528408</v>
      </c>
      <c r="K45" s="63">
        <f t="shared" si="457"/>
        <v>162.73794358868739</v>
      </c>
      <c r="L45" s="63">
        <f t="shared" si="457"/>
        <v>34.984468652983161</v>
      </c>
      <c r="M45" s="63">
        <f t="shared" si="457"/>
        <v>0.71935115347301648</v>
      </c>
      <c r="N45" s="63">
        <f t="shared" si="457"/>
        <v>169.4536682147689</v>
      </c>
      <c r="O45" s="63">
        <f t="shared" si="457"/>
        <v>1.9568558571434567</v>
      </c>
      <c r="P45" s="137">
        <f t="shared" si="457"/>
        <v>1.0909539736672165</v>
      </c>
      <c r="Q45" s="63">
        <f t="shared" si="457"/>
        <v>0.34324857535207048</v>
      </c>
      <c r="R45" s="63">
        <f t="shared" si="457"/>
        <v>1.4045107383670545</v>
      </c>
      <c r="S45" s="63">
        <f t="shared" si="457"/>
        <v>0.23670385852203862</v>
      </c>
      <c r="T45" s="63">
        <f t="shared" si="457"/>
        <v>0.10981862125541293</v>
      </c>
      <c r="U45" s="63">
        <f t="shared" si="457"/>
        <v>1.4589431750307686</v>
      </c>
      <c r="V45" s="63">
        <f t="shared" si="457"/>
        <v>1.6751166910254811</v>
      </c>
      <c r="W45" s="63">
        <f t="shared" si="457"/>
        <v>3.6713360613034989</v>
      </c>
      <c r="X45" s="63">
        <f t="shared" si="457"/>
        <v>0.26191889346148184</v>
      </c>
      <c r="Y45" s="63">
        <f t="shared" si="457"/>
        <v>0.16449895222999258</v>
      </c>
      <c r="Z45" s="63">
        <f t="shared" si="457"/>
        <v>0.5812169056891151</v>
      </c>
      <c r="AA45" s="63">
        <f t="shared" si="457"/>
        <v>1.9636906414316369</v>
      </c>
      <c r="AB45" s="63">
        <f t="shared" si="457"/>
        <v>84.597055579000369</v>
      </c>
      <c r="AC45" s="63">
        <f t="shared" si="457"/>
        <v>1.254382068332657</v>
      </c>
      <c r="AD45" s="63">
        <f t="shared" si="457"/>
        <v>0.25102131194292726</v>
      </c>
      <c r="AE45" s="63">
        <f t="shared" si="457"/>
        <v>0.12109276980723944</v>
      </c>
      <c r="AF45" s="63">
        <f t="shared" si="457"/>
        <v>1.876948113334392E-2</v>
      </c>
      <c r="AG45" s="63">
        <f t="shared" si="457"/>
        <v>0.3030071098298015</v>
      </c>
      <c r="AH45" s="63">
        <f t="shared" si="457"/>
        <v>0.33058428543324225</v>
      </c>
      <c r="AI45" s="63">
        <f t="shared" si="457"/>
        <v>4.1590075459082623E-2</v>
      </c>
      <c r="AJ45" s="63">
        <f t="shared" si="457"/>
        <v>0.26234910900768499</v>
      </c>
      <c r="AK45" s="63">
        <f t="shared" si="457"/>
        <v>6.3583388880991229E-2</v>
      </c>
      <c r="AL45" s="63">
        <f t="shared" si="457"/>
        <v>1.6446090485685082E-2</v>
      </c>
      <c r="AM45" s="63">
        <f t="shared" si="457"/>
        <v>5.2850535944718759E-2</v>
      </c>
      <c r="AN45" s="63">
        <f t="shared" si="457"/>
        <v>6.0581555682598367E-3</v>
      </c>
      <c r="AO45" s="63">
        <f t="shared" si="457"/>
        <v>3.9169523916349216E-2</v>
      </c>
      <c r="AP45" s="63">
        <f t="shared" si="457"/>
        <v>5.2058924224199629E-3</v>
      </c>
      <c r="AQ45" s="63">
        <f t="shared" si="457"/>
        <v>1.4980078121167747E-2</v>
      </c>
      <c r="AR45" s="63">
        <f t="shared" si="457"/>
        <v>3.1730245847557551E-3</v>
      </c>
      <c r="AS45" s="63">
        <f t="shared" si="457"/>
        <v>6.2219764466931301E-3</v>
      </c>
      <c r="AT45" s="63">
        <f t="shared" si="457"/>
        <v>6.8892012444391956E-3</v>
      </c>
      <c r="AU45" s="63">
        <f t="shared" si="457"/>
        <v>1.8256235608899849</v>
      </c>
      <c r="AV45" s="63">
        <f t="shared" si="457"/>
        <v>9.6283730212068635E-3</v>
      </c>
      <c r="AW45" s="63">
        <f t="shared" si="457"/>
        <v>0.37843659477366709</v>
      </c>
      <c r="AX45" s="63">
        <f t="shared" si="457"/>
        <v>7.1092633111089404E-2</v>
      </c>
      <c r="AY45" s="137"/>
    </row>
    <row r="46" spans="1:51">
      <c r="A46" s="348"/>
      <c r="B46" s="17"/>
      <c r="C46" s="17"/>
      <c r="D46" s="120" t="s">
        <v>185</v>
      </c>
      <c r="E46" s="63" t="str">
        <f>IF(ISERROR(STDEV(E42:E44)), "-", E45*3)</f>
        <v>-</v>
      </c>
      <c r="F46" s="63">
        <f t="shared" ref="F46" si="458">IF(ISERROR(STDEV(F42:F44)), "-", F45*3)</f>
        <v>98.067436297778585</v>
      </c>
      <c r="G46" s="63">
        <f t="shared" ref="G46" si="459">IF(ISERROR(STDEV(G42:G44)), "-", G45*3)</f>
        <v>3760.7221616879519</v>
      </c>
      <c r="H46" s="63">
        <f t="shared" ref="H46" si="460">IF(ISERROR(STDEV(H42:H44)), "-", H45*3)</f>
        <v>7769.0927545447921</v>
      </c>
      <c r="I46" s="63">
        <f t="shared" ref="I46" si="461">IF(ISERROR(STDEV(I42:I44)), "-", I45*3)</f>
        <v>346.74870009328458</v>
      </c>
      <c r="J46" s="63">
        <f t="shared" ref="J46" si="462">IF(ISERROR(STDEV(J42:J44)), "-", J45*3)</f>
        <v>779.14394710585225</v>
      </c>
      <c r="K46" s="63">
        <f t="shared" ref="K46" si="463">IF(ISERROR(STDEV(K42:K44)), "-", K45*3)</f>
        <v>488.21383076606219</v>
      </c>
      <c r="L46" s="63">
        <f t="shared" ref="L46" si="464">IF(ISERROR(STDEV(L42:L44)), "-", L45*3)</f>
        <v>104.95340595894947</v>
      </c>
      <c r="M46" s="63">
        <f t="shared" ref="M46" si="465">IF(ISERROR(STDEV(M42:M44)), "-", M45*3)</f>
        <v>2.1580534604190493</v>
      </c>
      <c r="N46" s="63">
        <f t="shared" ref="N46" si="466">IF(ISERROR(STDEV(N42:N44)), "-", N45*3)</f>
        <v>508.36100464430672</v>
      </c>
      <c r="O46" s="63">
        <f t="shared" ref="O46" si="467">IF(ISERROR(STDEV(O42:O44)), "-", O45*3)</f>
        <v>5.87056757143037</v>
      </c>
      <c r="P46" s="137">
        <f t="shared" ref="P46" si="468">IF(ISERROR(STDEV(P42:P44)), "-", P45*3)</f>
        <v>3.2728619210016494</v>
      </c>
      <c r="Q46" s="63">
        <f t="shared" ref="Q46" si="469">IF(ISERROR(STDEV(Q42:Q44)), "-", Q45*3)</f>
        <v>1.0297457260562115</v>
      </c>
      <c r="R46" s="63">
        <f t="shared" ref="R46" si="470">IF(ISERROR(STDEV(R42:R44)), "-", R45*3)</f>
        <v>4.2135322151011634</v>
      </c>
      <c r="S46" s="63">
        <f t="shared" ref="S46" si="471">IF(ISERROR(STDEV(S42:S44)), "-", S45*3)</f>
        <v>0.71011157556611582</v>
      </c>
      <c r="T46" s="63">
        <f t="shared" ref="T46" si="472">IF(ISERROR(STDEV(T42:T44)), "-", T45*3)</f>
        <v>0.32945586376623881</v>
      </c>
      <c r="U46" s="63">
        <f t="shared" ref="U46" si="473">IF(ISERROR(STDEV(U42:U44)), "-", U45*3)</f>
        <v>4.3768295250923064</v>
      </c>
      <c r="V46" s="63">
        <f t="shared" ref="V46" si="474">IF(ISERROR(STDEV(V42:V44)), "-", V45*3)</f>
        <v>5.0253500730764431</v>
      </c>
      <c r="W46" s="63">
        <f t="shared" ref="W46" si="475">IF(ISERROR(STDEV(W42:W44)), "-", W45*3)</f>
        <v>11.014008183910496</v>
      </c>
      <c r="X46" s="63">
        <f t="shared" ref="X46" si="476">IF(ISERROR(STDEV(X42:X44)), "-", X45*3)</f>
        <v>0.78575668038444557</v>
      </c>
      <c r="Y46" s="63">
        <f t="shared" ref="Y46" si="477">IF(ISERROR(STDEV(Y42:Y44)), "-", Y45*3)</f>
        <v>0.49349685668997778</v>
      </c>
      <c r="Z46" s="63">
        <f t="shared" ref="Z46" si="478">IF(ISERROR(STDEV(Z42:Z44)), "-", Z45*3)</f>
        <v>1.7436507170673452</v>
      </c>
      <c r="AA46" s="63">
        <f t="shared" ref="AA46" si="479">IF(ISERROR(STDEV(AA42:AA44)), "-", AA45*3)</f>
        <v>5.891071924294911</v>
      </c>
      <c r="AB46" s="63">
        <f t="shared" ref="AB46" si="480">IF(ISERROR(STDEV(AB42:AB44)), "-", AB45*3)</f>
        <v>253.79116673700111</v>
      </c>
      <c r="AC46" s="63">
        <f t="shared" ref="AC46" si="481">IF(ISERROR(STDEV(AC42:AC44)), "-", AC45*3)</f>
        <v>3.7631462049979709</v>
      </c>
      <c r="AD46" s="63">
        <f t="shared" ref="AD46" si="482">IF(ISERROR(STDEV(AD42:AD44)), "-", AD45*3)</f>
        <v>0.75306393582878184</v>
      </c>
      <c r="AE46" s="63">
        <f t="shared" ref="AE46" si="483">IF(ISERROR(STDEV(AE42:AE44)), "-", AE45*3)</f>
        <v>0.36327830942171835</v>
      </c>
      <c r="AF46" s="63">
        <f t="shared" ref="AF46" si="484">IF(ISERROR(STDEV(AF42:AF44)), "-", AF45*3)</f>
        <v>5.6308443400031757E-2</v>
      </c>
      <c r="AG46" s="63">
        <f t="shared" ref="AG46" si="485">IF(ISERROR(STDEV(AG42:AG44)), "-", AG45*3)</f>
        <v>0.90902132948940451</v>
      </c>
      <c r="AH46" s="63">
        <f t="shared" ref="AH46" si="486">IF(ISERROR(STDEV(AH42:AH44)), "-", AH45*3)</f>
        <v>0.99175285629972676</v>
      </c>
      <c r="AI46" s="63">
        <f t="shared" ref="AI46" si="487">IF(ISERROR(STDEV(AI42:AI44)), "-", AI45*3)</f>
        <v>0.12477022637724787</v>
      </c>
      <c r="AJ46" s="63">
        <f t="shared" ref="AJ46" si="488">IF(ISERROR(STDEV(AJ42:AJ44)), "-", AJ45*3)</f>
        <v>0.78704732702305491</v>
      </c>
      <c r="AK46" s="63">
        <f t="shared" ref="AK46" si="489">IF(ISERROR(STDEV(AK42:AK44)), "-", AK45*3)</f>
        <v>0.19075016664297367</v>
      </c>
      <c r="AL46" s="63">
        <f t="shared" ref="AL46" si="490">IF(ISERROR(STDEV(AL42:AL44)), "-", AL45*3)</f>
        <v>4.9338271457055244E-2</v>
      </c>
      <c r="AM46" s="63">
        <f t="shared" ref="AM46" si="491">IF(ISERROR(STDEV(AM42:AM44)), "-", AM45*3)</f>
        <v>0.15855160783415628</v>
      </c>
      <c r="AN46" s="63">
        <f t="shared" ref="AN46" si="492">IF(ISERROR(STDEV(AN42:AN44)), "-", AN45*3)</f>
        <v>1.8174466704779509E-2</v>
      </c>
      <c r="AO46" s="63">
        <f t="shared" ref="AO46" si="493">IF(ISERROR(STDEV(AO42:AO44)), "-", AO45*3)</f>
        <v>0.11750857174904765</v>
      </c>
      <c r="AP46" s="63">
        <f t="shared" ref="AP46" si="494">IF(ISERROR(STDEV(AP42:AP44)), "-", AP45*3)</f>
        <v>1.5617677267259888E-2</v>
      </c>
      <c r="AQ46" s="63">
        <f t="shared" ref="AQ46" si="495">IF(ISERROR(STDEV(AQ42:AQ44)), "-", AQ45*3)</f>
        <v>4.4940234363503237E-2</v>
      </c>
      <c r="AR46" s="63">
        <f t="shared" ref="AR46" si="496">IF(ISERROR(STDEV(AR42:AR44)), "-", AR45*3)</f>
        <v>9.5190737542672661E-3</v>
      </c>
      <c r="AS46" s="63">
        <f t="shared" ref="AS46" si="497">IF(ISERROR(STDEV(AS42:AS44)), "-", AS45*3)</f>
        <v>1.866592934007939E-2</v>
      </c>
      <c r="AT46" s="63">
        <f t="shared" ref="AT46" si="498">IF(ISERROR(STDEV(AT42:AT44)), "-", AT45*3)</f>
        <v>2.0667603733317587E-2</v>
      </c>
      <c r="AU46" s="63">
        <f t="shared" ref="AU46" si="499">IF(ISERROR(STDEV(AU42:AU44)), "-", AU45*3)</f>
        <v>5.4768706826699542</v>
      </c>
      <c r="AV46" s="63">
        <f t="shared" ref="AV46" si="500">IF(ISERROR(STDEV(AV42:AV44)), "-", AV45*3)</f>
        <v>2.8885119063620589E-2</v>
      </c>
      <c r="AW46" s="63">
        <f t="shared" ref="AW46" si="501">IF(ISERROR(STDEV(AW42:AW44)), "-", AW45*3)</f>
        <v>1.1353097843210014</v>
      </c>
      <c r="AX46" s="63">
        <f t="shared" ref="AX46" si="502">IF(ISERROR(STDEV(AX42:AX44)), "-", AX45*3)</f>
        <v>0.21327789933326821</v>
      </c>
      <c r="AY46" s="137"/>
    </row>
    <row r="47" spans="1:51">
      <c r="A47" s="348"/>
      <c r="B47" s="17"/>
      <c r="C47" s="17"/>
      <c r="D47" s="120" t="s">
        <v>186</v>
      </c>
      <c r="E47" s="63" t="str">
        <f>IF(ISERROR(E45/SQRT(2)), "-", E45/SQRT(2))</f>
        <v>-</v>
      </c>
      <c r="F47" s="63">
        <f t="shared" ref="F47" si="503">IF(ISERROR(F45/SQRT(2)), "-", F45/SQRT(2))</f>
        <v>23.114716406579667</v>
      </c>
      <c r="G47" s="63">
        <f t="shared" ref="G47" si="504">IF(ISERROR(G45/SQRT(2)), "-", G45/SQRT(2))</f>
        <v>886.41071422936079</v>
      </c>
      <c r="H47" s="63">
        <f t="shared" ref="H47" si="505">IF(ISERROR(H45/SQRT(2)), "-", H45/SQRT(2))</f>
        <v>1831.1927234686318</v>
      </c>
      <c r="I47" s="63">
        <f t="shared" ref="I47" si="506">IF(ISERROR(I45/SQRT(2)), "-", I45/SQRT(2))</f>
        <v>81.729452401193981</v>
      </c>
      <c r="J47" s="63">
        <f t="shared" ref="J47" si="507">IF(ISERROR(J45/SQRT(2)), "-", J45/SQRT(2))</f>
        <v>183.64598950633359</v>
      </c>
      <c r="K47" s="63">
        <f t="shared" ref="K47" si="508">IF(ISERROR(K45/SQRT(2)), "-", K45/SQRT(2))</f>
        <v>115.07310346791468</v>
      </c>
      <c r="L47" s="63">
        <f t="shared" ref="L47" si="509">IF(ISERROR(L45/SQRT(2)), "-", L45/SQRT(2))</f>
        <v>24.737755020732592</v>
      </c>
      <c r="M47" s="63">
        <f t="shared" ref="M47" si="510">IF(ISERROR(M45/SQRT(2)), "-", M45/SQRT(2))</f>
        <v>0.50865807867513479</v>
      </c>
      <c r="N47" s="63">
        <f t="shared" ref="N47" si="511">IF(ISERROR(N45/SQRT(2)), "-", N45/SQRT(2))</f>
        <v>119.82183789159841</v>
      </c>
      <c r="O47" s="63">
        <f t="shared" ref="O47" si="512">IF(ISERROR(O45/SQRT(2)), "-", O45/SQRT(2))</f>
        <v>1.383706046390752</v>
      </c>
      <c r="P47" s="137">
        <f t="shared" ref="P47" si="513">IF(ISERROR(P45/SQRT(2)), "-", P45/SQRT(2))</f>
        <v>0.77142095274249889</v>
      </c>
      <c r="Q47" s="63">
        <f t="shared" ref="Q47" si="514">IF(ISERROR(Q45/SQRT(2)), "-", Q45/SQRT(2))</f>
        <v>0.24271339526407065</v>
      </c>
      <c r="R47" s="63">
        <f t="shared" ref="R47" si="515">IF(ISERROR(R45/SQRT(2)), "-", R45/SQRT(2))</f>
        <v>0.99313906734866908</v>
      </c>
      <c r="S47" s="63">
        <f t="shared" ref="S47" si="516">IF(ISERROR(S45/SQRT(2)), "-", S45/SQRT(2))</f>
        <v>0.16737490349395465</v>
      </c>
      <c r="T47" s="63">
        <f t="shared" ref="T47" si="517">IF(ISERROR(T45/SQRT(2)), "-", T45/SQRT(2))</f>
        <v>7.7653491790259599E-2</v>
      </c>
      <c r="U47" s="63">
        <f t="shared" ref="U47" si="518">IF(ISERROR(U45/SQRT(2)), "-", U45/SQRT(2))</f>
        <v>1.0316286124300886</v>
      </c>
      <c r="V47" s="63">
        <f t="shared" ref="V47" si="519">IF(ISERROR(V45/SQRT(2)), "-", V45/SQRT(2))</f>
        <v>1.1844863715028884</v>
      </c>
      <c r="W47" s="63">
        <f t="shared" ref="W47" si="520">IF(ISERROR(W45/SQRT(2)), "-", W45/SQRT(2))</f>
        <v>2.5960266249624144</v>
      </c>
      <c r="X47" s="63">
        <f t="shared" ref="X47" si="521">IF(ISERROR(X45/SQRT(2)), "-", X45/SQRT(2))</f>
        <v>0.18520462568749069</v>
      </c>
      <c r="Y47" s="63">
        <f t="shared" ref="Y47" si="522">IF(ISERROR(Y45/SQRT(2)), "-", Y45/SQRT(2))</f>
        <v>0.11631832461990969</v>
      </c>
      <c r="Z47" s="63">
        <f t="shared" ref="Z47" si="523">IF(ISERROR(Z45/SQRT(2)), "-", Z45/SQRT(2))</f>
        <v>0.41098241535303531</v>
      </c>
      <c r="AA47" s="63">
        <f t="shared" ref="AA47" si="524">IF(ISERROR(AA45/SQRT(2)), "-", AA45/SQRT(2))</f>
        <v>1.3885389687088714</v>
      </c>
      <c r="AB47" s="63">
        <f t="shared" ref="AB47" si="525">IF(ISERROR(AB45/SQRT(2)), "-", AB45/SQRT(2))</f>
        <v>59.819151668326413</v>
      </c>
      <c r="AC47" s="63">
        <f t="shared" ref="AC47" si="526">IF(ISERROR(AC45/SQRT(2)), "-", AC45/SQRT(2))</f>
        <v>0.88698206671682889</v>
      </c>
      <c r="AD47" s="63">
        <f t="shared" ref="AD47" si="527">IF(ISERROR(AD45/SQRT(2)), "-", AD45/SQRT(2))</f>
        <v>0.17749887189718755</v>
      </c>
      <c r="AE47" s="63">
        <f t="shared" ref="AE47" si="528">IF(ISERROR(AE45/SQRT(2)), "-", AE45/SQRT(2))</f>
        <v>8.562551868336063E-2</v>
      </c>
      <c r="AF47" s="63">
        <f t="shared" ref="AF47" si="529">IF(ISERROR(AF45/SQRT(2)), "-", AF45/SQRT(2))</f>
        <v>1.327202738874045E-2</v>
      </c>
      <c r="AG47" s="63">
        <f t="shared" ref="AG47" si="530">IF(ISERROR(AG45/SQRT(2)), "-", AG45/SQRT(2))</f>
        <v>0.2142583821083896</v>
      </c>
      <c r="AH47" s="63">
        <f t="shared" ref="AH47" si="531">IF(ISERROR(AH45/SQRT(2)), "-", AH45/SQRT(2))</f>
        <v>0.23375838998355478</v>
      </c>
      <c r="AI47" s="63">
        <f t="shared" ref="AI47" si="532">IF(ISERROR(AI45/SQRT(2)), "-", AI45/SQRT(2))</f>
        <v>2.9408624387177534E-2</v>
      </c>
      <c r="AJ47" s="63">
        <f t="shared" ref="AJ47" si="533">IF(ISERROR(AJ45/SQRT(2)), "-", AJ45/SQRT(2))</f>
        <v>0.18550883401758281</v>
      </c>
      <c r="AK47" s="63">
        <f t="shared" ref="AK47" si="534">IF(ISERROR(AK45/SQRT(2)), "-", AK45/SQRT(2))</f>
        <v>4.4960245448570219E-2</v>
      </c>
      <c r="AL47" s="63">
        <f t="shared" ref="AL47" si="535">IF(ISERROR(AL45/SQRT(2)), "-", AL45/SQRT(2))</f>
        <v>1.1629142106435482E-2</v>
      </c>
      <c r="AM47" s="63">
        <f t="shared" ref="AM47" si="536">IF(ISERROR(AM45/SQRT(2)), "-", AM45/SQRT(2))</f>
        <v>3.7370972355854008E-2</v>
      </c>
      <c r="AN47" s="63">
        <f t="shared" ref="AN47" si="537">IF(ISERROR(AN45/SQRT(2)), "-", AN45/SQRT(2))</f>
        <v>4.2837628837995726E-3</v>
      </c>
      <c r="AO47" s="63">
        <f t="shared" ref="AO47" si="538">IF(ISERROR(AO45/SQRT(2)), "-", AO45/SQRT(2))</f>
        <v>2.7697035977099185E-2</v>
      </c>
      <c r="AP47" s="63">
        <f t="shared" ref="AP47" si="539">IF(ISERROR(AP45/SQRT(2)), "-", AP45/SQRT(2))</f>
        <v>3.6811218340208184E-3</v>
      </c>
      <c r="AQ47" s="63">
        <f t="shared" ref="AQ47" si="540">IF(ISERROR(AQ45/SQRT(2)), "-", AQ45/SQRT(2))</f>
        <v>1.0592514822181948E-2</v>
      </c>
      <c r="AR47" s="63">
        <f t="shared" ref="AR47" si="541">IF(ISERROR(AR45/SQRT(2)), "-", AR45/SQRT(2))</f>
        <v>2.2436672007524233E-3</v>
      </c>
      <c r="AS47" s="63">
        <f t="shared" ref="AS47" si="542">IF(ISERROR(AS45/SQRT(2)), "-", AS45/SQRT(2))</f>
        <v>4.3996017378396916E-3</v>
      </c>
      <c r="AT47" s="63">
        <f t="shared" ref="AT47" si="543">IF(ISERROR(AT45/SQRT(2)), "-", AT45/SQRT(2))</f>
        <v>4.8714009169017565E-3</v>
      </c>
      <c r="AU47" s="63">
        <f t="shared" ref="AU47" si="544">IF(ISERROR(AU45/SQRT(2)), "-", AU45/SQRT(2))</f>
        <v>1.2909107997992402</v>
      </c>
      <c r="AV47" s="63">
        <f t="shared" ref="AV47" si="545">IF(ISERROR(AV45/SQRT(2)), "-", AV45/SQRT(2))</f>
        <v>6.8082878550889785E-3</v>
      </c>
      <c r="AW47" s="63">
        <f t="shared" ref="AW47" si="546">IF(ISERROR(AW45/SQRT(2)), "-", AW45/SQRT(2))</f>
        <v>0.26759508241360558</v>
      </c>
      <c r="AX47" s="63">
        <f t="shared" ref="AX47" si="547">IF(ISERROR(AX45/SQRT(2)), "-", AX45/SQRT(2))</f>
        <v>5.0270082965258596E-2</v>
      </c>
      <c r="AY47" s="137"/>
    </row>
    <row r="48" spans="1:51">
      <c r="A48" s="348"/>
      <c r="B48" s="17"/>
      <c r="C48" s="17"/>
      <c r="D48" s="113"/>
      <c r="E48" s="17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137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137"/>
    </row>
    <row r="49" spans="1:51">
      <c r="A49" s="348"/>
      <c r="B49" s="17"/>
      <c r="C49" s="17"/>
      <c r="D49" s="113"/>
      <c r="E49" s="17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137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137"/>
    </row>
    <row r="50" spans="1:51">
      <c r="A50" s="350" t="s">
        <v>189</v>
      </c>
      <c r="B50" s="17" t="s">
        <v>190</v>
      </c>
      <c r="C50" s="17" t="s">
        <v>191</v>
      </c>
      <c r="D50" s="113">
        <v>391</v>
      </c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15"/>
      <c r="Q50" s="63">
        <v>11.540923441780016</v>
      </c>
      <c r="R50" s="63">
        <v>44.594428785111155</v>
      </c>
      <c r="S50" s="63">
        <v>21.742888819525579</v>
      </c>
      <c r="T50" s="63">
        <v>3.2767621132142732</v>
      </c>
      <c r="U50" s="63" t="s">
        <v>188</v>
      </c>
      <c r="V50" s="63">
        <v>4.6233266735844225</v>
      </c>
      <c r="W50" s="63">
        <v>139.83683335164113</v>
      </c>
      <c r="X50" s="63">
        <v>19.763602009681609</v>
      </c>
      <c r="Y50" s="63">
        <v>4.5805310154627072</v>
      </c>
      <c r="Z50" s="63">
        <v>46.840079325294511</v>
      </c>
      <c r="AA50" s="63">
        <v>13.4422526188125</v>
      </c>
      <c r="AB50" s="63">
        <v>204.46565505305117</v>
      </c>
      <c r="AC50" s="63">
        <v>15.558866275284746</v>
      </c>
      <c r="AD50" s="63">
        <v>0.41313638402672709</v>
      </c>
      <c r="AE50" s="63">
        <v>0.63116888513513703</v>
      </c>
      <c r="AF50" s="63">
        <v>5.2631280094716529E-2</v>
      </c>
      <c r="AG50" s="63">
        <v>24.402371645017055</v>
      </c>
      <c r="AH50" s="63">
        <v>45.053089724406789</v>
      </c>
      <c r="AI50" s="63">
        <v>4.9849377935356758</v>
      </c>
      <c r="AJ50" s="63">
        <v>17.563794992449466</v>
      </c>
      <c r="AK50" s="63">
        <v>2.9677260939006627</v>
      </c>
      <c r="AL50" s="63">
        <v>0.61556072287185282</v>
      </c>
      <c r="AM50" s="63">
        <v>2.7663848620794402</v>
      </c>
      <c r="AN50" s="63">
        <v>0.41650590563052392</v>
      </c>
      <c r="AO50" s="63">
        <v>2.7636923569972884</v>
      </c>
      <c r="AP50" s="63">
        <v>0.62476385348119512</v>
      </c>
      <c r="AQ50" s="63">
        <v>1.9068930635283479</v>
      </c>
      <c r="AR50" s="63">
        <v>0.31343836850253248</v>
      </c>
      <c r="AS50" s="63">
        <v>2.0216177486760456</v>
      </c>
      <c r="AT50" s="63">
        <v>0.33247340712913587</v>
      </c>
      <c r="AU50" s="63">
        <v>5.5364933549882096</v>
      </c>
      <c r="AV50" s="63">
        <v>1.3199905300793275</v>
      </c>
      <c r="AW50" s="63">
        <v>2.179615734860826</v>
      </c>
      <c r="AX50" s="63">
        <v>7.4906275218174043</v>
      </c>
      <c r="AY50" s="137">
        <v>2.8863599053404378</v>
      </c>
    </row>
    <row r="51" spans="1:51">
      <c r="A51" s="350" t="s">
        <v>192</v>
      </c>
      <c r="B51" s="17" t="s">
        <v>190</v>
      </c>
      <c r="C51" s="17" t="s">
        <v>191</v>
      </c>
      <c r="D51" s="113">
        <v>391</v>
      </c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15"/>
      <c r="Q51" s="63">
        <v>13.246556033362912</v>
      </c>
      <c r="R51" s="63">
        <v>77.613617677932623</v>
      </c>
      <c r="S51" s="63">
        <v>26.433859564301489</v>
      </c>
      <c r="T51" s="63">
        <v>3.8370066501604767</v>
      </c>
      <c r="U51" s="63" t="s">
        <v>188</v>
      </c>
      <c r="V51" s="63">
        <v>7.9326480702192184</v>
      </c>
      <c r="W51" s="63">
        <v>117.14582531701299</v>
      </c>
      <c r="X51" s="63">
        <v>22.044549129628439</v>
      </c>
      <c r="Y51" s="63">
        <v>4.8407976516755991</v>
      </c>
      <c r="Z51" s="63">
        <v>50.743678194631848</v>
      </c>
      <c r="AA51" s="63">
        <v>14.003909428604034</v>
      </c>
      <c r="AB51" s="63">
        <v>235.55505287394109</v>
      </c>
      <c r="AC51" s="63">
        <v>16.922298520599014</v>
      </c>
      <c r="AD51" s="63">
        <v>0.39756241832564021</v>
      </c>
      <c r="AE51" s="63">
        <v>0.77433710847390935</v>
      </c>
      <c r="AF51" s="63">
        <v>5.098230993543041E-2</v>
      </c>
      <c r="AG51" s="63">
        <v>27.857785980597722</v>
      </c>
      <c r="AH51" s="63">
        <v>51.007533844799404</v>
      </c>
      <c r="AI51" s="63">
        <v>5.645333925958842</v>
      </c>
      <c r="AJ51" s="63">
        <v>19.962252488063644</v>
      </c>
      <c r="AK51" s="63">
        <v>3.4339115377086533</v>
      </c>
      <c r="AL51" s="63">
        <v>0.70337029582625676</v>
      </c>
      <c r="AM51" s="63">
        <v>3.0844269967279665</v>
      </c>
      <c r="AN51" s="63">
        <v>0.4552843460331969</v>
      </c>
      <c r="AO51" s="63">
        <v>2.9333681123837176</v>
      </c>
      <c r="AP51" s="63">
        <v>0.66577257618758512</v>
      </c>
      <c r="AQ51" s="63">
        <v>2.0070786361637936</v>
      </c>
      <c r="AR51" s="63">
        <v>0.34698078332688698</v>
      </c>
      <c r="AS51" s="63">
        <v>2.1934173103568955</v>
      </c>
      <c r="AT51" s="63">
        <v>0.3738820816557154</v>
      </c>
      <c r="AU51" s="63">
        <v>6.4176659874559832</v>
      </c>
      <c r="AV51" s="63">
        <v>1.4164087623879194</v>
      </c>
      <c r="AW51" s="63">
        <v>2.4037194700008118</v>
      </c>
      <c r="AX51" s="63">
        <v>9.0413793311037498</v>
      </c>
      <c r="AY51" s="137">
        <v>3.3023511220392447</v>
      </c>
    </row>
    <row r="52" spans="1:51" s="5" customFormat="1">
      <c r="A52" s="351" t="s">
        <v>193</v>
      </c>
      <c r="B52" s="56" t="s">
        <v>190</v>
      </c>
      <c r="C52" s="56" t="s">
        <v>191</v>
      </c>
      <c r="D52" s="114">
        <v>391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116"/>
      <c r="Q52" s="86">
        <v>10.47481144165344</v>
      </c>
      <c r="R52" s="86">
        <v>21.304515119379577</v>
      </c>
      <c r="S52" s="86">
        <v>16.658939320370152</v>
      </c>
      <c r="T52" s="86">
        <v>2.9411869133547355</v>
      </c>
      <c r="U52" s="86" t="s">
        <v>188</v>
      </c>
      <c r="V52" s="86">
        <v>0.25872233842649495</v>
      </c>
      <c r="W52" s="86">
        <v>127.52882773811402</v>
      </c>
      <c r="X52" s="86">
        <v>17.369056751187294</v>
      </c>
      <c r="Y52" s="86">
        <v>3.5933460529105914</v>
      </c>
      <c r="Z52" s="86">
        <v>39.952578507732255</v>
      </c>
      <c r="AA52" s="86">
        <v>10.904868704465624</v>
      </c>
      <c r="AB52" s="86">
        <v>180.76101619466965</v>
      </c>
      <c r="AC52" s="86">
        <v>13.898426480285829</v>
      </c>
      <c r="AD52" s="86" t="s">
        <v>188</v>
      </c>
      <c r="AE52" s="86">
        <v>0.42088571244074408</v>
      </c>
      <c r="AF52" s="86">
        <v>2.7164477459095483E-2</v>
      </c>
      <c r="AG52" s="86">
        <v>20.803654813619875</v>
      </c>
      <c r="AH52" s="86">
        <v>37.864767640977156</v>
      </c>
      <c r="AI52" s="86">
        <v>4.2251162761103638</v>
      </c>
      <c r="AJ52" s="86">
        <v>14.826008242226967</v>
      </c>
      <c r="AK52" s="86">
        <v>2.5671018834815871</v>
      </c>
      <c r="AL52" s="86">
        <v>0.54798503427710266</v>
      </c>
      <c r="AM52" s="86">
        <v>2.3362251606704993</v>
      </c>
      <c r="AN52" s="86">
        <v>0.35692987829933992</v>
      </c>
      <c r="AO52" s="86">
        <v>2.3322913063277237</v>
      </c>
      <c r="AP52" s="86">
        <v>0.53827586499102975</v>
      </c>
      <c r="AQ52" s="86">
        <v>1.5966754665941891</v>
      </c>
      <c r="AR52" s="86">
        <v>0.27826827000659121</v>
      </c>
      <c r="AS52" s="86">
        <v>1.7003485602340473</v>
      </c>
      <c r="AT52" s="86">
        <v>0.29763756147648368</v>
      </c>
      <c r="AU52" s="86">
        <v>5.0220959825775582</v>
      </c>
      <c r="AV52" s="86">
        <v>1.1316085504092688</v>
      </c>
      <c r="AW52" s="86">
        <v>1.8590413583083716</v>
      </c>
      <c r="AX52" s="86">
        <v>6.437116169323418</v>
      </c>
      <c r="AY52" s="138">
        <v>2.5812888002014733</v>
      </c>
    </row>
    <row r="53" spans="1:51">
      <c r="D53" s="346" t="s">
        <v>183</v>
      </c>
      <c r="E53" s="230"/>
      <c r="F53" s="230"/>
      <c r="G53" s="230"/>
      <c r="H53" s="230"/>
      <c r="I53" s="230"/>
      <c r="J53" s="230"/>
      <c r="K53" s="230"/>
      <c r="L53" s="230"/>
      <c r="M53" s="230"/>
      <c r="N53" s="230"/>
      <c r="O53" s="230"/>
      <c r="P53" s="347"/>
      <c r="Q53" s="230">
        <f t="shared" ref="Q53" si="548">IF(ISERROR(AVERAGE(Q50:Q52)), "DL", AVERAGE(Q50:Q52))</f>
        <v>11.754096972265458</v>
      </c>
      <c r="R53" s="230">
        <f t="shared" ref="R53" si="549">IF(ISERROR(AVERAGE(R50:R52)), "DL", AVERAGE(R50:R52))</f>
        <v>47.837520527474453</v>
      </c>
      <c r="S53" s="230">
        <f t="shared" ref="S53" si="550">IF(ISERROR(AVERAGE(S50:S52)), "DL", AVERAGE(S50:S52))</f>
        <v>21.611895901399077</v>
      </c>
      <c r="T53" s="230">
        <f t="shared" ref="T53" si="551">IF(ISERROR(AVERAGE(T50:T52)), "DL", AVERAGE(T50:T52))</f>
        <v>3.351651892243162</v>
      </c>
      <c r="U53" s="230" t="str">
        <f t="shared" ref="U53" si="552">IF(ISERROR(AVERAGE(U50:U52)), "DL", AVERAGE(U50:U52))</f>
        <v>DL</v>
      </c>
      <c r="V53" s="230">
        <f t="shared" ref="V53" si="553">IF(ISERROR(AVERAGE(V50:V52)), "DL", AVERAGE(V50:V52))</f>
        <v>4.2715656940767124</v>
      </c>
      <c r="W53" s="230">
        <f t="shared" ref="W53" si="554">IF(ISERROR(AVERAGE(W50:W52)), "DL", AVERAGE(W50:W52))</f>
        <v>128.17049546892272</v>
      </c>
      <c r="X53" s="230">
        <f t="shared" ref="X53" si="555">IF(ISERROR(AVERAGE(X50:X52)), "DL", AVERAGE(X50:X52))</f>
        <v>19.725735963499115</v>
      </c>
      <c r="Y53" s="230">
        <f t="shared" ref="Y53" si="556">IF(ISERROR(AVERAGE(Y50:Y52)), "DL", AVERAGE(Y50:Y52))</f>
        <v>4.3382249066829663</v>
      </c>
      <c r="Z53" s="230">
        <f t="shared" ref="Z53" si="557">IF(ISERROR(AVERAGE(Z50:Z52)), "DL", AVERAGE(Z50:Z52))</f>
        <v>45.845445342552871</v>
      </c>
      <c r="AA53" s="230">
        <f t="shared" ref="AA53" si="558">IF(ISERROR(AVERAGE(AA50:AA52)), "DL", AVERAGE(AA50:AA52))</f>
        <v>12.783676917294054</v>
      </c>
      <c r="AB53" s="230">
        <f t="shared" ref="AB53" si="559">IF(ISERROR(AVERAGE(AB50:AB52)), "DL", AVERAGE(AB50:AB52))</f>
        <v>206.92724137388731</v>
      </c>
      <c r="AC53" s="230">
        <f t="shared" ref="AC53" si="560">IF(ISERROR(AVERAGE(AC50:AC52)), "DL", AVERAGE(AC50:AC52))</f>
        <v>15.459863758723195</v>
      </c>
      <c r="AD53" s="230">
        <f t="shared" ref="AD53" si="561">IF(ISERROR(AVERAGE(AD50:AD52)), "DL", AVERAGE(AD50:AD52))</f>
        <v>0.40534940117618368</v>
      </c>
      <c r="AE53" s="230">
        <f t="shared" ref="AE53" si="562">IF(ISERROR(AVERAGE(AE50:AE52)), "DL", AVERAGE(AE50:AE52))</f>
        <v>0.60879723534993013</v>
      </c>
      <c r="AF53" s="230">
        <f t="shared" ref="AF53" si="563">IF(ISERROR(AVERAGE(AF50:AF52)), "DL", AVERAGE(AF50:AF52))</f>
        <v>4.359268916308081E-2</v>
      </c>
      <c r="AG53" s="230">
        <f t="shared" ref="AG53" si="564">IF(ISERROR(AVERAGE(AG50:AG52)), "DL", AVERAGE(AG50:AG52))</f>
        <v>24.35460414641155</v>
      </c>
      <c r="AH53" s="230">
        <f t="shared" ref="AH53" si="565">IF(ISERROR(AVERAGE(AH50:AH52)), "DL", AVERAGE(AH50:AH52))</f>
        <v>44.641797070061124</v>
      </c>
      <c r="AI53" s="230">
        <f t="shared" ref="AI53" si="566">IF(ISERROR(AVERAGE(AI50:AI52)), "DL", AVERAGE(AI50:AI52))</f>
        <v>4.9517959985349611</v>
      </c>
      <c r="AJ53" s="230">
        <f t="shared" ref="AJ53" si="567">IF(ISERROR(AVERAGE(AJ50:AJ52)), "DL", AVERAGE(AJ50:AJ52))</f>
        <v>17.450685240913362</v>
      </c>
      <c r="AK53" s="230">
        <f t="shared" ref="AK53" si="568">IF(ISERROR(AVERAGE(AK50:AK52)), "DL", AVERAGE(AK50:AK52))</f>
        <v>2.9895798383636341</v>
      </c>
      <c r="AL53" s="230">
        <f t="shared" ref="AL53" si="569">IF(ISERROR(AVERAGE(AL50:AL52)), "DL", AVERAGE(AL50:AL52))</f>
        <v>0.62230535099173745</v>
      </c>
      <c r="AM53" s="230">
        <f t="shared" ref="AM53" si="570">IF(ISERROR(AVERAGE(AM50:AM52)), "DL", AVERAGE(AM50:AM52))</f>
        <v>2.7290123398259687</v>
      </c>
      <c r="AN53" s="230">
        <f t="shared" ref="AN53" si="571">IF(ISERROR(AVERAGE(AN50:AN52)), "DL", AVERAGE(AN50:AN52))</f>
        <v>0.40957337665435362</v>
      </c>
      <c r="AO53" s="230">
        <f t="shared" ref="AO53" si="572">IF(ISERROR(AVERAGE(AO50:AO52)), "DL", AVERAGE(AO50:AO52))</f>
        <v>2.6764505919029098</v>
      </c>
      <c r="AP53" s="230">
        <f t="shared" ref="AP53" si="573">IF(ISERROR(AVERAGE(AP50:AP52)), "DL", AVERAGE(AP50:AP52))</f>
        <v>0.60960409821993666</v>
      </c>
      <c r="AQ53" s="230">
        <f t="shared" ref="AQ53" si="574">IF(ISERROR(AVERAGE(AQ50:AQ52)), "DL", AVERAGE(AQ50:AQ52))</f>
        <v>1.8368823887621104</v>
      </c>
      <c r="AR53" s="230">
        <f t="shared" ref="AR53" si="575">IF(ISERROR(AVERAGE(AR50:AR52)), "DL", AVERAGE(AR50:AR52))</f>
        <v>0.31289580727867022</v>
      </c>
      <c r="AS53" s="230">
        <f t="shared" ref="AS53" si="576">IF(ISERROR(AVERAGE(AS50:AS52)), "DL", AVERAGE(AS50:AS52))</f>
        <v>1.9717945397556627</v>
      </c>
      <c r="AT53" s="230">
        <f t="shared" ref="AT53" si="577">IF(ISERROR(AVERAGE(AT50:AT52)), "DL", AVERAGE(AT50:AT52))</f>
        <v>0.33466435008711165</v>
      </c>
      <c r="AU53" s="230">
        <f t="shared" ref="AU53" si="578">IF(ISERROR(AVERAGE(AU50:AU52)), "DL", AVERAGE(AU50:AU52))</f>
        <v>5.65875177500725</v>
      </c>
      <c r="AV53" s="230">
        <f t="shared" ref="AV53" si="579">IF(ISERROR(AVERAGE(AV50:AV52)), "DL", AVERAGE(AV50:AV52))</f>
        <v>1.2893359476255053</v>
      </c>
      <c r="AW53" s="230">
        <f t="shared" ref="AW53" si="580">IF(ISERROR(AVERAGE(AW50:AW52)), "DL", AVERAGE(AW50:AW52))</f>
        <v>2.1474588543900031</v>
      </c>
      <c r="AX53" s="230">
        <f t="shared" ref="AX53:AY53" si="581">IF(ISERROR(AVERAGE(AX50:AX52)), "DL", AVERAGE(AX50:AX52))</f>
        <v>7.6563743407481901</v>
      </c>
      <c r="AY53" s="347">
        <f t="shared" si="581"/>
        <v>2.9233332758603852</v>
      </c>
    </row>
    <row r="54" spans="1:51">
      <c r="D54" s="120" t="s">
        <v>184</v>
      </c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137"/>
      <c r="Q54" s="63">
        <f t="shared" ref="Q54:AY54" si="582">IF(ISERROR(STDEV(Q50:Q52)), "-", STDEV(Q50:Q52))</f>
        <v>1.3981145289254373</v>
      </c>
      <c r="R54" s="63">
        <f t="shared" si="582"/>
        <v>28.294292547693239</v>
      </c>
      <c r="S54" s="63">
        <f t="shared" si="582"/>
        <v>4.8887765138380086</v>
      </c>
      <c r="T54" s="63">
        <f t="shared" si="582"/>
        <v>0.45258105292303119</v>
      </c>
      <c r="U54" s="63" t="str">
        <f t="shared" si="582"/>
        <v>-</v>
      </c>
      <c r="V54" s="63">
        <f t="shared" si="582"/>
        <v>3.8490370060959127</v>
      </c>
      <c r="W54" s="63">
        <f t="shared" si="582"/>
        <v>11.359104916958051</v>
      </c>
      <c r="X54" s="63">
        <f t="shared" si="582"/>
        <v>2.337976181081713</v>
      </c>
      <c r="Y54" s="63">
        <f t="shared" si="582"/>
        <v>0.65807906863789811</v>
      </c>
      <c r="Z54" s="63">
        <f t="shared" si="582"/>
        <v>5.4638750610596407</v>
      </c>
      <c r="AA54" s="63">
        <f t="shared" si="582"/>
        <v>1.6511525727321288</v>
      </c>
      <c r="AB54" s="63">
        <f t="shared" si="582"/>
        <v>27.4798320466763</v>
      </c>
      <c r="AC54" s="63">
        <f t="shared" si="582"/>
        <v>1.5143650988982464</v>
      </c>
      <c r="AD54" s="63">
        <f t="shared" si="582"/>
        <v>1.1012456757205235E-2</v>
      </c>
      <c r="AE54" s="63">
        <f t="shared" si="582"/>
        <v>0.17778453356530294</v>
      </c>
      <c r="AF54" s="63">
        <f t="shared" si="582"/>
        <v>1.4251118569774594E-2</v>
      </c>
      <c r="AG54" s="63">
        <f t="shared" si="582"/>
        <v>3.5273081706414944</v>
      </c>
      <c r="AH54" s="63">
        <f t="shared" si="582"/>
        <v>6.5810293349688997</v>
      </c>
      <c r="AI54" s="63">
        <f t="shared" si="582"/>
        <v>0.71068862884330941</v>
      </c>
      <c r="AJ54" s="63">
        <f t="shared" si="582"/>
        <v>2.569989610901541</v>
      </c>
      <c r="AK54" s="63">
        <f t="shared" si="582"/>
        <v>0.4338178578339108</v>
      </c>
      <c r="AL54" s="63">
        <f t="shared" si="582"/>
        <v>7.7911888585962499E-2</v>
      </c>
      <c r="AM54" s="63">
        <f t="shared" si="582"/>
        <v>0.37549837008252274</v>
      </c>
      <c r="AN54" s="63">
        <f t="shared" si="582"/>
        <v>4.9542358636894337E-2</v>
      </c>
      <c r="AO54" s="63">
        <f t="shared" si="582"/>
        <v>0.30988978020774705</v>
      </c>
      <c r="AP54" s="63">
        <f t="shared" si="582"/>
        <v>6.5086223397662291E-2</v>
      </c>
      <c r="AQ54" s="63">
        <f t="shared" si="582"/>
        <v>0.21397151991354435</v>
      </c>
      <c r="AR54" s="63">
        <f t="shared" si="582"/>
        <v>3.4359469600230806E-2</v>
      </c>
      <c r="AS54" s="63">
        <f t="shared" si="582"/>
        <v>0.25028176561082177</v>
      </c>
      <c r="AT54" s="63">
        <f t="shared" si="582"/>
        <v>3.8169449663626877E-2</v>
      </c>
      <c r="AU54" s="63">
        <f t="shared" si="582"/>
        <v>0.70577209535250218</v>
      </c>
      <c r="AV54" s="63">
        <f t="shared" si="582"/>
        <v>0.14485360801455627</v>
      </c>
      <c r="AW54" s="63">
        <f t="shared" si="582"/>
        <v>0.27375921913320228</v>
      </c>
      <c r="AX54" s="63">
        <f t="shared" si="582"/>
        <v>1.310019335712572</v>
      </c>
      <c r="AY54" s="137">
        <f t="shared" si="582"/>
        <v>0.36195025982753959</v>
      </c>
    </row>
    <row r="55" spans="1:51">
      <c r="D55" s="120" t="s">
        <v>185</v>
      </c>
      <c r="E55" s="63" t="str">
        <f>IF(ISERROR(STDEV(E51:E53)), "-", E54*3)</f>
        <v>-</v>
      </c>
      <c r="F55" s="63" t="str">
        <f t="shared" ref="F55" si="583">IF(ISERROR(STDEV(F51:F53)), "-", F54*3)</f>
        <v>-</v>
      </c>
      <c r="G55" s="63" t="str">
        <f t="shared" ref="G55" si="584">IF(ISERROR(STDEV(G51:G53)), "-", G54*3)</f>
        <v>-</v>
      </c>
      <c r="H55" s="63" t="str">
        <f t="shared" ref="H55" si="585">IF(ISERROR(STDEV(H51:H53)), "-", H54*3)</f>
        <v>-</v>
      </c>
      <c r="I55" s="63" t="str">
        <f t="shared" ref="I55" si="586">IF(ISERROR(STDEV(I51:I53)), "-", I54*3)</f>
        <v>-</v>
      </c>
      <c r="J55" s="63" t="str">
        <f t="shared" ref="J55" si="587">IF(ISERROR(STDEV(J51:J53)), "-", J54*3)</f>
        <v>-</v>
      </c>
      <c r="K55" s="63" t="str">
        <f t="shared" ref="K55" si="588">IF(ISERROR(STDEV(K51:K53)), "-", K54*3)</f>
        <v>-</v>
      </c>
      <c r="L55" s="63" t="str">
        <f t="shared" ref="L55" si="589">IF(ISERROR(STDEV(L51:L53)), "-", L54*3)</f>
        <v>-</v>
      </c>
      <c r="M55" s="63" t="str">
        <f t="shared" ref="M55" si="590">IF(ISERROR(STDEV(M51:M53)), "-", M54*3)</f>
        <v>-</v>
      </c>
      <c r="N55" s="63" t="str">
        <f t="shared" ref="N55" si="591">IF(ISERROR(STDEV(N51:N53)), "-", N54*3)</f>
        <v>-</v>
      </c>
      <c r="O55" s="63" t="str">
        <f t="shared" ref="O55" si="592">IF(ISERROR(STDEV(O51:O53)), "-", O54*3)</f>
        <v>-</v>
      </c>
      <c r="P55" s="137" t="str">
        <f t="shared" ref="P55" si="593">IF(ISERROR(STDEV(P51:P53)), "-", P54*3)</f>
        <v>-</v>
      </c>
      <c r="Q55" s="63">
        <f t="shared" ref="Q55" si="594">IF(ISERROR(STDEV(Q51:Q53)), "-", Q54*3)</f>
        <v>4.1943435867763119</v>
      </c>
      <c r="R55" s="63">
        <f t="shared" ref="R55" si="595">IF(ISERROR(STDEV(R51:R53)), "-", R54*3)</f>
        <v>84.882877643079723</v>
      </c>
      <c r="S55" s="63">
        <f t="shared" ref="S55" si="596">IF(ISERROR(STDEV(S51:S53)), "-", S54*3)</f>
        <v>14.666329541514026</v>
      </c>
      <c r="T55" s="63">
        <f t="shared" ref="T55" si="597">IF(ISERROR(STDEV(T51:T53)), "-", T54*3)</f>
        <v>1.3577431587690936</v>
      </c>
      <c r="U55" s="63" t="str">
        <f t="shared" ref="U55" si="598">IF(ISERROR(STDEV(U51:U53)), "-", U54*3)</f>
        <v>-</v>
      </c>
      <c r="V55" s="63">
        <f t="shared" ref="V55" si="599">IF(ISERROR(STDEV(V51:V53)), "-", V54*3)</f>
        <v>11.547111018287739</v>
      </c>
      <c r="W55" s="63">
        <f t="shared" ref="W55" si="600">IF(ISERROR(STDEV(W51:W53)), "-", W54*3)</f>
        <v>34.077314750874152</v>
      </c>
      <c r="X55" s="63">
        <f t="shared" ref="X55" si="601">IF(ISERROR(STDEV(X51:X53)), "-", X54*3)</f>
        <v>7.0139285432451395</v>
      </c>
      <c r="Y55" s="63">
        <f t="shared" ref="Y55" si="602">IF(ISERROR(STDEV(Y51:Y53)), "-", Y54*3)</f>
        <v>1.9742372059136943</v>
      </c>
      <c r="Z55" s="63">
        <f t="shared" ref="Z55" si="603">IF(ISERROR(STDEV(Z51:Z53)), "-", Z54*3)</f>
        <v>16.391625183178924</v>
      </c>
      <c r="AA55" s="63">
        <f t="shared" ref="AA55" si="604">IF(ISERROR(STDEV(AA51:AA53)), "-", AA54*3)</f>
        <v>4.9534577181963861</v>
      </c>
      <c r="AB55" s="63">
        <f t="shared" ref="AB55" si="605">IF(ISERROR(STDEV(AB51:AB53)), "-", AB54*3)</f>
        <v>82.439496140028893</v>
      </c>
      <c r="AC55" s="63">
        <f t="shared" ref="AC55" si="606">IF(ISERROR(STDEV(AC51:AC53)), "-", AC54*3)</f>
        <v>4.5430952966947391</v>
      </c>
      <c r="AD55" s="63">
        <f t="shared" ref="AD55" si="607">IF(ISERROR(STDEV(AD51:AD53)), "-", AD54*3)</f>
        <v>3.3037370271615706E-2</v>
      </c>
      <c r="AE55" s="63">
        <f t="shared" ref="AE55" si="608">IF(ISERROR(STDEV(AE51:AE53)), "-", AE54*3)</f>
        <v>0.53335360069590876</v>
      </c>
      <c r="AF55" s="63">
        <f t="shared" ref="AF55" si="609">IF(ISERROR(STDEV(AF51:AF53)), "-", AF54*3)</f>
        <v>4.275335570932378E-2</v>
      </c>
      <c r="AG55" s="63">
        <f t="shared" ref="AG55" si="610">IF(ISERROR(STDEV(AG51:AG53)), "-", AG54*3)</f>
        <v>10.581924511924484</v>
      </c>
      <c r="AH55" s="63">
        <f t="shared" ref="AH55" si="611">IF(ISERROR(STDEV(AH51:AH53)), "-", AH54*3)</f>
        <v>19.743088004906699</v>
      </c>
      <c r="AI55" s="63">
        <f t="shared" ref="AI55" si="612">IF(ISERROR(STDEV(AI51:AI53)), "-", AI54*3)</f>
        <v>2.1320658865299285</v>
      </c>
      <c r="AJ55" s="63">
        <f t="shared" ref="AJ55" si="613">IF(ISERROR(STDEV(AJ51:AJ53)), "-", AJ54*3)</f>
        <v>7.7099688327046234</v>
      </c>
      <c r="AK55" s="63">
        <f t="shared" ref="AK55" si="614">IF(ISERROR(STDEV(AK51:AK53)), "-", AK54*3)</f>
        <v>1.3014535735017323</v>
      </c>
      <c r="AL55" s="63">
        <f t="shared" ref="AL55" si="615">IF(ISERROR(STDEV(AL51:AL53)), "-", AL54*3)</f>
        <v>0.23373566575788751</v>
      </c>
      <c r="AM55" s="63">
        <f t="shared" ref="AM55" si="616">IF(ISERROR(STDEV(AM51:AM53)), "-", AM54*3)</f>
        <v>1.1264951102475682</v>
      </c>
      <c r="AN55" s="63">
        <f t="shared" ref="AN55" si="617">IF(ISERROR(STDEV(AN51:AN53)), "-", AN54*3)</f>
        <v>0.14862707591068303</v>
      </c>
      <c r="AO55" s="63">
        <f t="shared" ref="AO55" si="618">IF(ISERROR(STDEV(AO51:AO53)), "-", AO54*3)</f>
        <v>0.92966934062324114</v>
      </c>
      <c r="AP55" s="63">
        <f t="shared" ref="AP55" si="619">IF(ISERROR(STDEV(AP51:AP53)), "-", AP54*3)</f>
        <v>0.19525867019298687</v>
      </c>
      <c r="AQ55" s="63">
        <f t="shared" ref="AQ55" si="620">IF(ISERROR(STDEV(AQ51:AQ53)), "-", AQ54*3)</f>
        <v>0.64191455974063305</v>
      </c>
      <c r="AR55" s="63">
        <f t="shared" ref="AR55" si="621">IF(ISERROR(STDEV(AR51:AR53)), "-", AR54*3)</f>
        <v>0.10307840880069241</v>
      </c>
      <c r="AS55" s="63">
        <f t="shared" ref="AS55" si="622">IF(ISERROR(STDEV(AS51:AS53)), "-", AS54*3)</f>
        <v>0.75084529683246526</v>
      </c>
      <c r="AT55" s="63">
        <f t="shared" ref="AT55" si="623">IF(ISERROR(STDEV(AT51:AT53)), "-", AT54*3)</f>
        <v>0.11450834899088064</v>
      </c>
      <c r="AU55" s="63">
        <f t="shared" ref="AU55" si="624">IF(ISERROR(STDEV(AU51:AU53)), "-", AU54*3)</f>
        <v>2.1173162860575063</v>
      </c>
      <c r="AV55" s="63">
        <f t="shared" ref="AV55" si="625">IF(ISERROR(STDEV(AV51:AV53)), "-", AV54*3)</f>
        <v>0.4345608240436688</v>
      </c>
      <c r="AW55" s="63">
        <f t="shared" ref="AW55" si="626">IF(ISERROR(STDEV(AW51:AW53)), "-", AW54*3)</f>
        <v>0.82127765739960679</v>
      </c>
      <c r="AX55" s="63">
        <f t="shared" ref="AX55:AY55" si="627">IF(ISERROR(STDEV(AX51:AX53)), "-", AX54*3)</f>
        <v>3.930058007137716</v>
      </c>
      <c r="AY55" s="137">
        <f t="shared" si="627"/>
        <v>1.0858507794826187</v>
      </c>
    </row>
    <row r="56" spans="1:51">
      <c r="D56" s="120" t="s">
        <v>186</v>
      </c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137"/>
      <c r="Q56" s="63">
        <f t="shared" ref="Q56" si="628">IF(ISERROR(Q54/SQRT(2)), "-", Q54/SQRT(2))</f>
        <v>0.98861626427861204</v>
      </c>
      <c r="R56" s="63">
        <f t="shared" ref="R56" si="629">IF(ISERROR(R54/SQRT(2)), "-", R54/SQRT(2))</f>
        <v>20.007086129349883</v>
      </c>
      <c r="S56" s="63">
        <f t="shared" ref="S56" si="630">IF(ISERROR(S54/SQRT(2)), "-", S54/SQRT(2))</f>
        <v>3.4568870246403853</v>
      </c>
      <c r="T56" s="63">
        <f t="shared" ref="T56" si="631">IF(ISERROR(T54/SQRT(2)), "-", T54/SQRT(2))</f>
        <v>0.3200231315584231</v>
      </c>
      <c r="U56" s="63" t="str">
        <f t="shared" ref="U56" si="632">IF(ISERROR(U54/SQRT(2)), "-", U54/SQRT(2))</f>
        <v>-</v>
      </c>
      <c r="V56" s="63">
        <f t="shared" ref="V56" si="633">IF(ISERROR(V54/SQRT(2)), "-", V54/SQRT(2))</f>
        <v>2.7216801680483864</v>
      </c>
      <c r="W56" s="63">
        <f t="shared" ref="W56" si="634">IF(ISERROR(W54/SQRT(2)), "-", W54/SQRT(2))</f>
        <v>8.0321001149904916</v>
      </c>
      <c r="X56" s="63">
        <f t="shared" ref="X56" si="635">IF(ISERROR(X54/SQRT(2)), "-", X54/SQRT(2))</f>
        <v>1.6531988118955068</v>
      </c>
      <c r="Y56" s="63">
        <f t="shared" ref="Y56" si="636">IF(ISERROR(Y54/SQRT(2)), "-", Y54/SQRT(2))</f>
        <v>0.46533217199078519</v>
      </c>
      <c r="Z56" s="63">
        <f t="shared" ref="Z56" si="637">IF(ISERROR(Z54/SQRT(2)), "-", Z54/SQRT(2))</f>
        <v>3.8635431072313331</v>
      </c>
      <c r="AA56" s="63">
        <f t="shared" ref="AA56" si="638">IF(ISERROR(AA54/SQRT(2)), "-", AA54/SQRT(2))</f>
        <v>1.1675411809525023</v>
      </c>
      <c r="AB56" s="63">
        <f t="shared" ref="AB56" si="639">IF(ISERROR(AB54/SQRT(2)), "-", AB54/SQRT(2))</f>
        <v>19.431175586072214</v>
      </c>
      <c r="AC56" s="63">
        <f t="shared" ref="AC56" si="640">IF(ISERROR(AC54/SQRT(2)), "-", AC54/SQRT(2))</f>
        <v>1.0708178306231866</v>
      </c>
      <c r="AD56" s="63">
        <f t="shared" ref="AD56" si="641">IF(ISERROR(AD54/SQRT(2)), "-", AD54/SQRT(2))</f>
        <v>7.7869828505434382E-3</v>
      </c>
      <c r="AE56" s="63">
        <f t="shared" ref="AE56" si="642">IF(ISERROR(AE54/SQRT(2)), "-", AE54/SQRT(2))</f>
        <v>0.12571264927411308</v>
      </c>
      <c r="AF56" s="63">
        <f t="shared" ref="AF56" si="643">IF(ISERROR(AF54/SQRT(2)), "-", AF54/SQRT(2))</f>
        <v>1.0077062580181147E-2</v>
      </c>
      <c r="AG56" s="63">
        <f t="shared" ref="AG56" si="644">IF(ISERROR(AG54/SQRT(2)), "-", AG54/SQRT(2))</f>
        <v>2.4941835267953163</v>
      </c>
      <c r="AH56" s="63">
        <f t="shared" ref="AH56" si="645">IF(ISERROR(AH54/SQRT(2)), "-", AH54/SQRT(2))</f>
        <v>4.6534904699441038</v>
      </c>
      <c r="AI56" s="63">
        <f t="shared" ref="AI56" si="646">IF(ISERROR(AI54/SQRT(2)), "-", AI54/SQRT(2))</f>
        <v>0.5025327487672735</v>
      </c>
      <c r="AJ56" s="63">
        <f t="shared" ref="AJ56" si="647">IF(ISERROR(AJ54/SQRT(2)), "-", AJ54/SQRT(2))</f>
        <v>1.8172570814474562</v>
      </c>
      <c r="AK56" s="63">
        <f t="shared" ref="AK56" si="648">IF(ISERROR(AK54/SQRT(2)), "-", AK54/SQRT(2))</f>
        <v>0.3067555490741799</v>
      </c>
      <c r="AL56" s="63">
        <f t="shared" ref="AL56" si="649">IF(ISERROR(AL54/SQRT(2)), "-", AL54/SQRT(2))</f>
        <v>5.509202475418485E-2</v>
      </c>
      <c r="AM56" s="63">
        <f t="shared" ref="AM56" si="650">IF(ISERROR(AM54/SQRT(2)), "-", AM54/SQRT(2))</f>
        <v>0.26551744380984765</v>
      </c>
      <c r="AN56" s="63">
        <f t="shared" ref="AN56" si="651">IF(ISERROR(AN54/SQRT(2)), "-", AN54/SQRT(2))</f>
        <v>3.5031737748123903E-2</v>
      </c>
      <c r="AO56" s="63">
        <f t="shared" ref="AO56" si="652">IF(ISERROR(AO54/SQRT(2)), "-", AO54/SQRT(2))</f>
        <v>0.21912516500530668</v>
      </c>
      <c r="AP56" s="63">
        <f t="shared" ref="AP56" si="653">IF(ISERROR(AP54/SQRT(2)), "-", AP54/SQRT(2))</f>
        <v>4.6022909926309537E-2</v>
      </c>
      <c r="AQ56" s="63">
        <f t="shared" ref="AQ56" si="654">IF(ISERROR(AQ54/SQRT(2)), "-", AQ54/SQRT(2))</f>
        <v>0.1513007127116596</v>
      </c>
      <c r="AR56" s="63">
        <f t="shared" ref="AR56" si="655">IF(ISERROR(AR54/SQRT(2)), "-", AR54/SQRT(2))</f>
        <v>2.4295813952296234E-2</v>
      </c>
      <c r="AS56" s="63">
        <f t="shared" ref="AS56" si="656">IF(ISERROR(AS54/SQRT(2)), "-", AS54/SQRT(2))</f>
        <v>0.17697593367075412</v>
      </c>
      <c r="AT56" s="63">
        <f t="shared" ref="AT56" si="657">IF(ISERROR(AT54/SQRT(2)), "-", AT54/SQRT(2))</f>
        <v>2.6989876691309148E-2</v>
      </c>
      <c r="AU56" s="63">
        <f t="shared" ref="AU56" si="658">IF(ISERROR(AU54/SQRT(2)), "-", AU54/SQRT(2))</f>
        <v>0.49905623459599291</v>
      </c>
      <c r="AV56" s="63">
        <f t="shared" ref="AV56" si="659">IF(ISERROR(AV54/SQRT(2)), "-", AV54/SQRT(2))</f>
        <v>0.10242696850643075</v>
      </c>
      <c r="AW56" s="63">
        <f t="shared" ref="AW56" si="660">IF(ISERROR(AW54/SQRT(2)), "-", AW54/SQRT(2))</f>
        <v>0.19357700026142136</v>
      </c>
      <c r="AX56" s="63">
        <f t="shared" ref="AX56" si="661">IF(ISERROR(AX54/SQRT(2)), "-", AX54/SQRT(2))</f>
        <v>0.92632355576785597</v>
      </c>
      <c r="AY56" s="137">
        <f t="shared" ref="AY56" si="662">IF(ISERROR(AY54/SQRT(2)), "-", AY54/SQRT(2))</f>
        <v>0.25593748317628606</v>
      </c>
    </row>
  </sheetData>
  <mergeCells count="4">
    <mergeCell ref="A3:A4"/>
    <mergeCell ref="B3:B4"/>
    <mergeCell ref="C3:C4"/>
    <mergeCell ref="D3:D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01146-DFD9-7D4B-83F2-9EEBD9062389}">
  <sheetPr codeName="Sheet13">
    <tabColor rgb="FF4180FF"/>
  </sheetPr>
  <dimension ref="A1:AV8"/>
  <sheetViews>
    <sheetView workbookViewId="0">
      <selection activeCell="W17" sqref="W17"/>
    </sheetView>
  </sheetViews>
  <sheetFormatPr defaultColWidth="8.85546875" defaultRowHeight="15"/>
  <cols>
    <col min="1" max="1" width="13.28515625" style="14" customWidth="1"/>
    <col min="2" max="36" width="6.85546875" customWidth="1"/>
  </cols>
  <sheetData>
    <row r="1" spans="1:48">
      <c r="A1" s="446" t="s">
        <v>194</v>
      </c>
      <c r="B1" s="446"/>
      <c r="C1" s="446"/>
      <c r="D1" s="446"/>
    </row>
    <row r="2" spans="1:48">
      <c r="A2" s="440" t="s">
        <v>195</v>
      </c>
      <c r="B2" s="392" t="s">
        <v>2</v>
      </c>
      <c r="C2" s="162" t="s">
        <v>2</v>
      </c>
      <c r="D2" s="162" t="s">
        <v>2</v>
      </c>
      <c r="E2" s="162" t="s">
        <v>2</v>
      </c>
      <c r="F2" s="162" t="s">
        <v>2</v>
      </c>
      <c r="G2" s="162" t="s">
        <v>2</v>
      </c>
      <c r="H2" s="162" t="s">
        <v>2</v>
      </c>
      <c r="I2" s="162" t="s">
        <v>2</v>
      </c>
      <c r="J2" s="162" t="s">
        <v>2</v>
      </c>
      <c r="K2" s="162" t="s">
        <v>2</v>
      </c>
      <c r="L2" s="162" t="s">
        <v>2</v>
      </c>
      <c r="M2" s="162" t="s">
        <v>2</v>
      </c>
      <c r="N2" s="162" t="s">
        <v>2</v>
      </c>
      <c r="O2" s="162" t="s">
        <v>2</v>
      </c>
      <c r="P2" s="162" t="s">
        <v>2</v>
      </c>
      <c r="Q2" s="162" t="s">
        <v>2</v>
      </c>
      <c r="R2" s="162" t="s">
        <v>2</v>
      </c>
      <c r="S2" s="162" t="s">
        <v>2</v>
      </c>
      <c r="T2" s="162" t="s">
        <v>2</v>
      </c>
      <c r="U2" s="162" t="s">
        <v>2</v>
      </c>
      <c r="V2" s="162" t="s">
        <v>2</v>
      </c>
      <c r="W2" s="162" t="s">
        <v>2</v>
      </c>
      <c r="X2" s="162" t="s">
        <v>2</v>
      </c>
      <c r="Y2" s="162" t="s">
        <v>2</v>
      </c>
      <c r="Z2" s="162" t="s">
        <v>2</v>
      </c>
      <c r="AA2" s="162" t="s">
        <v>2</v>
      </c>
      <c r="AB2" s="162" t="s">
        <v>2</v>
      </c>
      <c r="AC2" s="162" t="s">
        <v>2</v>
      </c>
      <c r="AD2" s="162" t="s">
        <v>2</v>
      </c>
      <c r="AE2" s="162" t="s">
        <v>2</v>
      </c>
      <c r="AF2" s="162" t="s">
        <v>2</v>
      </c>
      <c r="AG2" s="162" t="s">
        <v>2</v>
      </c>
      <c r="AH2" s="162" t="s">
        <v>2</v>
      </c>
      <c r="AI2" s="224" t="s">
        <v>2</v>
      </c>
      <c r="AJ2" s="366"/>
      <c r="AK2" s="389" t="s">
        <v>170</v>
      </c>
      <c r="AL2" s="163" t="s">
        <v>170</v>
      </c>
      <c r="AM2" s="163" t="s">
        <v>170</v>
      </c>
      <c r="AN2" s="163" t="s">
        <v>170</v>
      </c>
      <c r="AO2" s="163" t="s">
        <v>170</v>
      </c>
      <c r="AP2" s="163" t="s">
        <v>170</v>
      </c>
      <c r="AQ2" s="163" t="s">
        <v>170</v>
      </c>
      <c r="AR2" s="163" t="s">
        <v>170</v>
      </c>
      <c r="AS2" s="163" t="s">
        <v>170</v>
      </c>
      <c r="AT2" s="163" t="s">
        <v>170</v>
      </c>
      <c r="AU2" s="163" t="s">
        <v>170</v>
      </c>
      <c r="AV2" s="167" t="s">
        <v>170</v>
      </c>
    </row>
    <row r="3" spans="1:48" ht="32.1">
      <c r="A3" s="447"/>
      <c r="B3" s="393" t="s">
        <v>16</v>
      </c>
      <c r="C3" s="410" t="s">
        <v>17</v>
      </c>
      <c r="D3" s="410" t="s">
        <v>18</v>
      </c>
      <c r="E3" s="410" t="s">
        <v>19</v>
      </c>
      <c r="F3" s="410" t="s">
        <v>20</v>
      </c>
      <c r="G3" s="410" t="s">
        <v>21</v>
      </c>
      <c r="H3" s="410" t="s">
        <v>22</v>
      </c>
      <c r="I3" s="410" t="s">
        <v>23</v>
      </c>
      <c r="J3" s="410" t="s">
        <v>24</v>
      </c>
      <c r="K3" s="410" t="s">
        <v>25</v>
      </c>
      <c r="L3" s="410" t="s">
        <v>26</v>
      </c>
      <c r="M3" s="410" t="s">
        <v>27</v>
      </c>
      <c r="N3" s="410" t="s">
        <v>28</v>
      </c>
      <c r="O3" s="410" t="s">
        <v>29</v>
      </c>
      <c r="P3" s="410" t="s">
        <v>30</v>
      </c>
      <c r="Q3" s="410" t="s">
        <v>31</v>
      </c>
      <c r="R3" s="93" t="s">
        <v>32</v>
      </c>
      <c r="S3" s="93" t="s">
        <v>33</v>
      </c>
      <c r="T3" s="93" t="s">
        <v>34</v>
      </c>
      <c r="U3" s="93" t="s">
        <v>35</v>
      </c>
      <c r="V3" s="93" t="s">
        <v>36</v>
      </c>
      <c r="W3" s="93" t="s">
        <v>37</v>
      </c>
      <c r="X3" s="93" t="s">
        <v>38</v>
      </c>
      <c r="Y3" s="93" t="s">
        <v>39</v>
      </c>
      <c r="Z3" s="93" t="s">
        <v>40</v>
      </c>
      <c r="AA3" s="93" t="s">
        <v>41</v>
      </c>
      <c r="AB3" s="93" t="s">
        <v>42</v>
      </c>
      <c r="AC3" s="93" t="s">
        <v>43</v>
      </c>
      <c r="AD3" s="93" t="s">
        <v>44</v>
      </c>
      <c r="AE3" s="93" t="s">
        <v>45</v>
      </c>
      <c r="AF3" s="93" t="s">
        <v>46</v>
      </c>
      <c r="AG3" s="93" t="s">
        <v>47</v>
      </c>
      <c r="AH3" s="93" t="s">
        <v>48</v>
      </c>
      <c r="AI3" s="122" t="s">
        <v>49</v>
      </c>
      <c r="AJ3" s="50"/>
      <c r="AK3" s="390" t="s">
        <v>196</v>
      </c>
      <c r="AL3" s="94" t="s">
        <v>197</v>
      </c>
      <c r="AM3" s="94" t="s">
        <v>198</v>
      </c>
      <c r="AN3" s="94" t="s">
        <v>199</v>
      </c>
      <c r="AO3" s="94" t="s">
        <v>200</v>
      </c>
      <c r="AP3" s="94" t="s">
        <v>201</v>
      </c>
      <c r="AQ3" s="94" t="s">
        <v>202</v>
      </c>
      <c r="AR3" s="94" t="s">
        <v>203</v>
      </c>
      <c r="AS3" s="94" t="s">
        <v>204</v>
      </c>
      <c r="AT3" s="94" t="s">
        <v>205</v>
      </c>
      <c r="AU3" s="94" t="s">
        <v>206</v>
      </c>
      <c r="AV3" s="168" t="s">
        <v>207</v>
      </c>
    </row>
    <row r="4" spans="1:48" s="17" customFormat="1">
      <c r="A4" s="441"/>
      <c r="B4" s="343" t="s">
        <v>55</v>
      </c>
      <c r="C4" s="56" t="s">
        <v>55</v>
      </c>
      <c r="D4" s="56" t="s">
        <v>55</v>
      </c>
      <c r="E4" s="56" t="s">
        <v>55</v>
      </c>
      <c r="F4" s="56" t="s">
        <v>55</v>
      </c>
      <c r="G4" s="56" t="s">
        <v>55</v>
      </c>
      <c r="H4" s="56" t="s">
        <v>55</v>
      </c>
      <c r="I4" s="56" t="s">
        <v>55</v>
      </c>
      <c r="J4" s="56" t="s">
        <v>55</v>
      </c>
      <c r="K4" s="56" t="s">
        <v>55</v>
      </c>
      <c r="L4" s="56" t="s">
        <v>55</v>
      </c>
      <c r="M4" s="56" t="s">
        <v>55</v>
      </c>
      <c r="N4" s="56" t="s">
        <v>55</v>
      </c>
      <c r="O4" s="56" t="s">
        <v>55</v>
      </c>
      <c r="P4" s="56" t="s">
        <v>55</v>
      </c>
      <c r="Q4" s="56" t="s">
        <v>55</v>
      </c>
      <c r="R4" s="56" t="s">
        <v>55</v>
      </c>
      <c r="S4" s="56" t="s">
        <v>55</v>
      </c>
      <c r="T4" s="56" t="s">
        <v>55</v>
      </c>
      <c r="U4" s="56" t="s">
        <v>55</v>
      </c>
      <c r="V4" s="56" t="s">
        <v>55</v>
      </c>
      <c r="W4" s="56" t="s">
        <v>55</v>
      </c>
      <c r="X4" s="56" t="s">
        <v>55</v>
      </c>
      <c r="Y4" s="56" t="s">
        <v>55</v>
      </c>
      <c r="Z4" s="56" t="s">
        <v>55</v>
      </c>
      <c r="AA4" s="56" t="s">
        <v>55</v>
      </c>
      <c r="AB4" s="56" t="s">
        <v>55</v>
      </c>
      <c r="AC4" s="56" t="s">
        <v>55</v>
      </c>
      <c r="AD4" s="56" t="s">
        <v>55</v>
      </c>
      <c r="AE4" s="56" t="s">
        <v>55</v>
      </c>
      <c r="AF4" s="56" t="s">
        <v>55</v>
      </c>
      <c r="AG4" s="56" t="s">
        <v>55</v>
      </c>
      <c r="AH4" s="56" t="s">
        <v>55</v>
      </c>
      <c r="AI4" s="116" t="s">
        <v>55</v>
      </c>
      <c r="AK4" s="343" t="s">
        <v>56</v>
      </c>
      <c r="AL4" s="56" t="s">
        <v>56</v>
      </c>
      <c r="AM4" s="56" t="s">
        <v>56</v>
      </c>
      <c r="AN4" s="56" t="s">
        <v>56</v>
      </c>
      <c r="AO4" s="56" t="s">
        <v>56</v>
      </c>
      <c r="AP4" s="56" t="s">
        <v>56</v>
      </c>
      <c r="AQ4" s="56" t="s">
        <v>56</v>
      </c>
      <c r="AR4" s="56" t="s">
        <v>56</v>
      </c>
      <c r="AS4" s="56" t="s">
        <v>56</v>
      </c>
      <c r="AT4" s="56" t="s">
        <v>56</v>
      </c>
      <c r="AU4" s="56" t="s">
        <v>56</v>
      </c>
      <c r="AV4" s="116" t="s">
        <v>56</v>
      </c>
    </row>
    <row r="5" spans="1:48">
      <c r="A5" s="370" t="s">
        <v>208</v>
      </c>
      <c r="B5" s="402">
        <v>0.92675341300000003</v>
      </c>
      <c r="C5" s="402">
        <v>0.25729081599999998</v>
      </c>
      <c r="D5" s="402">
        <v>0.147730168</v>
      </c>
      <c r="E5" s="402">
        <v>9.4492902000000004E-2</v>
      </c>
      <c r="F5" s="402">
        <v>0.160906824</v>
      </c>
      <c r="G5" s="402">
        <v>0.16095569000000001</v>
      </c>
      <c r="H5" s="402">
        <v>0.17135977999999999</v>
      </c>
      <c r="I5" s="402">
        <v>9.7188127999999999E-2</v>
      </c>
      <c r="J5" s="402">
        <v>0.112130532</v>
      </c>
      <c r="K5" s="402">
        <v>0.19147821400000001</v>
      </c>
      <c r="L5" s="402">
        <v>9.6147703000000001E-2</v>
      </c>
      <c r="M5" s="402">
        <v>7.2079023000000006E-2</v>
      </c>
      <c r="N5" s="402">
        <v>0.18036709300000001</v>
      </c>
      <c r="O5" s="402">
        <v>0.100777055</v>
      </c>
      <c r="P5" s="402">
        <v>0.112379694</v>
      </c>
      <c r="Q5" s="402">
        <v>9.6391848000000002E-2</v>
      </c>
      <c r="R5" s="402">
        <v>9.8952112999999994E-2</v>
      </c>
      <c r="S5" s="402">
        <v>9.7262196999999995E-2</v>
      </c>
      <c r="T5" s="402">
        <v>9.9217693999999995E-2</v>
      </c>
      <c r="U5" s="402">
        <v>9.4726265000000004E-2</v>
      </c>
      <c r="V5" s="402">
        <v>0.10169582200000001</v>
      </c>
      <c r="W5" s="415">
        <v>0.100033871</v>
      </c>
      <c r="X5" s="402">
        <v>9.5376765000000002E-2</v>
      </c>
      <c r="Y5" s="402">
        <v>9.7017644E-2</v>
      </c>
      <c r="Z5" s="402">
        <v>0.10099758</v>
      </c>
      <c r="AA5" s="402">
        <v>9.7903561E-2</v>
      </c>
      <c r="AB5" s="402">
        <v>9.9947574999999997E-2</v>
      </c>
      <c r="AC5" s="402">
        <v>9.7686697000000003E-2</v>
      </c>
      <c r="AD5" s="402">
        <v>9.6409242000000006E-2</v>
      </c>
      <c r="AE5" s="402">
        <v>9.8974722000000001E-2</v>
      </c>
      <c r="AF5" s="402">
        <v>8.1013278999999994E-2</v>
      </c>
      <c r="AG5" s="402">
        <v>0.155764555</v>
      </c>
      <c r="AH5" s="402">
        <v>0.109337747</v>
      </c>
      <c r="AI5" s="414">
        <v>9.8223117999999998E-2</v>
      </c>
      <c r="AK5" s="342">
        <v>8.9999999999999993E-3</v>
      </c>
      <c r="AL5" s="17">
        <v>5.0000000000000001E-3</v>
      </c>
      <c r="AM5" s="17">
        <v>4.0000000000000001E-3</v>
      </c>
      <c r="AN5" s="17">
        <v>4.0000000000000001E-3</v>
      </c>
      <c r="AO5" s="17">
        <v>1.9E-2</v>
      </c>
      <c r="AP5" s="17">
        <v>0.45700000000000002</v>
      </c>
      <c r="AQ5" s="17">
        <v>3.0000000000000001E-3</v>
      </c>
      <c r="AR5" s="17">
        <v>1.7999999999999999E-2</v>
      </c>
      <c r="AS5" s="17">
        <v>1.9E-2</v>
      </c>
      <c r="AT5" s="17">
        <v>4.2999999999999997E-2</v>
      </c>
      <c r="AU5" s="17">
        <v>8.0000000000000002E-3</v>
      </c>
      <c r="AV5" s="115">
        <v>-8.5000000000000006E-2</v>
      </c>
    </row>
    <row r="6" spans="1:48">
      <c r="A6" s="370" t="s">
        <v>208</v>
      </c>
      <c r="B6" s="402">
        <v>0.92389339199999998</v>
      </c>
      <c r="C6" s="402">
        <v>0.257836185</v>
      </c>
      <c r="D6" s="402">
        <v>0.13086695300000001</v>
      </c>
      <c r="E6" s="402">
        <v>9.1266853999999994E-2</v>
      </c>
      <c r="F6" s="402">
        <v>0.220058061</v>
      </c>
      <c r="G6" s="402">
        <v>0.181114265</v>
      </c>
      <c r="H6" s="402">
        <v>0.16485198100000001</v>
      </c>
      <c r="I6" s="402">
        <v>7.4678580999999994E-2</v>
      </c>
      <c r="J6" s="402">
        <v>9.7361844000000003E-2</v>
      </c>
      <c r="K6" s="402">
        <v>0.146712551</v>
      </c>
      <c r="L6" s="415">
        <v>0.101958144</v>
      </c>
      <c r="M6" s="402">
        <v>6.5548505000000007E-2</v>
      </c>
      <c r="N6" s="402">
        <v>0.15914978099999999</v>
      </c>
      <c r="O6" s="402">
        <v>0.10794129600000001</v>
      </c>
      <c r="P6" s="402">
        <v>0.108311324</v>
      </c>
      <c r="Q6" s="402">
        <v>0.109816977</v>
      </c>
      <c r="R6" s="402">
        <v>0.10148099100000001</v>
      </c>
      <c r="S6" s="402">
        <v>0.10018078699999999</v>
      </c>
      <c r="T6" s="402">
        <v>9.5838686000000006E-2</v>
      </c>
      <c r="U6" s="402">
        <v>9.8410977999999996E-2</v>
      </c>
      <c r="V6" s="402">
        <v>0.102583173</v>
      </c>
      <c r="W6" s="402">
        <v>9.8859063999999996E-2</v>
      </c>
      <c r="X6" s="402">
        <v>9.7690757000000003E-2</v>
      </c>
      <c r="Y6" s="402">
        <v>9.8478139000000006E-2</v>
      </c>
      <c r="Z6" s="402">
        <v>9.9458246E-2</v>
      </c>
      <c r="AA6" s="402">
        <v>9.8088087000000004E-2</v>
      </c>
      <c r="AB6" s="402">
        <v>9.7961296000000003E-2</v>
      </c>
      <c r="AC6" s="402">
        <v>9.9834342000000006E-2</v>
      </c>
      <c r="AD6" s="402">
        <v>9.8408116000000004E-2</v>
      </c>
      <c r="AE6" s="402">
        <v>9.9014534000000001E-2</v>
      </c>
      <c r="AF6" s="402">
        <v>8.2811524999999997E-2</v>
      </c>
      <c r="AG6" s="402">
        <v>0.153184711</v>
      </c>
      <c r="AH6" s="402">
        <v>0.108556233</v>
      </c>
      <c r="AI6" s="414">
        <v>9.9194225999999996E-2</v>
      </c>
      <c r="AK6" s="342">
        <v>8.9999999999999993E-3</v>
      </c>
      <c r="AL6" s="17">
        <v>2E-3</v>
      </c>
      <c r="AM6" s="17">
        <v>4.0000000000000001E-3</v>
      </c>
      <c r="AN6" s="17">
        <v>5.0000000000000001E-3</v>
      </c>
      <c r="AO6" s="17">
        <v>-2E-3</v>
      </c>
      <c r="AP6" s="17">
        <v>0.46100000000000002</v>
      </c>
      <c r="AQ6" s="17">
        <v>3.0000000000000001E-3</v>
      </c>
      <c r="AR6" s="17">
        <v>1.7999999999999999E-2</v>
      </c>
      <c r="AS6" s="17">
        <v>1.7000000000000001E-2</v>
      </c>
      <c r="AT6" s="17">
        <v>4.2999999999999997E-2</v>
      </c>
      <c r="AU6" s="17">
        <v>1.0999999999999999E-2</v>
      </c>
      <c r="AV6" s="115">
        <v>-8.3000000000000004E-2</v>
      </c>
    </row>
    <row r="7" spans="1:48">
      <c r="A7" s="370" t="s">
        <v>208</v>
      </c>
      <c r="B7" s="402">
        <v>0.91582326199999997</v>
      </c>
      <c r="C7" s="402">
        <v>0.18214728799999999</v>
      </c>
      <c r="D7" s="402">
        <v>0.121770933</v>
      </c>
      <c r="E7" s="402">
        <v>9.6714808999999999E-2</v>
      </c>
      <c r="F7" s="402">
        <v>0.15749388</v>
      </c>
      <c r="G7" s="402">
        <v>0.15607915</v>
      </c>
      <c r="H7" s="402">
        <v>0.13695808600000001</v>
      </c>
      <c r="I7" s="402">
        <v>9.1134417999999995E-2</v>
      </c>
      <c r="J7" s="415">
        <v>8.9954545999999996E-2</v>
      </c>
      <c r="K7" s="402">
        <v>0.14922780399999999</v>
      </c>
      <c r="L7" s="402">
        <v>9.4842957000000006E-2</v>
      </c>
      <c r="M7" s="402">
        <v>6.9053202999999994E-2</v>
      </c>
      <c r="N7" s="402">
        <v>0.150919572</v>
      </c>
      <c r="O7" s="402">
        <v>9.6880079999999993E-2</v>
      </c>
      <c r="P7" s="402">
        <v>0.10359922100000001</v>
      </c>
      <c r="Q7" s="402">
        <v>0.109827615</v>
      </c>
      <c r="R7" s="402">
        <v>9.7442352999999995E-2</v>
      </c>
      <c r="S7" s="402">
        <v>0.10187582100000001</v>
      </c>
      <c r="T7" s="402">
        <v>9.7725069999999997E-2</v>
      </c>
      <c r="U7" s="402">
        <v>9.6971330999999994E-2</v>
      </c>
      <c r="V7" s="402">
        <v>0.10025674</v>
      </c>
      <c r="W7" s="402">
        <v>9.8751356999999998E-2</v>
      </c>
      <c r="X7" s="402">
        <v>9.9819390999999993E-2</v>
      </c>
      <c r="Y7" s="402">
        <v>9.7965653999999999E-2</v>
      </c>
      <c r="Z7" s="402">
        <v>9.6787133999999997E-2</v>
      </c>
      <c r="AA7" s="402">
        <v>9.8841502999999997E-2</v>
      </c>
      <c r="AB7" s="402">
        <v>9.6609917000000003E-2</v>
      </c>
      <c r="AC7" s="402">
        <v>9.9553003000000001E-2</v>
      </c>
      <c r="AD7" s="402">
        <v>9.7968458999999994E-2</v>
      </c>
      <c r="AE7" s="402">
        <v>9.8040348999999999E-2</v>
      </c>
      <c r="AF7" s="402">
        <v>8.3432678999999996E-2</v>
      </c>
      <c r="AG7" s="402">
        <v>0.14844840400000001</v>
      </c>
      <c r="AH7" s="402">
        <v>0.10221675</v>
      </c>
      <c r="AI7" s="414">
        <v>9.8446895000000006E-2</v>
      </c>
      <c r="AK7" s="342">
        <v>8.9999999999999993E-3</v>
      </c>
      <c r="AL7" s="17">
        <v>6.0000000000000001E-3</v>
      </c>
      <c r="AM7" s="17">
        <v>4.0000000000000001E-3</v>
      </c>
      <c r="AN7" s="17">
        <v>5.0000000000000001E-3</v>
      </c>
      <c r="AO7" s="17">
        <v>-3.0000000000000001E-3</v>
      </c>
      <c r="AP7" s="17">
        <v>0.45600000000000002</v>
      </c>
      <c r="AQ7" s="17">
        <v>3.0000000000000001E-3</v>
      </c>
      <c r="AR7" s="17">
        <v>1.7999999999999999E-2</v>
      </c>
      <c r="AS7" s="17">
        <v>1.7000000000000001E-2</v>
      </c>
      <c r="AT7" s="17">
        <v>4.2999999999999997E-2</v>
      </c>
      <c r="AU7" s="17">
        <v>8.9999999999999993E-3</v>
      </c>
      <c r="AV7" s="115">
        <v>-8.5000000000000006E-2</v>
      </c>
    </row>
    <row r="8" spans="1:48">
      <c r="A8" s="411" t="s">
        <v>209</v>
      </c>
      <c r="B8" s="394">
        <f t="shared" ref="B8:AI8" si="0">(STDEV(B5:B7))*3</f>
        <v>1.7004775177291095E-2</v>
      </c>
      <c r="C8" s="394">
        <f t="shared" si="0"/>
        <v>0.13062727332017698</v>
      </c>
      <c r="D8" s="394">
        <f t="shared" si="0"/>
        <v>3.9515582023333204E-2</v>
      </c>
      <c r="E8" s="394">
        <f t="shared" si="0"/>
        <v>8.2180718630021181E-3</v>
      </c>
      <c r="F8" s="394">
        <f t="shared" si="0"/>
        <v>0.10553288897006041</v>
      </c>
      <c r="G8" s="394">
        <f t="shared" si="0"/>
        <v>3.9816562598975994E-2</v>
      </c>
      <c r="H8" s="394">
        <f t="shared" si="0"/>
        <v>5.4825596797915398E-2</v>
      </c>
      <c r="I8" s="394">
        <f t="shared" si="0"/>
        <v>3.494542206670008E-2</v>
      </c>
      <c r="J8" s="394">
        <f t="shared" si="0"/>
        <v>3.3869379178861792E-2</v>
      </c>
      <c r="K8" s="394">
        <f t="shared" si="0"/>
        <v>7.5452517121548032E-2</v>
      </c>
      <c r="L8" s="394">
        <f t="shared" si="0"/>
        <v>1.1363723385226732E-2</v>
      </c>
      <c r="M8" s="394">
        <f t="shared" si="0"/>
        <v>9.804552011075874E-3</v>
      </c>
      <c r="N8" s="394">
        <f t="shared" si="0"/>
        <v>4.5580705815089127E-2</v>
      </c>
      <c r="O8" s="394">
        <f t="shared" si="0"/>
        <v>1.6831366373026391E-2</v>
      </c>
      <c r="P8" s="394">
        <f t="shared" si="0"/>
        <v>1.3182502905930151E-2</v>
      </c>
      <c r="Q8" s="394">
        <f t="shared" si="0"/>
        <v>2.3262223777359741E-2</v>
      </c>
      <c r="R8" s="394">
        <f t="shared" si="0"/>
        <v>6.1219109873708738E-3</v>
      </c>
      <c r="S8" s="394">
        <f t="shared" si="0"/>
        <v>7.0010893005266108E-3</v>
      </c>
      <c r="T8" s="394">
        <f t="shared" si="0"/>
        <v>5.0799703835105008E-3</v>
      </c>
      <c r="U8" s="394">
        <f t="shared" si="0"/>
        <v>5.5709085508560321E-3</v>
      </c>
      <c r="V8" s="394">
        <f t="shared" si="0"/>
        <v>3.522209385473987E-3</v>
      </c>
      <c r="W8" s="394">
        <f t="shared" si="0"/>
        <v>2.1342262457248982E-3</v>
      </c>
      <c r="X8" s="394">
        <f t="shared" si="0"/>
        <v>6.6658721249993856E-3</v>
      </c>
      <c r="Y8" s="394">
        <f t="shared" si="0"/>
        <v>2.2229741835039459E-3</v>
      </c>
      <c r="Z8" s="394">
        <f t="shared" si="0"/>
        <v>6.3912726431067015E-3</v>
      </c>
      <c r="AA8" s="394">
        <f t="shared" si="0"/>
        <v>1.4906814091696381E-3</v>
      </c>
      <c r="AB8" s="394">
        <f t="shared" si="0"/>
        <v>5.0365896784102726E-3</v>
      </c>
      <c r="AC8" s="394">
        <f t="shared" si="0"/>
        <v>3.5017057481851635E-3</v>
      </c>
      <c r="AD8" s="394">
        <f t="shared" si="0"/>
        <v>3.1511791123198536E-3</v>
      </c>
      <c r="AE8" s="394">
        <f t="shared" si="0"/>
        <v>1.6539381696565967E-3</v>
      </c>
      <c r="AF8" s="394">
        <f t="shared" si="0"/>
        <v>3.7695524923189532E-3</v>
      </c>
      <c r="AG8" s="394">
        <f t="shared" si="0"/>
        <v>1.1131998777222298E-2</v>
      </c>
      <c r="AH8" s="394">
        <f t="shared" si="0"/>
        <v>1.1715912711788238E-2</v>
      </c>
      <c r="AI8" s="412">
        <f t="shared" si="0"/>
        <v>1.5255968587510197E-3</v>
      </c>
      <c r="AJ8" s="372"/>
      <c r="AK8" s="413">
        <f t="shared" ref="AK8:AV8" si="1">(STDEV(AK5:AK7))*3</f>
        <v>0</v>
      </c>
      <c r="AL8" s="394">
        <f t="shared" si="1"/>
        <v>6.2449979983983973E-3</v>
      </c>
      <c r="AM8" s="394">
        <f t="shared" si="1"/>
        <v>0</v>
      </c>
      <c r="AN8" s="394">
        <f t="shared" si="1"/>
        <v>1.7320508075688774E-3</v>
      </c>
      <c r="AO8" s="394">
        <f t="shared" si="1"/>
        <v>3.7269290307168447E-2</v>
      </c>
      <c r="AP8" s="394">
        <f t="shared" si="1"/>
        <v>7.9372539331937792E-3</v>
      </c>
      <c r="AQ8" s="394">
        <f t="shared" si="1"/>
        <v>1.5934452603638885E-18</v>
      </c>
      <c r="AR8" s="394">
        <f t="shared" si="1"/>
        <v>0</v>
      </c>
      <c r="AS8" s="394">
        <f t="shared" si="1"/>
        <v>3.4641016151377513E-3</v>
      </c>
      <c r="AT8" s="394">
        <f t="shared" si="1"/>
        <v>2.5495124165822217E-17</v>
      </c>
      <c r="AU8" s="394">
        <f t="shared" si="1"/>
        <v>4.5825756949558396E-3</v>
      </c>
      <c r="AV8" s="412">
        <f t="shared" si="1"/>
        <v>3.4641016151377583E-3</v>
      </c>
    </row>
  </sheetData>
  <mergeCells count="2">
    <mergeCell ref="A1:D1"/>
    <mergeCell ref="A2:A4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A0513-B516-A74C-BCA7-E6FF1A604E71}">
  <sheetPr>
    <tabColor rgb="FF78A600"/>
  </sheetPr>
  <dimension ref="A1:BB95"/>
  <sheetViews>
    <sheetView zoomScale="125" workbookViewId="0">
      <selection activeCell="D98" sqref="D98"/>
    </sheetView>
  </sheetViews>
  <sheetFormatPr defaultColWidth="11.42578125" defaultRowHeight="15"/>
  <cols>
    <col min="1" max="1" width="18.140625" style="129" customWidth="1"/>
    <col min="4" max="4" width="10.85546875" style="98"/>
    <col min="16" max="16" width="10.85546875" style="98"/>
    <col min="51" max="51" width="10.85546875" style="98"/>
  </cols>
  <sheetData>
    <row r="1" spans="1:54">
      <c r="A1" s="127"/>
      <c r="B1" s="17"/>
      <c r="C1" s="17"/>
      <c r="D1" s="115"/>
      <c r="E1" s="17" t="s">
        <v>170</v>
      </c>
      <c r="F1" s="17" t="s">
        <v>170</v>
      </c>
      <c r="G1" s="17" t="s">
        <v>170</v>
      </c>
      <c r="H1" s="17" t="s">
        <v>170</v>
      </c>
      <c r="I1" s="17" t="s">
        <v>170</v>
      </c>
      <c r="J1" s="17" t="s">
        <v>170</v>
      </c>
      <c r="K1" s="17" t="s">
        <v>170</v>
      </c>
      <c r="L1" s="17" t="s">
        <v>170</v>
      </c>
      <c r="M1" s="17" t="s">
        <v>170</v>
      </c>
      <c r="N1" s="17" t="s">
        <v>170</v>
      </c>
      <c r="O1" s="17" t="s">
        <v>170</v>
      </c>
      <c r="P1" s="115" t="s">
        <v>170</v>
      </c>
      <c r="Q1" s="17" t="s">
        <v>2</v>
      </c>
      <c r="R1" s="17" t="s">
        <v>2</v>
      </c>
      <c r="S1" s="17" t="s">
        <v>2</v>
      </c>
      <c r="T1" s="17" t="s">
        <v>2</v>
      </c>
      <c r="U1" s="17" t="s">
        <v>2</v>
      </c>
      <c r="V1" s="17" t="s">
        <v>2</v>
      </c>
      <c r="W1" s="17" t="s">
        <v>2</v>
      </c>
      <c r="X1" s="17" t="s">
        <v>2</v>
      </c>
      <c r="Y1" s="17" t="s">
        <v>2</v>
      </c>
      <c r="Z1" s="17" t="s">
        <v>2</v>
      </c>
      <c r="AA1" s="17" t="s">
        <v>2</v>
      </c>
      <c r="AB1" s="17" t="s">
        <v>2</v>
      </c>
      <c r="AC1" s="17" t="s">
        <v>2</v>
      </c>
      <c r="AD1" s="17" t="s">
        <v>2</v>
      </c>
      <c r="AE1" s="17" t="s">
        <v>2</v>
      </c>
      <c r="AF1" s="17" t="s">
        <v>2</v>
      </c>
      <c r="AG1" s="17" t="s">
        <v>2</v>
      </c>
      <c r="AH1" s="17" t="s">
        <v>2</v>
      </c>
      <c r="AI1" s="17" t="s">
        <v>2</v>
      </c>
      <c r="AJ1" s="17" t="s">
        <v>2</v>
      </c>
      <c r="AK1" s="17" t="s">
        <v>2</v>
      </c>
      <c r="AL1" s="17" t="s">
        <v>2</v>
      </c>
      <c r="AM1" s="17" t="s">
        <v>2</v>
      </c>
      <c r="AN1" s="17" t="s">
        <v>2</v>
      </c>
      <c r="AO1" s="17" t="s">
        <v>2</v>
      </c>
      <c r="AP1" s="17" t="s">
        <v>2</v>
      </c>
      <c r="AQ1" s="17" t="s">
        <v>2</v>
      </c>
      <c r="AR1" s="17" t="s">
        <v>2</v>
      </c>
      <c r="AS1" s="17" t="s">
        <v>2</v>
      </c>
      <c r="AT1" s="17" t="s">
        <v>2</v>
      </c>
      <c r="AU1" s="17" t="s">
        <v>2</v>
      </c>
      <c r="AV1" s="17" t="s">
        <v>2</v>
      </c>
      <c r="AW1" s="17" t="s">
        <v>2</v>
      </c>
      <c r="AX1" s="17" t="s">
        <v>2</v>
      </c>
      <c r="AY1" s="115" t="s">
        <v>2</v>
      </c>
      <c r="AZ1" s="17" t="s">
        <v>210</v>
      </c>
      <c r="BA1" s="17" t="s">
        <v>210</v>
      </c>
      <c r="BB1" s="17" t="s">
        <v>210</v>
      </c>
    </row>
    <row r="2" spans="1:54" s="5" customFormat="1">
      <c r="A2" s="128"/>
      <c r="B2" s="56"/>
      <c r="C2" s="56"/>
      <c r="D2" s="116"/>
      <c r="E2" s="56" t="s">
        <v>5</v>
      </c>
      <c r="F2" s="56" t="s">
        <v>5</v>
      </c>
      <c r="G2" s="56" t="s">
        <v>5</v>
      </c>
      <c r="H2" s="56" t="s">
        <v>5</v>
      </c>
      <c r="I2" s="56" t="s">
        <v>5</v>
      </c>
      <c r="J2" s="56" t="s">
        <v>5</v>
      </c>
      <c r="K2" s="56" t="s">
        <v>5</v>
      </c>
      <c r="L2" s="56" t="s">
        <v>5</v>
      </c>
      <c r="M2" s="56" t="s">
        <v>5</v>
      </c>
      <c r="N2" s="56" t="s">
        <v>5</v>
      </c>
      <c r="O2" s="56" t="s">
        <v>5</v>
      </c>
      <c r="P2" s="116" t="s">
        <v>5</v>
      </c>
      <c r="Q2" s="56" t="s">
        <v>5</v>
      </c>
      <c r="R2" s="56" t="s">
        <v>5</v>
      </c>
      <c r="S2" s="56" t="s">
        <v>5</v>
      </c>
      <c r="T2" s="56" t="s">
        <v>5</v>
      </c>
      <c r="U2" s="56" t="s">
        <v>5</v>
      </c>
      <c r="V2" s="56" t="s">
        <v>5</v>
      </c>
      <c r="W2" s="56" t="s">
        <v>5</v>
      </c>
      <c r="X2" s="56" t="s">
        <v>5</v>
      </c>
      <c r="Y2" s="56" t="s">
        <v>5</v>
      </c>
      <c r="Z2" s="56" t="s">
        <v>5</v>
      </c>
      <c r="AA2" s="56" t="s">
        <v>5</v>
      </c>
      <c r="AB2" s="56" t="s">
        <v>5</v>
      </c>
      <c r="AC2" s="56" t="s">
        <v>5</v>
      </c>
      <c r="AD2" s="56" t="s">
        <v>5</v>
      </c>
      <c r="AE2" s="56" t="s">
        <v>5</v>
      </c>
      <c r="AF2" s="56" t="s">
        <v>5</v>
      </c>
      <c r="AG2" s="56" t="s">
        <v>5</v>
      </c>
      <c r="AH2" s="56" t="s">
        <v>5</v>
      </c>
      <c r="AI2" s="56" t="s">
        <v>5</v>
      </c>
      <c r="AJ2" s="56" t="s">
        <v>5</v>
      </c>
      <c r="AK2" s="56" t="s">
        <v>5</v>
      </c>
      <c r="AL2" s="56" t="s">
        <v>5</v>
      </c>
      <c r="AM2" s="56" t="s">
        <v>5</v>
      </c>
      <c r="AN2" s="56" t="s">
        <v>5</v>
      </c>
      <c r="AO2" s="56" t="s">
        <v>5</v>
      </c>
      <c r="AP2" s="56" t="s">
        <v>5</v>
      </c>
      <c r="AQ2" s="56" t="s">
        <v>5</v>
      </c>
      <c r="AR2" s="56" t="s">
        <v>5</v>
      </c>
      <c r="AS2" s="56" t="s">
        <v>5</v>
      </c>
      <c r="AT2" s="56" t="s">
        <v>5</v>
      </c>
      <c r="AU2" s="56" t="s">
        <v>5</v>
      </c>
      <c r="AV2" s="56" t="s">
        <v>5</v>
      </c>
      <c r="AW2" s="56" t="s">
        <v>5</v>
      </c>
      <c r="AX2" s="56" t="s">
        <v>5</v>
      </c>
      <c r="AY2" s="116" t="s">
        <v>5</v>
      </c>
    </row>
    <row r="3" spans="1:54" ht="17.100000000000001" customHeight="1">
      <c r="A3" s="439" t="s">
        <v>6</v>
      </c>
      <c r="B3" s="440" t="s">
        <v>7</v>
      </c>
      <c r="C3" s="439" t="s">
        <v>8</v>
      </c>
      <c r="D3" s="436" t="s">
        <v>9</v>
      </c>
      <c r="E3" s="96" t="s">
        <v>171</v>
      </c>
      <c r="F3" s="96" t="s">
        <v>172</v>
      </c>
      <c r="G3" s="96" t="s">
        <v>173</v>
      </c>
      <c r="H3" s="96" t="s">
        <v>174</v>
      </c>
      <c r="I3" s="96" t="s">
        <v>175</v>
      </c>
      <c r="J3" s="96" t="s">
        <v>176</v>
      </c>
      <c r="K3" s="96" t="s">
        <v>177</v>
      </c>
      <c r="L3" s="96" t="s">
        <v>178</v>
      </c>
      <c r="M3" s="96" t="s">
        <v>18</v>
      </c>
      <c r="N3" s="96" t="s">
        <v>179</v>
      </c>
      <c r="O3" s="96" t="s">
        <v>25</v>
      </c>
      <c r="P3" s="124" t="s">
        <v>180</v>
      </c>
      <c r="Q3" s="50" t="s">
        <v>16</v>
      </c>
      <c r="R3" s="50" t="s">
        <v>17</v>
      </c>
      <c r="S3" s="50" t="s">
        <v>18</v>
      </c>
      <c r="T3" s="50" t="s">
        <v>19</v>
      </c>
      <c r="U3" s="50" t="s">
        <v>20</v>
      </c>
      <c r="V3" s="50" t="s">
        <v>21</v>
      </c>
      <c r="W3" s="50" t="s">
        <v>22</v>
      </c>
      <c r="X3" s="50" t="s">
        <v>23</v>
      </c>
      <c r="Y3" s="50" t="s">
        <v>24</v>
      </c>
      <c r="Z3" s="50" t="s">
        <v>25</v>
      </c>
      <c r="AA3" s="50" t="s">
        <v>26</v>
      </c>
      <c r="AB3" s="50" t="s">
        <v>27</v>
      </c>
      <c r="AC3" s="50" t="s">
        <v>28</v>
      </c>
      <c r="AD3" s="50" t="s">
        <v>29</v>
      </c>
      <c r="AE3" s="50" t="s">
        <v>30</v>
      </c>
      <c r="AF3" s="50" t="s">
        <v>31</v>
      </c>
      <c r="AG3" s="50" t="s">
        <v>32</v>
      </c>
      <c r="AH3" s="50" t="s">
        <v>33</v>
      </c>
      <c r="AI3" s="50" t="s">
        <v>34</v>
      </c>
      <c r="AJ3" s="50" t="s">
        <v>35</v>
      </c>
      <c r="AK3" s="50" t="s">
        <v>36</v>
      </c>
      <c r="AL3" s="50" t="s">
        <v>37</v>
      </c>
      <c r="AM3" s="50" t="s">
        <v>38</v>
      </c>
      <c r="AN3" s="50" t="s">
        <v>39</v>
      </c>
      <c r="AO3" s="50" t="s">
        <v>40</v>
      </c>
      <c r="AP3" s="50" t="s">
        <v>41</v>
      </c>
      <c r="AQ3" s="50" t="s">
        <v>42</v>
      </c>
      <c r="AR3" s="50" t="s">
        <v>43</v>
      </c>
      <c r="AS3" s="50" t="s">
        <v>44</v>
      </c>
      <c r="AT3" s="50" t="s">
        <v>45</v>
      </c>
      <c r="AU3" s="50" t="s">
        <v>46</v>
      </c>
      <c r="AV3" s="50" t="s">
        <v>47</v>
      </c>
      <c r="AW3" s="50" t="s">
        <v>48</v>
      </c>
      <c r="AX3" s="50" t="s">
        <v>49</v>
      </c>
      <c r="AY3" s="120" t="s">
        <v>50</v>
      </c>
      <c r="AZ3" s="50" t="s">
        <v>211</v>
      </c>
      <c r="BA3" s="50" t="s">
        <v>53</v>
      </c>
      <c r="BB3" s="50" t="s">
        <v>54</v>
      </c>
    </row>
    <row r="4" spans="1:54" s="5" customFormat="1" ht="15.95">
      <c r="A4" s="427"/>
      <c r="B4" s="441"/>
      <c r="C4" s="427"/>
      <c r="D4" s="437"/>
      <c r="E4" s="101" t="s">
        <v>56</v>
      </c>
      <c r="F4" s="101" t="s">
        <v>56</v>
      </c>
      <c r="G4" s="101" t="s">
        <v>56</v>
      </c>
      <c r="H4" s="101" t="s">
        <v>56</v>
      </c>
      <c r="I4" s="101" t="s">
        <v>56</v>
      </c>
      <c r="J4" s="101" t="s">
        <v>56</v>
      </c>
      <c r="K4" s="101" t="s">
        <v>56</v>
      </c>
      <c r="L4" s="101" t="s">
        <v>56</v>
      </c>
      <c r="M4" s="101" t="s">
        <v>56</v>
      </c>
      <c r="N4" s="101" t="s">
        <v>56</v>
      </c>
      <c r="O4" s="101" t="s">
        <v>56</v>
      </c>
      <c r="P4" s="119" t="s">
        <v>56</v>
      </c>
      <c r="Q4" s="344" t="s">
        <v>56</v>
      </c>
      <c r="R4" s="344" t="s">
        <v>56</v>
      </c>
      <c r="S4" s="344" t="s">
        <v>56</v>
      </c>
      <c r="T4" s="344" t="s">
        <v>56</v>
      </c>
      <c r="U4" s="344" t="s">
        <v>56</v>
      </c>
      <c r="V4" s="344" t="s">
        <v>56</v>
      </c>
      <c r="W4" s="344" t="s">
        <v>56</v>
      </c>
      <c r="X4" s="344" t="s">
        <v>56</v>
      </c>
      <c r="Y4" s="344" t="s">
        <v>56</v>
      </c>
      <c r="Z4" s="344" t="s">
        <v>56</v>
      </c>
      <c r="AA4" s="344" t="s">
        <v>56</v>
      </c>
      <c r="AB4" s="344" t="s">
        <v>56</v>
      </c>
      <c r="AC4" s="344" t="s">
        <v>56</v>
      </c>
      <c r="AD4" s="344" t="s">
        <v>56</v>
      </c>
      <c r="AE4" s="344" t="s">
        <v>56</v>
      </c>
      <c r="AF4" s="344" t="s">
        <v>56</v>
      </c>
      <c r="AG4" s="344" t="s">
        <v>56</v>
      </c>
      <c r="AH4" s="344" t="s">
        <v>56</v>
      </c>
      <c r="AI4" s="344" t="s">
        <v>56</v>
      </c>
      <c r="AJ4" s="344" t="s">
        <v>56</v>
      </c>
      <c r="AK4" s="344" t="s">
        <v>56</v>
      </c>
      <c r="AL4" s="344" t="s">
        <v>56</v>
      </c>
      <c r="AM4" s="344" t="s">
        <v>56</v>
      </c>
      <c r="AN4" s="344" t="s">
        <v>56</v>
      </c>
      <c r="AO4" s="344" t="s">
        <v>56</v>
      </c>
      <c r="AP4" s="344" t="s">
        <v>56</v>
      </c>
      <c r="AQ4" s="344" t="s">
        <v>56</v>
      </c>
      <c r="AR4" s="344" t="s">
        <v>56</v>
      </c>
      <c r="AS4" s="344" t="s">
        <v>56</v>
      </c>
      <c r="AT4" s="344" t="s">
        <v>56</v>
      </c>
      <c r="AU4" s="344" t="s">
        <v>56</v>
      </c>
      <c r="AV4" s="344" t="s">
        <v>56</v>
      </c>
      <c r="AW4" s="344" t="s">
        <v>56</v>
      </c>
      <c r="AX4" s="344" t="s">
        <v>56</v>
      </c>
      <c r="AY4" s="345" t="s">
        <v>56</v>
      </c>
      <c r="AZ4" s="344" t="s">
        <v>56</v>
      </c>
      <c r="BA4" s="344" t="s">
        <v>56</v>
      </c>
      <c r="BB4" s="344" t="s">
        <v>56</v>
      </c>
    </row>
    <row r="5" spans="1:54">
      <c r="A5" s="127" t="s">
        <v>57</v>
      </c>
      <c r="B5" s="17" t="s">
        <v>58</v>
      </c>
      <c r="C5" s="17" t="s">
        <v>59</v>
      </c>
      <c r="D5" s="113">
        <v>30.5</v>
      </c>
      <c r="E5" s="17" t="s">
        <v>182</v>
      </c>
      <c r="F5" s="63">
        <v>11059.007307226228</v>
      </c>
      <c r="G5" s="63">
        <v>74496.841238557361</v>
      </c>
      <c r="H5" s="63">
        <v>308830.73702148191</v>
      </c>
      <c r="I5" s="63">
        <v>636.63737516065567</v>
      </c>
      <c r="J5" s="63">
        <v>21779.159237350817</v>
      </c>
      <c r="K5" s="63">
        <v>7228.9147115016385</v>
      </c>
      <c r="L5" s="63">
        <v>3244.7969443672127</v>
      </c>
      <c r="M5" s="63">
        <v>492.88054851147535</v>
      </c>
      <c r="N5" s="63">
        <v>19058.047875777047</v>
      </c>
      <c r="O5" s="63">
        <v>61.610068563934419</v>
      </c>
      <c r="P5" s="137">
        <v>503.14889327213109</v>
      </c>
      <c r="Q5" s="63">
        <v>12.236744570857597</v>
      </c>
      <c r="R5" s="63">
        <v>37.010476500643442</v>
      </c>
      <c r="S5" s="63">
        <v>445.23900973090281</v>
      </c>
      <c r="T5" s="63">
        <v>11.479542429369024</v>
      </c>
      <c r="U5" s="63">
        <v>23.550220517654747</v>
      </c>
      <c r="V5" s="63">
        <v>13.334207250953584</v>
      </c>
      <c r="W5" s="63">
        <v>96.573072956710618</v>
      </c>
      <c r="X5" s="63">
        <v>19.302620454129297</v>
      </c>
      <c r="Y5" s="63">
        <v>8.1227222126927998</v>
      </c>
      <c r="Z5" s="63">
        <v>89.282013019760086</v>
      </c>
      <c r="AA5" s="63">
        <v>21.89068203343605</v>
      </c>
      <c r="AB5" s="63">
        <v>114.53458023710901</v>
      </c>
      <c r="AC5" s="63">
        <v>13.106984941052023</v>
      </c>
      <c r="AD5" s="63">
        <v>2.9716559926339352</v>
      </c>
      <c r="AE5" s="63">
        <v>1.1827789699997111</v>
      </c>
      <c r="AF5" s="63">
        <v>3.791783360189193E-2</v>
      </c>
      <c r="AG5" s="63">
        <v>38.378750152377293</v>
      </c>
      <c r="AH5" s="63">
        <v>77.389977472936067</v>
      </c>
      <c r="AI5" s="63">
        <v>8.8055937224065772</v>
      </c>
      <c r="AJ5" s="63">
        <v>33.687594164503508</v>
      </c>
      <c r="AK5" s="63">
        <v>6.2522776666407003</v>
      </c>
      <c r="AL5" s="63">
        <v>1.2555273367126125</v>
      </c>
      <c r="AM5" s="63">
        <v>5.8365998880854795</v>
      </c>
      <c r="AN5" s="63">
        <v>0.72002437779440021</v>
      </c>
      <c r="AO5" s="63">
        <v>4.9738747100026606</v>
      </c>
      <c r="AP5" s="63">
        <v>0.90484001507092116</v>
      </c>
      <c r="AQ5" s="63">
        <v>2.7964116884330315</v>
      </c>
      <c r="AR5" s="63">
        <v>0.32268659003787514</v>
      </c>
      <c r="AS5" s="63">
        <v>2.6876624006751237</v>
      </c>
      <c r="AT5" s="63">
        <v>0.30771931604771979</v>
      </c>
      <c r="AU5" s="63">
        <v>3.8848724455100521</v>
      </c>
      <c r="AV5" s="63">
        <v>1.5199353707404861</v>
      </c>
      <c r="AW5" s="63">
        <v>2.2949238874908691</v>
      </c>
      <c r="AX5" s="63">
        <v>3.7314615672409914</v>
      </c>
      <c r="AY5" s="137" t="s">
        <v>119</v>
      </c>
      <c r="AZ5" s="63">
        <v>206.21022153516009</v>
      </c>
      <c r="BA5" s="63">
        <v>165.76972051557678</v>
      </c>
      <c r="BB5" s="63">
        <v>18.549818986147212</v>
      </c>
    </row>
    <row r="6" spans="1:54">
      <c r="A6" s="127" t="s">
        <v>212</v>
      </c>
      <c r="B6" s="17" t="s">
        <v>58</v>
      </c>
      <c r="C6" s="17" t="s">
        <v>59</v>
      </c>
      <c r="D6" s="113">
        <v>31.3</v>
      </c>
      <c r="E6" s="17" t="s">
        <v>182</v>
      </c>
      <c r="F6" s="63">
        <v>9699.5043198529402</v>
      </c>
      <c r="G6" s="63">
        <v>89791.802573529407</v>
      </c>
      <c r="H6" s="63">
        <v>318121.63455882354</v>
      </c>
      <c r="I6" s="63">
        <v>736.90441176470586</v>
      </c>
      <c r="J6" s="63">
        <v>22272.935845588236</v>
      </c>
      <c r="K6" s="63">
        <v>5213.5987132352939</v>
      </c>
      <c r="L6" s="63">
        <v>3555.563786764706</v>
      </c>
      <c r="M6" s="63">
        <v>128.95827205882352</v>
      </c>
      <c r="N6" s="63">
        <v>16350.066636029411</v>
      </c>
      <c r="O6" s="63">
        <v>82.901746323529409</v>
      </c>
      <c r="P6" s="137">
        <v>534.2556985294118</v>
      </c>
      <c r="Q6" s="63">
        <v>13.101097031845525</v>
      </c>
      <c r="R6" s="63">
        <v>48.032711501506931</v>
      </c>
      <c r="S6" s="63">
        <v>127.86157365283367</v>
      </c>
      <c r="T6" s="63">
        <v>9.8073070852913062</v>
      </c>
      <c r="U6" s="63">
        <v>23.483418841572018</v>
      </c>
      <c r="V6" s="63">
        <v>16.005818274065099</v>
      </c>
      <c r="W6" s="63">
        <v>104.50805671294395</v>
      </c>
      <c r="X6" s="63">
        <v>22.444723171066848</v>
      </c>
      <c r="Y6" s="63">
        <v>8.4603918492862977</v>
      </c>
      <c r="Z6" s="63">
        <v>104.50295147461391</v>
      </c>
      <c r="AA6" s="63">
        <v>19.236174053048106</v>
      </c>
      <c r="AB6" s="63">
        <v>94.943371674587823</v>
      </c>
      <c r="AC6" s="63">
        <v>21.615314936252986</v>
      </c>
      <c r="AD6" s="63">
        <v>1.0407501640802983</v>
      </c>
      <c r="AE6" s="63">
        <v>5.5760752869638148</v>
      </c>
      <c r="AF6" s="63">
        <v>0.80892134103534363</v>
      </c>
      <c r="AG6" s="63">
        <v>40.079879922862915</v>
      </c>
      <c r="AH6" s="63">
        <v>80.709715953178886</v>
      </c>
      <c r="AI6" s="63">
        <v>9.191894719773595</v>
      </c>
      <c r="AJ6" s="63">
        <v>34.446901842403889</v>
      </c>
      <c r="AK6" s="63">
        <v>6.3590061506777005</v>
      </c>
      <c r="AL6" s="63">
        <v>1.2898544306734538</v>
      </c>
      <c r="AM6" s="63">
        <v>5.7308472403135227</v>
      </c>
      <c r="AN6" s="63">
        <v>0.68910898598509784</v>
      </c>
      <c r="AO6" s="63">
        <v>4.4976875735958171</v>
      </c>
      <c r="AP6" s="63">
        <v>0.79944670904276272</v>
      </c>
      <c r="AQ6" s="63">
        <v>2.3608957606409833</v>
      </c>
      <c r="AR6" s="63">
        <v>0.27205248315300534</v>
      </c>
      <c r="AS6" s="63">
        <v>2.1728318857557674</v>
      </c>
      <c r="AT6" s="63">
        <v>0.25312359839509369</v>
      </c>
      <c r="AU6" s="63">
        <v>4.2091042451335081</v>
      </c>
      <c r="AV6" s="63">
        <v>2.5066058258640553</v>
      </c>
      <c r="AW6" s="63">
        <v>3.8860280592771259</v>
      </c>
      <c r="AX6" s="63">
        <v>3.6478033571889599</v>
      </c>
      <c r="AY6" s="137" t="s">
        <v>119</v>
      </c>
      <c r="AZ6" s="63">
        <v>208.08942130950052</v>
      </c>
      <c r="BA6" s="63">
        <v>172.07725301957041</v>
      </c>
      <c r="BB6" s="63">
        <v>16.775994236882049</v>
      </c>
    </row>
    <row r="7" spans="1:54">
      <c r="A7" s="127" t="s">
        <v>62</v>
      </c>
      <c r="B7" s="17" t="s">
        <v>58</v>
      </c>
      <c r="C7" s="17" t="s">
        <v>59</v>
      </c>
      <c r="D7" s="113">
        <v>32.5</v>
      </c>
      <c r="E7" s="17" t="s">
        <v>182</v>
      </c>
      <c r="F7" s="63">
        <v>7854.4828725270399</v>
      </c>
      <c r="G7" s="63">
        <v>87118.80621207472</v>
      </c>
      <c r="H7" s="63">
        <v>292534.51858823991</v>
      </c>
      <c r="I7" s="63">
        <v>539.62096070796463</v>
      </c>
      <c r="J7" s="63">
        <v>22544.164580688295</v>
      </c>
      <c r="K7" s="63">
        <v>2927.9433608784002</v>
      </c>
      <c r="L7" s="63">
        <v>3107.8170144477217</v>
      </c>
      <c r="M7" s="63">
        <v>79.943846030809567</v>
      </c>
      <c r="N7" s="63">
        <v>15559.071033746312</v>
      </c>
      <c r="O7" s="63">
        <v>69.950865276958368</v>
      </c>
      <c r="P7" s="137">
        <v>519.6349992002622</v>
      </c>
      <c r="Q7" s="63">
        <v>14.453359572275945</v>
      </c>
      <c r="R7" s="63">
        <v>57.398047070016226</v>
      </c>
      <c r="S7" s="63">
        <v>96.717528023976001</v>
      </c>
      <c r="T7" s="63">
        <v>10.39359390033426</v>
      </c>
      <c r="U7" s="63">
        <v>28.422980930215033</v>
      </c>
      <c r="V7" s="63">
        <v>19.65503006280651</v>
      </c>
      <c r="W7" s="63">
        <v>107.48320189397735</v>
      </c>
      <c r="X7" s="63">
        <v>24.505413869725356</v>
      </c>
      <c r="Y7" s="63">
        <v>9.4052330145225298</v>
      </c>
      <c r="Z7" s="63">
        <v>116.56483111568312</v>
      </c>
      <c r="AA7" s="63">
        <v>18.919587830592022</v>
      </c>
      <c r="AB7" s="63">
        <v>88.163698041620677</v>
      </c>
      <c r="AC7" s="63">
        <v>17.180973038543438</v>
      </c>
      <c r="AD7" s="63">
        <v>2.7881435643004973</v>
      </c>
      <c r="AE7" s="63">
        <v>3.172584450791156</v>
      </c>
      <c r="AF7" s="63">
        <v>0.45728921881586748</v>
      </c>
      <c r="AG7" s="63">
        <v>39.630372058178914</v>
      </c>
      <c r="AH7" s="63">
        <v>76.200356328157554</v>
      </c>
      <c r="AI7" s="63">
        <v>8.8280068848080688</v>
      </c>
      <c r="AJ7" s="63">
        <v>34.15614740972395</v>
      </c>
      <c r="AK7" s="63">
        <v>6.1979986755438929</v>
      </c>
      <c r="AL7" s="63">
        <v>1.211902203837278</v>
      </c>
      <c r="AM7" s="63">
        <v>5.5244136034193962</v>
      </c>
      <c r="AN7" s="63">
        <v>0.64252051668273213</v>
      </c>
      <c r="AO7" s="63">
        <v>4.3223990068161067</v>
      </c>
      <c r="AP7" s="63">
        <v>0.75456709143540646</v>
      </c>
      <c r="AQ7" s="63">
        <v>2.3431247057926252</v>
      </c>
      <c r="AR7" s="63">
        <v>0.24656886008090187</v>
      </c>
      <c r="AS7" s="63">
        <v>2.1766051185282937</v>
      </c>
      <c r="AT7" s="63">
        <v>0.24435388967787749</v>
      </c>
      <c r="AU7" s="63">
        <v>2.9671215754824543</v>
      </c>
      <c r="AV7" s="63">
        <v>1.8826290117201785</v>
      </c>
      <c r="AW7" s="63">
        <v>2.9702660942353147</v>
      </c>
      <c r="AX7" s="63">
        <v>3.9150423457367101</v>
      </c>
      <c r="AY7" s="137" t="s">
        <v>119</v>
      </c>
      <c r="AZ7" s="63">
        <v>201.39892418327503</v>
      </c>
      <c r="BA7" s="63">
        <v>166.22478356024965</v>
      </c>
      <c r="BB7" s="63">
        <v>16.254552792433344</v>
      </c>
    </row>
    <row r="8" spans="1:54">
      <c r="A8" s="127" t="s">
        <v>63</v>
      </c>
      <c r="B8" s="17" t="s">
        <v>58</v>
      </c>
      <c r="C8" s="17" t="s">
        <v>59</v>
      </c>
      <c r="D8" s="113">
        <v>32.799999999999997</v>
      </c>
      <c r="E8" s="17" t="s">
        <v>182</v>
      </c>
      <c r="F8" s="63">
        <v>6499.4656926873722</v>
      </c>
      <c r="G8" s="63">
        <v>79806.228204970219</v>
      </c>
      <c r="H8" s="63">
        <v>244716.40010247863</v>
      </c>
      <c r="I8" s="63">
        <v>550.80217734638745</v>
      </c>
      <c r="J8" s="63">
        <v>17876.034301150939</v>
      </c>
      <c r="K8" s="63">
        <v>3114.5359482677545</v>
      </c>
      <c r="L8" s="63">
        <v>2613.8066961346753</v>
      </c>
      <c r="M8" s="63">
        <v>50.072925213307954</v>
      </c>
      <c r="N8" s="63">
        <v>17074.867497738014</v>
      </c>
      <c r="O8" s="63">
        <v>100.14585042661591</v>
      </c>
      <c r="P8" s="137">
        <v>400.58340170646363</v>
      </c>
      <c r="Q8" s="63">
        <v>14.262565686743192</v>
      </c>
      <c r="R8" s="63">
        <v>57.241788471634472</v>
      </c>
      <c r="S8" s="63">
        <v>63.948545672535936</v>
      </c>
      <c r="T8" s="63">
        <v>21.301275757094153</v>
      </c>
      <c r="U8" s="63">
        <v>80.012531405927319</v>
      </c>
      <c r="V8" s="63">
        <v>23.04327536968858</v>
      </c>
      <c r="W8" s="63">
        <v>85.534235351579952</v>
      </c>
      <c r="X8" s="63">
        <v>25.262456258205102</v>
      </c>
      <c r="Y8" s="63">
        <v>9.771142506024411</v>
      </c>
      <c r="Z8" s="63">
        <v>138.88577185272831</v>
      </c>
      <c r="AA8" s="63">
        <v>18.260500873630367</v>
      </c>
      <c r="AB8" s="63">
        <v>78.132921370260519</v>
      </c>
      <c r="AC8" s="63">
        <v>14.321225809105469</v>
      </c>
      <c r="AD8" s="63">
        <v>6.5553537086997444</v>
      </c>
      <c r="AE8" s="63">
        <v>2.4511757287714246</v>
      </c>
      <c r="AF8" s="63">
        <v>0.2078214627114785</v>
      </c>
      <c r="AG8" s="63">
        <v>40.039805615583901</v>
      </c>
      <c r="AH8" s="63">
        <v>78.053107172755304</v>
      </c>
      <c r="AI8" s="63">
        <v>9.1122864357693558</v>
      </c>
      <c r="AJ8" s="63">
        <v>34.738627666129936</v>
      </c>
      <c r="AK8" s="63">
        <v>6.2075131868973372</v>
      </c>
      <c r="AL8" s="63">
        <v>1.2168785203905004</v>
      </c>
      <c r="AM8" s="63">
        <v>5.522208950043562</v>
      </c>
      <c r="AN8" s="63">
        <v>0.64241913192972566</v>
      </c>
      <c r="AO8" s="63">
        <v>4.1865006069478596</v>
      </c>
      <c r="AP8" s="63">
        <v>0.72515670503038654</v>
      </c>
      <c r="AQ8" s="63">
        <v>2.2547391254124918</v>
      </c>
      <c r="AR8" s="63">
        <v>0.23683641841464179</v>
      </c>
      <c r="AS8" s="63">
        <v>2.1307161851084326</v>
      </c>
      <c r="AT8" s="63">
        <v>0.23658995260481305</v>
      </c>
      <c r="AU8" s="63">
        <v>2.1338172660078398</v>
      </c>
      <c r="AV8" s="63">
        <v>1.3669496899839058</v>
      </c>
      <c r="AW8" s="63">
        <v>1.936795861751218</v>
      </c>
      <c r="AX8" s="63">
        <v>6.7629215982600055</v>
      </c>
      <c r="AY8" s="137" t="s">
        <v>119</v>
      </c>
      <c r="AZ8" s="63">
        <v>203.56388654664866</v>
      </c>
      <c r="BA8" s="63">
        <v>169.36821859752635</v>
      </c>
      <c r="BB8" s="63">
        <v>15.935167075491913</v>
      </c>
    </row>
    <row r="9" spans="1:54">
      <c r="A9" s="127" t="s">
        <v>64</v>
      </c>
      <c r="B9" s="17" t="s">
        <v>58</v>
      </c>
      <c r="C9" s="17" t="s">
        <v>59</v>
      </c>
      <c r="D9" s="113">
        <v>33</v>
      </c>
      <c r="E9" s="17" t="s">
        <v>182</v>
      </c>
      <c r="F9" s="63">
        <v>6452.3857498268762</v>
      </c>
      <c r="G9" s="63">
        <v>80555.248018671962</v>
      </c>
      <c r="H9" s="63">
        <v>251204.91928492661</v>
      </c>
      <c r="I9" s="63">
        <v>448.08234373797751</v>
      </c>
      <c r="J9" s="63">
        <v>16499.387634973973</v>
      </c>
      <c r="K9" s="63">
        <v>2469.4315832670759</v>
      </c>
      <c r="L9" s="63">
        <v>2509.2611249326742</v>
      </c>
      <c r="M9" s="63">
        <v>29.8721562491985</v>
      </c>
      <c r="N9" s="63">
        <v>24933.29308266435</v>
      </c>
      <c r="O9" s="63">
        <v>89.616468747595491</v>
      </c>
      <c r="P9" s="137">
        <v>398.29541665598003</v>
      </c>
      <c r="Q9" s="63">
        <v>13.050972217530461</v>
      </c>
      <c r="R9" s="63">
        <v>54.504676025739641</v>
      </c>
      <c r="S9" s="63">
        <v>57.589442898400229</v>
      </c>
      <c r="T9" s="63">
        <v>13.216209650353829</v>
      </c>
      <c r="U9" s="63">
        <v>50.293690655248369</v>
      </c>
      <c r="V9" s="63">
        <v>32.973623759188875</v>
      </c>
      <c r="W9" s="63">
        <v>82.565117875389873</v>
      </c>
      <c r="X9" s="63">
        <v>25.692784231306842</v>
      </c>
      <c r="Y9" s="63">
        <v>8.9200926211822598</v>
      </c>
      <c r="Z9" s="63">
        <v>140.76924960319903</v>
      </c>
      <c r="AA9" s="63">
        <v>18.769627447573139</v>
      </c>
      <c r="AB9" s="63">
        <v>55.01565344489638</v>
      </c>
      <c r="AC9" s="63">
        <v>13.823255754384967</v>
      </c>
      <c r="AD9" s="63">
        <v>8.1573371389552349</v>
      </c>
      <c r="AE9" s="63">
        <v>3.3316338889797024</v>
      </c>
      <c r="AF9" s="63">
        <v>0.42572015768047045</v>
      </c>
      <c r="AG9" s="63">
        <v>48.543390945185507</v>
      </c>
      <c r="AH9" s="63">
        <v>94.130208790011082</v>
      </c>
      <c r="AI9" s="63">
        <v>11.060051171005638</v>
      </c>
      <c r="AJ9" s="63">
        <v>40.762742526723471</v>
      </c>
      <c r="AK9" s="63">
        <v>7.3658557756700302</v>
      </c>
      <c r="AL9" s="63">
        <v>1.4672377803876215</v>
      </c>
      <c r="AM9" s="63">
        <v>6.2485321761410386</v>
      </c>
      <c r="AN9" s="63">
        <v>0.71305924622348005</v>
      </c>
      <c r="AO9" s="63">
        <v>4.5437786906819433</v>
      </c>
      <c r="AP9" s="63">
        <v>0.77070664705559289</v>
      </c>
      <c r="AQ9" s="63">
        <v>2.2930682186051103</v>
      </c>
      <c r="AR9" s="63">
        <v>0.23511031014230149</v>
      </c>
      <c r="AS9" s="63">
        <v>2.0315126904658589</v>
      </c>
      <c r="AT9" s="63">
        <v>0.20943603463575056</v>
      </c>
      <c r="AU9" s="63">
        <v>1.7571276459588983</v>
      </c>
      <c r="AV9" s="63">
        <v>1.4693672523245902</v>
      </c>
      <c r="AW9" s="63">
        <v>2.7012304998719956</v>
      </c>
      <c r="AX9" s="63">
        <v>7.692683200552306</v>
      </c>
      <c r="AY9" s="137" t="s">
        <v>119</v>
      </c>
      <c r="AZ9" s="63">
        <v>239.14431845050751</v>
      </c>
      <c r="BA9" s="63">
        <v>203.32948698898335</v>
      </c>
      <c r="BB9" s="63">
        <v>17.045204013951079</v>
      </c>
    </row>
    <row r="10" spans="1:54">
      <c r="A10" s="127" t="s">
        <v>213</v>
      </c>
      <c r="B10" s="17" t="s">
        <v>58</v>
      </c>
      <c r="C10" s="17" t="s">
        <v>59</v>
      </c>
      <c r="D10" s="113">
        <v>38.1</v>
      </c>
      <c r="E10" s="63"/>
      <c r="F10" s="63">
        <v>7921.5684722877731</v>
      </c>
      <c r="G10" s="63">
        <v>116722.72075056203</v>
      </c>
      <c r="H10" s="63">
        <v>279326.70475292671</v>
      </c>
      <c r="I10" s="63">
        <v>108.73833950163824</v>
      </c>
      <c r="J10" s="63">
        <v>13314.521180519214</v>
      </c>
      <c r="K10" s="63">
        <v>3211.2365039758711</v>
      </c>
      <c r="L10" s="63">
        <v>3651.6363105327473</v>
      </c>
      <c r="M10" s="63">
        <v>19.269079594340905</v>
      </c>
      <c r="N10" s="63">
        <v>22232.47870951999</v>
      </c>
      <c r="O10" s="63">
        <v>109.06331098186995</v>
      </c>
      <c r="P10" s="137">
        <v>404.45350734557002</v>
      </c>
      <c r="Q10" s="63">
        <v>19.721139343046243</v>
      </c>
      <c r="R10" s="63">
        <v>80.691813154728493</v>
      </c>
      <c r="S10" s="63">
        <v>40.861849162215357</v>
      </c>
      <c r="T10" s="63">
        <v>3.7559247746940603</v>
      </c>
      <c r="U10" s="63">
        <v>6.8819675306817949</v>
      </c>
      <c r="V10" s="63">
        <v>22.081599351461421</v>
      </c>
      <c r="W10" s="63">
        <v>52.957723018113064</v>
      </c>
      <c r="X10" s="63">
        <v>26.418152270704493</v>
      </c>
      <c r="Y10" s="63">
        <v>4.4500207275225465</v>
      </c>
      <c r="Z10" s="63">
        <v>159.0176080729498</v>
      </c>
      <c r="AA10" s="63">
        <v>9.0802860504260376</v>
      </c>
      <c r="AB10" s="63">
        <v>92.457766781701636</v>
      </c>
      <c r="AC10" s="63">
        <v>14.227913227025837</v>
      </c>
      <c r="AD10" s="63">
        <v>3.8281193346580733</v>
      </c>
      <c r="AE10" s="63">
        <v>1.2312127298592019</v>
      </c>
      <c r="AF10" s="63">
        <v>5.4697202923334076E-2</v>
      </c>
      <c r="AG10" s="63">
        <v>24.125725341854174</v>
      </c>
      <c r="AH10" s="63">
        <v>37.828091791481476</v>
      </c>
      <c r="AI10" s="63">
        <v>4.0464580163084465</v>
      </c>
      <c r="AJ10" s="63">
        <v>14.354556759355226</v>
      </c>
      <c r="AK10" s="63">
        <v>2.3366261506183004</v>
      </c>
      <c r="AL10" s="63">
        <v>0.44082226595451585</v>
      </c>
      <c r="AM10" s="63">
        <v>2.1054801709217803</v>
      </c>
      <c r="AN10" s="63">
        <v>0.26857897410612513</v>
      </c>
      <c r="AO10" s="63">
        <v>1.8427107687163558</v>
      </c>
      <c r="AP10" s="63">
        <v>0.3080834510582573</v>
      </c>
      <c r="AQ10" s="63">
        <v>1.1231803373599829</v>
      </c>
      <c r="AR10" s="63">
        <v>9.3898616750647798E-2</v>
      </c>
      <c r="AS10" s="63">
        <v>1.252692893267956</v>
      </c>
      <c r="AT10" s="63">
        <v>0.11644434097677549</v>
      </c>
      <c r="AU10" s="63">
        <v>2.9810614621906049</v>
      </c>
      <c r="AV10" s="63">
        <v>1.3468738221124246</v>
      </c>
      <c r="AW10" s="63">
        <v>1.9540062706913794</v>
      </c>
      <c r="AX10" s="63">
        <v>2.4358944287320665</v>
      </c>
      <c r="AY10" s="137" t="s">
        <v>119</v>
      </c>
      <c r="AZ10" s="63">
        <v>99.323635929156055</v>
      </c>
      <c r="BA10" s="63">
        <v>83.13228032557214</v>
      </c>
      <c r="BB10" s="63">
        <v>7.1110695531578818</v>
      </c>
    </row>
    <row r="11" spans="1:54">
      <c r="A11" s="127" t="s">
        <v>68</v>
      </c>
      <c r="B11" s="17" t="s">
        <v>58</v>
      </c>
      <c r="C11" s="17" t="s">
        <v>59</v>
      </c>
      <c r="D11" s="113">
        <v>38.299999999999997</v>
      </c>
      <c r="E11" s="17" t="s">
        <v>182</v>
      </c>
      <c r="F11" s="63">
        <v>7680.7464778554795</v>
      </c>
      <c r="G11" s="63">
        <v>107932.68429604893</v>
      </c>
      <c r="H11" s="63">
        <v>254939.49032482901</v>
      </c>
      <c r="I11" s="63">
        <v>67.038934345372013</v>
      </c>
      <c r="J11" s="63">
        <v>11818.006426027008</v>
      </c>
      <c r="K11" s="63">
        <v>2930.5591299548337</v>
      </c>
      <c r="L11" s="63">
        <v>3294.4847735439957</v>
      </c>
      <c r="M11" s="63">
        <v>19.153981241534861</v>
      </c>
      <c r="N11" s="63">
        <v>20676.722750236881</v>
      </c>
      <c r="O11" s="63">
        <v>95.76990620767431</v>
      </c>
      <c r="P11" s="137">
        <v>373.50263420992979</v>
      </c>
      <c r="Q11" s="63">
        <v>19.039893441734286</v>
      </c>
      <c r="R11" s="63">
        <v>73.104687303394982</v>
      </c>
      <c r="S11" s="63">
        <v>39.938800887264257</v>
      </c>
      <c r="T11" s="63">
        <v>3.7348803438950027</v>
      </c>
      <c r="U11" s="63">
        <v>5.8646921300291952</v>
      </c>
      <c r="V11" s="63">
        <v>84.209652742407798</v>
      </c>
      <c r="W11" s="63">
        <v>56.795777438150324</v>
      </c>
      <c r="X11" s="63">
        <v>25.512986105783511</v>
      </c>
      <c r="Y11" s="63">
        <v>4.5527847799997465</v>
      </c>
      <c r="Z11" s="63">
        <v>153.28586685672761</v>
      </c>
      <c r="AA11" s="63">
        <v>10.139641424368955</v>
      </c>
      <c r="AB11" s="63">
        <v>77.780399991651379</v>
      </c>
      <c r="AC11" s="63">
        <v>13.257814314136576</v>
      </c>
      <c r="AD11" s="63">
        <v>1.6034667161074294</v>
      </c>
      <c r="AE11" s="63">
        <v>1.553545831523838</v>
      </c>
      <c r="AF11" s="63">
        <v>0.13496694137251936</v>
      </c>
      <c r="AG11" s="63">
        <v>26.863505479297565</v>
      </c>
      <c r="AH11" s="63">
        <v>44.662467506306939</v>
      </c>
      <c r="AI11" s="63">
        <v>4.8747529589681839</v>
      </c>
      <c r="AJ11" s="63">
        <v>17.642157954341737</v>
      </c>
      <c r="AK11" s="63">
        <v>3.0284191616457612</v>
      </c>
      <c r="AL11" s="63">
        <v>0.590114587125668</v>
      </c>
      <c r="AM11" s="63">
        <v>2.7249936403135986</v>
      </c>
      <c r="AN11" s="63">
        <v>0.34552911655042695</v>
      </c>
      <c r="AO11" s="63">
        <v>2.2955272448640138</v>
      </c>
      <c r="AP11" s="63">
        <v>0.37178757875438911</v>
      </c>
      <c r="AQ11" s="63">
        <v>1.2374439714730885</v>
      </c>
      <c r="AR11" s="63">
        <v>0.10792751516663286</v>
      </c>
      <c r="AS11" s="63">
        <v>1.2808250330657045</v>
      </c>
      <c r="AT11" s="63">
        <v>0.11004024828364933</v>
      </c>
      <c r="AU11" s="63">
        <v>2.662046698815121</v>
      </c>
      <c r="AV11" s="63">
        <v>1.383582862531064</v>
      </c>
      <c r="AW11" s="63">
        <v>1.8790154521990259</v>
      </c>
      <c r="AX11" s="63">
        <v>2.7483150439973185</v>
      </c>
      <c r="AY11" s="137" t="s">
        <v>119</v>
      </c>
      <c r="AZ11" s="63">
        <v>116.27513342052634</v>
      </c>
      <c r="BA11" s="63">
        <v>97.661417647685866</v>
      </c>
      <c r="BB11" s="63">
        <v>8.474074348471504</v>
      </c>
    </row>
    <row r="12" spans="1:54">
      <c r="A12" s="127" t="s">
        <v>69</v>
      </c>
      <c r="B12" s="17" t="s">
        <v>58</v>
      </c>
      <c r="C12" s="17" t="s">
        <v>59</v>
      </c>
      <c r="D12" s="113">
        <v>39.299999999999997</v>
      </c>
      <c r="E12" s="17" t="s">
        <v>182</v>
      </c>
      <c r="F12" s="63">
        <v>5880.1269512526123</v>
      </c>
      <c r="G12" s="63">
        <v>80063.003823042964</v>
      </c>
      <c r="H12" s="63">
        <v>193541.22363345302</v>
      </c>
      <c r="I12" s="63">
        <v>219.47596707630279</v>
      </c>
      <c r="J12" s="63">
        <v>9821.5495266645503</v>
      </c>
      <c r="K12" s="63">
        <v>2286.2079903781541</v>
      </c>
      <c r="L12" s="63">
        <v>2322.7873182242047</v>
      </c>
      <c r="M12" s="63">
        <v>9.144831961512617</v>
      </c>
      <c r="N12" s="63">
        <v>25038.549910621543</v>
      </c>
      <c r="O12" s="63">
        <v>64.013823730588314</v>
      </c>
      <c r="P12" s="137">
        <v>292.63462276840374</v>
      </c>
      <c r="Q12" s="63">
        <v>16.264976399120336</v>
      </c>
      <c r="R12" s="63">
        <v>56.730484082298027</v>
      </c>
      <c r="S12" s="63">
        <v>32.231893024274768</v>
      </c>
      <c r="T12" s="63">
        <v>16.332379263976424</v>
      </c>
      <c r="U12" s="63">
        <v>43.666650414915232</v>
      </c>
      <c r="V12" s="63">
        <v>31.771381111602842</v>
      </c>
      <c r="W12" s="63">
        <v>55.001530233115723</v>
      </c>
      <c r="X12" s="63">
        <v>19.550003957827933</v>
      </c>
      <c r="Y12" s="63">
        <v>5.2712532433415582</v>
      </c>
      <c r="Z12" s="63">
        <v>122.45905926660109</v>
      </c>
      <c r="AA12" s="63">
        <v>12.122159491186421</v>
      </c>
      <c r="AB12" s="63">
        <v>66.495119590359778</v>
      </c>
      <c r="AC12" s="63">
        <v>8.785306599254211</v>
      </c>
      <c r="AD12" s="63">
        <v>4.730727793533954</v>
      </c>
      <c r="AE12" s="63">
        <v>1.2575396749584122</v>
      </c>
      <c r="AF12" s="63">
        <v>6.9951251670663184E-2</v>
      </c>
      <c r="AG12" s="63">
        <v>27.683457251643848</v>
      </c>
      <c r="AH12" s="63">
        <v>50.883857466883811</v>
      </c>
      <c r="AI12" s="63">
        <v>5.9854441560997351</v>
      </c>
      <c r="AJ12" s="63">
        <v>22.058210549515739</v>
      </c>
      <c r="AK12" s="63">
        <v>4.3107176408640981</v>
      </c>
      <c r="AL12" s="63">
        <v>0.87887744838886772</v>
      </c>
      <c r="AM12" s="63">
        <v>3.7405582616091917</v>
      </c>
      <c r="AN12" s="63">
        <v>0.46705376646278501</v>
      </c>
      <c r="AO12" s="63">
        <v>3.0515453301894686</v>
      </c>
      <c r="AP12" s="63">
        <v>0.4861975033581622</v>
      </c>
      <c r="AQ12" s="63">
        <v>1.4620190536515811</v>
      </c>
      <c r="AR12" s="63">
        <v>0.1377899781872399</v>
      </c>
      <c r="AS12" s="63">
        <v>1.3710263117257384</v>
      </c>
      <c r="AT12" s="63">
        <v>0.11720801338123325</v>
      </c>
      <c r="AU12" s="63">
        <v>1.9417754525281616</v>
      </c>
      <c r="AV12" s="63">
        <v>0.80982695564825868</v>
      </c>
      <c r="AW12" s="63">
        <v>1.5454975583184551</v>
      </c>
      <c r="AX12" s="63">
        <v>3.5183063280267044</v>
      </c>
      <c r="AY12" s="137" t="s">
        <v>119</v>
      </c>
      <c r="AZ12" s="63">
        <v>134.75612222314791</v>
      </c>
      <c r="BA12" s="63">
        <v>111.80056451339608</v>
      </c>
      <c r="BB12" s="63">
        <v>10.833398218565401</v>
      </c>
    </row>
    <row r="13" spans="1:54">
      <c r="A13" s="127" t="s">
        <v>70</v>
      </c>
      <c r="B13" s="17" t="s">
        <v>58</v>
      </c>
      <c r="C13" s="17" t="s">
        <v>59</v>
      </c>
      <c r="D13" s="113">
        <v>43.4</v>
      </c>
      <c r="E13" s="17" t="s">
        <v>182</v>
      </c>
      <c r="F13" s="63">
        <v>7351.4164479696246</v>
      </c>
      <c r="G13" s="63">
        <v>102029.61968607843</v>
      </c>
      <c r="H13" s="63">
        <v>223940.60911490803</v>
      </c>
      <c r="I13" s="63">
        <v>105.2937251662316</v>
      </c>
      <c r="J13" s="63">
        <v>10787.820751122093</v>
      </c>
      <c r="K13" s="63">
        <v>3378.9713621527048</v>
      </c>
      <c r="L13" s="63">
        <v>3283.2497938197675</v>
      </c>
      <c r="M13" s="63">
        <v>9.5721568332937821</v>
      </c>
      <c r="N13" s="63">
        <v>20666.286603081273</v>
      </c>
      <c r="O13" s="63">
        <v>95.721568332937821</v>
      </c>
      <c r="P13" s="137">
        <v>325.45333233198863</v>
      </c>
      <c r="Q13" s="63">
        <v>19.775713323645192</v>
      </c>
      <c r="R13" s="63">
        <v>87.547002198847437</v>
      </c>
      <c r="S13" s="63">
        <v>40.121103600234932</v>
      </c>
      <c r="T13" s="63">
        <v>5.3313407421504593</v>
      </c>
      <c r="U13" s="63">
        <v>15.417131242563899</v>
      </c>
      <c r="V13" s="63">
        <v>115.04469418955586</v>
      </c>
      <c r="W13" s="63">
        <v>59.938002043717837</v>
      </c>
      <c r="X13" s="63">
        <v>26.950248755619953</v>
      </c>
      <c r="Y13" s="63">
        <v>8.2692436784299677</v>
      </c>
      <c r="Z13" s="63">
        <v>161.51078747193034</v>
      </c>
      <c r="AA13" s="63">
        <v>17.227264701334335</v>
      </c>
      <c r="AB13" s="63">
        <v>77.214743678318598</v>
      </c>
      <c r="AC13" s="63">
        <v>10.056963686409066</v>
      </c>
      <c r="AD13" s="63">
        <v>4.9550197660841908</v>
      </c>
      <c r="AE13" s="63">
        <v>1.6348007219389435</v>
      </c>
      <c r="AF13" s="63">
        <v>4.0534754010100905E-2</v>
      </c>
      <c r="AG13" s="63">
        <v>39.500792668748446</v>
      </c>
      <c r="AH13" s="63">
        <v>74.894911526450144</v>
      </c>
      <c r="AI13" s="63">
        <v>9.2337821540440181</v>
      </c>
      <c r="AJ13" s="63">
        <v>35.39002395112491</v>
      </c>
      <c r="AK13" s="63">
        <v>6.968611847714218</v>
      </c>
      <c r="AL13" s="63">
        <v>1.450092153044928</v>
      </c>
      <c r="AM13" s="63">
        <v>5.9662059231462026</v>
      </c>
      <c r="AN13" s="63">
        <v>0.71716803476312019</v>
      </c>
      <c r="AO13" s="63">
        <v>4.6632177048335883</v>
      </c>
      <c r="AP13" s="63">
        <v>0.75885949142854581</v>
      </c>
      <c r="AQ13" s="63">
        <v>2.2318185245419078</v>
      </c>
      <c r="AR13" s="63">
        <v>0.24199858652375589</v>
      </c>
      <c r="AS13" s="63">
        <v>2.103350928648636</v>
      </c>
      <c r="AT13" s="63">
        <v>0.21356644276636957</v>
      </c>
      <c r="AU13" s="63">
        <v>1.8773497900343852</v>
      </c>
      <c r="AV13" s="63">
        <v>1.0873692117345575</v>
      </c>
      <c r="AW13" s="63">
        <v>6.5888000000409344</v>
      </c>
      <c r="AX13" s="63">
        <v>4.0210332628466938</v>
      </c>
      <c r="AY13" s="137" t="s">
        <v>119</v>
      </c>
      <c r="AZ13" s="63">
        <v>201.56166463911313</v>
      </c>
      <c r="BA13" s="63">
        <v>167.43821430112666</v>
      </c>
      <c r="BB13" s="63">
        <v>16.896185636652127</v>
      </c>
    </row>
    <row r="14" spans="1:54">
      <c r="A14" s="127" t="s">
        <v>71</v>
      </c>
      <c r="B14" s="17" t="s">
        <v>58</v>
      </c>
      <c r="C14" s="17" t="s">
        <v>59</v>
      </c>
      <c r="D14" s="113">
        <v>43.5</v>
      </c>
      <c r="E14" s="17" t="s">
        <v>182</v>
      </c>
      <c r="F14" s="63">
        <v>4919.3235241869288</v>
      </c>
      <c r="G14" s="63">
        <v>68105.516428359595</v>
      </c>
      <c r="H14" s="63">
        <v>172524.9368246345</v>
      </c>
      <c r="I14" s="63">
        <v>87.153369522996769</v>
      </c>
      <c r="J14" s="63">
        <v>8909.0111067952257</v>
      </c>
      <c r="K14" s="63">
        <v>3331.195457323432</v>
      </c>
      <c r="L14" s="63">
        <v>2256.303899873139</v>
      </c>
      <c r="M14" s="63">
        <v>9.6837077247774204</v>
      </c>
      <c r="N14" s="63">
        <v>27017.544552129002</v>
      </c>
      <c r="O14" s="63">
        <v>87.153369522996769</v>
      </c>
      <c r="P14" s="137">
        <v>309.87864719287745</v>
      </c>
      <c r="Q14" s="63">
        <v>17.115943262060501</v>
      </c>
      <c r="R14" s="63">
        <v>81.364447258998311</v>
      </c>
      <c r="S14" s="63">
        <v>29.682860826982818</v>
      </c>
      <c r="T14" s="63">
        <v>32.028225333260863</v>
      </c>
      <c r="U14" s="63">
        <v>77.138404520863688</v>
      </c>
      <c r="V14" s="63">
        <v>28.063854111180078</v>
      </c>
      <c r="W14" s="63">
        <v>104.5418911771899</v>
      </c>
      <c r="X14" s="63">
        <v>22.616494369627283</v>
      </c>
      <c r="Y14" s="63">
        <v>4.9769428930608113</v>
      </c>
      <c r="Z14" s="63">
        <v>140.0751729943176</v>
      </c>
      <c r="AA14" s="63">
        <v>13.686024743609538</v>
      </c>
      <c r="AB14" s="63">
        <v>108.94029831067125</v>
      </c>
      <c r="AC14" s="63">
        <v>10.483326689944452</v>
      </c>
      <c r="AD14" s="63">
        <v>3.7910095381782507</v>
      </c>
      <c r="AE14" s="63">
        <v>2.1246399795179212</v>
      </c>
      <c r="AF14" s="63">
        <v>2.8818667590296339E-2</v>
      </c>
      <c r="AG14" s="63">
        <v>22.459459884521955</v>
      </c>
      <c r="AH14" s="63">
        <v>40.542882527564863</v>
      </c>
      <c r="AI14" s="63">
        <v>4.863575993286438</v>
      </c>
      <c r="AJ14" s="63">
        <v>19.054109048042314</v>
      </c>
      <c r="AK14" s="63">
        <v>3.8149168782744085</v>
      </c>
      <c r="AL14" s="63">
        <v>0.82582012528223003</v>
      </c>
      <c r="AM14" s="63">
        <v>3.7406228288570968</v>
      </c>
      <c r="AN14" s="63">
        <v>0.47610895101400474</v>
      </c>
      <c r="AO14" s="63">
        <v>3.2550176587172341</v>
      </c>
      <c r="AP14" s="63">
        <v>0.54879733813465781</v>
      </c>
      <c r="AQ14" s="63">
        <v>1.649714786128007</v>
      </c>
      <c r="AR14" s="63">
        <v>0.14491545593334637</v>
      </c>
      <c r="AS14" s="63">
        <v>1.4887815888990907</v>
      </c>
      <c r="AT14" s="63">
        <v>0.13849441707279311</v>
      </c>
      <c r="AU14" s="63">
        <v>3.0558184744583596</v>
      </c>
      <c r="AV14" s="63">
        <v>0.86391358455784972</v>
      </c>
      <c r="AW14" s="63">
        <v>1.2349646684156841</v>
      </c>
      <c r="AX14" s="63">
        <v>6.6782516834787273</v>
      </c>
      <c r="AY14" s="137" t="s">
        <v>119</v>
      </c>
      <c r="AZ14" s="63">
        <v>116.68924222533796</v>
      </c>
      <c r="BA14" s="63">
        <v>91.560764456972208</v>
      </c>
      <c r="BB14" s="63">
        <v>11.442453024756231</v>
      </c>
    </row>
    <row r="15" spans="1:54">
      <c r="A15" s="127" t="s">
        <v>72</v>
      </c>
      <c r="B15" s="17" t="s">
        <v>58</v>
      </c>
      <c r="C15" s="17" t="s">
        <v>59</v>
      </c>
      <c r="D15" s="113">
        <v>63</v>
      </c>
      <c r="E15" s="17" t="s">
        <v>182</v>
      </c>
      <c r="F15" s="63">
        <v>5342.0939362823101</v>
      </c>
      <c r="G15" s="63">
        <v>128181.00943097827</v>
      </c>
      <c r="H15" s="63">
        <v>220059.17612707461</v>
      </c>
      <c r="I15" s="63">
        <v>224.21197177827213</v>
      </c>
      <c r="J15" s="63">
        <v>7584.2136540650317</v>
      </c>
      <c r="K15" s="63">
        <v>2992.7424059099803</v>
      </c>
      <c r="L15" s="63">
        <v>3694.6233610419627</v>
      </c>
      <c r="M15" s="63">
        <v>9.74834659905531</v>
      </c>
      <c r="N15" s="63">
        <v>16572.189218394029</v>
      </c>
      <c r="O15" s="63">
        <v>87.73511939149779</v>
      </c>
      <c r="P15" s="137">
        <v>302.19874457071461</v>
      </c>
      <c r="Q15" s="63">
        <v>15.483270395595323</v>
      </c>
      <c r="R15" s="63">
        <v>54.724177051139257</v>
      </c>
      <c r="S15" s="63">
        <v>25.319367770751068</v>
      </c>
      <c r="T15" s="63">
        <v>2.7332359286673253</v>
      </c>
      <c r="U15" s="63">
        <v>6.2478360247971754</v>
      </c>
      <c r="V15" s="63">
        <v>117.08874799642712</v>
      </c>
      <c r="W15" s="63">
        <v>38.993109683533874</v>
      </c>
      <c r="X15" s="63">
        <v>26.495490319602613</v>
      </c>
      <c r="Y15" s="63">
        <v>6.6555516632565155</v>
      </c>
      <c r="Z15" s="63">
        <v>122.04318872832428</v>
      </c>
      <c r="AA15" s="63">
        <v>12.371492536945309</v>
      </c>
      <c r="AB15" s="63">
        <v>62.375420590687796</v>
      </c>
      <c r="AC15" s="63">
        <v>11.977291360470154</v>
      </c>
      <c r="AD15" s="63">
        <v>3.9411849898920495</v>
      </c>
      <c r="AE15" s="63">
        <v>1.1930840758997645</v>
      </c>
      <c r="AF15" s="63">
        <v>1.7976433717122688E-2</v>
      </c>
      <c r="AG15" s="63">
        <v>42.515878243723989</v>
      </c>
      <c r="AH15" s="63">
        <v>74.504276117561773</v>
      </c>
      <c r="AI15" s="63">
        <v>8.2551034622536648</v>
      </c>
      <c r="AJ15" s="63">
        <v>28.496339319694414</v>
      </c>
      <c r="AK15" s="63">
        <v>5.5016294952888787</v>
      </c>
      <c r="AL15" s="63">
        <v>1.1579516971779662</v>
      </c>
      <c r="AM15" s="63">
        <v>4.7741468759348589</v>
      </c>
      <c r="AN15" s="63">
        <v>0.60604500408947282</v>
      </c>
      <c r="AO15" s="63">
        <v>3.7918861619057531</v>
      </c>
      <c r="AP15" s="63">
        <v>0.56506266506207603</v>
      </c>
      <c r="AQ15" s="63">
        <v>1.6340335891281761</v>
      </c>
      <c r="AR15" s="63">
        <v>0.15496453913461505</v>
      </c>
      <c r="AS15" s="63">
        <v>1.4458747508203198</v>
      </c>
      <c r="AT15" s="63">
        <v>0.12694497596605028</v>
      </c>
      <c r="AU15" s="63">
        <v>2.0920743502445922</v>
      </c>
      <c r="AV15" s="63">
        <v>1.5376698050674169</v>
      </c>
      <c r="AW15" s="63">
        <v>5.7415308574885202</v>
      </c>
      <c r="AX15" s="63">
        <v>4.3486685748171929</v>
      </c>
      <c r="AY15" s="137" t="s">
        <v>119</v>
      </c>
      <c r="AZ15" s="63">
        <v>185.90162943468729</v>
      </c>
      <c r="BA15" s="63">
        <v>160.43117833570068</v>
      </c>
      <c r="BB15" s="63">
        <v>13.098958562041323</v>
      </c>
    </row>
    <row r="16" spans="1:54">
      <c r="A16" s="127" t="s">
        <v>73</v>
      </c>
      <c r="B16" s="17" t="s">
        <v>58</v>
      </c>
      <c r="C16" s="17" t="s">
        <v>59</v>
      </c>
      <c r="D16" s="113">
        <v>68.2</v>
      </c>
      <c r="E16" s="17" t="s">
        <v>182</v>
      </c>
      <c r="F16" s="63">
        <v>6997.8907873167673</v>
      </c>
      <c r="G16" s="63">
        <v>118701.48796609433</v>
      </c>
      <c r="H16" s="63">
        <v>236821.38179168777</v>
      </c>
      <c r="I16" s="63">
        <v>215.75266502451157</v>
      </c>
      <c r="J16" s="63">
        <v>9558.7811156511852</v>
      </c>
      <c r="K16" s="63">
        <v>2992.3956583834433</v>
      </c>
      <c r="L16" s="63">
        <v>4183.7255913448771</v>
      </c>
      <c r="M16" s="63">
        <v>9.3805506532396343</v>
      </c>
      <c r="N16" s="63">
        <v>17757.382386582627</v>
      </c>
      <c r="O16" s="63">
        <v>93.805506532396336</v>
      </c>
      <c r="P16" s="137">
        <v>347.08037416986645</v>
      </c>
      <c r="Q16" s="63">
        <v>18.347626880603304</v>
      </c>
      <c r="R16" s="63">
        <v>82.171806727009411</v>
      </c>
      <c r="S16" s="63">
        <v>33.708965209589408</v>
      </c>
      <c r="T16" s="63">
        <v>3.6399836603719957</v>
      </c>
      <c r="U16" s="63">
        <v>7.9846869307759825</v>
      </c>
      <c r="V16" s="63">
        <v>55.638717066004077</v>
      </c>
      <c r="W16" s="63">
        <v>37.190054083009194</v>
      </c>
      <c r="X16" s="63">
        <v>30.915540421588528</v>
      </c>
      <c r="Y16" s="63">
        <v>4.8209782501417315</v>
      </c>
      <c r="Z16" s="63">
        <v>152.4342936822533</v>
      </c>
      <c r="AA16" s="63">
        <v>11.516070696966393</v>
      </c>
      <c r="AB16" s="63">
        <v>102.85537728475913</v>
      </c>
      <c r="AC16" s="63">
        <v>14.437004674267525</v>
      </c>
      <c r="AD16" s="63">
        <v>4.7718815350946864</v>
      </c>
      <c r="AE16" s="63">
        <v>1.3661169657177672</v>
      </c>
      <c r="AF16" s="63">
        <v>3.7033790807128424E-2</v>
      </c>
      <c r="AG16" s="63">
        <v>35.915181505883062</v>
      </c>
      <c r="AH16" s="63">
        <v>57.685462942574439</v>
      </c>
      <c r="AI16" s="63">
        <v>6.108660785624549</v>
      </c>
      <c r="AJ16" s="63">
        <v>21.356213122382762</v>
      </c>
      <c r="AK16" s="63">
        <v>3.7391330271785397</v>
      </c>
      <c r="AL16" s="63">
        <v>0.74874109215514728</v>
      </c>
      <c r="AM16" s="63">
        <v>3.2925529004899334</v>
      </c>
      <c r="AN16" s="63">
        <v>0.40562448812475865</v>
      </c>
      <c r="AO16" s="63">
        <v>2.6698531580225069</v>
      </c>
      <c r="AP16" s="63">
        <v>0.44755003551212674</v>
      </c>
      <c r="AQ16" s="63">
        <v>1.4652719125067992</v>
      </c>
      <c r="AR16" s="63">
        <v>0.14571966307993869</v>
      </c>
      <c r="AS16" s="63">
        <v>1.5747288887450654</v>
      </c>
      <c r="AT16" s="63">
        <v>0.15953775100566145</v>
      </c>
      <c r="AU16" s="63">
        <v>3.1075924404189856</v>
      </c>
      <c r="AV16" s="63">
        <v>1.3990660614767934</v>
      </c>
      <c r="AW16" s="63">
        <v>2.1427581803055551</v>
      </c>
      <c r="AX16" s="63">
        <v>4.2658965347222315</v>
      </c>
      <c r="AY16" s="137" t="s">
        <v>119</v>
      </c>
      <c r="AZ16" s="63">
        <v>147.2303019702517</v>
      </c>
      <c r="BA16" s="63">
        <v>125.5533924757985</v>
      </c>
      <c r="BB16" s="63">
        <v>10.160838797486791</v>
      </c>
    </row>
    <row r="17" spans="1:54">
      <c r="A17" s="127" t="s">
        <v>74</v>
      </c>
      <c r="B17" s="17" t="s">
        <v>58</v>
      </c>
      <c r="C17" s="17" t="s">
        <v>59</v>
      </c>
      <c r="D17" s="113">
        <v>73.5</v>
      </c>
      <c r="E17" s="17" t="s">
        <v>182</v>
      </c>
      <c r="F17" s="63">
        <v>2061.9452887357415</v>
      </c>
      <c r="G17" s="63">
        <v>24033.650667775662</v>
      </c>
      <c r="H17" s="63">
        <v>41238.905774714825</v>
      </c>
      <c r="I17" s="63">
        <v>153.44709125475285</v>
      </c>
      <c r="J17" s="63">
        <v>2215.3923799904946</v>
      </c>
      <c r="K17" s="63">
        <v>4181.4332366920153</v>
      </c>
      <c r="L17" s="63">
        <v>949.45387713878335</v>
      </c>
      <c r="M17" s="63" t="s">
        <v>188</v>
      </c>
      <c r="N17" s="63">
        <v>11844.197356226237</v>
      </c>
      <c r="O17" s="63">
        <v>95.904432034220534</v>
      </c>
      <c r="P17" s="137">
        <v>239.76108008555136</v>
      </c>
      <c r="Q17" s="63">
        <v>12.393078061506264</v>
      </c>
      <c r="R17" s="63">
        <v>78.3731103727293</v>
      </c>
      <c r="S17" s="63">
        <v>10.395876352731502</v>
      </c>
      <c r="T17" s="63">
        <v>13.727723504772369</v>
      </c>
      <c r="U17" s="63">
        <v>17.89405197555654</v>
      </c>
      <c r="V17" s="63">
        <v>43.218196310712038</v>
      </c>
      <c r="W17" s="63">
        <v>1.2691717673554417</v>
      </c>
      <c r="X17" s="63">
        <v>23.700718119070245</v>
      </c>
      <c r="Y17" s="63">
        <v>2.5665958675111078</v>
      </c>
      <c r="Z17" s="63">
        <v>129.65324929450259</v>
      </c>
      <c r="AA17" s="63">
        <v>7.509142158421632</v>
      </c>
      <c r="AB17" s="63">
        <v>63.608219452118277</v>
      </c>
      <c r="AC17" s="63">
        <v>8.4549257024969044</v>
      </c>
      <c r="AD17" s="63">
        <v>3.2495259313206102</v>
      </c>
      <c r="AE17" s="63">
        <v>2.4150680275980623</v>
      </c>
      <c r="AF17" s="63">
        <v>2.5841912332081506E-2</v>
      </c>
      <c r="AG17" s="63">
        <v>11.359408465549341</v>
      </c>
      <c r="AH17" s="63">
        <v>23.698992121000128</v>
      </c>
      <c r="AI17" s="63">
        <v>2.8792430069018962</v>
      </c>
      <c r="AJ17" s="63">
        <v>11.017443418912812</v>
      </c>
      <c r="AK17" s="63">
        <v>2.1770048330853178</v>
      </c>
      <c r="AL17" s="63">
        <v>0.43907816421284307</v>
      </c>
      <c r="AM17" s="63">
        <v>2.1332703643184905</v>
      </c>
      <c r="AN17" s="63">
        <v>0.2926095179015768</v>
      </c>
      <c r="AO17" s="63">
        <v>1.9722674023460078</v>
      </c>
      <c r="AP17" s="63">
        <v>0.29923147018111346</v>
      </c>
      <c r="AQ17" s="63">
        <v>0.98085120866430509</v>
      </c>
      <c r="AR17" s="63">
        <v>5.4032779688402553E-2</v>
      </c>
      <c r="AS17" s="63">
        <v>0.87859583371197736</v>
      </c>
      <c r="AT17" s="63">
        <v>4.6285675866646635E-2</v>
      </c>
      <c r="AU17" s="63">
        <v>1.9412863679925745</v>
      </c>
      <c r="AV17" s="63">
        <v>0.26243398651034461</v>
      </c>
      <c r="AW17" s="63">
        <v>0.74954435663036389</v>
      </c>
      <c r="AX17" s="63">
        <v>6.0066701899867931</v>
      </c>
      <c r="AY17" s="137" t="s">
        <v>119</v>
      </c>
      <c r="AZ17" s="63">
        <v>65.737456420762499</v>
      </c>
      <c r="BA17" s="63">
        <v>51.571170009662339</v>
      </c>
      <c r="BB17" s="63">
        <v>6.6571442526785196</v>
      </c>
    </row>
    <row r="18" spans="1:54">
      <c r="A18" s="127" t="s">
        <v>75</v>
      </c>
      <c r="B18" s="17" t="s">
        <v>58</v>
      </c>
      <c r="C18" s="17" t="s">
        <v>59</v>
      </c>
      <c r="D18" s="113">
        <v>76.2</v>
      </c>
      <c r="E18" s="17" t="s">
        <v>182</v>
      </c>
      <c r="F18" s="63">
        <v>4194.7977695618283</v>
      </c>
      <c r="G18" s="63">
        <v>125302.66885852431</v>
      </c>
      <c r="H18" s="63">
        <v>224759.97081426444</v>
      </c>
      <c r="I18" s="63">
        <v>106.31975913635971</v>
      </c>
      <c r="J18" s="63">
        <v>9172.4955836732152</v>
      </c>
      <c r="K18" s="63">
        <v>1246.8408116900366</v>
      </c>
      <c r="L18" s="63">
        <v>4040.1508471816687</v>
      </c>
      <c r="M18" s="63">
        <v>0</v>
      </c>
      <c r="N18" s="63">
        <v>9327.1425060533747</v>
      </c>
      <c r="O18" s="63">
        <v>48.327163243799873</v>
      </c>
      <c r="P18" s="137">
        <v>318.95927740907916</v>
      </c>
      <c r="Q18" s="63">
        <v>15.232182143481825</v>
      </c>
      <c r="R18" s="63">
        <v>49.338003941902357</v>
      </c>
      <c r="S18" s="63">
        <v>17.772434071059909</v>
      </c>
      <c r="T18" s="63">
        <v>1.8181376996081602</v>
      </c>
      <c r="U18" s="63" t="s">
        <v>188</v>
      </c>
      <c r="V18" s="63">
        <v>50.827102578812486</v>
      </c>
      <c r="W18" s="63">
        <v>19.892607428515955</v>
      </c>
      <c r="X18" s="63">
        <v>29.400273756335981</v>
      </c>
      <c r="Y18" s="63">
        <v>4.8895711394161312</v>
      </c>
      <c r="Z18" s="63">
        <v>90.434595422505808</v>
      </c>
      <c r="AA18" s="63">
        <v>10.464046410251203</v>
      </c>
      <c r="AB18" s="63">
        <v>87.371330177296286</v>
      </c>
      <c r="AC18" s="63">
        <v>13.519138402389542</v>
      </c>
      <c r="AD18" s="63">
        <v>2.4271054382495176</v>
      </c>
      <c r="AE18" s="63">
        <v>0.99139744089045967</v>
      </c>
      <c r="AF18" s="63">
        <v>2.2556230484302411E-2</v>
      </c>
      <c r="AG18" s="63">
        <v>36.776166081700538</v>
      </c>
      <c r="AH18" s="63">
        <v>63.915705025231496</v>
      </c>
      <c r="AI18" s="63">
        <v>7.1119529990847994</v>
      </c>
      <c r="AJ18" s="63">
        <v>24.487255684219523</v>
      </c>
      <c r="AK18" s="63">
        <v>4.1077797020682452</v>
      </c>
      <c r="AL18" s="63">
        <v>0.76762863062129083</v>
      </c>
      <c r="AM18" s="63">
        <v>3.3896049839370037</v>
      </c>
      <c r="AN18" s="63">
        <v>0.4128564791352381</v>
      </c>
      <c r="AO18" s="63">
        <v>2.6482784471980234</v>
      </c>
      <c r="AP18" s="63">
        <v>0.42939866985694297</v>
      </c>
      <c r="AQ18" s="63">
        <v>1.4308462080861537</v>
      </c>
      <c r="AR18" s="63">
        <v>0.13758374462858422</v>
      </c>
      <c r="AS18" s="63">
        <v>1.4931075275483063</v>
      </c>
      <c r="AT18" s="63">
        <v>0.14230428834999659</v>
      </c>
      <c r="AU18" s="63">
        <v>2.6728536482921146</v>
      </c>
      <c r="AV18" s="63">
        <v>1.0568249744309322</v>
      </c>
      <c r="AW18" s="63">
        <v>2.4639743716205462</v>
      </c>
      <c r="AX18" s="63">
        <v>3.3606954680330059</v>
      </c>
      <c r="AY18" s="137" t="s">
        <v>119</v>
      </c>
      <c r="AZ18" s="63">
        <v>157.71451488191735</v>
      </c>
      <c r="BA18" s="63">
        <v>137.1664881229259</v>
      </c>
      <c r="BB18" s="63">
        <v>10.08398034874025</v>
      </c>
    </row>
    <row r="19" spans="1:54">
      <c r="A19" s="127" t="s">
        <v>76</v>
      </c>
      <c r="B19" s="17" t="s">
        <v>58</v>
      </c>
      <c r="C19" s="17" t="s">
        <v>59</v>
      </c>
      <c r="D19" s="113">
        <v>79</v>
      </c>
      <c r="E19" s="17" t="s">
        <v>182</v>
      </c>
      <c r="F19" s="63">
        <v>2388.3694797475937</v>
      </c>
      <c r="G19" s="63">
        <v>65791.360081792023</v>
      </c>
      <c r="H19" s="63">
        <v>112388.73871702948</v>
      </c>
      <c r="I19" s="63">
        <v>106.36463270130984</v>
      </c>
      <c r="J19" s="63">
        <v>2040.267045452398</v>
      </c>
      <c r="K19" s="63">
        <v>4022.5170185222632</v>
      </c>
      <c r="L19" s="63">
        <v>2804.1584984890778</v>
      </c>
      <c r="M19" s="63" t="s">
        <v>188</v>
      </c>
      <c r="N19" s="63">
        <v>3800.1182410558886</v>
      </c>
      <c r="O19" s="63">
        <v>77.356096510043528</v>
      </c>
      <c r="P19" s="137">
        <v>251.40731365764145</v>
      </c>
      <c r="Q19" s="63">
        <v>8.9170703497163046</v>
      </c>
      <c r="R19" s="63">
        <v>14.326650625236374</v>
      </c>
      <c r="S19" s="63">
        <v>12.309070882374277</v>
      </c>
      <c r="T19" s="63">
        <v>2.3316438387592102</v>
      </c>
      <c r="U19" s="63" t="s">
        <v>188</v>
      </c>
      <c r="V19" s="63">
        <v>129.35540485235407</v>
      </c>
      <c r="W19" s="63">
        <v>27.127135469056238</v>
      </c>
      <c r="X19" s="63">
        <v>19.036310578160656</v>
      </c>
      <c r="Y19" s="63">
        <v>2.8922885993259131</v>
      </c>
      <c r="Z19" s="63">
        <v>122.61869321240721</v>
      </c>
      <c r="AA19" s="63">
        <v>11.129399146513235</v>
      </c>
      <c r="AB19" s="63">
        <v>76.589443299075128</v>
      </c>
      <c r="AC19" s="63">
        <v>7.9677562268539628</v>
      </c>
      <c r="AD19" s="63">
        <v>3.7508285262526213</v>
      </c>
      <c r="AE19" s="63">
        <v>1.3273614637148978</v>
      </c>
      <c r="AF19" s="63">
        <v>2.2635823218189105E-2</v>
      </c>
      <c r="AG19" s="63">
        <v>15.985050104169071</v>
      </c>
      <c r="AH19" s="63">
        <v>31.935583684420536</v>
      </c>
      <c r="AI19" s="63">
        <v>3.9562079927472906</v>
      </c>
      <c r="AJ19" s="63">
        <v>15.570872350064416</v>
      </c>
      <c r="AK19" s="63">
        <v>3.1504504649828444</v>
      </c>
      <c r="AL19" s="63">
        <v>0.63017667558165302</v>
      </c>
      <c r="AM19" s="63">
        <v>2.9003652245478504</v>
      </c>
      <c r="AN19" s="63">
        <v>0.37820035119198281</v>
      </c>
      <c r="AO19" s="63">
        <v>2.6766320515153743</v>
      </c>
      <c r="AP19" s="63">
        <v>0.44273894090045179</v>
      </c>
      <c r="AQ19" s="63">
        <v>1.3916816794174134</v>
      </c>
      <c r="AR19" s="63">
        <v>0.12742183077700106</v>
      </c>
      <c r="AS19" s="63">
        <v>1.326284591632187</v>
      </c>
      <c r="AT19" s="63">
        <v>0.11821870564276291</v>
      </c>
      <c r="AU19" s="63">
        <v>2.2070987872146914</v>
      </c>
      <c r="AV19" s="63">
        <v>0.58656608462547277</v>
      </c>
      <c r="AW19" s="63">
        <v>1.5056011494838719</v>
      </c>
      <c r="AX19" s="63">
        <v>3.3371974679528029</v>
      </c>
      <c r="AY19" s="137" t="s">
        <v>119</v>
      </c>
      <c r="AZ19" s="63">
        <v>91.719283794104058</v>
      </c>
      <c r="BA19" s="63">
        <v>71.228341271965803</v>
      </c>
      <c r="BB19" s="63">
        <v>9.3615433756250237</v>
      </c>
    </row>
    <row r="20" spans="1:54">
      <c r="A20" s="127" t="s">
        <v>77</v>
      </c>
      <c r="B20" s="17" t="s">
        <v>58</v>
      </c>
      <c r="C20" s="17" t="s">
        <v>59</v>
      </c>
      <c r="D20" s="113">
        <v>134.4</v>
      </c>
      <c r="E20" s="17" t="s">
        <v>182</v>
      </c>
      <c r="F20" s="63">
        <v>5929.9952190094473</v>
      </c>
      <c r="G20" s="63">
        <v>84860.276409962782</v>
      </c>
      <c r="H20" s="63">
        <v>304924.44381334097</v>
      </c>
      <c r="I20" s="63">
        <v>122.68955625536788</v>
      </c>
      <c r="J20" s="63">
        <v>13741.230300601203</v>
      </c>
      <c r="K20" s="63">
        <v>1410.9298969367308</v>
      </c>
      <c r="L20" s="63">
        <v>3312.6180188949329</v>
      </c>
      <c r="M20" s="63">
        <v>0</v>
      </c>
      <c r="N20" s="63">
        <v>14692.074361580304</v>
      </c>
      <c r="O20" s="63">
        <v>40.896518751789294</v>
      </c>
      <c r="P20" s="137">
        <v>470.30996564557682</v>
      </c>
      <c r="Q20" s="63">
        <v>13.865023856160821</v>
      </c>
      <c r="R20" s="63">
        <v>49.967337475492428</v>
      </c>
      <c r="S20" s="63">
        <v>23.111375468593511</v>
      </c>
      <c r="T20" s="63">
        <v>4.6808044452467454</v>
      </c>
      <c r="U20" s="63" t="s">
        <v>188</v>
      </c>
      <c r="V20" s="63" t="s">
        <v>188</v>
      </c>
      <c r="W20" s="63">
        <v>33.221615889922617</v>
      </c>
      <c r="X20" s="63">
        <v>20.96516097161005</v>
      </c>
      <c r="Y20" s="63">
        <v>3.651563427907095</v>
      </c>
      <c r="Z20" s="63">
        <v>93.125003110954225</v>
      </c>
      <c r="AA20" s="63">
        <v>10.194444156510402</v>
      </c>
      <c r="AB20" s="63">
        <v>145.9191431848632</v>
      </c>
      <c r="AC20" s="63">
        <v>11.247987899197993</v>
      </c>
      <c r="AD20" s="63" t="s">
        <v>188</v>
      </c>
      <c r="AE20" s="63">
        <v>0.49896191566150572</v>
      </c>
      <c r="AF20" s="63">
        <v>1.9593144057696538E-2</v>
      </c>
      <c r="AG20" s="63">
        <v>22.067289575151616</v>
      </c>
      <c r="AH20" s="63">
        <v>37.686402362922529</v>
      </c>
      <c r="AI20" s="63">
        <v>4.0418414458005261</v>
      </c>
      <c r="AJ20" s="63">
        <v>14.283960881069062</v>
      </c>
      <c r="AK20" s="63">
        <v>2.2969461444963679</v>
      </c>
      <c r="AL20" s="63">
        <v>0.38034976481543847</v>
      </c>
      <c r="AM20" s="63">
        <v>2.0593154223734564</v>
      </c>
      <c r="AN20" s="63">
        <v>0.27311312861352771</v>
      </c>
      <c r="AO20" s="63">
        <v>1.9999098674154383</v>
      </c>
      <c r="AP20" s="63">
        <v>0.35765214337251899</v>
      </c>
      <c r="AQ20" s="63">
        <v>1.3289157137189291</v>
      </c>
      <c r="AR20" s="63">
        <v>0.12512453452413497</v>
      </c>
      <c r="AS20" s="63">
        <v>1.4715323554995965</v>
      </c>
      <c r="AT20" s="63">
        <v>0.14178137001952015</v>
      </c>
      <c r="AU20" s="63">
        <v>4.1457249106745655</v>
      </c>
      <c r="AV20" s="63">
        <v>0.94097764799982275</v>
      </c>
      <c r="AW20" s="63">
        <v>1.4891428522607801</v>
      </c>
      <c r="AX20" s="63">
        <v>2.5136164253365876</v>
      </c>
      <c r="AY20" s="137" t="s">
        <v>119</v>
      </c>
      <c r="AZ20" s="63">
        <v>98.708578866303057</v>
      </c>
      <c r="BA20" s="63">
        <v>80.756790174255542</v>
      </c>
      <c r="BB20" s="63">
        <v>7.757344535537122</v>
      </c>
    </row>
    <row r="21" spans="1:54">
      <c r="A21" s="127" t="s">
        <v>78</v>
      </c>
      <c r="B21" s="17" t="s">
        <v>58</v>
      </c>
      <c r="C21" s="17" t="s">
        <v>59</v>
      </c>
      <c r="D21" s="113">
        <v>135.1</v>
      </c>
      <c r="E21" s="17" t="s">
        <v>182</v>
      </c>
      <c r="F21" s="63">
        <v>5417.6411639309463</v>
      </c>
      <c r="G21" s="63">
        <v>101592.59041263179</v>
      </c>
      <c r="H21" s="63">
        <v>288950.31694745837</v>
      </c>
      <c r="I21" s="63">
        <v>66.18409798868521</v>
      </c>
      <c r="J21" s="63">
        <v>13662.288799092878</v>
      </c>
      <c r="K21" s="63">
        <v>1229.1332483612969</v>
      </c>
      <c r="L21" s="63">
        <v>3829.2228122025017</v>
      </c>
      <c r="M21" s="63">
        <v>0</v>
      </c>
      <c r="N21" s="63">
        <v>12054.960705081949</v>
      </c>
      <c r="O21" s="63">
        <v>47.274355706203721</v>
      </c>
      <c r="P21" s="137">
        <v>453.83381477955578</v>
      </c>
      <c r="Q21" s="63">
        <v>15.671524222838148</v>
      </c>
      <c r="R21" s="63">
        <v>67.765256912393454</v>
      </c>
      <c r="S21" s="63">
        <v>22.618726774806987</v>
      </c>
      <c r="T21" s="63">
        <v>3.5300340411415281</v>
      </c>
      <c r="U21" s="63">
        <v>2.1742455049088671</v>
      </c>
      <c r="V21" s="63">
        <v>11.594341488131805</v>
      </c>
      <c r="W21" s="63">
        <v>35.023214526668887</v>
      </c>
      <c r="X21" s="63">
        <v>23.796138474733674</v>
      </c>
      <c r="Y21" s="63">
        <v>5.0587164082029767</v>
      </c>
      <c r="Z21" s="63">
        <v>85.408587265156854</v>
      </c>
      <c r="AA21" s="63">
        <v>10.749687317337072</v>
      </c>
      <c r="AB21" s="63">
        <v>119.86176839016674</v>
      </c>
      <c r="AC21" s="63">
        <v>14.026631161903749</v>
      </c>
      <c r="AD21" s="63" t="s">
        <v>188</v>
      </c>
      <c r="AE21" s="63">
        <v>0.52108368166229091</v>
      </c>
      <c r="AF21" s="63">
        <v>3.76448525909375E-2</v>
      </c>
      <c r="AG21" s="63">
        <v>28.228981591835051</v>
      </c>
      <c r="AH21" s="63">
        <v>50.487278837365459</v>
      </c>
      <c r="AI21" s="63">
        <v>5.5898541919410496</v>
      </c>
      <c r="AJ21" s="63">
        <v>20.196519033236875</v>
      </c>
      <c r="AK21" s="63">
        <v>3.5040265587650228</v>
      </c>
      <c r="AL21" s="63">
        <v>0.62395087062250432</v>
      </c>
      <c r="AM21" s="63">
        <v>2.8991805411615141</v>
      </c>
      <c r="AN21" s="63">
        <v>0.36840451535100743</v>
      </c>
      <c r="AO21" s="63">
        <v>2.5108066100220032</v>
      </c>
      <c r="AP21" s="63">
        <v>0.4210477627932977</v>
      </c>
      <c r="AQ21" s="63">
        <v>1.4548366251210496</v>
      </c>
      <c r="AR21" s="63">
        <v>0.14123455244659799</v>
      </c>
      <c r="AS21" s="63">
        <v>1.560745422166973</v>
      </c>
      <c r="AT21" s="63">
        <v>0.15766291789005499</v>
      </c>
      <c r="AU21" s="63">
        <v>3.9504144633483533</v>
      </c>
      <c r="AV21" s="63">
        <v>1.0313946350201357</v>
      </c>
      <c r="AW21" s="63">
        <v>1.7280110820183574</v>
      </c>
      <c r="AX21" s="63">
        <v>4.9852677217756378</v>
      </c>
      <c r="AY21" s="137" t="s">
        <v>119</v>
      </c>
      <c r="AZ21" s="63">
        <v>128.89421734805552</v>
      </c>
      <c r="BA21" s="63">
        <v>108.63061108376596</v>
      </c>
      <c r="BB21" s="63">
        <v>9.5139189469524972</v>
      </c>
    </row>
    <row r="22" spans="1:54">
      <c r="A22" s="127" t="s">
        <v>214</v>
      </c>
      <c r="B22" s="17" t="s">
        <v>58</v>
      </c>
      <c r="C22" s="17" t="s">
        <v>59</v>
      </c>
      <c r="D22" s="113">
        <v>135.5</v>
      </c>
      <c r="E22" s="17" t="s">
        <v>182</v>
      </c>
      <c r="F22" s="63">
        <v>5030.6407244345637</v>
      </c>
      <c r="G22" s="63">
        <v>105801.90059027338</v>
      </c>
      <c r="H22" s="63">
        <v>287766.51340815745</v>
      </c>
      <c r="I22" s="63">
        <v>128.73686893238056</v>
      </c>
      <c r="J22" s="63">
        <v>13923.387516840543</v>
      </c>
      <c r="K22" s="63">
        <v>1683.482132192669</v>
      </c>
      <c r="L22" s="63">
        <v>3792.7862154693657</v>
      </c>
      <c r="M22" s="63">
        <v>9.9028360717215822</v>
      </c>
      <c r="N22" s="63">
        <v>13220.286155748312</v>
      </c>
      <c r="O22" s="63">
        <v>49.514180358607909</v>
      </c>
      <c r="P22" s="137">
        <v>455.53045929919278</v>
      </c>
      <c r="Q22" s="63">
        <v>17.560216950985694</v>
      </c>
      <c r="R22" s="63">
        <v>62.723899017644946</v>
      </c>
      <c r="S22" s="63">
        <v>24.264396972184546</v>
      </c>
      <c r="T22" s="63">
        <v>3.964336445560225</v>
      </c>
      <c r="U22" s="63" t="s">
        <v>188</v>
      </c>
      <c r="V22" s="63">
        <v>17.719061161183713</v>
      </c>
      <c r="W22" s="63">
        <v>38.79536038619225</v>
      </c>
      <c r="X22" s="63">
        <v>25.233657292743779</v>
      </c>
      <c r="Y22" s="63">
        <v>6.3351991217696435</v>
      </c>
      <c r="Z22" s="63">
        <v>89.861500994221601</v>
      </c>
      <c r="AA22" s="63">
        <v>11.742540911098246</v>
      </c>
      <c r="AB22" s="63">
        <v>121.92062857526032</v>
      </c>
      <c r="AC22" s="63">
        <v>19.179063403787531</v>
      </c>
      <c r="AD22" s="63">
        <v>1.1672367661648162</v>
      </c>
      <c r="AE22" s="63">
        <v>1.9835349251940781</v>
      </c>
      <c r="AF22" s="63">
        <v>0.15294601494453766</v>
      </c>
      <c r="AG22" s="63">
        <v>33.710559569644843</v>
      </c>
      <c r="AH22" s="63">
        <v>65.336396658383947</v>
      </c>
      <c r="AI22" s="63">
        <v>7.154245169353266</v>
      </c>
      <c r="AJ22" s="63">
        <v>25.811492801182609</v>
      </c>
      <c r="AK22" s="63">
        <v>4.5727316206513811</v>
      </c>
      <c r="AL22" s="63">
        <v>0.87989845455082327</v>
      </c>
      <c r="AM22" s="63">
        <v>3.7661565570026445</v>
      </c>
      <c r="AN22" s="63">
        <v>0.46408266096316453</v>
      </c>
      <c r="AO22" s="63">
        <v>2.9547826132897388</v>
      </c>
      <c r="AP22" s="63">
        <v>0.48649412596901087</v>
      </c>
      <c r="AQ22" s="63">
        <v>1.5709613112042935</v>
      </c>
      <c r="AR22" s="63">
        <v>0.163497017932029</v>
      </c>
      <c r="AS22" s="63">
        <v>1.5213144259201152</v>
      </c>
      <c r="AT22" s="63">
        <v>0.16272064960565827</v>
      </c>
      <c r="AU22" s="63">
        <v>4.6668203623395899</v>
      </c>
      <c r="AV22" s="63">
        <v>2.0994293522363487</v>
      </c>
      <c r="AW22" s="63">
        <v>2.1832645028036932</v>
      </c>
      <c r="AX22" s="63">
        <v>5.3407738598064709</v>
      </c>
      <c r="AY22" s="137" t="s">
        <v>119</v>
      </c>
      <c r="AZ22" s="63">
        <v>160.29787454675173</v>
      </c>
      <c r="BA22" s="63">
        <v>137.46532427376684</v>
      </c>
      <c r="BB22" s="63">
        <v>11.090009361886654</v>
      </c>
    </row>
    <row r="23" spans="1:54">
      <c r="A23" s="127" t="s">
        <v>80</v>
      </c>
      <c r="B23" s="17" t="s">
        <v>58</v>
      </c>
      <c r="C23" s="17" t="s">
        <v>59</v>
      </c>
      <c r="D23" s="113">
        <v>137.5</v>
      </c>
      <c r="E23" s="17" t="s">
        <v>182</v>
      </c>
      <c r="F23" s="63">
        <v>7025.6723575043643</v>
      </c>
      <c r="G23" s="63">
        <v>110858.23152078915</v>
      </c>
      <c r="H23" s="63">
        <v>253209.16221053142</v>
      </c>
      <c r="I23" s="63">
        <v>78.60892148256633</v>
      </c>
      <c r="J23" s="63">
        <v>10582.72605459049</v>
      </c>
      <c r="K23" s="63">
        <v>2397.5721052182726</v>
      </c>
      <c r="L23" s="63">
        <v>3900.9677285723537</v>
      </c>
      <c r="M23" s="63">
        <v>0</v>
      </c>
      <c r="N23" s="63">
        <v>16075.524443184811</v>
      </c>
      <c r="O23" s="63">
        <v>68.782806297245529</v>
      </c>
      <c r="P23" s="137">
        <v>393.04460741283162</v>
      </c>
      <c r="Q23" s="63">
        <v>14.411019557509498</v>
      </c>
      <c r="R23" s="63">
        <v>59.757992830860367</v>
      </c>
      <c r="S23" s="63">
        <v>22.65473124731944</v>
      </c>
      <c r="T23" s="63">
        <v>2.6003941443095768</v>
      </c>
      <c r="U23" s="63" t="s">
        <v>188</v>
      </c>
      <c r="V23" s="63">
        <v>17.974895677202227</v>
      </c>
      <c r="W23" s="63">
        <v>34.158023841315135</v>
      </c>
      <c r="X23" s="63">
        <v>26.46469654589729</v>
      </c>
      <c r="Y23" s="63">
        <v>3.6525491275995599</v>
      </c>
      <c r="Z23" s="63">
        <v>113.09037799903818</v>
      </c>
      <c r="AA23" s="63">
        <v>9.3762230405716132</v>
      </c>
      <c r="AB23" s="63">
        <v>108.62224602797978</v>
      </c>
      <c r="AC23" s="63">
        <v>14.541472731721054</v>
      </c>
      <c r="AD23" s="63" t="s">
        <v>188</v>
      </c>
      <c r="AE23" s="63">
        <v>0.60119471238222455</v>
      </c>
      <c r="AF23" s="63">
        <v>5.509123811210213E-3</v>
      </c>
      <c r="AG23" s="63">
        <v>22.376574697497258</v>
      </c>
      <c r="AH23" s="63">
        <v>36.236020068701976</v>
      </c>
      <c r="AI23" s="63">
        <v>3.924640295400089</v>
      </c>
      <c r="AJ23" s="63">
        <v>13.854036455918838</v>
      </c>
      <c r="AK23" s="63">
        <v>2.3900773668198094</v>
      </c>
      <c r="AL23" s="63">
        <v>0.45100879287694834</v>
      </c>
      <c r="AM23" s="63">
        <v>2.0979780031003186</v>
      </c>
      <c r="AN23" s="63">
        <v>0.27744277797433681</v>
      </c>
      <c r="AO23" s="63">
        <v>2.0409150037805515</v>
      </c>
      <c r="AP23" s="63">
        <v>0.34917577675700912</v>
      </c>
      <c r="AQ23" s="63">
        <v>1.3154606564049065</v>
      </c>
      <c r="AR23" s="63">
        <v>0.1232627189659817</v>
      </c>
      <c r="AS23" s="63">
        <v>1.5087879390841106</v>
      </c>
      <c r="AT23" s="63">
        <v>0.15449210735886856</v>
      </c>
      <c r="AU23" s="63">
        <v>3.1254544648610518</v>
      </c>
      <c r="AV23" s="63">
        <v>1.158406701979825</v>
      </c>
      <c r="AW23" s="63">
        <v>1.6290185554998846</v>
      </c>
      <c r="AX23" s="63">
        <v>2.6855130767311253</v>
      </c>
      <c r="AY23" s="137" t="s">
        <v>119</v>
      </c>
      <c r="AZ23" s="63">
        <v>96.476095701212628</v>
      </c>
      <c r="BA23" s="63">
        <v>79.232357677214921</v>
      </c>
      <c r="BB23" s="63">
        <v>7.8675149834260827</v>
      </c>
    </row>
    <row r="24" spans="1:54">
      <c r="A24" s="127" t="s">
        <v>81</v>
      </c>
      <c r="B24" s="17" t="s">
        <v>58</v>
      </c>
      <c r="C24" s="17" t="s">
        <v>59</v>
      </c>
      <c r="D24" s="113">
        <v>139</v>
      </c>
      <c r="E24" s="17" t="s">
        <v>182</v>
      </c>
      <c r="F24" s="63">
        <v>4606.3598628520085</v>
      </c>
      <c r="G24" s="63">
        <v>79730.08093049498</v>
      </c>
      <c r="H24" s="63">
        <v>334421.72604305582</v>
      </c>
      <c r="I24" s="63">
        <v>130.17973525451328</v>
      </c>
      <c r="J24" s="63">
        <v>13658.858375935086</v>
      </c>
      <c r="K24" s="63">
        <v>961.32727572563658</v>
      </c>
      <c r="L24" s="63">
        <v>3454.7698971390059</v>
      </c>
      <c r="M24" s="63">
        <v>0</v>
      </c>
      <c r="N24" s="63">
        <v>10694.765942447706</v>
      </c>
      <c r="O24" s="63">
        <v>40.055303155234853</v>
      </c>
      <c r="P24" s="137">
        <v>480.66363786281829</v>
      </c>
      <c r="Q24" s="63">
        <v>11.686995044060994</v>
      </c>
      <c r="R24" s="63">
        <v>41.000957529710419</v>
      </c>
      <c r="S24" s="63">
        <v>19.487581835850737</v>
      </c>
      <c r="T24" s="63">
        <v>1.7390621529665282</v>
      </c>
      <c r="U24" s="63" t="s">
        <v>188</v>
      </c>
      <c r="V24" s="63" t="s">
        <v>188</v>
      </c>
      <c r="W24" s="63">
        <v>30.222318065812722</v>
      </c>
      <c r="X24" s="63">
        <v>17.854969859326307</v>
      </c>
      <c r="Y24" s="63">
        <v>3.6523376776550691</v>
      </c>
      <c r="Z24" s="63">
        <v>71.229428187701274</v>
      </c>
      <c r="AA24" s="63">
        <v>10.540669680620903</v>
      </c>
      <c r="AB24" s="63">
        <v>136.1534378245029</v>
      </c>
      <c r="AC24" s="63">
        <v>11.88539873968503</v>
      </c>
      <c r="AD24" s="63" t="s">
        <v>188</v>
      </c>
      <c r="AE24" s="63">
        <v>0.51044458829952211</v>
      </c>
      <c r="AF24" s="63">
        <v>1.4431026601695696E-2</v>
      </c>
      <c r="AG24" s="63">
        <v>20.907814119134844</v>
      </c>
      <c r="AH24" s="63">
        <v>36.947682749436176</v>
      </c>
      <c r="AI24" s="63">
        <v>4.0912352780012791</v>
      </c>
      <c r="AJ24" s="63">
        <v>14.804736943952944</v>
      </c>
      <c r="AK24" s="63">
        <v>2.4629977414698119</v>
      </c>
      <c r="AL24" s="63">
        <v>0.41623545428772141</v>
      </c>
      <c r="AM24" s="63">
        <v>2.1426421416884223</v>
      </c>
      <c r="AN24" s="63">
        <v>0.28909336727566864</v>
      </c>
      <c r="AO24" s="63">
        <v>2.1860902544872456</v>
      </c>
      <c r="AP24" s="63">
        <v>0.38715519385410635</v>
      </c>
      <c r="AQ24" s="63">
        <v>1.4297585885652602</v>
      </c>
      <c r="AR24" s="63">
        <v>0.13761720219761411</v>
      </c>
      <c r="AS24" s="63">
        <v>1.6150918998437405</v>
      </c>
      <c r="AT24" s="63">
        <v>0.16815131804003383</v>
      </c>
      <c r="AU24" s="63">
        <v>3.9340957332574833</v>
      </c>
      <c r="AV24" s="63">
        <v>0.89360618904321343</v>
      </c>
      <c r="AW24" s="63">
        <v>1.3957702186072345</v>
      </c>
      <c r="AX24" s="63">
        <v>2.7130853590763584</v>
      </c>
      <c r="AY24" s="137" t="s">
        <v>119</v>
      </c>
      <c r="AZ24" s="63">
        <v>98.526971932855787</v>
      </c>
      <c r="BA24" s="63">
        <v>79.630702286282769</v>
      </c>
      <c r="BB24" s="63">
        <v>8.3555999659520896</v>
      </c>
    </row>
    <row r="25" spans="1:54">
      <c r="A25" s="127" t="s">
        <v>82</v>
      </c>
      <c r="B25" s="17" t="s">
        <v>58</v>
      </c>
      <c r="C25" s="17" t="s">
        <v>59</v>
      </c>
      <c r="D25" s="113">
        <v>140.5</v>
      </c>
      <c r="E25" s="17" t="s">
        <v>182</v>
      </c>
      <c r="F25" s="63">
        <v>5031.9513922783735</v>
      </c>
      <c r="G25" s="63">
        <v>84870.238053397712</v>
      </c>
      <c r="H25" s="63">
        <v>325941.8893856642</v>
      </c>
      <c r="I25" s="63">
        <v>70.306706079737751</v>
      </c>
      <c r="J25" s="63">
        <v>14844.758797978913</v>
      </c>
      <c r="K25" s="63">
        <v>1335.8274155150173</v>
      </c>
      <c r="L25" s="63">
        <v>3545.4667494496321</v>
      </c>
      <c r="M25" s="63">
        <v>0</v>
      </c>
      <c r="N25" s="63">
        <v>12795.820506512271</v>
      </c>
      <c r="O25" s="63">
        <v>50.219075771241251</v>
      </c>
      <c r="P25" s="137">
        <v>522.27838802090901</v>
      </c>
      <c r="Q25" s="63">
        <v>11.843325207433196</v>
      </c>
      <c r="R25" s="63">
        <v>49.302405592681971</v>
      </c>
      <c r="S25" s="63">
        <v>19.17572554463155</v>
      </c>
      <c r="T25" s="63">
        <v>5.0105047698123135</v>
      </c>
      <c r="U25" s="63">
        <v>4.480786955924307</v>
      </c>
      <c r="V25" s="63" t="s">
        <v>188</v>
      </c>
      <c r="W25" s="63">
        <v>110.00684146695643</v>
      </c>
      <c r="X25" s="63">
        <v>18.041430304877075</v>
      </c>
      <c r="Y25" s="63">
        <v>4.0946088334507813</v>
      </c>
      <c r="Z25" s="63">
        <v>81.51202008706079</v>
      </c>
      <c r="AA25" s="63">
        <v>10.207769693128142</v>
      </c>
      <c r="AB25" s="63">
        <v>138.3575264382508</v>
      </c>
      <c r="AC25" s="63">
        <v>10.86354448180138</v>
      </c>
      <c r="AD25" s="63" t="s">
        <v>188</v>
      </c>
      <c r="AE25" s="63">
        <v>0.58796737709080893</v>
      </c>
      <c r="AF25" s="63">
        <v>1.4814200874447837E-2</v>
      </c>
      <c r="AG25" s="63">
        <v>22.16356441833895</v>
      </c>
      <c r="AH25" s="63">
        <v>38.545213913065417</v>
      </c>
      <c r="AI25" s="63">
        <v>4.1942034083812727</v>
      </c>
      <c r="AJ25" s="63">
        <v>15.143886199419505</v>
      </c>
      <c r="AK25" s="63">
        <v>2.4423063921481045</v>
      </c>
      <c r="AL25" s="63">
        <v>0.40300361773421833</v>
      </c>
      <c r="AM25" s="63">
        <v>2.1497737044188128</v>
      </c>
      <c r="AN25" s="63">
        <v>0.28441885825143659</v>
      </c>
      <c r="AO25" s="63">
        <v>2.101454429647025</v>
      </c>
      <c r="AP25" s="63">
        <v>0.36815473109737468</v>
      </c>
      <c r="AQ25" s="63">
        <v>1.3322603230069541</v>
      </c>
      <c r="AR25" s="63">
        <v>0.12802410600477854</v>
      </c>
      <c r="AS25" s="63">
        <v>1.5165883573278862</v>
      </c>
      <c r="AT25" s="63">
        <v>0.15426439822821417</v>
      </c>
      <c r="AU25" s="63">
        <v>4.0049900779723755</v>
      </c>
      <c r="AV25" s="63">
        <v>0.85233387910095282</v>
      </c>
      <c r="AW25" s="63">
        <v>1.6305189095347055</v>
      </c>
      <c r="AX25" s="63">
        <v>2.7128700535718511</v>
      </c>
      <c r="AY25" s="137" t="s">
        <v>119</v>
      </c>
      <c r="AZ25" s="63">
        <v>101.13488655019809</v>
      </c>
      <c r="BA25" s="63">
        <v>82.892177949087483</v>
      </c>
      <c r="BB25" s="63">
        <v>8.0349389079824807</v>
      </c>
    </row>
    <row r="26" spans="1:54">
      <c r="A26" s="128" t="s">
        <v>83</v>
      </c>
      <c r="B26" s="56" t="s">
        <v>58</v>
      </c>
      <c r="C26" s="56" t="s">
        <v>59</v>
      </c>
      <c r="D26" s="114">
        <v>141.5</v>
      </c>
      <c r="E26" s="17" t="s">
        <v>182</v>
      </c>
      <c r="F26" s="63">
        <v>4566.43104522867</v>
      </c>
      <c r="G26" s="63">
        <v>87592.450049386302</v>
      </c>
      <c r="H26" s="63">
        <v>309677.16683562653</v>
      </c>
      <c r="I26" s="63">
        <v>128.49264845881538</v>
      </c>
      <c r="J26" s="63">
        <v>14529.553325727586</v>
      </c>
      <c r="K26" s="63">
        <v>1443.0712826913111</v>
      </c>
      <c r="L26" s="63">
        <v>3469.3015083880155</v>
      </c>
      <c r="M26" s="63">
        <v>9.8840498814473374</v>
      </c>
      <c r="N26" s="63">
        <v>14826.074822171006</v>
      </c>
      <c r="O26" s="63">
        <v>49.420249407236689</v>
      </c>
      <c r="P26" s="137">
        <v>484.31844419091954</v>
      </c>
      <c r="Q26" s="63">
        <v>14.734948953282109</v>
      </c>
      <c r="R26" s="63">
        <v>57.235265002893335</v>
      </c>
      <c r="S26" s="63">
        <v>23.672167020380066</v>
      </c>
      <c r="T26" s="63">
        <v>6.4837222149262876</v>
      </c>
      <c r="U26" s="63">
        <v>3.2926589358958083</v>
      </c>
      <c r="V26" s="63" t="s">
        <v>188</v>
      </c>
      <c r="W26" s="63">
        <v>34.900472872739499</v>
      </c>
      <c r="X26" s="63">
        <v>20.24550433426775</v>
      </c>
      <c r="Y26" s="63">
        <v>4.431503899460508</v>
      </c>
      <c r="Z26" s="63">
        <v>93.524977133767933</v>
      </c>
      <c r="AA26" s="63">
        <v>10.041284961889046</v>
      </c>
      <c r="AB26" s="63">
        <v>148.13316364039221</v>
      </c>
      <c r="AC26" s="63">
        <v>15.988583227181492</v>
      </c>
      <c r="AD26" s="63" t="s">
        <v>188</v>
      </c>
      <c r="AE26" s="63">
        <v>1.2828323041913547</v>
      </c>
      <c r="AF26" s="63">
        <v>0.12528062353793162</v>
      </c>
      <c r="AG26" s="63">
        <v>23.713571726031354</v>
      </c>
      <c r="AH26" s="63">
        <v>40.714188718396862</v>
      </c>
      <c r="AI26" s="63">
        <v>4.3364152662258535</v>
      </c>
      <c r="AJ26" s="63">
        <v>15.243352830462849</v>
      </c>
      <c r="AK26" s="63">
        <v>2.5146763550956686</v>
      </c>
      <c r="AL26" s="63">
        <v>0.44163848637696845</v>
      </c>
      <c r="AM26" s="63">
        <v>2.2115603922447691</v>
      </c>
      <c r="AN26" s="63">
        <v>0.29106797861046313</v>
      </c>
      <c r="AO26" s="63">
        <v>2.0422544496415456</v>
      </c>
      <c r="AP26" s="63">
        <v>0.3630504249533425</v>
      </c>
      <c r="AQ26" s="63">
        <v>1.321163854803159</v>
      </c>
      <c r="AR26" s="63">
        <v>0.13402965692670332</v>
      </c>
      <c r="AS26" s="63">
        <v>1.4605317878663886</v>
      </c>
      <c r="AT26" s="63">
        <v>0.15422045742399515</v>
      </c>
      <c r="AU26" s="63">
        <v>4.7569597116988582</v>
      </c>
      <c r="AV26" s="63">
        <v>1.6299248080535735</v>
      </c>
      <c r="AW26" s="63">
        <v>1.8746581829878664</v>
      </c>
      <c r="AX26" s="63">
        <v>2.5425766064936308</v>
      </c>
      <c r="AY26" s="137" t="s">
        <v>119</v>
      </c>
      <c r="AZ26" s="63">
        <v>104.98300734694897</v>
      </c>
      <c r="BA26" s="63">
        <v>86.963843382589573</v>
      </c>
      <c r="BB26" s="63">
        <v>7.9778790024703659</v>
      </c>
    </row>
    <row r="27" spans="1:54">
      <c r="A27" s="127" t="s">
        <v>215</v>
      </c>
      <c r="B27" s="17" t="s">
        <v>58</v>
      </c>
      <c r="C27" s="17" t="s">
        <v>85</v>
      </c>
      <c r="D27" s="113">
        <v>31.9</v>
      </c>
      <c r="E27" s="17" t="s">
        <v>182</v>
      </c>
      <c r="F27" s="63">
        <v>6082.2680984138296</v>
      </c>
      <c r="G27" s="63">
        <v>80612.747334201209</v>
      </c>
      <c r="H27" s="63">
        <v>302781.96314790443</v>
      </c>
      <c r="I27" s="63">
        <v>413.55388397175301</v>
      </c>
      <c r="J27" s="63">
        <v>21434.195205853051</v>
      </c>
      <c r="K27" s="63">
        <v>1845.8624577275802</v>
      </c>
      <c r="L27" s="63">
        <v>2783.9237067366789</v>
      </c>
      <c r="M27" s="63">
        <v>50.433400484360121</v>
      </c>
      <c r="N27" s="63">
        <v>13495.977969614769</v>
      </c>
      <c r="O27" s="63">
        <v>70.606760678104166</v>
      </c>
      <c r="P27" s="137">
        <v>484.16064464985715</v>
      </c>
      <c r="Q27" s="63">
        <v>11.986472509351842</v>
      </c>
      <c r="R27" s="63">
        <v>35.506881740041642</v>
      </c>
      <c r="S27" s="63">
        <v>58.436586037428455</v>
      </c>
      <c r="T27" s="63">
        <v>6.079524472759803</v>
      </c>
      <c r="U27" s="63">
        <v>3.9938910698323369</v>
      </c>
      <c r="V27" s="63">
        <v>15.561835340428548</v>
      </c>
      <c r="W27" s="63">
        <v>42.736892244809866</v>
      </c>
      <c r="X27" s="63">
        <v>20.252386455000028</v>
      </c>
      <c r="Y27" s="63">
        <v>7.0394068803448242</v>
      </c>
      <c r="Z27" s="63">
        <v>101.31831722512251</v>
      </c>
      <c r="AA27" s="63">
        <v>19.135008540320502</v>
      </c>
      <c r="AB27" s="63">
        <v>77.305366359246605</v>
      </c>
      <c r="AC27" s="63">
        <v>11.135617035678793</v>
      </c>
      <c r="AD27" s="63" t="s">
        <v>188</v>
      </c>
      <c r="AE27" s="63">
        <v>1.0837175351534971</v>
      </c>
      <c r="AF27" s="63">
        <v>3.9045349175066704E-2</v>
      </c>
      <c r="AG27" s="63">
        <v>38.449046577406293</v>
      </c>
      <c r="AH27" s="63">
        <v>76.249817886570227</v>
      </c>
      <c r="AI27" s="63">
        <v>8.6741668727418393</v>
      </c>
      <c r="AJ27" s="63">
        <v>32.729215953017935</v>
      </c>
      <c r="AK27" s="63">
        <v>5.9737197792773529</v>
      </c>
      <c r="AL27" s="63">
        <v>1.1677392723918423</v>
      </c>
      <c r="AM27" s="63">
        <v>5.3516950999153146</v>
      </c>
      <c r="AN27" s="63">
        <v>0.64558845148153488</v>
      </c>
      <c r="AO27" s="63">
        <v>4.3982947599335915</v>
      </c>
      <c r="AP27" s="63">
        <v>0.80100504139505246</v>
      </c>
      <c r="AQ27" s="63">
        <v>2.4335295515311812</v>
      </c>
      <c r="AR27" s="63">
        <v>0.27644484607190556</v>
      </c>
      <c r="AS27" s="63">
        <v>2.3834268387761242</v>
      </c>
      <c r="AT27" s="63">
        <v>0.27231717694919194</v>
      </c>
      <c r="AU27" s="63">
        <v>2.356223186872108</v>
      </c>
      <c r="AV27" s="63">
        <v>1.0139323770976636</v>
      </c>
      <c r="AW27" s="63">
        <v>1.8349588865530693</v>
      </c>
      <c r="AX27" s="63">
        <v>4.3540901348886667</v>
      </c>
      <c r="AY27" s="137" t="s">
        <v>119</v>
      </c>
      <c r="AZ27" s="63">
        <v>198.94101664777992</v>
      </c>
      <c r="BA27" s="63">
        <v>163.2437063414055</v>
      </c>
      <c r="BB27" s="63">
        <v>16.562301766053896</v>
      </c>
    </row>
    <row r="28" spans="1:54">
      <c r="A28" s="127" t="s">
        <v>86</v>
      </c>
      <c r="B28" s="17" t="s">
        <v>58</v>
      </c>
      <c r="C28" s="17" t="s">
        <v>85</v>
      </c>
      <c r="D28" s="113">
        <v>32.5</v>
      </c>
      <c r="E28" s="17"/>
      <c r="F28" s="63">
        <v>6634.7619338831419</v>
      </c>
      <c r="G28" s="63">
        <v>88699.395098313282</v>
      </c>
      <c r="H28" s="63">
        <v>282041.27249013755</v>
      </c>
      <c r="I28" s="63">
        <v>560.26878552790981</v>
      </c>
      <c r="J28" s="63">
        <v>19589.74893959867</v>
      </c>
      <c r="K28" s="63">
        <v>3204.3442821420804</v>
      </c>
      <c r="L28" s="63">
        <v>3155.1978974466497</v>
      </c>
      <c r="M28" s="63">
        <v>49.146384695430683</v>
      </c>
      <c r="N28" s="63">
        <v>15962.745749075886</v>
      </c>
      <c r="O28" s="63">
        <v>98.292769390861366</v>
      </c>
      <c r="P28" s="137">
        <v>461.97601613704836</v>
      </c>
      <c r="Q28" s="63">
        <v>12.725641341612237</v>
      </c>
      <c r="R28" s="63">
        <v>80.996504107819788</v>
      </c>
      <c r="S28" s="63">
        <v>63.745301360937923</v>
      </c>
      <c r="T28" s="63">
        <v>19.912139068922372</v>
      </c>
      <c r="U28" s="63">
        <v>79.456479842981608</v>
      </c>
      <c r="V28" s="63">
        <v>60.468082177646338</v>
      </c>
      <c r="W28" s="63">
        <v>81.991006518175524</v>
      </c>
      <c r="X28" s="63">
        <v>23.815307652330571</v>
      </c>
      <c r="Y28" s="63">
        <v>9.9168231058021661</v>
      </c>
      <c r="Z28" s="63">
        <v>142.38848856179948</v>
      </c>
      <c r="AA28" s="63">
        <v>19.629949179157091</v>
      </c>
      <c r="AB28" s="63">
        <v>80.658117868562371</v>
      </c>
      <c r="AC28" s="63">
        <v>10.411976755983094</v>
      </c>
      <c r="AD28" s="63">
        <v>3.4480186215511819</v>
      </c>
      <c r="AE28" s="63">
        <v>0.9783214877510179</v>
      </c>
      <c r="AF28" s="63">
        <v>2.4177194765500475E-2</v>
      </c>
      <c r="AG28" s="63">
        <v>48.039394466179097</v>
      </c>
      <c r="AH28" s="63">
        <v>91.467891873501756</v>
      </c>
      <c r="AI28" s="63">
        <v>10.705375651808854</v>
      </c>
      <c r="AJ28" s="63">
        <v>40.949199240261777</v>
      </c>
      <c r="AK28" s="63">
        <v>7.4931228641035084</v>
      </c>
      <c r="AL28" s="63">
        <v>1.4528818272981592</v>
      </c>
      <c r="AM28" s="63">
        <v>6.5134133810629375</v>
      </c>
      <c r="AN28" s="63">
        <v>0.74464672804773413</v>
      </c>
      <c r="AO28" s="63">
        <v>4.7966470530847864</v>
      </c>
      <c r="AP28" s="63">
        <v>0.80291543014295275</v>
      </c>
      <c r="AQ28" s="63">
        <v>2.3922358766235035</v>
      </c>
      <c r="AR28" s="63">
        <v>0.24793163468421298</v>
      </c>
      <c r="AS28" s="63">
        <v>2.2051788141781286</v>
      </c>
      <c r="AT28" s="63">
        <v>0.24016403257870558</v>
      </c>
      <c r="AU28" s="63">
        <v>2.2883844447448989</v>
      </c>
      <c r="AV28" s="63">
        <v>1.158790367346143</v>
      </c>
      <c r="AW28" s="63">
        <v>1.829143524392381</v>
      </c>
      <c r="AX28" s="63">
        <v>6.2919793318799249</v>
      </c>
      <c r="AY28" s="137" t="s">
        <v>119</v>
      </c>
      <c r="AZ28" s="63">
        <v>237.68094805271326</v>
      </c>
      <c r="BA28" s="63">
        <v>200.10786592315316</v>
      </c>
      <c r="BB28" s="63">
        <v>17.943132950402962</v>
      </c>
    </row>
    <row r="29" spans="1:54">
      <c r="A29" s="127" t="s">
        <v>87</v>
      </c>
      <c r="B29" s="17" t="s">
        <v>58</v>
      </c>
      <c r="C29" s="17" t="s">
        <v>85</v>
      </c>
      <c r="D29" s="113">
        <v>33.6</v>
      </c>
      <c r="E29" s="17"/>
      <c r="F29" s="63">
        <v>6185.3880053711364</v>
      </c>
      <c r="G29" s="63">
        <v>88889.71545997748</v>
      </c>
      <c r="H29" s="63">
        <v>257391.06437187575</v>
      </c>
      <c r="I29" s="63">
        <v>82.59420185213682</v>
      </c>
      <c r="J29" s="63">
        <v>14720.12219675861</v>
      </c>
      <c r="K29" s="63">
        <v>3276.2366734680941</v>
      </c>
      <c r="L29" s="63">
        <v>5203.4347166846201</v>
      </c>
      <c r="M29" s="63">
        <v>64.239934773884201</v>
      </c>
      <c r="N29" s="63">
        <v>22584.925639789861</v>
      </c>
      <c r="O29" s="63">
        <v>100.94846893038945</v>
      </c>
      <c r="P29" s="137">
        <v>385.43960864330523</v>
      </c>
      <c r="Q29" s="63">
        <v>14.628216940395058</v>
      </c>
      <c r="R29" s="63">
        <v>114.94873820217833</v>
      </c>
      <c r="S29" s="63">
        <v>80.981607653335985</v>
      </c>
      <c r="T29" s="63">
        <v>4.2727170294281942</v>
      </c>
      <c r="U29" s="63">
        <v>16.508161393163064</v>
      </c>
      <c r="V29" s="63">
        <v>52.823872620490583</v>
      </c>
      <c r="W29" s="63">
        <v>34.083380791334363</v>
      </c>
      <c r="X29" s="63">
        <v>24.429729527210018</v>
      </c>
      <c r="Y29" s="63">
        <v>6.2617806850438118</v>
      </c>
      <c r="Z29" s="63">
        <v>148.7030014066201</v>
      </c>
      <c r="AA29" s="63">
        <v>16.093047246733104</v>
      </c>
      <c r="AB29" s="63">
        <v>89.96022515152633</v>
      </c>
      <c r="AC29" s="63">
        <v>12.347744808920217</v>
      </c>
      <c r="AD29" s="63">
        <v>2.2730051500347357</v>
      </c>
      <c r="AE29" s="63">
        <v>0.90108122481912456</v>
      </c>
      <c r="AF29" s="63">
        <v>6.013053937073267E-2</v>
      </c>
      <c r="AG29" s="63">
        <v>34.49190417444693</v>
      </c>
      <c r="AH29" s="63">
        <v>63.265311638740663</v>
      </c>
      <c r="AI29" s="63">
        <v>7.2295261016150416</v>
      </c>
      <c r="AJ29" s="63">
        <v>26.773697315915928</v>
      </c>
      <c r="AK29" s="63">
        <v>4.7648055673033012</v>
      </c>
      <c r="AL29" s="63">
        <v>0.93977233874547406</v>
      </c>
      <c r="AM29" s="63">
        <v>4.3120320860514827</v>
      </c>
      <c r="AN29" s="63">
        <v>0.52415653242925886</v>
      </c>
      <c r="AO29" s="63">
        <v>3.572650221719226</v>
      </c>
      <c r="AP29" s="63">
        <v>0.64525951707333495</v>
      </c>
      <c r="AQ29" s="63">
        <v>2.0315746474845637</v>
      </c>
      <c r="AR29" s="63">
        <v>0.21622415952346483</v>
      </c>
      <c r="AS29" s="63">
        <v>2.0076515355043529</v>
      </c>
      <c r="AT29" s="63">
        <v>0.23538317388223906</v>
      </c>
      <c r="AU29" s="63">
        <v>2.4848582687391128</v>
      </c>
      <c r="AV29" s="63">
        <v>1.4091625364236668</v>
      </c>
      <c r="AW29" s="63">
        <v>2.276012181937054</v>
      </c>
      <c r="AX29" s="63">
        <v>3.1888434575017435</v>
      </c>
      <c r="AY29" s="137" t="s">
        <v>119</v>
      </c>
      <c r="AZ29" s="63">
        <v>167.1029962571684</v>
      </c>
      <c r="BA29" s="63">
        <v>137.46501713676736</v>
      </c>
      <c r="BB29" s="63">
        <v>13.544931873667922</v>
      </c>
    </row>
    <row r="30" spans="1:54">
      <c r="A30" s="127" t="s">
        <v>88</v>
      </c>
      <c r="B30" s="17" t="s">
        <v>58</v>
      </c>
      <c r="C30" s="17" t="s">
        <v>85</v>
      </c>
      <c r="D30" s="113">
        <v>41.2</v>
      </c>
      <c r="E30" s="17"/>
      <c r="F30" s="63">
        <v>7908.8004661023224</v>
      </c>
      <c r="G30" s="63">
        <v>102948.45352485735</v>
      </c>
      <c r="H30" s="63">
        <v>221920.73485196111</v>
      </c>
      <c r="I30" s="63">
        <v>123.73612202506894</v>
      </c>
      <c r="J30" s="63">
        <v>9496.7473654240403</v>
      </c>
      <c r="K30" s="63">
        <v>3536.7908212165539</v>
      </c>
      <c r="L30" s="63">
        <v>3681.1496302458004</v>
      </c>
      <c r="M30" s="63">
        <v>20.622687004178154</v>
      </c>
      <c r="N30" s="63">
        <v>20612.375660676065</v>
      </c>
      <c r="O30" s="63">
        <v>113.42477852297985</v>
      </c>
      <c r="P30" s="137">
        <v>350.58567907102866</v>
      </c>
      <c r="Q30" s="63">
        <v>18.655593250294661</v>
      </c>
      <c r="R30" s="63">
        <v>92.11771818259821</v>
      </c>
      <c r="S30" s="63">
        <v>35.685049205624253</v>
      </c>
      <c r="T30" s="63">
        <v>3.6287686822070451</v>
      </c>
      <c r="U30" s="63">
        <v>12.571301431089568</v>
      </c>
      <c r="V30" s="63">
        <v>68.826030943283143</v>
      </c>
      <c r="W30" s="63">
        <v>54.431856359003454</v>
      </c>
      <c r="X30" s="63">
        <v>27.389597422708771</v>
      </c>
      <c r="Y30" s="63">
        <v>6.3205243960451618</v>
      </c>
      <c r="Z30" s="63">
        <v>167.76733601936729</v>
      </c>
      <c r="AA30" s="63">
        <v>14.854724492099411</v>
      </c>
      <c r="AB30" s="63">
        <v>121.30961078836781</v>
      </c>
      <c r="AC30" s="63">
        <v>11.448070296914269</v>
      </c>
      <c r="AD30" s="63">
        <v>1.5845020227970219</v>
      </c>
      <c r="AE30" s="63">
        <v>0.95837541789456127</v>
      </c>
      <c r="AF30" s="63">
        <v>1.9948948630323673E-2</v>
      </c>
      <c r="AG30" s="63">
        <v>40.423765418738398</v>
      </c>
      <c r="AH30" s="63">
        <v>70.46954348117454</v>
      </c>
      <c r="AI30" s="63">
        <v>8.2583344491029873</v>
      </c>
      <c r="AJ30" s="63">
        <v>30.172899535209488</v>
      </c>
      <c r="AK30" s="63">
        <v>5.8770298500626632</v>
      </c>
      <c r="AL30" s="63">
        <v>1.2326064878990042</v>
      </c>
      <c r="AM30" s="63">
        <v>5.2381770759845869</v>
      </c>
      <c r="AN30" s="63">
        <v>0.66956090763434928</v>
      </c>
      <c r="AO30" s="63">
        <v>4.2922874559211692</v>
      </c>
      <c r="AP30" s="63">
        <v>0.67890629217056464</v>
      </c>
      <c r="AQ30" s="63">
        <v>1.9945354978833347</v>
      </c>
      <c r="AR30" s="63">
        <v>0.19275046119845382</v>
      </c>
      <c r="AS30" s="63">
        <v>1.8061831727317748</v>
      </c>
      <c r="AT30" s="63">
        <v>0.16737151013163015</v>
      </c>
      <c r="AU30" s="63">
        <v>3.3667297213379048</v>
      </c>
      <c r="AV30" s="63">
        <v>1.1168800071369431</v>
      </c>
      <c r="AW30" s="63">
        <v>1.7621850316289818</v>
      </c>
      <c r="AX30" s="63">
        <v>4.3617029212174154</v>
      </c>
      <c r="AY30" s="137" t="s">
        <v>119</v>
      </c>
      <c r="AZ30" s="63">
        <v>186.32867608794237</v>
      </c>
      <c r="BA30" s="63">
        <v>156.43417922218708</v>
      </c>
      <c r="BB30" s="63">
        <v>15.039772373655865</v>
      </c>
    </row>
    <row r="31" spans="1:54">
      <c r="A31" s="127" t="s">
        <v>216</v>
      </c>
      <c r="B31" s="17" t="s">
        <v>58</v>
      </c>
      <c r="C31" s="17" t="s">
        <v>85</v>
      </c>
      <c r="D31" s="113">
        <v>43.7</v>
      </c>
      <c r="E31" s="17"/>
      <c r="F31" s="63">
        <v>7382.7854489304455</v>
      </c>
      <c r="G31" s="63">
        <v>110096.30536628369</v>
      </c>
      <c r="H31" s="63">
        <v>245477.4569576511</v>
      </c>
      <c r="I31" s="63">
        <v>101.17990221605362</v>
      </c>
      <c r="J31" s="63">
        <v>11500.369543365683</v>
      </c>
      <c r="K31" s="63">
        <v>2739.3930561514139</v>
      </c>
      <c r="L31" s="63">
        <v>3211.0933033910187</v>
      </c>
      <c r="M31" s="63">
        <v>12.773762617085458</v>
      </c>
      <c r="N31" s="63">
        <v>19736.414528360918</v>
      </c>
      <c r="O31" s="63">
        <v>90.775858173315328</v>
      </c>
      <c r="P31" s="137">
        <v>356.37667142128936</v>
      </c>
      <c r="Q31" s="63">
        <v>19.524760475683856</v>
      </c>
      <c r="R31" s="63">
        <v>93.652326281137107</v>
      </c>
      <c r="S31" s="63">
        <v>40.489523341055609</v>
      </c>
      <c r="T31" s="63">
        <v>3.8309356865311983</v>
      </c>
      <c r="U31" s="63">
        <v>9.1469982279824027</v>
      </c>
      <c r="V31" s="63">
        <v>42.53185001761635</v>
      </c>
      <c r="W31" s="63">
        <v>292.28106653851029</v>
      </c>
      <c r="X31" s="63">
        <v>27.52455750047756</v>
      </c>
      <c r="Y31" s="63">
        <v>4.3293005467991339</v>
      </c>
      <c r="Z31" s="63">
        <v>154.45783335739213</v>
      </c>
      <c r="AA31" s="63">
        <v>9.526694406850952</v>
      </c>
      <c r="AB31" s="63">
        <v>77.886477424551728</v>
      </c>
      <c r="AC31" s="63">
        <v>13.874183038465679</v>
      </c>
      <c r="AD31" s="63">
        <v>2.1938180525831181</v>
      </c>
      <c r="AE31" s="63">
        <v>1.6127229333869959</v>
      </c>
      <c r="AF31" s="63">
        <v>0.20631527890041043</v>
      </c>
      <c r="AG31" s="63">
        <v>26.288773568180265</v>
      </c>
      <c r="AH31" s="63">
        <v>43.721922671805281</v>
      </c>
      <c r="AI31" s="63">
        <v>4.693458078829555</v>
      </c>
      <c r="AJ31" s="63">
        <v>16.511491854768664</v>
      </c>
      <c r="AK31" s="63">
        <v>2.864134764546558</v>
      </c>
      <c r="AL31" s="63">
        <v>0.54436088368866442</v>
      </c>
      <c r="AM31" s="63">
        <v>2.5081933581263764</v>
      </c>
      <c r="AN31" s="63">
        <v>0.31931919845722773</v>
      </c>
      <c r="AO31" s="63">
        <v>2.1277428760165518</v>
      </c>
      <c r="AP31" s="63">
        <v>0.33413539599386644</v>
      </c>
      <c r="AQ31" s="63">
        <v>1.1639776761601053</v>
      </c>
      <c r="AR31" s="63">
        <v>9.8235793167621557E-2</v>
      </c>
      <c r="AS31" s="63">
        <v>1.2179652692159897</v>
      </c>
      <c r="AT31" s="63">
        <v>0.10243403496964872</v>
      </c>
      <c r="AU31" s="63">
        <v>2.748285796438878</v>
      </c>
      <c r="AV31" s="63">
        <v>1.3509723092593813</v>
      </c>
      <c r="AW31" s="63">
        <v>2.1879765708068999</v>
      </c>
      <c r="AX31" s="63">
        <v>2.652589899714958</v>
      </c>
      <c r="AY31" s="137" t="s">
        <v>119</v>
      </c>
      <c r="AZ31" s="63">
        <v>112.02283983077733</v>
      </c>
      <c r="BA31" s="63">
        <v>94.624141821818995</v>
      </c>
      <c r="BB31" s="63">
        <v>7.8720036021073874</v>
      </c>
    </row>
    <row r="32" spans="1:54">
      <c r="A32" s="127" t="s">
        <v>92</v>
      </c>
      <c r="B32" s="17" t="s">
        <v>58</v>
      </c>
      <c r="C32" s="17" t="s">
        <v>85</v>
      </c>
      <c r="D32" s="113">
        <v>48</v>
      </c>
      <c r="E32" s="17"/>
      <c r="F32" s="63">
        <v>3235.3481290522077</v>
      </c>
      <c r="G32" s="63">
        <v>49474.702445506431</v>
      </c>
      <c r="H32" s="63">
        <v>86339.585319706894</v>
      </c>
      <c r="I32" s="63" t="s">
        <v>188</v>
      </c>
      <c r="J32" s="63">
        <v>3295.634119034547</v>
      </c>
      <c r="K32" s="63">
        <v>4832.9268635841981</v>
      </c>
      <c r="L32" s="63">
        <v>1235.8627946379549</v>
      </c>
      <c r="M32" s="63">
        <v>10.047664997056545</v>
      </c>
      <c r="N32" s="63">
        <v>10791.19220683873</v>
      </c>
      <c r="O32" s="63">
        <v>120.57197996467855</v>
      </c>
      <c r="P32" s="137">
        <v>291.3822849146398</v>
      </c>
      <c r="Q32" s="63">
        <v>12.577339181828625</v>
      </c>
      <c r="R32" s="63">
        <v>74.358940332779611</v>
      </c>
      <c r="S32" s="63">
        <v>31.560677025970595</v>
      </c>
      <c r="T32" s="63">
        <v>41.140958997669458</v>
      </c>
      <c r="U32" s="63">
        <v>83.444764128892544</v>
      </c>
      <c r="V32" s="63">
        <v>85.154593087344239</v>
      </c>
      <c r="W32" s="63">
        <v>281.64530857329851</v>
      </c>
      <c r="X32" s="63">
        <v>14.284655228030578</v>
      </c>
      <c r="Y32" s="63">
        <v>6.1769251843860919</v>
      </c>
      <c r="Z32" s="63">
        <v>172.10144167410203</v>
      </c>
      <c r="AA32" s="63">
        <v>18.508195925713643</v>
      </c>
      <c r="AB32" s="63">
        <v>45.399814688372778</v>
      </c>
      <c r="AC32" s="63">
        <v>3.7218517484726577</v>
      </c>
      <c r="AD32" s="63">
        <v>1.6063387072552131</v>
      </c>
      <c r="AE32" s="63">
        <v>1.0869354697905071</v>
      </c>
      <c r="AF32" s="63">
        <v>1.824244722091822E-2</v>
      </c>
      <c r="AG32" s="63">
        <v>36.857437525212738</v>
      </c>
      <c r="AH32" s="63">
        <v>70.807218164574252</v>
      </c>
      <c r="AI32" s="63">
        <v>8.493241356292387</v>
      </c>
      <c r="AJ32" s="63">
        <v>32.294945260677729</v>
      </c>
      <c r="AK32" s="63">
        <v>6.7156506405801366</v>
      </c>
      <c r="AL32" s="63">
        <v>1.4681449664186546</v>
      </c>
      <c r="AM32" s="63">
        <v>6.1450879545483001</v>
      </c>
      <c r="AN32" s="63">
        <v>0.78969657969862328</v>
      </c>
      <c r="AO32" s="63">
        <v>4.850067966720224</v>
      </c>
      <c r="AP32" s="63">
        <v>0.72655637453269339</v>
      </c>
      <c r="AQ32" s="63">
        <v>1.9836770229240137</v>
      </c>
      <c r="AR32" s="63">
        <v>0.17035988213865291</v>
      </c>
      <c r="AS32" s="63">
        <v>1.5456917181024126</v>
      </c>
      <c r="AT32" s="63">
        <v>0.12843768545613837</v>
      </c>
      <c r="AU32" s="63">
        <v>1.354876919986032</v>
      </c>
      <c r="AV32" s="63">
        <v>0.36794917994436904</v>
      </c>
      <c r="AW32" s="63">
        <v>1.4348111994591268</v>
      </c>
      <c r="AX32" s="63">
        <v>7.1633933104615366</v>
      </c>
      <c r="AY32" s="137" t="s">
        <v>119</v>
      </c>
      <c r="AZ32" s="63">
        <v>191.48440902359059</v>
      </c>
      <c r="BA32" s="63">
        <v>156.63663791375592</v>
      </c>
      <c r="BB32" s="63">
        <v>16.339575184121056</v>
      </c>
    </row>
    <row r="33" spans="1:54">
      <c r="A33" s="127" t="s">
        <v>93</v>
      </c>
      <c r="B33" s="17" t="s">
        <v>58</v>
      </c>
      <c r="C33" s="17" t="s">
        <v>85</v>
      </c>
      <c r="D33" s="113">
        <v>51</v>
      </c>
      <c r="E33" s="17"/>
      <c r="F33" s="63">
        <v>5701.1836420630661</v>
      </c>
      <c r="G33" s="63">
        <v>122928.09883891653</v>
      </c>
      <c r="H33" s="63">
        <v>252076.56127355481</v>
      </c>
      <c r="I33" s="63">
        <v>107.7543300046284</v>
      </c>
      <c r="J33" s="63">
        <v>9511.7685849540158</v>
      </c>
      <c r="K33" s="63">
        <v>2096.3115109991345</v>
      </c>
      <c r="L33" s="63">
        <v>5044.8618138530574</v>
      </c>
      <c r="M33" s="63">
        <v>9.7958481822389452</v>
      </c>
      <c r="N33" s="63">
        <v>13253.782590569293</v>
      </c>
      <c r="O33" s="63">
        <v>78.366785457911561</v>
      </c>
      <c r="P33" s="137">
        <v>362.44638274284097</v>
      </c>
      <c r="Q33" s="63">
        <v>18.056352567789752</v>
      </c>
      <c r="R33" s="63">
        <v>67.882222948589686</v>
      </c>
      <c r="S33" s="63">
        <v>26.78401336468097</v>
      </c>
      <c r="T33" s="63">
        <v>2.522416155160863</v>
      </c>
      <c r="U33" s="63">
        <v>3.686813991625967</v>
      </c>
      <c r="V33" s="63">
        <v>93.561096425546097</v>
      </c>
      <c r="W33" s="63">
        <v>25.431802283973646</v>
      </c>
      <c r="X33" s="63">
        <v>32.926394379456326</v>
      </c>
      <c r="Y33" s="63">
        <v>8.2004057336343763</v>
      </c>
      <c r="Z33" s="63">
        <v>126.49353528815161</v>
      </c>
      <c r="AA33" s="63">
        <v>16.807715168430764</v>
      </c>
      <c r="AB33" s="63">
        <v>108.52604152234736</v>
      </c>
      <c r="AC33" s="63">
        <v>16.22403915183008</v>
      </c>
      <c r="AD33" s="63">
        <v>1.7675357130960128</v>
      </c>
      <c r="AE33" s="63">
        <v>1.1378340924320927</v>
      </c>
      <c r="AF33" s="63">
        <v>4.5052461715445788E-2</v>
      </c>
      <c r="AG33" s="63">
        <v>57.001688098417773</v>
      </c>
      <c r="AH33" s="63">
        <v>104.12556225525155</v>
      </c>
      <c r="AI33" s="63">
        <v>11.553148309578475</v>
      </c>
      <c r="AJ33" s="63">
        <v>40.31221052069948</v>
      </c>
      <c r="AK33" s="63">
        <v>7.4622366853765936</v>
      </c>
      <c r="AL33" s="63">
        <v>1.5559751067917402</v>
      </c>
      <c r="AM33" s="63">
        <v>6.2778192037047198</v>
      </c>
      <c r="AN33" s="63">
        <v>0.77589396514869113</v>
      </c>
      <c r="AO33" s="63">
        <v>4.9124377589468038</v>
      </c>
      <c r="AP33" s="63">
        <v>0.74756153714197793</v>
      </c>
      <c r="AQ33" s="63">
        <v>2.1643496702671703</v>
      </c>
      <c r="AR33" s="63">
        <v>0.23160448861413965</v>
      </c>
      <c r="AS33" s="63">
        <v>2.0412899720518487</v>
      </c>
      <c r="AT33" s="63">
        <v>0.21623814765074864</v>
      </c>
      <c r="AU33" s="63">
        <v>3.031533089783979</v>
      </c>
      <c r="AV33" s="63">
        <v>1.3539131431276883</v>
      </c>
      <c r="AW33" s="63">
        <v>2.5211914837559428</v>
      </c>
      <c r="AX33" s="63">
        <v>4.462376848220325</v>
      </c>
      <c r="AY33" s="137" t="s">
        <v>119</v>
      </c>
      <c r="AZ33" s="63">
        <v>256.1857308880725</v>
      </c>
      <c r="BA33" s="63">
        <v>222.01082097611558</v>
      </c>
      <c r="BB33" s="63">
        <v>17.367194743526099</v>
      </c>
    </row>
    <row r="34" spans="1:54">
      <c r="A34" s="127" t="s">
        <v>94</v>
      </c>
      <c r="B34" s="17" t="s">
        <v>58</v>
      </c>
      <c r="C34" s="17" t="s">
        <v>85</v>
      </c>
      <c r="D34" s="113">
        <v>73.8</v>
      </c>
      <c r="E34" s="17"/>
      <c r="F34" s="63">
        <v>3584.3336644026735</v>
      </c>
      <c r="G34" s="63">
        <v>88462.934709045599</v>
      </c>
      <c r="H34" s="63">
        <v>215869.70405281335</v>
      </c>
      <c r="I34" s="63">
        <v>148.11296133895345</v>
      </c>
      <c r="J34" s="63">
        <v>6487.3477066461619</v>
      </c>
      <c r="K34" s="63">
        <v>2517.9203427622087</v>
      </c>
      <c r="L34" s="63">
        <v>4749.4889602691073</v>
      </c>
      <c r="M34" s="63">
        <v>0</v>
      </c>
      <c r="N34" s="63">
        <v>6339.234745307208</v>
      </c>
      <c r="O34" s="63">
        <v>69.11938195817828</v>
      </c>
      <c r="P34" s="137">
        <v>355.47110721348827</v>
      </c>
      <c r="Q34" s="63">
        <v>13.528667219630737</v>
      </c>
      <c r="R34" s="63">
        <v>46.328484806671113</v>
      </c>
      <c r="S34" s="63">
        <v>19.899332387460738</v>
      </c>
      <c r="T34" s="63">
        <v>1.4349049234967137</v>
      </c>
      <c r="U34" s="63">
        <v>1.1241092887647506</v>
      </c>
      <c r="V34" s="63">
        <v>123.21534830893987</v>
      </c>
      <c r="W34" s="63">
        <v>21.451487618632093</v>
      </c>
      <c r="X34" s="63">
        <v>21.788615522930467</v>
      </c>
      <c r="Y34" s="63">
        <v>3.4874366129181769</v>
      </c>
      <c r="Z34" s="63">
        <v>124.74722216461323</v>
      </c>
      <c r="AA34" s="63">
        <v>12.448695410349673</v>
      </c>
      <c r="AB34" s="63">
        <v>112.41644322723504</v>
      </c>
      <c r="AC34" s="63">
        <v>14.752643498488123</v>
      </c>
      <c r="AD34" s="63">
        <v>2.5977025472161994</v>
      </c>
      <c r="AE34" s="63">
        <v>0.58309830008883312</v>
      </c>
      <c r="AF34" s="63">
        <v>8.1706354753634837E-3</v>
      </c>
      <c r="AG34" s="63">
        <v>26.068882329694976</v>
      </c>
      <c r="AH34" s="63">
        <v>43.337484194418977</v>
      </c>
      <c r="AI34" s="63">
        <v>4.8379040268728151</v>
      </c>
      <c r="AJ34" s="63">
        <v>17.125579952042713</v>
      </c>
      <c r="AK34" s="63">
        <v>3.0446626860120798</v>
      </c>
      <c r="AL34" s="63">
        <v>0.55826409270995692</v>
      </c>
      <c r="AM34" s="63">
        <v>2.643625705253938</v>
      </c>
      <c r="AN34" s="63">
        <v>0.3639261763598603</v>
      </c>
      <c r="AO34" s="63">
        <v>2.6306226910258594</v>
      </c>
      <c r="AP34" s="63">
        <v>0.47566127390303964</v>
      </c>
      <c r="AQ34" s="63">
        <v>1.6768948026452881</v>
      </c>
      <c r="AR34" s="63">
        <v>0.17848983345760433</v>
      </c>
      <c r="AS34" s="63">
        <v>1.8460573172391355</v>
      </c>
      <c r="AT34" s="63">
        <v>0.1938363375699694</v>
      </c>
      <c r="AU34" s="63">
        <v>2.6924201754026749</v>
      </c>
      <c r="AV34" s="63">
        <v>1.4106555571310537</v>
      </c>
      <c r="AW34" s="63">
        <v>2.4278124676700323</v>
      </c>
      <c r="AX34" s="63">
        <v>4.1809598642857537</v>
      </c>
      <c r="AY34" s="137" t="s">
        <v>119</v>
      </c>
      <c r="AZ34" s="63">
        <v>117.43058682955588</v>
      </c>
      <c r="BA34" s="63">
        <v>94.972777281751519</v>
      </c>
      <c r="BB34" s="63">
        <v>10.009114137454695</v>
      </c>
    </row>
    <row r="35" spans="1:54">
      <c r="A35" s="127" t="s">
        <v>95</v>
      </c>
      <c r="B35" s="17" t="s">
        <v>58</v>
      </c>
      <c r="C35" s="17" t="s">
        <v>85</v>
      </c>
      <c r="D35" s="113">
        <v>75.8</v>
      </c>
      <c r="E35" s="17"/>
      <c r="F35" s="63">
        <v>3173.4321665918733</v>
      </c>
      <c r="G35" s="63">
        <v>125241.29261320987</v>
      </c>
      <c r="H35" s="63">
        <v>261690.13353928691</v>
      </c>
      <c r="I35" s="63">
        <v>358.43173231478465</v>
      </c>
      <c r="J35" s="63">
        <v>9091.9268684725866</v>
      </c>
      <c r="K35" s="63">
        <v>1311.3356060296999</v>
      </c>
      <c r="L35" s="63">
        <v>3671.7396968831595</v>
      </c>
      <c r="M35" s="63">
        <v>0</v>
      </c>
      <c r="N35" s="63">
        <v>7343.4793937663189</v>
      </c>
      <c r="O35" s="63">
        <v>166.10251009709532</v>
      </c>
      <c r="P35" s="137">
        <v>340.94725756772198</v>
      </c>
      <c r="Q35" s="63">
        <v>10.958209685643361</v>
      </c>
      <c r="R35" s="63">
        <v>36.490213204632695</v>
      </c>
      <c r="S35" s="63">
        <v>14.652505207814034</v>
      </c>
      <c r="T35" s="63">
        <v>1.1780060427422185</v>
      </c>
      <c r="U35" s="63" t="s">
        <v>188</v>
      </c>
      <c r="V35" s="63">
        <v>31.489597973238229</v>
      </c>
      <c r="W35" s="63">
        <v>8.2454651344424192</v>
      </c>
      <c r="X35" s="63">
        <v>24.128059774240093</v>
      </c>
      <c r="Y35" s="63">
        <v>3.3992339065313315</v>
      </c>
      <c r="Z35" s="63">
        <v>218.6551802458242</v>
      </c>
      <c r="AA35" s="63">
        <v>6.5422627606967083</v>
      </c>
      <c r="AB35" s="63">
        <v>72.190367416152341</v>
      </c>
      <c r="AC35" s="63">
        <v>11.997868365907934</v>
      </c>
      <c r="AD35" s="63">
        <v>0.50138108775604973</v>
      </c>
      <c r="AE35" s="63">
        <v>0.57960655391522464</v>
      </c>
      <c r="AF35" s="63">
        <v>3.0105760667585253E-2</v>
      </c>
      <c r="AG35" s="63">
        <v>31.643216104807536</v>
      </c>
      <c r="AH35" s="63">
        <v>45.298064233640552</v>
      </c>
      <c r="AI35" s="63">
        <v>4.43041784423822</v>
      </c>
      <c r="AJ35" s="63">
        <v>14.153682173312227</v>
      </c>
      <c r="AK35" s="63">
        <v>2.1088293157790328</v>
      </c>
      <c r="AL35" s="63">
        <v>0.3614045612831463</v>
      </c>
      <c r="AM35" s="63">
        <v>1.785905038339157</v>
      </c>
      <c r="AN35" s="63">
        <v>0.21515372130557461</v>
      </c>
      <c r="AO35" s="63">
        <v>1.4595376672984273</v>
      </c>
      <c r="AP35" s="63">
        <v>0.23649698688917262</v>
      </c>
      <c r="AQ35" s="63">
        <v>0.92951189248367727</v>
      </c>
      <c r="AR35" s="63">
        <v>7.5353796582842039E-2</v>
      </c>
      <c r="AS35" s="63">
        <v>1.0999036331725582</v>
      </c>
      <c r="AT35" s="63">
        <v>0.10263865593040068</v>
      </c>
      <c r="AU35" s="63">
        <v>2.1951052774205375</v>
      </c>
      <c r="AV35" s="63">
        <v>1.0562043074295662</v>
      </c>
      <c r="AW35" s="63">
        <v>2.104829410181166</v>
      </c>
      <c r="AX35" s="63">
        <v>2.5028113306366966</v>
      </c>
      <c r="AY35" s="137" t="s">
        <v>119</v>
      </c>
      <c r="AZ35" s="63">
        <v>110.44237838575921</v>
      </c>
      <c r="BA35" s="63">
        <v>97.995614233060707</v>
      </c>
      <c r="BB35" s="63">
        <v>5.9045013920018095</v>
      </c>
    </row>
    <row r="36" spans="1:54">
      <c r="A36" s="127" t="s">
        <v>96</v>
      </c>
      <c r="B36" s="17" t="s">
        <v>58</v>
      </c>
      <c r="C36" s="17" t="s">
        <v>85</v>
      </c>
      <c r="D36" s="113">
        <v>78</v>
      </c>
      <c r="E36" s="17"/>
      <c r="F36" s="63">
        <v>2609.4669630156745</v>
      </c>
      <c r="G36" s="63">
        <v>90243.263385176746</v>
      </c>
      <c r="H36" s="63">
        <v>189277.83059778271</v>
      </c>
      <c r="I36" s="63">
        <v>182.95155829261185</v>
      </c>
      <c r="J36" s="63">
        <v>3851.6117535286708</v>
      </c>
      <c r="K36" s="63">
        <v>2927.2249326817896</v>
      </c>
      <c r="L36" s="63">
        <v>6191.4658937973381</v>
      </c>
      <c r="M36" s="63">
        <v>0</v>
      </c>
      <c r="N36" s="63">
        <v>6201.0949231811601</v>
      </c>
      <c r="O36" s="63">
        <v>77.032235070573421</v>
      </c>
      <c r="P36" s="137">
        <v>298.49991089847197</v>
      </c>
      <c r="Q36" s="63">
        <v>10.137727639389276</v>
      </c>
      <c r="R36" s="63">
        <v>35.824525751565965</v>
      </c>
      <c r="S36" s="63">
        <v>13.544495110603016</v>
      </c>
      <c r="T36" s="63">
        <v>2.3433713830289697</v>
      </c>
      <c r="U36" s="63" t="s">
        <v>188</v>
      </c>
      <c r="V36" s="63">
        <v>81.780544592106295</v>
      </c>
      <c r="W36" s="63">
        <v>12.572121352084441</v>
      </c>
      <c r="X36" s="63">
        <v>24.576178070394253</v>
      </c>
      <c r="Y36" s="63">
        <v>2.9892164855959122</v>
      </c>
      <c r="Z36" s="63">
        <v>105.04197618133647</v>
      </c>
      <c r="AA36" s="63">
        <v>9.252669315713975</v>
      </c>
      <c r="AB36" s="63">
        <v>98.745825674386197</v>
      </c>
      <c r="AC36" s="63">
        <v>15.696460587753679</v>
      </c>
      <c r="AD36" s="63">
        <v>2.2725539431241919</v>
      </c>
      <c r="AE36" s="63">
        <v>0.51761659045758701</v>
      </c>
      <c r="AF36" s="63" t="s">
        <v>188</v>
      </c>
      <c r="AG36" s="63">
        <v>21.305476183715147</v>
      </c>
      <c r="AH36" s="63">
        <v>35.511426675796173</v>
      </c>
      <c r="AI36" s="63">
        <v>3.8798745895499103</v>
      </c>
      <c r="AJ36" s="63">
        <v>13.56400519219841</v>
      </c>
      <c r="AK36" s="63">
        <v>2.4082171381001038</v>
      </c>
      <c r="AL36" s="63">
        <v>0.47109787526033731</v>
      </c>
      <c r="AM36" s="63">
        <v>2.2018576948545654</v>
      </c>
      <c r="AN36" s="63">
        <v>0.30477545217516694</v>
      </c>
      <c r="AO36" s="63">
        <v>2.1544141901882341</v>
      </c>
      <c r="AP36" s="63">
        <v>0.36914384894429536</v>
      </c>
      <c r="AQ36" s="63">
        <v>1.2876224413621538</v>
      </c>
      <c r="AR36" s="63">
        <v>0.12262291048977667</v>
      </c>
      <c r="AS36" s="63">
        <v>1.3864217529948766</v>
      </c>
      <c r="AT36" s="63">
        <v>0.13447582988049692</v>
      </c>
      <c r="AU36" s="63">
        <v>2.8660231788026023</v>
      </c>
      <c r="AV36" s="63">
        <v>1.694330212419044</v>
      </c>
      <c r="AW36" s="63">
        <v>2.1627069437226791</v>
      </c>
      <c r="AX36" s="63">
        <v>3.7366425369560927</v>
      </c>
      <c r="AY36" s="137" t="s">
        <v>119</v>
      </c>
      <c r="AZ36" s="63">
        <v>94.354101091223626</v>
      </c>
      <c r="BA36" s="63">
        <v>77.140097654620078</v>
      </c>
      <c r="BB36" s="63">
        <v>7.9613341208895658</v>
      </c>
    </row>
    <row r="37" spans="1:54">
      <c r="A37" s="127" t="s">
        <v>97</v>
      </c>
      <c r="B37" s="17" t="s">
        <v>58</v>
      </c>
      <c r="C37" s="17" t="s">
        <v>85</v>
      </c>
      <c r="D37" s="113">
        <v>135</v>
      </c>
      <c r="E37" s="17"/>
      <c r="F37" s="63">
        <v>5142.5920594499066</v>
      </c>
      <c r="G37" s="63">
        <v>108729.08925694088</v>
      </c>
      <c r="H37" s="63">
        <v>300335.31849899335</v>
      </c>
      <c r="I37" s="63">
        <v>109.20562288407136</v>
      </c>
      <c r="J37" s="63">
        <v>15388.065042755512</v>
      </c>
      <c r="K37" s="63">
        <v>1667.8676949567266</v>
      </c>
      <c r="L37" s="63">
        <v>3911.5468560294657</v>
      </c>
      <c r="M37" s="63">
        <v>9.9277838985519438</v>
      </c>
      <c r="N37" s="63">
        <v>12906.119068117527</v>
      </c>
      <c r="O37" s="63">
        <v>49.638919492759719</v>
      </c>
      <c r="P37" s="137">
        <v>496.38919492759715</v>
      </c>
      <c r="Q37" s="63">
        <v>16.309903289108728</v>
      </c>
      <c r="R37" s="63">
        <v>91.507978559339293</v>
      </c>
      <c r="S37" s="63">
        <v>26.090750864128118</v>
      </c>
      <c r="T37" s="63">
        <v>3.0307468022233555</v>
      </c>
      <c r="U37" s="63">
        <v>11.574638158923767</v>
      </c>
      <c r="V37" s="63">
        <v>25.779240337694315</v>
      </c>
      <c r="W37" s="63">
        <v>24.132406009570214</v>
      </c>
      <c r="X37" s="63">
        <v>23.689592095181624</v>
      </c>
      <c r="Y37" s="63">
        <v>4.9240287176317521</v>
      </c>
      <c r="Z37" s="63">
        <v>89.359365789092763</v>
      </c>
      <c r="AA37" s="63">
        <v>10.545803550623642</v>
      </c>
      <c r="AB37" s="63">
        <v>122.06824107672334</v>
      </c>
      <c r="AC37" s="63">
        <v>13.241230309419164</v>
      </c>
      <c r="AD37" s="63">
        <v>1.2895732469824948</v>
      </c>
      <c r="AE37" s="63">
        <v>0.45477896872762408</v>
      </c>
      <c r="AF37" s="63">
        <v>4.5265816149545189E-2</v>
      </c>
      <c r="AG37" s="63">
        <v>27.73004437709902</v>
      </c>
      <c r="AH37" s="63">
        <v>48.916288834868098</v>
      </c>
      <c r="AI37" s="63">
        <v>5.3453960327559962</v>
      </c>
      <c r="AJ37" s="63">
        <v>19.505027261949579</v>
      </c>
      <c r="AK37" s="63">
        <v>3.2459916971258438</v>
      </c>
      <c r="AL37" s="63">
        <v>0.57302178824894734</v>
      </c>
      <c r="AM37" s="63">
        <v>2.6626235342370594</v>
      </c>
      <c r="AN37" s="63">
        <v>0.33311996219568757</v>
      </c>
      <c r="AO37" s="63">
        <v>2.3062037143844321</v>
      </c>
      <c r="AP37" s="63">
        <v>0.3960095407616705</v>
      </c>
      <c r="AQ37" s="63">
        <v>1.4365250413184099</v>
      </c>
      <c r="AR37" s="63">
        <v>0.1330176304269936</v>
      </c>
      <c r="AS37" s="63">
        <v>1.51994135466447</v>
      </c>
      <c r="AT37" s="63">
        <v>0.15206969939433965</v>
      </c>
      <c r="AU37" s="63">
        <v>3.6980247670563076</v>
      </c>
      <c r="AV37" s="63">
        <v>1.1054138250084471</v>
      </c>
      <c r="AW37" s="63">
        <v>2.448952719399792</v>
      </c>
      <c r="AX37" s="63">
        <v>3.736519845767337</v>
      </c>
      <c r="AY37" s="137" t="s">
        <v>119</v>
      </c>
      <c r="AZ37" s="63">
        <v>124.80108402005419</v>
      </c>
      <c r="BA37" s="63">
        <v>105.31576999204749</v>
      </c>
      <c r="BB37" s="63">
        <v>8.9395104773830614</v>
      </c>
    </row>
    <row r="38" spans="1:54">
      <c r="A38" s="127" t="s">
        <v>217</v>
      </c>
      <c r="B38" s="17" t="s">
        <v>58</v>
      </c>
      <c r="C38" s="17" t="s">
        <v>85</v>
      </c>
      <c r="D38" s="113">
        <v>135</v>
      </c>
      <c r="E38" s="17"/>
      <c r="F38" s="63">
        <v>4852.6962599956723</v>
      </c>
      <c r="G38" s="63">
        <v>102293.95875356777</v>
      </c>
      <c r="H38" s="63">
        <v>297124.24301292124</v>
      </c>
      <c r="I38" s="63">
        <v>69.670502454504501</v>
      </c>
      <c r="J38" s="63">
        <v>14454.333611226786</v>
      </c>
      <c r="K38" s="63">
        <v>1155.0954815433272</v>
      </c>
      <c r="L38" s="63">
        <v>3835.0291397820238</v>
      </c>
      <c r="M38" s="63">
        <v>9.9007121092887793</v>
      </c>
      <c r="N38" s="63">
        <v>12321.299244594824</v>
      </c>
      <c r="O38" s="63">
        <v>39.602848437155117</v>
      </c>
      <c r="P38" s="137">
        <v>475.23418124586146</v>
      </c>
      <c r="Q38" s="63">
        <v>15.306175283926621</v>
      </c>
      <c r="R38" s="63">
        <v>61.836087915403425</v>
      </c>
      <c r="S38" s="63">
        <v>24.07549530770736</v>
      </c>
      <c r="T38" s="63">
        <v>3.8902913418743452</v>
      </c>
      <c r="U38" s="63">
        <v>0.76893265196426697</v>
      </c>
      <c r="V38" s="63">
        <v>12.205516752922655</v>
      </c>
      <c r="W38" s="63">
        <v>33.032878103399902</v>
      </c>
      <c r="X38" s="63">
        <v>23.776031121642614</v>
      </c>
      <c r="Y38" s="63">
        <v>5.7549734173820637</v>
      </c>
      <c r="Z38" s="63">
        <v>84.456294807657159</v>
      </c>
      <c r="AA38" s="63">
        <v>11.27361076094725</v>
      </c>
      <c r="AB38" s="63">
        <v>98.3349220789583</v>
      </c>
      <c r="AC38" s="63">
        <v>13.486294355682162</v>
      </c>
      <c r="AD38" s="63">
        <v>0.93045508154518297</v>
      </c>
      <c r="AE38" s="63">
        <v>0.68423069140181436</v>
      </c>
      <c r="AF38" s="63">
        <v>2.5767060798246619E-2</v>
      </c>
      <c r="AG38" s="63">
        <v>30.456554302561244</v>
      </c>
      <c r="AH38" s="63">
        <v>57.921964450942824</v>
      </c>
      <c r="AI38" s="63">
        <v>6.3522737367074527</v>
      </c>
      <c r="AJ38" s="63">
        <v>22.695589205068696</v>
      </c>
      <c r="AK38" s="63">
        <v>3.9413965570028431</v>
      </c>
      <c r="AL38" s="63">
        <v>0.73463994662830201</v>
      </c>
      <c r="AM38" s="63">
        <v>3.2590127535875837</v>
      </c>
      <c r="AN38" s="63">
        <v>0.40013130060053653</v>
      </c>
      <c r="AO38" s="63">
        <v>2.6699542507263208</v>
      </c>
      <c r="AP38" s="63">
        <v>0.44638027263235092</v>
      </c>
      <c r="AQ38" s="63">
        <v>1.494248117153931</v>
      </c>
      <c r="AR38" s="63">
        <v>0.14787036925245409</v>
      </c>
      <c r="AS38" s="63">
        <v>1.5355490911430485</v>
      </c>
      <c r="AT38" s="63">
        <v>0.1557596568517976</v>
      </c>
      <c r="AU38" s="63">
        <v>3.3745612590123706</v>
      </c>
      <c r="AV38" s="63">
        <v>1.3045132474259693</v>
      </c>
      <c r="AW38" s="63">
        <v>1.8881104607316324</v>
      </c>
      <c r="AX38" s="63">
        <v>5.0848252963593312</v>
      </c>
      <c r="AY38" s="137" t="s">
        <v>119</v>
      </c>
      <c r="AZ38" s="63">
        <v>143.48493477180665</v>
      </c>
      <c r="BA38" s="63">
        <v>122.10241819891137</v>
      </c>
      <c r="BB38" s="63">
        <v>10.108905811948022</v>
      </c>
    </row>
    <row r="39" spans="1:54">
      <c r="A39" s="127" t="s">
        <v>101</v>
      </c>
      <c r="B39" s="17" t="s">
        <v>58</v>
      </c>
      <c r="C39" s="17" t="s">
        <v>85</v>
      </c>
      <c r="D39" s="113">
        <v>137.19999999999999</v>
      </c>
      <c r="E39" s="17"/>
      <c r="F39" s="63">
        <v>5744.7829085400535</v>
      </c>
      <c r="G39" s="63">
        <v>101410.84057172804</v>
      </c>
      <c r="H39" s="63">
        <v>309013.4148739691</v>
      </c>
      <c r="I39" s="63">
        <v>67.472282482852989</v>
      </c>
      <c r="J39" s="63">
        <v>14333.040578857484</v>
      </c>
      <c r="K39" s="63">
        <v>1609.6958820909213</v>
      </c>
      <c r="L39" s="63">
        <v>4096.5314364589312</v>
      </c>
      <c r="M39" s="63">
        <v>9.6388974975504258</v>
      </c>
      <c r="N39" s="63">
        <v>14082.429243921173</v>
      </c>
      <c r="O39" s="63">
        <v>57.833384985302558</v>
      </c>
      <c r="P39" s="137">
        <v>453.02818238487004</v>
      </c>
      <c r="Q39" s="63">
        <v>15.239509316500904</v>
      </c>
      <c r="R39" s="63">
        <v>77.821284964122071</v>
      </c>
      <c r="S39" s="63">
        <v>26.156491288920201</v>
      </c>
      <c r="T39" s="63">
        <v>2.0271308306428648</v>
      </c>
      <c r="U39" s="63">
        <v>7.6788494052849545</v>
      </c>
      <c r="V39" s="63" t="s">
        <v>188</v>
      </c>
      <c r="W39" s="63">
        <v>22.391350103263232</v>
      </c>
      <c r="X39" s="63">
        <v>22.443168425113896</v>
      </c>
      <c r="Y39" s="63">
        <v>4.5860490328813306</v>
      </c>
      <c r="Z39" s="63">
        <v>88.014227612584392</v>
      </c>
      <c r="AA39" s="63">
        <v>10.744145781176661</v>
      </c>
      <c r="AB39" s="63">
        <v>124.29887966945715</v>
      </c>
      <c r="AC39" s="63">
        <v>14.674879935441636</v>
      </c>
      <c r="AD39" s="63" t="s">
        <v>188</v>
      </c>
      <c r="AE39" s="63">
        <v>0.44743635233101692</v>
      </c>
      <c r="AF39" s="63">
        <v>3.5408648893954765E-2</v>
      </c>
      <c r="AG39" s="63">
        <v>26.023777684635302</v>
      </c>
      <c r="AH39" s="63">
        <v>45.307763888090271</v>
      </c>
      <c r="AI39" s="63">
        <v>4.9863654582571986</v>
      </c>
      <c r="AJ39" s="63">
        <v>18.384108438372085</v>
      </c>
      <c r="AK39" s="63">
        <v>3.0961270271144588</v>
      </c>
      <c r="AL39" s="63">
        <v>0.57695806439433972</v>
      </c>
      <c r="AM39" s="63">
        <v>2.7784970480458511</v>
      </c>
      <c r="AN39" s="63">
        <v>0.34762905448254666</v>
      </c>
      <c r="AO39" s="63">
        <v>2.433211732597385</v>
      </c>
      <c r="AP39" s="63">
        <v>0.41845536618185897</v>
      </c>
      <c r="AQ39" s="63">
        <v>1.4912519158234911</v>
      </c>
      <c r="AR39" s="63">
        <v>0.14366348864743239</v>
      </c>
      <c r="AS39" s="63">
        <v>1.5971099913628437</v>
      </c>
      <c r="AT39" s="63">
        <v>0.16717660515399071</v>
      </c>
      <c r="AU39" s="63">
        <v>4.0194081504426027</v>
      </c>
      <c r="AV39" s="63">
        <v>1.2463110774313857</v>
      </c>
      <c r="AW39" s="63">
        <v>1.8279970745856573</v>
      </c>
      <c r="AX39" s="63">
        <v>3.1687740460521345</v>
      </c>
      <c r="AY39" s="137" t="s">
        <v>119</v>
      </c>
      <c r="AZ39" s="63">
        <v>118.49624154433572</v>
      </c>
      <c r="BA39" s="63">
        <v>98.375100560863643</v>
      </c>
      <c r="BB39" s="63">
        <v>9.3769952022953991</v>
      </c>
    </row>
    <row r="40" spans="1:54">
      <c r="A40" s="128" t="s">
        <v>102</v>
      </c>
      <c r="B40" s="56" t="s">
        <v>58</v>
      </c>
      <c r="C40" s="56" t="s">
        <v>85</v>
      </c>
      <c r="D40" s="114">
        <v>138.4</v>
      </c>
      <c r="E40" s="17"/>
      <c r="F40" s="63">
        <v>3937.9100559029189</v>
      </c>
      <c r="G40" s="63">
        <v>74508.657892263858</v>
      </c>
      <c r="H40" s="63">
        <v>339746.2591875763</v>
      </c>
      <c r="I40" s="63">
        <v>207.75544659439859</v>
      </c>
      <c r="J40" s="63">
        <v>13617.425181323764</v>
      </c>
      <c r="K40" s="63">
        <v>934.89950967479388</v>
      </c>
      <c r="L40" s="63">
        <v>3267.4265691664509</v>
      </c>
      <c r="M40" s="63">
        <v>0</v>
      </c>
      <c r="N40" s="63">
        <v>10113.912877390951</v>
      </c>
      <c r="O40" s="63">
        <v>37.773717562617932</v>
      </c>
      <c r="P40" s="137">
        <v>472.17146953272413</v>
      </c>
      <c r="Q40" s="63">
        <v>11.415433540785525</v>
      </c>
      <c r="R40" s="63">
        <v>40.288333133041199</v>
      </c>
      <c r="S40" s="63">
        <v>18.151330797968946</v>
      </c>
      <c r="T40" s="63">
        <v>2.7964675159779269</v>
      </c>
      <c r="U40" s="63" t="s">
        <v>188</v>
      </c>
      <c r="V40" s="63" t="s">
        <v>188</v>
      </c>
      <c r="W40" s="63">
        <v>171.03301140293019</v>
      </c>
      <c r="X40" s="63">
        <v>16.810793178790004</v>
      </c>
      <c r="Y40" s="63">
        <v>4.3441954679387909</v>
      </c>
      <c r="Z40" s="63">
        <v>67.965762327874558</v>
      </c>
      <c r="AA40" s="63">
        <v>10.613365705040991</v>
      </c>
      <c r="AB40" s="63">
        <v>158.42979851917863</v>
      </c>
      <c r="AC40" s="63">
        <v>10.417382538318991</v>
      </c>
      <c r="AD40" s="63" t="s">
        <v>188</v>
      </c>
      <c r="AE40" s="63">
        <v>0.6620620944685558</v>
      </c>
      <c r="AF40" s="63">
        <v>2.4280605115708433E-2</v>
      </c>
      <c r="AG40" s="63">
        <v>20.035353929204373</v>
      </c>
      <c r="AH40" s="63">
        <v>36.415815816776302</v>
      </c>
      <c r="AI40" s="63">
        <v>3.9911753570423421</v>
      </c>
      <c r="AJ40" s="63">
        <v>14.596000215922986</v>
      </c>
      <c r="AK40" s="63">
        <v>2.4038983948459589</v>
      </c>
      <c r="AL40" s="63">
        <v>0.41557762816107652</v>
      </c>
      <c r="AM40" s="63">
        <v>2.1803731860085489</v>
      </c>
      <c r="AN40" s="63">
        <v>0.28051946136203637</v>
      </c>
      <c r="AO40" s="63">
        <v>2.0625219366082574</v>
      </c>
      <c r="AP40" s="63">
        <v>0.37196839652288333</v>
      </c>
      <c r="AQ40" s="63">
        <v>1.3848173429957342</v>
      </c>
      <c r="AR40" s="63">
        <v>0.13502287022190568</v>
      </c>
      <c r="AS40" s="63">
        <v>1.5589965237178243</v>
      </c>
      <c r="AT40" s="63">
        <v>0.16346254197755206</v>
      </c>
      <c r="AU40" s="63">
        <v>4.2988464484888791</v>
      </c>
      <c r="AV40" s="63">
        <v>0.89601295165064965</v>
      </c>
      <c r="AW40" s="63">
        <v>1.3122802233155881</v>
      </c>
      <c r="AX40" s="63">
        <v>2.9324941362965169</v>
      </c>
      <c r="AY40" s="137" t="s">
        <v>119</v>
      </c>
      <c r="AZ40" s="63">
        <v>96.608869306408778</v>
      </c>
      <c r="BA40" s="63">
        <v>77.857821341953041</v>
      </c>
      <c r="BB40" s="63">
        <v>8.137682259414742</v>
      </c>
    </row>
    <row r="41" spans="1:54">
      <c r="A41" s="127" t="s">
        <v>103</v>
      </c>
      <c r="B41" s="17" t="s">
        <v>58</v>
      </c>
      <c r="C41" s="17" t="s">
        <v>104</v>
      </c>
      <c r="D41" s="113">
        <v>93</v>
      </c>
      <c r="E41" s="17"/>
      <c r="F41" s="63">
        <v>9968.5430785704011</v>
      </c>
      <c r="G41" s="63">
        <v>64845.372726100461</v>
      </c>
      <c r="H41" s="63">
        <v>302046.85528068314</v>
      </c>
      <c r="I41" s="63">
        <v>637.98675702850574</v>
      </c>
      <c r="J41" s="63">
        <v>19039.917280069465</v>
      </c>
      <c r="K41" s="63">
        <v>9270.7450630704734</v>
      </c>
      <c r="L41" s="63">
        <v>2890.8774927854161</v>
      </c>
      <c r="M41" s="63">
        <v>518.36424008566087</v>
      </c>
      <c r="N41" s="63">
        <v>22259.756694447708</v>
      </c>
      <c r="O41" s="63">
        <v>79.748344628563217</v>
      </c>
      <c r="P41" s="137">
        <v>488.45861084994965</v>
      </c>
      <c r="Q41" s="63">
        <v>9.0168603116958508</v>
      </c>
      <c r="R41" s="63">
        <v>24.274772729923292</v>
      </c>
      <c r="S41" s="63">
        <v>421.42639832995633</v>
      </c>
      <c r="T41" s="63">
        <v>8.8411065080363649</v>
      </c>
      <c r="U41" s="63">
        <v>7.6201589500902003</v>
      </c>
      <c r="V41" s="63">
        <v>3.4804509351933017</v>
      </c>
      <c r="W41" s="63">
        <v>63.586409165744215</v>
      </c>
      <c r="X41" s="63">
        <v>15.53509455757446</v>
      </c>
      <c r="Y41" s="63">
        <v>6.1922798801161134</v>
      </c>
      <c r="Z41" s="63">
        <v>94.345665096428235</v>
      </c>
      <c r="AA41" s="63">
        <v>21.155121495034514</v>
      </c>
      <c r="AB41" s="63">
        <v>98.187481425186533</v>
      </c>
      <c r="AC41" s="63">
        <v>6.8695310092811761</v>
      </c>
      <c r="AD41" s="63" t="s">
        <v>188</v>
      </c>
      <c r="AE41" s="63">
        <v>0.56701741333211719</v>
      </c>
      <c r="AF41" s="63">
        <v>3.1033777683912418E-2</v>
      </c>
      <c r="AG41" s="63">
        <v>32.690717902075342</v>
      </c>
      <c r="AH41" s="63">
        <v>64.351728784532142</v>
      </c>
      <c r="AI41" s="63">
        <v>7.4379792871970078</v>
      </c>
      <c r="AJ41" s="63">
        <v>27.93989328213582</v>
      </c>
      <c r="AK41" s="63">
        <v>5.1252095038095709</v>
      </c>
      <c r="AL41" s="63">
        <v>1.0102750332960224</v>
      </c>
      <c r="AM41" s="63">
        <v>4.8111467928598914</v>
      </c>
      <c r="AN41" s="63">
        <v>0.599797388661789</v>
      </c>
      <c r="AO41" s="63">
        <v>4.1477090086392208</v>
      </c>
      <c r="AP41" s="63">
        <v>0.75656233752320734</v>
      </c>
      <c r="AQ41" s="63">
        <v>2.3918615276595587</v>
      </c>
      <c r="AR41" s="63">
        <v>0.27066102686356514</v>
      </c>
      <c r="AS41" s="63">
        <v>2.3449298468526032</v>
      </c>
      <c r="AT41" s="63">
        <v>0.26772100310853647</v>
      </c>
      <c r="AU41" s="63">
        <v>2.8908863160321823</v>
      </c>
      <c r="AV41" s="63">
        <v>0.88581651742911449</v>
      </c>
      <c r="AW41" s="63">
        <v>1.9985567027882813</v>
      </c>
      <c r="AX41" s="63">
        <v>3.1846269059085888</v>
      </c>
      <c r="AY41" s="137" t="s">
        <v>119</v>
      </c>
      <c r="AZ41" s="63">
        <v>175.30131422024877</v>
      </c>
      <c r="BA41" s="63">
        <v>138.5558037930459</v>
      </c>
      <c r="BB41" s="63">
        <v>15.59038893216837</v>
      </c>
    </row>
    <row r="42" spans="1:54">
      <c r="A42" s="127" t="s">
        <v>105</v>
      </c>
      <c r="B42" s="17" t="s">
        <v>58</v>
      </c>
      <c r="C42" s="17" t="s">
        <v>104</v>
      </c>
      <c r="D42" s="113">
        <v>97.2</v>
      </c>
      <c r="E42" s="17"/>
      <c r="F42" s="63">
        <v>5652.6686496089678</v>
      </c>
      <c r="G42" s="63">
        <v>82325.788073041636</v>
      </c>
      <c r="H42" s="63">
        <v>233620.1685488745</v>
      </c>
      <c r="I42" s="63">
        <v>331.9182659023059</v>
      </c>
      <c r="J42" s="63">
        <v>16062.832443817651</v>
      </c>
      <c r="K42" s="63">
        <v>2122.265275920804</v>
      </c>
      <c r="L42" s="63">
        <v>2564.8229637905456</v>
      </c>
      <c r="M42" s="63">
        <v>10.058129269766845</v>
      </c>
      <c r="N42" s="63">
        <v>25980.147903807763</v>
      </c>
      <c r="O42" s="63">
        <v>90.523163427901594</v>
      </c>
      <c r="P42" s="137">
        <v>382.20891225114008</v>
      </c>
      <c r="Q42" s="63">
        <v>12.237923820729808</v>
      </c>
      <c r="R42" s="63">
        <v>46.82893651697426</v>
      </c>
      <c r="S42" s="63">
        <v>29.575471604112096</v>
      </c>
      <c r="T42" s="63">
        <v>22.358223990580672</v>
      </c>
      <c r="U42" s="63">
        <v>59.533086863308078</v>
      </c>
      <c r="V42" s="63">
        <v>14.30607108493405</v>
      </c>
      <c r="W42" s="63">
        <v>80.887954531358545</v>
      </c>
      <c r="X42" s="63">
        <v>21.591242448233526</v>
      </c>
      <c r="Y42" s="63">
        <v>7.3510412884358063</v>
      </c>
      <c r="Z42" s="63">
        <v>124.48629610530128</v>
      </c>
      <c r="AA42" s="63">
        <v>17.832212764018657</v>
      </c>
      <c r="AB42" s="63">
        <v>58.378216172699197</v>
      </c>
      <c r="AC42" s="63">
        <v>7.8288270061985257</v>
      </c>
      <c r="AD42" s="63">
        <v>1.3565121241262814</v>
      </c>
      <c r="AE42" s="63">
        <v>1.1694701881150513</v>
      </c>
      <c r="AF42" s="63">
        <v>2.1221075185483315E-2</v>
      </c>
      <c r="AG42" s="63">
        <v>40.331714897289636</v>
      </c>
      <c r="AH42" s="63">
        <v>77.224880372582788</v>
      </c>
      <c r="AI42" s="63">
        <v>8.8505926687127534</v>
      </c>
      <c r="AJ42" s="63">
        <v>33.78611417020516</v>
      </c>
      <c r="AK42" s="63">
        <v>6.2403838770711006</v>
      </c>
      <c r="AL42" s="63">
        <v>1.2109506619533943</v>
      </c>
      <c r="AM42" s="63">
        <v>5.482313786429855</v>
      </c>
      <c r="AN42" s="63">
        <v>0.63961103299245925</v>
      </c>
      <c r="AO42" s="63">
        <v>4.2541771203527343</v>
      </c>
      <c r="AP42" s="63">
        <v>0.73810949159690764</v>
      </c>
      <c r="AQ42" s="63">
        <v>2.3014652952950971</v>
      </c>
      <c r="AR42" s="63">
        <v>0.23998835646531796</v>
      </c>
      <c r="AS42" s="63">
        <v>2.1692000296152378</v>
      </c>
      <c r="AT42" s="63">
        <v>0.24000954912824793</v>
      </c>
      <c r="AU42" s="63">
        <v>1.3629472824636386</v>
      </c>
      <c r="AV42" s="63">
        <v>0.68382361495918431</v>
      </c>
      <c r="AW42" s="63">
        <v>1.2992242882378835</v>
      </c>
      <c r="AX42" s="63">
        <v>6.7585448226685605</v>
      </c>
      <c r="AY42" s="137" t="s">
        <v>119</v>
      </c>
      <c r="AZ42" s="63">
        <v>201.54172407370933</v>
      </c>
      <c r="BA42" s="63">
        <v>167.64463664781485</v>
      </c>
      <c r="BB42" s="63">
        <v>16.064874661875855</v>
      </c>
    </row>
    <row r="43" spans="1:54">
      <c r="A43" s="127" t="s">
        <v>218</v>
      </c>
      <c r="B43" s="17" t="s">
        <v>58</v>
      </c>
      <c r="C43" s="17" t="s">
        <v>104</v>
      </c>
      <c r="D43" s="113">
        <v>98.2</v>
      </c>
      <c r="E43" s="17"/>
      <c r="F43" s="63">
        <v>6519.7453137451939</v>
      </c>
      <c r="G43" s="63">
        <v>97022.146015961567</v>
      </c>
      <c r="H43" s="63">
        <v>285668.04923406831</v>
      </c>
      <c r="I43" s="63">
        <v>258.01123007210811</v>
      </c>
      <c r="J43" s="63">
        <v>20273.728578358343</v>
      </c>
      <c r="K43" s="63">
        <v>2133.5544025193553</v>
      </c>
      <c r="L43" s="63">
        <v>3294.604937843842</v>
      </c>
      <c r="M43" s="63">
        <v>19.847017697854469</v>
      </c>
      <c r="N43" s="63">
        <v>14547.863972527326</v>
      </c>
      <c r="O43" s="63">
        <v>89.311579640345101</v>
      </c>
      <c r="P43" s="137">
        <v>446.55789820172555</v>
      </c>
      <c r="Q43" s="63">
        <v>12.911945516748631</v>
      </c>
      <c r="R43" s="63">
        <v>72.566740165314215</v>
      </c>
      <c r="S43" s="63">
        <v>36.489348571872057</v>
      </c>
      <c r="T43" s="63">
        <v>5.3238872570409628</v>
      </c>
      <c r="U43" s="63">
        <v>14.495531146167192</v>
      </c>
      <c r="V43" s="63">
        <v>18.638501063759609</v>
      </c>
      <c r="W43" s="63">
        <v>69.433205129363699</v>
      </c>
      <c r="X43" s="63">
        <v>23.070384700350665</v>
      </c>
      <c r="Y43" s="63">
        <v>7.5861394121642185</v>
      </c>
      <c r="Z43" s="63">
        <v>123.16622287218613</v>
      </c>
      <c r="AA43" s="63">
        <v>17.408699894233962</v>
      </c>
      <c r="AB43" s="63">
        <v>69.918457233380792</v>
      </c>
      <c r="AC43" s="63">
        <v>12.892863095714757</v>
      </c>
      <c r="AD43" s="63">
        <v>0.67367325929152388</v>
      </c>
      <c r="AE43" s="63">
        <v>0.95296687813694836</v>
      </c>
      <c r="AF43" s="63">
        <v>2.0124449385348631E-2</v>
      </c>
      <c r="AG43" s="63">
        <v>42.259873297834751</v>
      </c>
      <c r="AH43" s="63">
        <v>82.053281000724354</v>
      </c>
      <c r="AI43" s="63">
        <v>9.4377414637390888</v>
      </c>
      <c r="AJ43" s="63">
        <v>35.288641901064452</v>
      </c>
      <c r="AK43" s="63">
        <v>6.4410334519527259</v>
      </c>
      <c r="AL43" s="63">
        <v>1.2938859446770816</v>
      </c>
      <c r="AM43" s="63">
        <v>5.699409131856946</v>
      </c>
      <c r="AN43" s="63">
        <v>0.6761876375461513</v>
      </c>
      <c r="AO43" s="63">
        <v>4.4620979676417356</v>
      </c>
      <c r="AP43" s="63">
        <v>0.76849084618943675</v>
      </c>
      <c r="AQ43" s="63">
        <v>2.328225863430637</v>
      </c>
      <c r="AR43" s="63">
        <v>0.24614952245473593</v>
      </c>
      <c r="AS43" s="63">
        <v>2.198530046702273</v>
      </c>
      <c r="AT43" s="63">
        <v>0.2407798962698785</v>
      </c>
      <c r="AU43" s="63">
        <v>2.5104406897350704</v>
      </c>
      <c r="AV43" s="63">
        <v>1.1935275698469352</v>
      </c>
      <c r="AW43" s="63">
        <v>2.3400914757720823</v>
      </c>
      <c r="AX43" s="63">
        <v>5.6450654437482086</v>
      </c>
      <c r="AY43" s="137" t="s">
        <v>119</v>
      </c>
      <c r="AZ43" s="63">
        <v>210.80302786631825</v>
      </c>
      <c r="BA43" s="63">
        <v>176.77445705999244</v>
      </c>
      <c r="BB43" s="63">
        <v>16.619870912091795</v>
      </c>
    </row>
    <row r="44" spans="1:54">
      <c r="A44" s="127" t="s">
        <v>107</v>
      </c>
      <c r="B44" s="17" t="s">
        <v>58</v>
      </c>
      <c r="C44" s="17" t="s">
        <v>104</v>
      </c>
      <c r="D44" s="113">
        <v>99</v>
      </c>
      <c r="E44" s="17"/>
      <c r="F44" s="63">
        <v>4808.2900461437057</v>
      </c>
      <c r="G44" s="63">
        <v>81533.907185234028</v>
      </c>
      <c r="H44" s="63">
        <v>286821.17943309166</v>
      </c>
      <c r="I44" s="63">
        <v>100.17270929466054</v>
      </c>
      <c r="J44" s="63">
        <v>17870.811338167441</v>
      </c>
      <c r="K44" s="63">
        <v>2056.8796308503629</v>
      </c>
      <c r="L44" s="63">
        <v>3566.1484508899152</v>
      </c>
      <c r="M44" s="63">
        <v>13.356361239288072</v>
      </c>
      <c r="N44" s="63">
        <v>9736.787343441003</v>
      </c>
      <c r="O44" s="63">
        <v>93.494528675016497</v>
      </c>
      <c r="P44" s="137">
        <v>434.08174027686232</v>
      </c>
      <c r="Q44" s="63">
        <v>10.171816268278164</v>
      </c>
      <c r="R44" s="63">
        <v>61.733047121218164</v>
      </c>
      <c r="S44" s="63">
        <v>24.429373853298539</v>
      </c>
      <c r="T44" s="63">
        <v>1.3327900133927262</v>
      </c>
      <c r="U44" s="63">
        <v>22.424669834782598</v>
      </c>
      <c r="V44" s="63">
        <v>3.4967875481726396</v>
      </c>
      <c r="W44" s="63">
        <v>15.474321663928109</v>
      </c>
      <c r="X44" s="63">
        <v>21.46543742446395</v>
      </c>
      <c r="Y44" s="63">
        <v>8.209738975711355</v>
      </c>
      <c r="Z44" s="63">
        <v>120.00525227332977</v>
      </c>
      <c r="AA44" s="63">
        <v>17.45422197398165</v>
      </c>
      <c r="AB44" s="63">
        <v>79.828890020357889</v>
      </c>
      <c r="AC44" s="63">
        <v>6.7236952935762533</v>
      </c>
      <c r="AD44" s="63">
        <v>0.9841996915843787</v>
      </c>
      <c r="AE44" s="63">
        <v>0.40975973208956634</v>
      </c>
      <c r="AF44" s="63">
        <v>2.1499580953040661E-2</v>
      </c>
      <c r="AG44" s="63">
        <v>44.668165106785274</v>
      </c>
      <c r="AH44" s="63">
        <v>86.776169213791846</v>
      </c>
      <c r="AI44" s="63">
        <v>10.172393021948682</v>
      </c>
      <c r="AJ44" s="63">
        <v>37.456682806401687</v>
      </c>
      <c r="AK44" s="63">
        <v>6.6380010364159912</v>
      </c>
      <c r="AL44" s="63">
        <v>1.2697377677428474</v>
      </c>
      <c r="AM44" s="63">
        <v>5.4110352276767708</v>
      </c>
      <c r="AN44" s="63">
        <v>0.6255363002964961</v>
      </c>
      <c r="AO44" s="63">
        <v>4.0982534156619179</v>
      </c>
      <c r="AP44" s="63">
        <v>0.72444650175702507</v>
      </c>
      <c r="AQ44" s="63">
        <v>2.2081627025252821</v>
      </c>
      <c r="AR44" s="63">
        <v>0.26401322286687906</v>
      </c>
      <c r="AS44" s="63">
        <v>2.1530406332563037</v>
      </c>
      <c r="AT44" s="63">
        <v>0.26391826168507476</v>
      </c>
      <c r="AU44" s="63">
        <v>2.319093182559099</v>
      </c>
      <c r="AV44" s="63">
        <v>1.0115897525840098</v>
      </c>
      <c r="AW44" s="63">
        <v>1.9574232422543649</v>
      </c>
      <c r="AX44" s="63">
        <v>3.6321907720714095</v>
      </c>
      <c r="AY44" s="137" t="s">
        <v>119</v>
      </c>
      <c r="AZ44" s="63">
        <v>220.18377719279371</v>
      </c>
      <c r="BA44" s="63">
        <v>186.98114895308635</v>
      </c>
      <c r="BB44" s="63">
        <v>15.748406265725748</v>
      </c>
    </row>
    <row r="45" spans="1:54">
      <c r="A45" s="127" t="s">
        <v>108</v>
      </c>
      <c r="B45" s="17" t="s">
        <v>58</v>
      </c>
      <c r="C45" s="17" t="s">
        <v>104</v>
      </c>
      <c r="D45" s="113">
        <v>105.4</v>
      </c>
      <c r="E45" s="17"/>
      <c r="F45" s="63">
        <v>5286.1449310657144</v>
      </c>
      <c r="G45" s="63">
        <v>102529.9899129516</v>
      </c>
      <c r="H45" s="63">
        <v>223966.62957934992</v>
      </c>
      <c r="I45" s="63">
        <v>173.63249773573511</v>
      </c>
      <c r="J45" s="63">
        <v>8913.1348837677378</v>
      </c>
      <c r="K45" s="63">
        <v>2575.5487164134047</v>
      </c>
      <c r="L45" s="63">
        <v>3520.8812040857401</v>
      </c>
      <c r="M45" s="63">
        <v>0</v>
      </c>
      <c r="N45" s="63">
        <v>11913.118594646274</v>
      </c>
      <c r="O45" s="63">
        <v>77.169998993660059</v>
      </c>
      <c r="P45" s="137">
        <v>260.44874660360273</v>
      </c>
      <c r="Q45" s="63">
        <v>13.073930372171713</v>
      </c>
      <c r="R45" s="63">
        <v>82.238942375425012</v>
      </c>
      <c r="S45" s="63">
        <v>19.467945229907208</v>
      </c>
      <c r="T45" s="63">
        <v>2.0589601986002783</v>
      </c>
      <c r="U45" s="63">
        <v>27.033840793619049</v>
      </c>
      <c r="V45" s="63">
        <v>23.155397135113098</v>
      </c>
      <c r="W45" s="63">
        <v>18.049058766038755</v>
      </c>
      <c r="X45" s="63">
        <v>19.67899514709606</v>
      </c>
      <c r="Y45" s="63">
        <v>3.2715864424226258</v>
      </c>
      <c r="Z45" s="63">
        <v>118.92914836211337</v>
      </c>
      <c r="AA45" s="63">
        <v>9.0537438561790839</v>
      </c>
      <c r="AB45" s="63">
        <v>73.896905616237248</v>
      </c>
      <c r="AC45" s="63">
        <v>9.6624646929143889</v>
      </c>
      <c r="AD45" s="63">
        <v>0.99994189592072058</v>
      </c>
      <c r="AE45" s="63">
        <v>0.78153679446665358</v>
      </c>
      <c r="AF45" s="63">
        <v>2.5528264292822466E-2</v>
      </c>
      <c r="AG45" s="63">
        <v>21.766724134290808</v>
      </c>
      <c r="AH45" s="63">
        <v>36.510211336967672</v>
      </c>
      <c r="AI45" s="63">
        <v>4.035291730287379</v>
      </c>
      <c r="AJ45" s="63">
        <v>14.712107208746968</v>
      </c>
      <c r="AK45" s="63">
        <v>2.7536479889802195</v>
      </c>
      <c r="AL45" s="63">
        <v>0.52682770729988637</v>
      </c>
      <c r="AM45" s="63">
        <v>2.3903910920798852</v>
      </c>
      <c r="AN45" s="63">
        <v>0.31970154426796099</v>
      </c>
      <c r="AO45" s="63">
        <v>2.1936474454341437</v>
      </c>
      <c r="AP45" s="63">
        <v>0.36554574474128837</v>
      </c>
      <c r="AQ45" s="63">
        <v>1.288393229335304</v>
      </c>
      <c r="AR45" s="63">
        <v>0.11641909561593054</v>
      </c>
      <c r="AS45" s="63">
        <v>1.387088449610395</v>
      </c>
      <c r="AT45" s="63">
        <v>0.13666995198923659</v>
      </c>
      <c r="AU45" s="63">
        <v>1.8800951915983444</v>
      </c>
      <c r="AV45" s="63">
        <v>0.85877845693490906</v>
      </c>
      <c r="AW45" s="63">
        <v>1.7608137378507289</v>
      </c>
      <c r="AX45" s="63">
        <v>2.716542921839046</v>
      </c>
      <c r="AY45" s="137" t="s">
        <v>119</v>
      </c>
      <c r="AZ45" s="63">
        <v>97.556410515826116</v>
      </c>
      <c r="BA45" s="63">
        <v>80.30481010657293</v>
      </c>
      <c r="BB45" s="63">
        <v>8.1978565530741445</v>
      </c>
    </row>
    <row r="46" spans="1:54">
      <c r="A46" s="127" t="s">
        <v>219</v>
      </c>
      <c r="B46" s="17" t="s">
        <v>58</v>
      </c>
      <c r="C46" s="17" t="s">
        <v>104</v>
      </c>
      <c r="D46" s="113">
        <v>189.7</v>
      </c>
      <c r="E46" s="17"/>
      <c r="F46" s="63">
        <v>4681.939970590307</v>
      </c>
      <c r="G46" s="63">
        <v>89038.819003064258</v>
      </c>
      <c r="H46" s="63">
        <v>339701.8939711891</v>
      </c>
      <c r="I46" s="63">
        <v>153.67417846576501</v>
      </c>
      <c r="J46" s="63">
        <v>16371.4224792195</v>
      </c>
      <c r="K46" s="63">
        <v>1024.4945231051001</v>
      </c>
      <c r="L46" s="63">
        <v>4251.6522708861648</v>
      </c>
      <c r="M46" s="63">
        <v>10.244945231051</v>
      </c>
      <c r="N46" s="63">
        <v>10654.74304029304</v>
      </c>
      <c r="O46" s="63">
        <v>40.979780924204</v>
      </c>
      <c r="P46" s="137">
        <v>522.49220678360098</v>
      </c>
      <c r="Q46" s="63">
        <v>11.84161205841589</v>
      </c>
      <c r="R46" s="63">
        <v>42.89370815943186</v>
      </c>
      <c r="S46" s="63">
        <v>21.398564308204783</v>
      </c>
      <c r="T46" s="63">
        <v>1.5520582474691178</v>
      </c>
      <c r="U46" s="63" t="s">
        <v>188</v>
      </c>
      <c r="V46" s="63">
        <v>21.742167456312259</v>
      </c>
      <c r="W46" s="63">
        <v>20.247882877026946</v>
      </c>
      <c r="X46" s="63">
        <v>18.20467994842117</v>
      </c>
      <c r="Y46" s="63">
        <v>2.8386517909604008</v>
      </c>
      <c r="Z46" s="63">
        <v>74.693294675586529</v>
      </c>
      <c r="AA46" s="63">
        <v>9.2340898944636525</v>
      </c>
      <c r="AB46" s="63">
        <v>95.970562155033051</v>
      </c>
      <c r="AC46" s="63">
        <v>13.692665428038088</v>
      </c>
      <c r="AD46" s="63">
        <v>0.53485874204573514</v>
      </c>
      <c r="AE46" s="63">
        <v>0.76339662646534556</v>
      </c>
      <c r="AF46" s="63">
        <v>5.3135666745969794E-3</v>
      </c>
      <c r="AG46" s="63">
        <v>19.916280444441671</v>
      </c>
      <c r="AH46" s="63">
        <v>35.74389016490322</v>
      </c>
      <c r="AI46" s="63">
        <v>3.7298699445655652</v>
      </c>
      <c r="AJ46" s="63">
        <v>13.369054407841595</v>
      </c>
      <c r="AK46" s="63">
        <v>2.1341673561793084</v>
      </c>
      <c r="AL46" s="63">
        <v>0.33646674119530007</v>
      </c>
      <c r="AM46" s="63">
        <v>1.7577657501766251</v>
      </c>
      <c r="AN46" s="63">
        <v>0.24863482770238621</v>
      </c>
      <c r="AO46" s="63">
        <v>1.8425010812865328</v>
      </c>
      <c r="AP46" s="63">
        <v>0.33151471728240517</v>
      </c>
      <c r="AQ46" s="63">
        <v>1.2597644290449301</v>
      </c>
      <c r="AR46" s="63">
        <v>0.11840979334945291</v>
      </c>
      <c r="AS46" s="63">
        <v>1.4611626423508637</v>
      </c>
      <c r="AT46" s="63">
        <v>0.14715038473815975</v>
      </c>
      <c r="AU46" s="63">
        <v>3.3921462665954629</v>
      </c>
      <c r="AV46" s="63">
        <v>1.2455044265309079</v>
      </c>
      <c r="AW46" s="63">
        <v>2.5983507068856584</v>
      </c>
      <c r="AX46" s="63">
        <v>2.7821789622766064</v>
      </c>
      <c r="AY46" s="137" t="s">
        <v>119</v>
      </c>
      <c r="AZ46" s="63">
        <v>91.63072257952166</v>
      </c>
      <c r="BA46" s="63">
        <v>75.229729059126655</v>
      </c>
      <c r="BB46" s="63">
        <v>7.1669036259313552</v>
      </c>
    </row>
    <row r="47" spans="1:54">
      <c r="A47" s="127" t="s">
        <v>110</v>
      </c>
      <c r="B47" s="17" t="s">
        <v>58</v>
      </c>
      <c r="C47" s="17" t="s">
        <v>104</v>
      </c>
      <c r="D47" s="113">
        <v>190.1</v>
      </c>
      <c r="E47" s="17"/>
      <c r="F47" s="63">
        <v>5190.4283712975766</v>
      </c>
      <c r="G47" s="63">
        <v>97406.365894039744</v>
      </c>
      <c r="H47" s="63">
        <v>307406.6546284841</v>
      </c>
      <c r="I47" s="63">
        <v>40.392438687140675</v>
      </c>
      <c r="J47" s="63">
        <v>14864.417436867769</v>
      </c>
      <c r="K47" s="63">
        <v>989.61474783494657</v>
      </c>
      <c r="L47" s="63">
        <v>3948.3608816680012</v>
      </c>
      <c r="M47" s="63">
        <v>10.098109671785169</v>
      </c>
      <c r="N47" s="63">
        <v>11279.588503384033</v>
      </c>
      <c r="O47" s="63">
        <v>40.392438687140675</v>
      </c>
      <c r="P47" s="137">
        <v>494.80737391747329</v>
      </c>
      <c r="Q47" s="63">
        <v>11.809217166501043</v>
      </c>
      <c r="R47" s="63">
        <v>65.703615336042077</v>
      </c>
      <c r="S47" s="63">
        <v>20.094236692671629</v>
      </c>
      <c r="T47" s="63">
        <v>1.6963033902650422</v>
      </c>
      <c r="U47" s="63">
        <v>10.358873601754874</v>
      </c>
      <c r="V47" s="63">
        <v>3.3888348729345097</v>
      </c>
      <c r="W47" s="63">
        <v>18.577707126773646</v>
      </c>
      <c r="X47" s="63">
        <v>19.315497656004084</v>
      </c>
      <c r="Y47" s="63">
        <v>3.2359002249617039</v>
      </c>
      <c r="Z47" s="63">
        <v>72.667466059412746</v>
      </c>
      <c r="AA47" s="63">
        <v>9.4583790412770536</v>
      </c>
      <c r="AB47" s="63">
        <v>76.977240383264302</v>
      </c>
      <c r="AC47" s="63">
        <v>7.985010795508285</v>
      </c>
      <c r="AD47" s="63" t="s">
        <v>188</v>
      </c>
      <c r="AE47" s="63">
        <v>0.4997606848606656</v>
      </c>
      <c r="AF47" s="63">
        <v>3.0239385908108429E-2</v>
      </c>
      <c r="AG47" s="63">
        <v>21.779216156942077</v>
      </c>
      <c r="AH47" s="63">
        <v>38.792486579057666</v>
      </c>
      <c r="AI47" s="63">
        <v>4.0585899655951501</v>
      </c>
      <c r="AJ47" s="63">
        <v>14.578495969643079</v>
      </c>
      <c r="AK47" s="63">
        <v>2.2769245783468168</v>
      </c>
      <c r="AL47" s="63">
        <v>0.37555409934645706</v>
      </c>
      <c r="AM47" s="63">
        <v>1.9340767270941448</v>
      </c>
      <c r="AN47" s="63">
        <v>0.24734247891290417</v>
      </c>
      <c r="AO47" s="63">
        <v>1.8664594377347909</v>
      </c>
      <c r="AP47" s="63">
        <v>0.32592001829599548</v>
      </c>
      <c r="AQ47" s="63">
        <v>1.2424499389984771</v>
      </c>
      <c r="AR47" s="63">
        <v>0.11434008818880086</v>
      </c>
      <c r="AS47" s="63">
        <v>1.4458318701152855</v>
      </c>
      <c r="AT47" s="63">
        <v>0.14868617060634295</v>
      </c>
      <c r="AU47" s="63">
        <v>2.3274107863161224</v>
      </c>
      <c r="AV47" s="63">
        <v>0.77964599029431603</v>
      </c>
      <c r="AW47" s="63">
        <v>1.6536931663850845</v>
      </c>
      <c r="AX47" s="63">
        <v>3.3607454378544923</v>
      </c>
      <c r="AY47" s="137" t="s">
        <v>119</v>
      </c>
      <c r="AZ47" s="63">
        <v>98.644753120155045</v>
      </c>
      <c r="BA47" s="63">
        <v>81.861267348931264</v>
      </c>
      <c r="BB47" s="63">
        <v>7.3251067299467412</v>
      </c>
    </row>
    <row r="48" spans="1:54">
      <c r="A48" s="127" t="s">
        <v>111</v>
      </c>
      <c r="B48" s="17" t="s">
        <v>58</v>
      </c>
      <c r="C48" s="17" t="s">
        <v>104</v>
      </c>
      <c r="D48" s="113">
        <v>191.1</v>
      </c>
      <c r="E48" s="17"/>
      <c r="F48" s="63">
        <v>4754.8830089757685</v>
      </c>
      <c r="G48" s="63">
        <v>93385.51094788828</v>
      </c>
      <c r="H48" s="63">
        <v>320974.17052565439</v>
      </c>
      <c r="I48" s="63">
        <v>136.97193853016617</v>
      </c>
      <c r="J48" s="63">
        <v>16025.71680802944</v>
      </c>
      <c r="K48" s="63">
        <v>1232.7474467714956</v>
      </c>
      <c r="L48" s="63">
        <v>3903.7002481097361</v>
      </c>
      <c r="M48" s="63">
        <v>9.7837098950118691</v>
      </c>
      <c r="N48" s="63">
        <v>11896.991232334432</v>
      </c>
      <c r="O48" s="63">
        <v>48.918549475059343</v>
      </c>
      <c r="P48" s="137">
        <v>518.53662443562905</v>
      </c>
      <c r="Q48" s="63">
        <v>13.211388300809061</v>
      </c>
      <c r="R48" s="63">
        <v>70.531679532589322</v>
      </c>
      <c r="S48" s="63">
        <v>23.374349371430764</v>
      </c>
      <c r="T48" s="63">
        <v>5.4207133827528686</v>
      </c>
      <c r="U48" s="63">
        <v>21.125832924079489</v>
      </c>
      <c r="V48" s="63">
        <v>11.42086895102255</v>
      </c>
      <c r="W48" s="63">
        <v>39.447906533546082</v>
      </c>
      <c r="X48" s="63">
        <v>19.140536534480692</v>
      </c>
      <c r="Y48" s="63">
        <v>4.8885934598582885</v>
      </c>
      <c r="Z48" s="63">
        <v>73.113593360691837</v>
      </c>
      <c r="AA48" s="63">
        <v>11.670755153065191</v>
      </c>
      <c r="AB48" s="63">
        <v>89.350964047045522</v>
      </c>
      <c r="AC48" s="63">
        <v>9.4731027284992741</v>
      </c>
      <c r="AD48" s="63" t="s">
        <v>188</v>
      </c>
      <c r="AE48" s="63">
        <v>0.43841699105908988</v>
      </c>
      <c r="AF48" s="63">
        <v>2.0463552762974122E-4</v>
      </c>
      <c r="AG48" s="63">
        <v>24.961108278160914</v>
      </c>
      <c r="AH48" s="63">
        <v>47.265228780876328</v>
      </c>
      <c r="AI48" s="63">
        <v>5.0876102087485799</v>
      </c>
      <c r="AJ48" s="63">
        <v>18.567958838147028</v>
      </c>
      <c r="AK48" s="63">
        <v>3.1806737684641462</v>
      </c>
      <c r="AL48" s="63">
        <v>0.59597966781768053</v>
      </c>
      <c r="AM48" s="63">
        <v>2.7973072313537068</v>
      </c>
      <c r="AN48" s="63">
        <v>0.36086799257985158</v>
      </c>
      <c r="AO48" s="63">
        <v>2.5634582981594911</v>
      </c>
      <c r="AP48" s="63">
        <v>0.44816495350106844</v>
      </c>
      <c r="AQ48" s="63">
        <v>1.5181518467590265</v>
      </c>
      <c r="AR48" s="63">
        <v>0.15942310476650309</v>
      </c>
      <c r="AS48" s="63">
        <v>1.6067646417337804</v>
      </c>
      <c r="AT48" s="63">
        <v>0.17085667407591676</v>
      </c>
      <c r="AU48" s="63">
        <v>2.9529289557807514</v>
      </c>
      <c r="AV48" s="63">
        <v>0.9637841536055427</v>
      </c>
      <c r="AW48" s="63">
        <v>1.7935080639447294</v>
      </c>
      <c r="AX48" s="63">
        <v>3.3534841697375675</v>
      </c>
      <c r="AY48" s="137" t="s">
        <v>119</v>
      </c>
      <c r="AZ48" s="63">
        <v>120.95430943820921</v>
      </c>
      <c r="BA48" s="63">
        <v>99.658559542214675</v>
      </c>
      <c r="BB48" s="63">
        <v>9.6249947429293456</v>
      </c>
    </row>
    <row r="49" spans="1:54">
      <c r="A49" s="127" t="s">
        <v>112</v>
      </c>
      <c r="B49" s="17" t="s">
        <v>58</v>
      </c>
      <c r="C49" s="17" t="s">
        <v>104</v>
      </c>
      <c r="D49" s="113">
        <v>195</v>
      </c>
      <c r="E49" s="17"/>
      <c r="F49" s="63">
        <v>6355.7662450016978</v>
      </c>
      <c r="G49" s="63">
        <v>104563.61958006526</v>
      </c>
      <c r="H49" s="63">
        <v>283736.07722934539</v>
      </c>
      <c r="I49" s="63">
        <v>93.923927987001164</v>
      </c>
      <c r="J49" s="63">
        <v>14851.895286724379</v>
      </c>
      <c r="K49" s="63">
        <v>1491.3444486066999</v>
      </c>
      <c r="L49" s="63">
        <v>3645.5700290356926</v>
      </c>
      <c r="M49" s="63">
        <v>10.018194411542181</v>
      </c>
      <c r="N49" s="63">
        <v>14691.250859668444</v>
      </c>
      <c r="O49" s="63">
        <v>50.090972057710893</v>
      </c>
      <c r="P49" s="137">
        <v>470.69165728146396</v>
      </c>
      <c r="Q49" s="63">
        <v>16.266703340362781</v>
      </c>
      <c r="R49" s="63">
        <v>88.456620578270261</v>
      </c>
      <c r="S49" s="63">
        <v>29.257834754608893</v>
      </c>
      <c r="T49" s="63">
        <v>8.1269041187612228</v>
      </c>
      <c r="U49" s="63">
        <v>39.979356723261802</v>
      </c>
      <c r="V49" s="63">
        <v>7.6352254849643506</v>
      </c>
      <c r="W49" s="63">
        <v>33.675099398715048</v>
      </c>
      <c r="X49" s="63">
        <v>27.656163068497932</v>
      </c>
      <c r="Y49" s="63">
        <v>9.2285982019460651</v>
      </c>
      <c r="Z49" s="63">
        <v>97.5720746792814</v>
      </c>
      <c r="AA49" s="63">
        <v>19.095061559804297</v>
      </c>
      <c r="AB49" s="63">
        <v>96.572303252568247</v>
      </c>
      <c r="AC49" s="63">
        <v>13.307994792892416</v>
      </c>
      <c r="AD49" s="63">
        <v>0.22489491589834007</v>
      </c>
      <c r="AE49" s="63">
        <v>0.64673758973245132</v>
      </c>
      <c r="AF49" s="63">
        <v>2.1857345625551059E-2</v>
      </c>
      <c r="AG49" s="63">
        <v>50.829716866195611</v>
      </c>
      <c r="AH49" s="63">
        <v>111.290345330112</v>
      </c>
      <c r="AI49" s="63">
        <v>12.593005635911831</v>
      </c>
      <c r="AJ49" s="63">
        <v>46.01897816934477</v>
      </c>
      <c r="AK49" s="63">
        <v>8.6707207621762823</v>
      </c>
      <c r="AL49" s="63">
        <v>1.7224373095819459</v>
      </c>
      <c r="AM49" s="63">
        <v>7.0266001858131064</v>
      </c>
      <c r="AN49" s="63">
        <v>0.84108187695863179</v>
      </c>
      <c r="AO49" s="63">
        <v>5.3143960165898312</v>
      </c>
      <c r="AP49" s="63">
        <v>0.866113672658955</v>
      </c>
      <c r="AQ49" s="63">
        <v>2.506304103017428</v>
      </c>
      <c r="AR49" s="63">
        <v>0.27108306252361147</v>
      </c>
      <c r="AS49" s="63">
        <v>2.29718746765599</v>
      </c>
      <c r="AT49" s="63">
        <v>0.23743458223750635</v>
      </c>
      <c r="AU49" s="63">
        <v>3.2806432324947217</v>
      </c>
      <c r="AV49" s="63">
        <v>0.87823163120121917</v>
      </c>
      <c r="AW49" s="63">
        <v>1.7680204725341466</v>
      </c>
      <c r="AX49" s="63">
        <v>5.3202213801451128</v>
      </c>
      <c r="AY49" s="137" t="s">
        <v>119</v>
      </c>
      <c r="AZ49" s="63">
        <v>269.58046660058181</v>
      </c>
      <c r="BA49" s="63">
        <v>231.12520407332244</v>
      </c>
      <c r="BB49" s="63">
        <v>19.360200967455061</v>
      </c>
    </row>
    <row r="50" spans="1:54">
      <c r="A50" s="128" t="s">
        <v>220</v>
      </c>
      <c r="B50" s="56" t="s">
        <v>58</v>
      </c>
      <c r="C50" s="56" t="s">
        <v>104</v>
      </c>
      <c r="D50" s="114">
        <v>192.8</v>
      </c>
      <c r="E50" s="17"/>
      <c r="F50" s="63">
        <v>6340.5221748585591</v>
      </c>
      <c r="G50" s="63">
        <v>103372.98171368014</v>
      </c>
      <c r="H50" s="63">
        <v>280262.80374447996</v>
      </c>
      <c r="I50" s="63">
        <v>48.848398881807078</v>
      </c>
      <c r="J50" s="63">
        <v>14703.36806342393</v>
      </c>
      <c r="K50" s="63">
        <v>1504.530685559658</v>
      </c>
      <c r="L50" s="63">
        <v>3605.0118374773624</v>
      </c>
      <c r="M50" s="63">
        <v>9.769679776361416</v>
      </c>
      <c r="N50" s="63">
        <v>14605.671265660318</v>
      </c>
      <c r="O50" s="63">
        <v>48.848398881807078</v>
      </c>
      <c r="P50" s="137">
        <v>468.944629265348</v>
      </c>
      <c r="Q50" s="63">
        <v>16.718859769789535</v>
      </c>
      <c r="R50" s="63">
        <v>90.911433241004232</v>
      </c>
      <c r="S50" s="63">
        <v>31.64037132099158</v>
      </c>
      <c r="T50" s="63">
        <v>8.2982604724531406</v>
      </c>
      <c r="U50" s="63">
        <v>41.573655966580922</v>
      </c>
      <c r="V50" s="63">
        <v>16.088013711511106</v>
      </c>
      <c r="W50" s="63">
        <v>34.49329580862905</v>
      </c>
      <c r="X50" s="63">
        <v>27.993366545682342</v>
      </c>
      <c r="Y50" s="63">
        <v>9.2676072212158456</v>
      </c>
      <c r="Z50" s="63">
        <v>98.861731410362395</v>
      </c>
      <c r="AA50" s="63">
        <v>19.48373775173237</v>
      </c>
      <c r="AB50" s="63">
        <v>94.876048280296558</v>
      </c>
      <c r="AC50" s="63">
        <v>12.932578910889729</v>
      </c>
      <c r="AD50" s="63">
        <v>0.33016829854129143</v>
      </c>
      <c r="AE50" s="63">
        <v>0.63871640163836152</v>
      </c>
      <c r="AF50" s="63">
        <v>2.4238498654341582E-2</v>
      </c>
      <c r="AG50" s="63">
        <v>51.955474345144367</v>
      </c>
      <c r="AH50" s="63">
        <v>114.0664797182872</v>
      </c>
      <c r="AI50" s="63">
        <v>12.922613960820737</v>
      </c>
      <c r="AJ50" s="63">
        <v>47.016842925612778</v>
      </c>
      <c r="AK50" s="63">
        <v>8.8183947040703838</v>
      </c>
      <c r="AL50" s="63">
        <v>1.781103724894131</v>
      </c>
      <c r="AM50" s="63">
        <v>7.1272503124865452</v>
      </c>
      <c r="AN50" s="63">
        <v>0.86142410259895352</v>
      </c>
      <c r="AO50" s="63">
        <v>5.4415907641308552</v>
      </c>
      <c r="AP50" s="63">
        <v>0.88776193385448199</v>
      </c>
      <c r="AQ50" s="63">
        <v>2.5445534376070325</v>
      </c>
      <c r="AR50" s="63">
        <v>0.27754497315956328</v>
      </c>
      <c r="AS50" s="63">
        <v>2.3743621794970937</v>
      </c>
      <c r="AT50" s="63">
        <v>0.24515076930193327</v>
      </c>
      <c r="AU50" s="63">
        <v>3.1772153114445079</v>
      </c>
      <c r="AV50" s="63">
        <v>0.92284766696138054</v>
      </c>
      <c r="AW50" s="63">
        <v>1.8101945582089838</v>
      </c>
      <c r="AX50" s="63">
        <v>5.4248572606301551</v>
      </c>
      <c r="AY50" s="137" t="s">
        <v>119</v>
      </c>
      <c r="AZ50" s="63">
        <v>275.80428560319837</v>
      </c>
      <c r="BA50" s="63">
        <v>236.56090937882959</v>
      </c>
      <c r="BB50" s="63">
        <v>19.75963847263646</v>
      </c>
    </row>
    <row r="51" spans="1:54">
      <c r="A51" s="127" t="s">
        <v>221</v>
      </c>
      <c r="B51" s="17" t="s">
        <v>117</v>
      </c>
      <c r="C51" s="17" t="s">
        <v>118</v>
      </c>
      <c r="D51" s="113" t="s">
        <v>119</v>
      </c>
      <c r="E51" s="17"/>
      <c r="F51" s="63">
        <v>4622.2523001868185</v>
      </c>
      <c r="G51" s="63">
        <v>92947.464732017543</v>
      </c>
      <c r="H51" s="63">
        <v>264292.34782502981</v>
      </c>
      <c r="I51" s="63">
        <v>331.59636066557613</v>
      </c>
      <c r="J51" s="63">
        <v>17152.575383519346</v>
      </c>
      <c r="K51" s="63">
        <v>1245.9984461373163</v>
      </c>
      <c r="L51" s="63">
        <v>3034.6091188183027</v>
      </c>
      <c r="M51" s="63">
        <v>20.096749131247037</v>
      </c>
      <c r="N51" s="63">
        <v>10641.228664995306</v>
      </c>
      <c r="O51" s="63">
        <v>60.290247393741112</v>
      </c>
      <c r="P51" s="137">
        <v>462.22523001868183</v>
      </c>
      <c r="Q51" s="63">
        <v>12.17163887208512</v>
      </c>
      <c r="R51" s="63">
        <v>56.346179381297524</v>
      </c>
      <c r="S51" s="63">
        <v>27.880669235516347</v>
      </c>
      <c r="T51" s="63">
        <v>3.0414524557521312</v>
      </c>
      <c r="U51" s="63">
        <v>3.536674593796723</v>
      </c>
      <c r="V51" s="63">
        <v>33.188301848980771</v>
      </c>
      <c r="W51" s="63">
        <v>39.05254409175496</v>
      </c>
      <c r="X51" s="63">
        <v>32.094427123335855</v>
      </c>
      <c r="Y51" s="63">
        <v>23.213830132675536</v>
      </c>
      <c r="Z51" s="63">
        <v>100.9786271108204</v>
      </c>
      <c r="AA51" s="63">
        <v>36.007963429783899</v>
      </c>
      <c r="AB51" s="63">
        <v>93.623258370545301</v>
      </c>
      <c r="AC51" s="63">
        <v>10.02904231376767</v>
      </c>
      <c r="AD51" s="63">
        <v>1.8665096957839244</v>
      </c>
      <c r="AE51" s="63">
        <v>1.1320910211358806</v>
      </c>
      <c r="AF51" s="63">
        <v>5.2310731056097598E-2</v>
      </c>
      <c r="AG51" s="63">
        <v>105.81147932709207</v>
      </c>
      <c r="AH51" s="63">
        <v>252.12178584489311</v>
      </c>
      <c r="AI51" s="63">
        <v>30.79151604172397</v>
      </c>
      <c r="AJ51" s="63">
        <v>114.08025288970843</v>
      </c>
      <c r="AK51" s="63">
        <v>21.354921860568606</v>
      </c>
      <c r="AL51" s="63">
        <v>4.3525225172067925</v>
      </c>
      <c r="AM51" s="63">
        <v>17.226930854242266</v>
      </c>
      <c r="AN51" s="63">
        <v>1.909305741731018</v>
      </c>
      <c r="AO51" s="63">
        <v>11.319357191735573</v>
      </c>
      <c r="AP51" s="63">
        <v>1.8671293880937745</v>
      </c>
      <c r="AQ51" s="63">
        <v>4.751371511384427</v>
      </c>
      <c r="AR51" s="63">
        <v>0.53083219589940378</v>
      </c>
      <c r="AS51" s="63">
        <v>3.6956090552552112</v>
      </c>
      <c r="AT51" s="63">
        <v>0.42296711487007249</v>
      </c>
      <c r="AU51" s="63">
        <v>2.0420916203953143</v>
      </c>
      <c r="AV51" s="63">
        <v>1.174072003787016</v>
      </c>
      <c r="AW51" s="63">
        <v>2.1169816622542368</v>
      </c>
      <c r="AX51" s="63">
        <v>8.655772587974182</v>
      </c>
      <c r="AY51" s="137" t="s">
        <v>119</v>
      </c>
      <c r="AZ51" s="63">
        <v>606.24394496418859</v>
      </c>
      <c r="BA51" s="63">
        <v>528.51247848119306</v>
      </c>
      <c r="BB51" s="63">
        <v>41.723503053211751</v>
      </c>
    </row>
    <row r="52" spans="1:54">
      <c r="A52" s="127" t="s">
        <v>222</v>
      </c>
      <c r="B52" s="17" t="s">
        <v>117</v>
      </c>
      <c r="C52" s="17" t="s">
        <v>118</v>
      </c>
      <c r="D52" s="113" t="s">
        <v>119</v>
      </c>
      <c r="E52" s="17"/>
      <c r="F52" s="63">
        <v>4509.7263030444547</v>
      </c>
      <c r="G52" s="63">
        <v>83723.810312058602</v>
      </c>
      <c r="H52" s="63">
        <v>219987.90641957257</v>
      </c>
      <c r="I52" s="63">
        <v>316.98473123917012</v>
      </c>
      <c r="J52" s="63">
        <v>13181.210058781624</v>
      </c>
      <c r="K52" s="63">
        <v>1925.1042526815597</v>
      </c>
      <c r="L52" s="63">
        <v>2649.755645067225</v>
      </c>
      <c r="M52" s="63">
        <v>8.9278146189780454</v>
      </c>
      <c r="N52" s="63">
        <v>16149.417156018608</v>
      </c>
      <c r="O52" s="63">
        <v>88.799801652202291</v>
      </c>
      <c r="P52" s="137">
        <v>385.18788070509959</v>
      </c>
      <c r="Q52" s="63">
        <v>14.832065807120904</v>
      </c>
      <c r="R52" s="63">
        <v>44.874415071804947</v>
      </c>
      <c r="S52" s="63">
        <v>19.892339787510906</v>
      </c>
      <c r="T52" s="63">
        <v>17.789495874933689</v>
      </c>
      <c r="U52" s="63">
        <v>36.700351207188163</v>
      </c>
      <c r="V52" s="63">
        <v>21.686170217409185</v>
      </c>
      <c r="W52" s="63">
        <v>200.49109233717934</v>
      </c>
      <c r="X52" s="63">
        <v>21.445687537773338</v>
      </c>
      <c r="Y52" s="63">
        <v>7.0495427866497549</v>
      </c>
      <c r="Z52" s="63">
        <v>114.91551944766802</v>
      </c>
      <c r="AA52" s="63">
        <v>47.797393533336646</v>
      </c>
      <c r="AB52" s="63">
        <v>470.05783362562829</v>
      </c>
      <c r="AC52" s="63">
        <v>7.0612653873751414</v>
      </c>
      <c r="AD52" s="63">
        <v>3.7146520804378333</v>
      </c>
      <c r="AE52" s="63">
        <v>1.89390206029734</v>
      </c>
      <c r="AF52" s="63">
        <v>2.5044948826172749E-2</v>
      </c>
      <c r="AG52" s="63">
        <v>38.391315887120768</v>
      </c>
      <c r="AH52" s="63">
        <v>73.747027914446974</v>
      </c>
      <c r="AI52" s="63">
        <v>8.3132686122946051</v>
      </c>
      <c r="AJ52" s="63">
        <v>31.224037566088612</v>
      </c>
      <c r="AK52" s="63">
        <v>5.6293137227840377</v>
      </c>
      <c r="AL52" s="63">
        <v>1.117571438428703</v>
      </c>
      <c r="AM52" s="63">
        <v>5.0396896564789362</v>
      </c>
      <c r="AN52" s="63">
        <v>0.6094865741185983</v>
      </c>
      <c r="AO52" s="63">
        <v>4.1387351797425467</v>
      </c>
      <c r="AP52" s="63">
        <v>0.76631994168214035</v>
      </c>
      <c r="AQ52" s="63">
        <v>2.3126697949373138</v>
      </c>
      <c r="AR52" s="63">
        <v>0.26982546976526223</v>
      </c>
      <c r="AS52" s="63">
        <v>2.256630232965692</v>
      </c>
      <c r="AT52" s="63">
        <v>0.27255096013190577</v>
      </c>
      <c r="AU52" s="63">
        <v>10.161565505852757</v>
      </c>
      <c r="AV52" s="63">
        <v>1.0067471410072981</v>
      </c>
      <c r="AW52" s="63">
        <v>2.0801614453979411</v>
      </c>
      <c r="AX52" s="63">
        <v>10.783043897008332</v>
      </c>
      <c r="AY52" s="137" t="s">
        <v>119</v>
      </c>
      <c r="AZ52" s="63">
        <v>221.88583648432274</v>
      </c>
      <c r="BA52" s="63">
        <v>158.42253514116371</v>
      </c>
      <c r="BB52" s="63">
        <v>15.665907809822395</v>
      </c>
    </row>
    <row r="53" spans="1:54">
      <c r="A53" s="127" t="s">
        <v>123</v>
      </c>
      <c r="B53" s="17" t="s">
        <v>117</v>
      </c>
      <c r="C53" s="17" t="s">
        <v>118</v>
      </c>
      <c r="D53" s="113" t="s">
        <v>119</v>
      </c>
      <c r="E53" s="17"/>
      <c r="F53" s="63">
        <v>5059.4323630921817</v>
      </c>
      <c r="G53" s="63">
        <v>79168.617772476529</v>
      </c>
      <c r="H53" s="63">
        <v>263425.86192001356</v>
      </c>
      <c r="I53" s="63">
        <v>134.15161568805027</v>
      </c>
      <c r="J53" s="63">
        <v>15130.385797959385</v>
      </c>
      <c r="K53" s="63">
        <v>2136.8435927453725</v>
      </c>
      <c r="L53" s="63">
        <v>3746.6629810019758</v>
      </c>
      <c r="M53" s="63">
        <v>0</v>
      </c>
      <c r="N53" s="63">
        <v>9131.8921250508502</v>
      </c>
      <c r="O53" s="63">
        <v>86.240324370889454</v>
      </c>
      <c r="P53" s="137">
        <v>517.44194622533678</v>
      </c>
      <c r="Q53" s="63">
        <v>15.152186074516546</v>
      </c>
      <c r="R53" s="63">
        <v>36.774361964094915</v>
      </c>
      <c r="S53" s="63">
        <v>20.041930421005791</v>
      </c>
      <c r="T53" s="63">
        <v>1.4252778497485601</v>
      </c>
      <c r="U53" s="63" t="s">
        <v>188</v>
      </c>
      <c r="V53" s="63">
        <v>0.73540527144771817</v>
      </c>
      <c r="W53" s="63">
        <v>18.831862711912102</v>
      </c>
      <c r="X53" s="63">
        <v>18.793326881102743</v>
      </c>
      <c r="Y53" s="63">
        <v>4.212648516184621</v>
      </c>
      <c r="Z53" s="63">
        <v>122.74532217255117</v>
      </c>
      <c r="AA53" s="63">
        <v>56.753645032480726</v>
      </c>
      <c r="AB53" s="63">
        <v>699.06979255342037</v>
      </c>
      <c r="AC53" s="63">
        <v>9.7071182250832546</v>
      </c>
      <c r="AD53" s="63">
        <v>4.9593298449200282E-3</v>
      </c>
      <c r="AE53" s="63">
        <v>0.75980626659549844</v>
      </c>
      <c r="AF53" s="63">
        <v>2.3530714329670757E-2</v>
      </c>
      <c r="AG53" s="63">
        <v>26.869431472749682</v>
      </c>
      <c r="AH53" s="63">
        <v>48.310861528596142</v>
      </c>
      <c r="AI53" s="63">
        <v>5.5416469852891375</v>
      </c>
      <c r="AJ53" s="63">
        <v>20.327133888645758</v>
      </c>
      <c r="AK53" s="63">
        <v>3.5657249861098563</v>
      </c>
      <c r="AL53" s="63">
        <v>0.70150965105185159</v>
      </c>
      <c r="AM53" s="63">
        <v>3.3759311829931424</v>
      </c>
      <c r="AN53" s="63">
        <v>0.45758220495876223</v>
      </c>
      <c r="AO53" s="63">
        <v>3.5303897353507963</v>
      </c>
      <c r="AP53" s="63">
        <v>0.67303859513613895</v>
      </c>
      <c r="AQ53" s="63">
        <v>2.251677948945713</v>
      </c>
      <c r="AR53" s="63">
        <v>0.25478887455361754</v>
      </c>
      <c r="AS53" s="63">
        <v>2.4012851512349007</v>
      </c>
      <c r="AT53" s="63">
        <v>0.27904738492435427</v>
      </c>
      <c r="AU53" s="63">
        <v>18.025573872631668</v>
      </c>
      <c r="AV53" s="63">
        <v>0.81487993330164421</v>
      </c>
      <c r="AW53" s="63">
        <v>1.9975730568822112</v>
      </c>
      <c r="AX53" s="63">
        <v>2.4433430016381417</v>
      </c>
      <c r="AY53" s="137" t="s">
        <v>119</v>
      </c>
      <c r="AZ53" s="63">
        <v>175.29369462302057</v>
      </c>
      <c r="BA53" s="63">
        <v>105.31630851244243</v>
      </c>
      <c r="BB53" s="63">
        <v>13.223741078097426</v>
      </c>
    </row>
    <row r="54" spans="1:54">
      <c r="A54" s="127" t="s">
        <v>223</v>
      </c>
      <c r="B54" s="17" t="s">
        <v>117</v>
      </c>
      <c r="C54" s="17" t="s">
        <v>118</v>
      </c>
      <c r="D54" s="113" t="s">
        <v>119</v>
      </c>
      <c r="E54" s="17" t="s">
        <v>182</v>
      </c>
      <c r="F54" s="63">
        <v>2072.3041248900613</v>
      </c>
      <c r="G54" s="63">
        <v>136315.96702865339</v>
      </c>
      <c r="H54" s="63">
        <v>218920.58743276395</v>
      </c>
      <c r="I54" s="63">
        <v>148.72996111651156</v>
      </c>
      <c r="J54" s="63">
        <v>4739.5280942461686</v>
      </c>
      <c r="K54" s="63">
        <v>1080.7710507799841</v>
      </c>
      <c r="L54" s="63">
        <v>4689.9514405406644</v>
      </c>
      <c r="M54" s="63" t="s">
        <v>188</v>
      </c>
      <c r="N54" s="63">
        <v>5552.5852150164328</v>
      </c>
      <c r="O54" s="63">
        <v>19.830661482201545</v>
      </c>
      <c r="P54" s="137">
        <v>198.30661482201543</v>
      </c>
      <c r="Q54" s="63">
        <v>8.6079850690980102</v>
      </c>
      <c r="R54" s="63">
        <v>9.3086916538443774</v>
      </c>
      <c r="S54" s="63">
        <v>7.490838717343582</v>
      </c>
      <c r="T54" s="63">
        <v>0.79410164562999863</v>
      </c>
      <c r="U54" s="63" t="s">
        <v>188</v>
      </c>
      <c r="V54" s="63">
        <v>32.697651253278401</v>
      </c>
      <c r="W54" s="63">
        <v>9.7624376026024304</v>
      </c>
      <c r="X54" s="63">
        <v>20.075497709029502</v>
      </c>
      <c r="Y54" s="63">
        <v>1.9229120974244716</v>
      </c>
      <c r="Z54" s="63">
        <v>55.571016110395441</v>
      </c>
      <c r="AA54" s="63">
        <v>13.599632366770809</v>
      </c>
      <c r="AB54" s="63">
        <v>326.55540499498545</v>
      </c>
      <c r="AC54" s="63">
        <v>10.349602114963428</v>
      </c>
      <c r="AD54" s="63">
        <v>2.3149144259301453</v>
      </c>
      <c r="AE54" s="63">
        <v>1.039019071683986</v>
      </c>
      <c r="AF54" s="63">
        <v>1.6696940720644222E-2</v>
      </c>
      <c r="AG54" s="63">
        <v>11.161359476150263</v>
      </c>
      <c r="AH54" s="63">
        <v>17.197271453998297</v>
      </c>
      <c r="AI54" s="63">
        <v>1.7696291415353662</v>
      </c>
      <c r="AJ54" s="63">
        <v>6.1974314924474321</v>
      </c>
      <c r="AK54" s="63">
        <v>0.99654098237968547</v>
      </c>
      <c r="AL54" s="63">
        <v>0.1313289685628104</v>
      </c>
      <c r="AM54" s="63">
        <v>0.86648730779789918</v>
      </c>
      <c r="AN54" s="63">
        <v>0.13217967087058324</v>
      </c>
      <c r="AO54" s="63">
        <v>0.93231076613724162</v>
      </c>
      <c r="AP54" s="63">
        <v>0.13262567456826946</v>
      </c>
      <c r="AQ54" s="63">
        <v>0.62977542403143216</v>
      </c>
      <c r="AR54" s="63">
        <v>2.783209904617584E-2</v>
      </c>
      <c r="AS54" s="63">
        <v>0.76162925963429917</v>
      </c>
      <c r="AT54" s="63">
        <v>4.9655056337864413E-2</v>
      </c>
      <c r="AU54" s="63">
        <v>7.8667031850940283</v>
      </c>
      <c r="AV54" s="63">
        <v>1.1986912394785698</v>
      </c>
      <c r="AW54" s="63">
        <v>3.7527956427014555</v>
      </c>
      <c r="AX54" s="63">
        <v>2.0014590671372892</v>
      </c>
      <c r="AY54" s="137" t="s">
        <v>119</v>
      </c>
      <c r="AZ54" s="63">
        <v>54.585689140268428</v>
      </c>
      <c r="BA54" s="63">
        <v>37.453561515073858</v>
      </c>
      <c r="BB54" s="63">
        <v>3.5324952584237654</v>
      </c>
    </row>
    <row r="55" spans="1:54">
      <c r="A55" s="128" t="s">
        <v>125</v>
      </c>
      <c r="B55" s="56" t="s">
        <v>117</v>
      </c>
      <c r="C55" s="56" t="s">
        <v>118</v>
      </c>
      <c r="D55" s="114" t="s">
        <v>119</v>
      </c>
      <c r="E55" s="17" t="s">
        <v>182</v>
      </c>
      <c r="F55" s="63">
        <v>2269.0172074275501</v>
      </c>
      <c r="G55" s="63">
        <v>47259.830504918027</v>
      </c>
      <c r="H55" s="63">
        <v>116635.27507879729</v>
      </c>
      <c r="I55" s="63">
        <v>175.28888297723563</v>
      </c>
      <c r="J55" s="63">
        <v>2755.9307712532045</v>
      </c>
      <c r="K55" s="63">
        <v>3233.1060638023464</v>
      </c>
      <c r="L55" s="63">
        <v>5229.4516754875303</v>
      </c>
      <c r="M55" s="63" t="s">
        <v>188</v>
      </c>
      <c r="N55" s="63">
        <v>3622.6369148628696</v>
      </c>
      <c r="O55" s="63">
        <v>97.382712765130918</v>
      </c>
      <c r="P55" s="137">
        <v>262.93332446585345</v>
      </c>
      <c r="Q55" s="63">
        <v>7.9071316059144818</v>
      </c>
      <c r="R55" s="63">
        <v>11.690558079372686</v>
      </c>
      <c r="S55" s="63">
        <v>5.0622895895638109</v>
      </c>
      <c r="T55" s="63">
        <v>1.5209531887041328</v>
      </c>
      <c r="U55" s="63" t="s">
        <v>188</v>
      </c>
      <c r="V55" s="63">
        <v>59.237712705560938</v>
      </c>
      <c r="W55" s="63">
        <v>5.6800100482390796</v>
      </c>
      <c r="X55" s="63">
        <v>12.920511931809195</v>
      </c>
      <c r="Y55" s="63">
        <v>2.0835746423693999</v>
      </c>
      <c r="Z55" s="63">
        <v>132.57048770228707</v>
      </c>
      <c r="AA55" s="63">
        <v>7.1495517238087762</v>
      </c>
      <c r="AB55" s="63">
        <v>108.30952790824686</v>
      </c>
      <c r="AC55" s="63">
        <v>11.377600659721629</v>
      </c>
      <c r="AD55" s="63">
        <v>3.2694565132290601</v>
      </c>
      <c r="AE55" s="63">
        <v>1.4910047013937622</v>
      </c>
      <c r="AF55" s="63">
        <v>2.7596614935591134E-2</v>
      </c>
      <c r="AG55" s="63">
        <v>10.51972010389648</v>
      </c>
      <c r="AH55" s="63">
        <v>18.040073744749247</v>
      </c>
      <c r="AI55" s="63">
        <v>2.0940035016991039</v>
      </c>
      <c r="AJ55" s="63">
        <v>8.2082852158944952</v>
      </c>
      <c r="AK55" s="63">
        <v>1.6283011705068084</v>
      </c>
      <c r="AL55" s="63">
        <v>0.27668553223487768</v>
      </c>
      <c r="AM55" s="63">
        <v>1.4643203938162401</v>
      </c>
      <c r="AN55" s="63">
        <v>0.21584745172260517</v>
      </c>
      <c r="AO55" s="63">
        <v>1.5342064459983866</v>
      </c>
      <c r="AP55" s="63">
        <v>0.24210427448113078</v>
      </c>
      <c r="AQ55" s="63">
        <v>0.92446229652660061</v>
      </c>
      <c r="AR55" s="63">
        <v>5.7357590242906487E-2</v>
      </c>
      <c r="AS55" s="63">
        <v>1.0150439690355644</v>
      </c>
      <c r="AT55" s="63">
        <v>6.7924496835872789E-2</v>
      </c>
      <c r="AU55" s="63">
        <v>3.1204964351668036</v>
      </c>
      <c r="AV55" s="63">
        <v>0.7748983771347363</v>
      </c>
      <c r="AW55" s="63">
        <v>1.3500551800541909</v>
      </c>
      <c r="AX55" s="63">
        <v>3.3472679790077198</v>
      </c>
      <c r="AY55" s="137" t="s">
        <v>119</v>
      </c>
      <c r="AZ55" s="63">
        <v>53.437887911449089</v>
      </c>
      <c r="BA55" s="63">
        <v>40.767069268981011</v>
      </c>
      <c r="BB55" s="63">
        <v>5.5212669186593066</v>
      </c>
    </row>
    <row r="56" spans="1:54">
      <c r="A56" s="127" t="s">
        <v>126</v>
      </c>
      <c r="B56" s="17" t="s">
        <v>190</v>
      </c>
      <c r="C56" s="17" t="s">
        <v>191</v>
      </c>
      <c r="D56" s="113">
        <v>287.89999999999998</v>
      </c>
      <c r="E56" s="17" t="s">
        <v>182</v>
      </c>
      <c r="F56" s="63">
        <v>4063.3158349268688</v>
      </c>
      <c r="G56" s="63">
        <v>95652.929870423119</v>
      </c>
      <c r="H56" s="63">
        <v>320145.97325795627</v>
      </c>
      <c r="I56" s="63">
        <v>350.64146798861304</v>
      </c>
      <c r="J56" s="63">
        <v>16346.080198880929</v>
      </c>
      <c r="K56" s="63">
        <v>814.72576385589491</v>
      </c>
      <c r="L56" s="63">
        <v>3939.5600226955935</v>
      </c>
      <c r="M56" s="63">
        <v>20.625968705212532</v>
      </c>
      <c r="N56" s="63">
        <v>10508.931055305784</v>
      </c>
      <c r="O56" s="63">
        <v>82.503874820850129</v>
      </c>
      <c r="P56" s="137">
        <v>505.33623327770698</v>
      </c>
      <c r="Q56" s="63">
        <v>19.005397279351715</v>
      </c>
      <c r="R56" s="63">
        <v>84.4957823155912</v>
      </c>
      <c r="S56" s="63">
        <v>35.902858827749419</v>
      </c>
      <c r="T56" s="63">
        <v>5.9787784881817752</v>
      </c>
      <c r="U56" s="63">
        <v>29.929874299867951</v>
      </c>
      <c r="V56" s="63">
        <v>1.1838937162690777</v>
      </c>
      <c r="W56" s="63">
        <v>77.982949367703569</v>
      </c>
      <c r="X56" s="63">
        <v>23.379531651518313</v>
      </c>
      <c r="Y56" s="63">
        <v>7.3036248912239978</v>
      </c>
      <c r="Z56" s="63">
        <v>128.35407763026126</v>
      </c>
      <c r="AA56" s="63">
        <v>77.519403320055488</v>
      </c>
      <c r="AB56" s="63">
        <v>744.88705103394807</v>
      </c>
      <c r="AC56" s="63">
        <v>13.482582272111149</v>
      </c>
      <c r="AD56" s="63" t="s">
        <v>188</v>
      </c>
      <c r="AE56" s="63">
        <v>2.8390211319751169</v>
      </c>
      <c r="AF56" s="63">
        <v>0.39632195907575873</v>
      </c>
      <c r="AG56" s="63">
        <v>34.121386808727017</v>
      </c>
      <c r="AH56" s="63">
        <v>69.717348538659877</v>
      </c>
      <c r="AI56" s="63">
        <v>7.5167749757909172</v>
      </c>
      <c r="AJ56" s="63">
        <v>27.971807295633901</v>
      </c>
      <c r="AK56" s="63">
        <v>5.0510549222971095</v>
      </c>
      <c r="AL56" s="63">
        <v>1.0027192142348009</v>
      </c>
      <c r="AM56" s="63">
        <v>4.4916607934803494</v>
      </c>
      <c r="AN56" s="63">
        <v>0.55578330552645838</v>
      </c>
      <c r="AO56" s="63">
        <v>3.7357391163909015</v>
      </c>
      <c r="AP56" s="63">
        <v>0.68391481135548926</v>
      </c>
      <c r="AQ56" s="63">
        <v>2.1592108962596352</v>
      </c>
      <c r="AR56" s="63">
        <v>0.24505351702789627</v>
      </c>
      <c r="AS56" s="63">
        <v>2.1786607469966648</v>
      </c>
      <c r="AT56" s="63">
        <v>0.25643021755106554</v>
      </c>
      <c r="AU56" s="63">
        <v>18.824775035427145</v>
      </c>
      <c r="AV56" s="63">
        <v>2.8402221933815612</v>
      </c>
      <c r="AW56" s="63">
        <v>2.6642788961871053</v>
      </c>
      <c r="AX56" s="63">
        <v>3.8638518548665894</v>
      </c>
      <c r="AY56" s="137" t="s">
        <v>119</v>
      </c>
      <c r="AZ56" s="63">
        <v>237.20694847998755</v>
      </c>
      <c r="BA56" s="63">
        <v>145.38109175534362</v>
      </c>
      <c r="BB56" s="63">
        <v>14.30645340458846</v>
      </c>
    </row>
    <row r="57" spans="1:54">
      <c r="A57" s="127" t="s">
        <v>128</v>
      </c>
      <c r="B57" s="17" t="s">
        <v>190</v>
      </c>
      <c r="C57" s="17" t="s">
        <v>191</v>
      </c>
      <c r="D57" s="113">
        <v>293.2</v>
      </c>
      <c r="E57" s="17" t="s">
        <v>182</v>
      </c>
      <c r="F57" s="63">
        <v>4540.2936660004498</v>
      </c>
      <c r="G57" s="63">
        <v>104154.94072824979</v>
      </c>
      <c r="H57" s="63">
        <v>298159.37362735101</v>
      </c>
      <c r="I57" s="63">
        <v>412.75396963640452</v>
      </c>
      <c r="J57" s="63">
        <v>15563.84480628979</v>
      </c>
      <c r="K57" s="63">
        <v>1107.3886990244998</v>
      </c>
      <c r="L57" s="63">
        <v>3785.2559166655633</v>
      </c>
      <c r="M57" s="63">
        <v>10.067169991131818</v>
      </c>
      <c r="N57" s="63">
        <v>9372.535261743722</v>
      </c>
      <c r="O57" s="63">
        <v>110.73886990244999</v>
      </c>
      <c r="P57" s="137">
        <v>523.49283953885447</v>
      </c>
      <c r="Q57" s="63">
        <v>16.080067402098532</v>
      </c>
      <c r="R57" s="63">
        <v>81.230600218089251</v>
      </c>
      <c r="S57" s="63">
        <v>33.173609207417663</v>
      </c>
      <c r="T57" s="63">
        <v>5.1469132591614404</v>
      </c>
      <c r="U57" s="63">
        <v>15.074044919366617</v>
      </c>
      <c r="V57" s="63">
        <v>3.4213205488361349</v>
      </c>
      <c r="W57" s="63">
        <v>17.146686232632003</v>
      </c>
      <c r="X57" s="63">
        <v>25.208166705833488</v>
      </c>
      <c r="Y57" s="63">
        <v>6.5193621626463294</v>
      </c>
      <c r="Z57" s="63">
        <v>161.34300337862152</v>
      </c>
      <c r="AA57" s="63">
        <v>27.954193878515891</v>
      </c>
      <c r="AB57" s="63">
        <v>205.55611910251542</v>
      </c>
      <c r="AC57" s="63">
        <v>10.024948317002009</v>
      </c>
      <c r="AD57" s="63" t="s">
        <v>188</v>
      </c>
      <c r="AE57" s="63">
        <v>0.55649300634376586</v>
      </c>
      <c r="AF57" s="63">
        <v>2.1168762382203186E-2</v>
      </c>
      <c r="AG57" s="63">
        <v>35.075427238241382</v>
      </c>
      <c r="AH57" s="63">
        <v>68.367123745574375</v>
      </c>
      <c r="AI57" s="63">
        <v>7.4819662322406959</v>
      </c>
      <c r="AJ57" s="63">
        <v>28.43636516813163</v>
      </c>
      <c r="AK57" s="63">
        <v>4.9371351131890311</v>
      </c>
      <c r="AL57" s="63">
        <v>0.95374899520980549</v>
      </c>
      <c r="AM57" s="63">
        <v>4.1570562722408928</v>
      </c>
      <c r="AN57" s="63">
        <v>0.48400563656263845</v>
      </c>
      <c r="AO57" s="63">
        <v>3.3063192835964563</v>
      </c>
      <c r="AP57" s="63">
        <v>0.56711239083758291</v>
      </c>
      <c r="AQ57" s="63">
        <v>1.8576286512371232</v>
      </c>
      <c r="AR57" s="63">
        <v>0.18834365352184951</v>
      </c>
      <c r="AS57" s="63">
        <v>1.8977526781355585</v>
      </c>
      <c r="AT57" s="63">
        <v>0.20765547010872112</v>
      </c>
      <c r="AU57" s="63">
        <v>5.3985202158543126</v>
      </c>
      <c r="AV57" s="63">
        <v>0.94078215645203234</v>
      </c>
      <c r="AW57" s="63">
        <v>1.7754425018093214</v>
      </c>
      <c r="AX57" s="63">
        <v>3.4929981672415202</v>
      </c>
      <c r="AY57" s="137" t="s">
        <v>119</v>
      </c>
      <c r="AZ57" s="63">
        <v>185.87183440734364</v>
      </c>
      <c r="BA57" s="63">
        <v>145.25176649258691</v>
      </c>
      <c r="BB57" s="63">
        <v>12.665874036240822</v>
      </c>
    </row>
    <row r="58" spans="1:54">
      <c r="A58" s="127" t="s">
        <v>129</v>
      </c>
      <c r="B58" s="17" t="s">
        <v>190</v>
      </c>
      <c r="C58" s="17" t="s">
        <v>191</v>
      </c>
      <c r="D58" s="113">
        <v>294.10000000000002</v>
      </c>
      <c r="E58" s="17" t="s">
        <v>182</v>
      </c>
      <c r="F58" s="63">
        <v>5191.0033999999987</v>
      </c>
      <c r="G58" s="63">
        <v>114181.55699999999</v>
      </c>
      <c r="H58" s="63">
        <v>261848.16359999994</v>
      </c>
      <c r="I58" s="63">
        <v>153.88349999999997</v>
      </c>
      <c r="J58" s="63">
        <v>13562.265799999997</v>
      </c>
      <c r="K58" s="63">
        <v>1282.3624999999997</v>
      </c>
      <c r="L58" s="63">
        <v>3580.3560999999991</v>
      </c>
      <c r="M58" s="63">
        <v>0</v>
      </c>
      <c r="N58" s="63">
        <v>10700.032699999996</v>
      </c>
      <c r="O58" s="63">
        <v>61.553399999999989</v>
      </c>
      <c r="P58" s="137">
        <v>400.0970999999999</v>
      </c>
      <c r="Q58" s="63">
        <v>13.841594697187093</v>
      </c>
      <c r="R58" s="63">
        <v>89.441022627040226</v>
      </c>
      <c r="S58" s="63">
        <v>21.615026016895968</v>
      </c>
      <c r="T58" s="63">
        <v>2.0983723315732807</v>
      </c>
      <c r="U58" s="63">
        <v>16.935672739651327</v>
      </c>
      <c r="V58" s="63">
        <v>13.609841334335652</v>
      </c>
      <c r="W58" s="63">
        <v>46.976754362779289</v>
      </c>
      <c r="X58" s="63">
        <v>26.268633889529575</v>
      </c>
      <c r="Y58" s="63">
        <v>3.9319383431792065</v>
      </c>
      <c r="Z58" s="63">
        <v>108.32699139688815</v>
      </c>
      <c r="AA58" s="63">
        <v>12.671770738292885</v>
      </c>
      <c r="AB58" s="63">
        <v>89.24091262993494</v>
      </c>
      <c r="AC58" s="63">
        <v>10.226595610192115</v>
      </c>
      <c r="AD58" s="63" t="s">
        <v>188</v>
      </c>
      <c r="AE58" s="63">
        <v>0.59899169895854998</v>
      </c>
      <c r="AF58" s="63">
        <v>2.2151231320321849E-2</v>
      </c>
      <c r="AG58" s="63">
        <v>26.593214680187192</v>
      </c>
      <c r="AH58" s="63">
        <v>43.37834476613461</v>
      </c>
      <c r="AI58" s="63">
        <v>4.6462113605974782</v>
      </c>
      <c r="AJ58" s="63">
        <v>16.244437622800952</v>
      </c>
      <c r="AK58" s="63">
        <v>2.5317252315592738</v>
      </c>
      <c r="AL58" s="63">
        <v>0.43581645214828524</v>
      </c>
      <c r="AM58" s="63">
        <v>2.1792937067820124</v>
      </c>
      <c r="AN58" s="63">
        <v>0.28037434479793183</v>
      </c>
      <c r="AO58" s="63">
        <v>2.0346653133983517</v>
      </c>
      <c r="AP58" s="63">
        <v>0.35370991483057812</v>
      </c>
      <c r="AQ58" s="63">
        <v>1.3737719980471199</v>
      </c>
      <c r="AR58" s="63">
        <v>0.12976398479589235</v>
      </c>
      <c r="AS58" s="63">
        <v>1.5212547772803655</v>
      </c>
      <c r="AT58" s="63">
        <v>0.14922405054255361</v>
      </c>
      <c r="AU58" s="63">
        <v>2.1632717295985269</v>
      </c>
      <c r="AV58" s="63">
        <v>0.95676511824340149</v>
      </c>
      <c r="AW58" s="63">
        <v>2.1576802384509839</v>
      </c>
      <c r="AX58" s="63">
        <v>2.8659280007282764</v>
      </c>
      <c r="AY58" s="137" t="s">
        <v>119</v>
      </c>
      <c r="AZ58" s="63">
        <v>114.52357894219548</v>
      </c>
      <c r="BA58" s="63">
        <v>93.829750113427792</v>
      </c>
      <c r="BB58" s="63">
        <v>8.0220580904748058</v>
      </c>
    </row>
    <row r="59" spans="1:54">
      <c r="A59" s="127" t="s">
        <v>130</v>
      </c>
      <c r="B59" s="17" t="s">
        <v>190</v>
      </c>
      <c r="C59" s="17" t="s">
        <v>191</v>
      </c>
      <c r="D59" s="113">
        <v>297.60000000000002</v>
      </c>
      <c r="E59" s="17" t="s">
        <v>182</v>
      </c>
      <c r="F59" s="63">
        <v>4550.1914130054474</v>
      </c>
      <c r="G59" s="63">
        <v>98092.966741640412</v>
      </c>
      <c r="H59" s="63">
        <v>233085.29754585892</v>
      </c>
      <c r="I59" s="63">
        <v>219.04641375518565</v>
      </c>
      <c r="J59" s="63">
        <v>11589.546618683458</v>
      </c>
      <c r="K59" s="63">
        <v>1463.6283100914677</v>
      </c>
      <c r="L59" s="63">
        <v>3345.4361373519268</v>
      </c>
      <c r="M59" s="63">
        <v>29.869965512070774</v>
      </c>
      <c r="N59" s="63">
        <v>17254.883410806218</v>
      </c>
      <c r="O59" s="63">
        <v>109.52320687759283</v>
      </c>
      <c r="P59" s="137">
        <v>408.22286199830057</v>
      </c>
      <c r="Q59" s="63">
        <v>17.514975145505044</v>
      </c>
      <c r="R59" s="63">
        <v>79.286076082239504</v>
      </c>
      <c r="S59" s="63">
        <v>44.848690242385402</v>
      </c>
      <c r="T59" s="63">
        <v>8.3008372815320595</v>
      </c>
      <c r="U59" s="63">
        <v>16.664614922009886</v>
      </c>
      <c r="V59" s="63">
        <v>7.2938256624820124</v>
      </c>
      <c r="W59" s="63">
        <v>106.03542176119501</v>
      </c>
      <c r="X59" s="63">
        <v>21.638729726717081</v>
      </c>
      <c r="Y59" s="63">
        <v>5.7507893850325065</v>
      </c>
      <c r="Z59" s="63">
        <v>146.04975959094807</v>
      </c>
      <c r="AA59" s="63">
        <v>50.76745863563886</v>
      </c>
      <c r="AB59" s="63">
        <v>460.38678459705517</v>
      </c>
      <c r="AC59" s="63">
        <v>7.5643617492047994</v>
      </c>
      <c r="AD59" s="63" t="s">
        <v>188</v>
      </c>
      <c r="AE59" s="63">
        <v>0.94484429181252805</v>
      </c>
      <c r="AF59" s="63">
        <v>1.7393970341626257E-2</v>
      </c>
      <c r="AG59" s="63">
        <v>31.244923073211012</v>
      </c>
      <c r="AH59" s="63">
        <v>52.84010811173853</v>
      </c>
      <c r="AI59" s="63">
        <v>5.721772618717913</v>
      </c>
      <c r="AJ59" s="63">
        <v>21.396150254716602</v>
      </c>
      <c r="AK59" s="63">
        <v>3.5023017966631125</v>
      </c>
      <c r="AL59" s="63">
        <v>0.65810812511082062</v>
      </c>
      <c r="AM59" s="63">
        <v>3.1587804480398516</v>
      </c>
      <c r="AN59" s="63">
        <v>0.38875867644082268</v>
      </c>
      <c r="AO59" s="63">
        <v>2.7396443550555345</v>
      </c>
      <c r="AP59" s="63">
        <v>0.47253703388599827</v>
      </c>
      <c r="AQ59" s="63">
        <v>1.5837727432381012</v>
      </c>
      <c r="AR59" s="63">
        <v>0.14532052300597226</v>
      </c>
      <c r="AS59" s="63">
        <v>1.5932781645063885</v>
      </c>
      <c r="AT59" s="63">
        <v>0.15666619128227299</v>
      </c>
      <c r="AU59" s="63">
        <v>9.9452606023431045</v>
      </c>
      <c r="AV59" s="63">
        <v>0.73619292581289619</v>
      </c>
      <c r="AW59" s="63">
        <v>1.5904358801021412</v>
      </c>
      <c r="AX59" s="63">
        <v>3.6516111880360924</v>
      </c>
      <c r="AY59" s="137" t="s">
        <v>119</v>
      </c>
      <c r="AZ59" s="63">
        <v>176.36958075125179</v>
      </c>
      <c r="BA59" s="63">
        <v>115.36336398015798</v>
      </c>
      <c r="BB59" s="63">
        <v>10.238758135454942</v>
      </c>
    </row>
    <row r="60" spans="1:54">
      <c r="A60" s="127" t="s">
        <v>224</v>
      </c>
      <c r="B60" s="17" t="s">
        <v>190</v>
      </c>
      <c r="C60" s="17" t="s">
        <v>191</v>
      </c>
      <c r="D60" s="113">
        <v>299.8</v>
      </c>
      <c r="E60" s="17" t="s">
        <v>182</v>
      </c>
      <c r="F60" s="63">
        <v>3507.6775912733747</v>
      </c>
      <c r="G60" s="63">
        <v>103596.48843910811</v>
      </c>
      <c r="H60" s="63">
        <v>302361.80836776487</v>
      </c>
      <c r="I60" s="63">
        <v>507.69017768430422</v>
      </c>
      <c r="J60" s="63">
        <v>15073.782911972159</v>
      </c>
      <c r="K60" s="63">
        <v>793.84282328818472</v>
      </c>
      <c r="L60" s="63">
        <v>3876.9068114074139</v>
      </c>
      <c r="M60" s="63">
        <v>9.2307305033509852</v>
      </c>
      <c r="N60" s="63">
        <v>8464.5798715728542</v>
      </c>
      <c r="O60" s="63">
        <v>129.2302270469138</v>
      </c>
      <c r="P60" s="137">
        <v>489.22871667760222</v>
      </c>
      <c r="Q60" s="63">
        <v>17.267488781730599</v>
      </c>
      <c r="R60" s="63">
        <v>62.710443992871966</v>
      </c>
      <c r="S60" s="63">
        <v>20.152781907684648</v>
      </c>
      <c r="T60" s="63">
        <v>4.9354899962515075</v>
      </c>
      <c r="U60" s="63">
        <v>2.1135852066041587</v>
      </c>
      <c r="V60" s="63">
        <v>15.741760016510097</v>
      </c>
      <c r="W60" s="63">
        <v>27.95099077076145</v>
      </c>
      <c r="X60" s="63">
        <v>27.95688215173524</v>
      </c>
      <c r="Y60" s="63">
        <v>10.051444871988393</v>
      </c>
      <c r="Z60" s="63">
        <v>171.29324273197639</v>
      </c>
      <c r="AA60" s="63">
        <v>17.444667851687615</v>
      </c>
      <c r="AB60" s="63">
        <v>108.72229578740104</v>
      </c>
      <c r="AC60" s="63">
        <v>16.22335640506731</v>
      </c>
      <c r="AD60" s="63">
        <v>3.0959887802573287</v>
      </c>
      <c r="AE60" s="63">
        <v>1.6341497401336049</v>
      </c>
      <c r="AF60" s="63">
        <v>0.12058575326657064</v>
      </c>
      <c r="AG60" s="63">
        <v>45.842126786737289</v>
      </c>
      <c r="AH60" s="63">
        <v>103.64790302913288</v>
      </c>
      <c r="AI60" s="63">
        <v>11.394039662415818</v>
      </c>
      <c r="AJ60" s="63">
        <v>42.606924510771108</v>
      </c>
      <c r="AK60" s="63">
        <v>8.1114038661604067</v>
      </c>
      <c r="AL60" s="63">
        <v>1.6771184354745814</v>
      </c>
      <c r="AM60" s="63">
        <v>6.8003002314100538</v>
      </c>
      <c r="AN60" s="63">
        <v>0.79331620366028111</v>
      </c>
      <c r="AO60" s="63">
        <v>4.9003594972539686</v>
      </c>
      <c r="AP60" s="63">
        <v>0.8169341034709644</v>
      </c>
      <c r="AQ60" s="63">
        <v>2.2426325790607406</v>
      </c>
      <c r="AR60" s="63">
        <v>0.24996214365828601</v>
      </c>
      <c r="AS60" s="63">
        <v>2.1126647815354365</v>
      </c>
      <c r="AT60" s="63">
        <v>0.22603182103646707</v>
      </c>
      <c r="AU60" s="63">
        <v>3.2963783116660781</v>
      </c>
      <c r="AV60" s="63">
        <v>1.9180711410994251</v>
      </c>
      <c r="AW60" s="63">
        <v>2.9797289687135629</v>
      </c>
      <c r="AX60" s="63">
        <v>4.8490849446361226</v>
      </c>
      <c r="AY60" s="137" t="s">
        <v>119</v>
      </c>
      <c r="AZ60" s="63">
        <v>248.86638550346589</v>
      </c>
      <c r="BA60" s="63">
        <v>213.27951629069207</v>
      </c>
      <c r="BB60" s="63">
        <v>18.142201361086201</v>
      </c>
    </row>
    <row r="61" spans="1:54">
      <c r="A61" s="127" t="s">
        <v>132</v>
      </c>
      <c r="B61" s="17" t="s">
        <v>190</v>
      </c>
      <c r="C61" s="17" t="s">
        <v>191</v>
      </c>
      <c r="D61" s="113">
        <v>300.2</v>
      </c>
      <c r="E61" s="17" t="s">
        <v>182</v>
      </c>
      <c r="F61" s="63">
        <v>3940.5492537313435</v>
      </c>
      <c r="G61" s="63">
        <v>108797.85213467547</v>
      </c>
      <c r="H61" s="63">
        <v>297526.74210343632</v>
      </c>
      <c r="I61" s="63">
        <v>305.46893439777853</v>
      </c>
      <c r="J61" s="63">
        <v>13878.471919472406</v>
      </c>
      <c r="K61" s="63">
        <v>549.84408191600141</v>
      </c>
      <c r="L61" s="63">
        <v>4134.0129121832697</v>
      </c>
      <c r="M61" s="63">
        <v>0</v>
      </c>
      <c r="N61" s="63">
        <v>8247.6612287400221</v>
      </c>
      <c r="O61" s="63">
        <v>91.640680319333555</v>
      </c>
      <c r="P61" s="137">
        <v>448.02110378340853</v>
      </c>
      <c r="Q61" s="63">
        <v>13.545786034243056</v>
      </c>
      <c r="R61" s="63">
        <v>65.002588681417535</v>
      </c>
      <c r="S61" s="63">
        <v>18.599265444388404</v>
      </c>
      <c r="T61" s="63">
        <v>2.0781498413708537</v>
      </c>
      <c r="U61" s="63">
        <v>25.890700490529557</v>
      </c>
      <c r="V61" s="63">
        <v>0.12969336733756576</v>
      </c>
      <c r="W61" s="63">
        <v>11.779388895318498</v>
      </c>
      <c r="X61" s="63">
        <v>24.910367554406214</v>
      </c>
      <c r="Y61" s="63">
        <v>5.8699045614691485</v>
      </c>
      <c r="Z61" s="63">
        <v>127.8932300403121</v>
      </c>
      <c r="AA61" s="63">
        <v>16.25609156120866</v>
      </c>
      <c r="AB61" s="63">
        <v>103.56950585316903</v>
      </c>
      <c r="AC61" s="63">
        <v>10.518333064965612</v>
      </c>
      <c r="AD61" s="63" t="s">
        <v>188</v>
      </c>
      <c r="AE61" s="63">
        <v>0.49603070557069667</v>
      </c>
      <c r="AF61" s="63">
        <v>3.1288948252633612E-2</v>
      </c>
      <c r="AG61" s="63">
        <v>35.112606280677539</v>
      </c>
      <c r="AH61" s="63">
        <v>65.928500559998213</v>
      </c>
      <c r="AI61" s="63">
        <v>6.9820086656161493</v>
      </c>
      <c r="AJ61" s="63">
        <v>24.803613995457969</v>
      </c>
      <c r="AK61" s="63">
        <v>4.6074556583344997</v>
      </c>
      <c r="AL61" s="63">
        <v>0.86851871563680627</v>
      </c>
      <c r="AM61" s="63">
        <v>3.7236049426968543</v>
      </c>
      <c r="AN61" s="63">
        <v>0.45294116287102854</v>
      </c>
      <c r="AO61" s="63">
        <v>3.0106292425394225</v>
      </c>
      <c r="AP61" s="63">
        <v>0.50829905556209776</v>
      </c>
      <c r="AQ61" s="63">
        <v>1.7210764795928657</v>
      </c>
      <c r="AR61" s="63">
        <v>0.16873023734315692</v>
      </c>
      <c r="AS61" s="63">
        <v>1.7809520282770344</v>
      </c>
      <c r="AT61" s="63">
        <v>0.1880979919828982</v>
      </c>
      <c r="AU61" s="63">
        <v>2.7157185423370667</v>
      </c>
      <c r="AV61" s="63">
        <v>0.92091467582664799</v>
      </c>
      <c r="AW61" s="63">
        <v>1.8792761686190538</v>
      </c>
      <c r="AX61" s="63">
        <v>3.6126183423570537</v>
      </c>
      <c r="AY61" s="137" t="s">
        <v>119</v>
      </c>
      <c r="AZ61" s="63">
        <v>166.11312657779516</v>
      </c>
      <c r="BA61" s="63">
        <v>138.30270387572116</v>
      </c>
      <c r="BB61" s="63">
        <v>11.554331140865358</v>
      </c>
    </row>
    <row r="62" spans="1:54">
      <c r="A62" s="127" t="s">
        <v>133</v>
      </c>
      <c r="B62" s="17" t="s">
        <v>190</v>
      </c>
      <c r="C62" s="17" t="s">
        <v>191</v>
      </c>
      <c r="D62" s="113">
        <v>387</v>
      </c>
      <c r="E62" s="17" t="s">
        <v>182</v>
      </c>
      <c r="F62" s="63">
        <v>2673.0840863172166</v>
      </c>
      <c r="G62" s="63">
        <v>84909.729800664529</v>
      </c>
      <c r="H62" s="63">
        <v>312849.11324934656</v>
      </c>
      <c r="I62" s="63">
        <v>294.82545069675177</v>
      </c>
      <c r="J62" s="63">
        <v>14308.861873815687</v>
      </c>
      <c r="K62" s="63">
        <v>619.13344646317876</v>
      </c>
      <c r="L62" s="63">
        <v>3547.7329233842465</v>
      </c>
      <c r="M62" s="63">
        <v>0</v>
      </c>
      <c r="N62" s="63">
        <v>6201.1619796550131</v>
      </c>
      <c r="O62" s="63">
        <v>9.8275150232250592</v>
      </c>
      <c r="P62" s="137">
        <v>383.27308590577735</v>
      </c>
      <c r="Q62" s="63">
        <v>12.282215916632198</v>
      </c>
      <c r="R62" s="63">
        <v>64.92658632352358</v>
      </c>
      <c r="S62" s="63">
        <v>19.63918287276471</v>
      </c>
      <c r="T62" s="63">
        <v>2.3680097356184167</v>
      </c>
      <c r="U62" s="63">
        <v>25.34085874488531</v>
      </c>
      <c r="V62" s="63" t="s">
        <v>188</v>
      </c>
      <c r="W62" s="63">
        <v>15.317858124656532</v>
      </c>
      <c r="X62" s="63">
        <v>21.458938241769946</v>
      </c>
      <c r="Y62" s="63">
        <v>7.9698581195154148</v>
      </c>
      <c r="Z62" s="63">
        <v>45.654286498957539</v>
      </c>
      <c r="AA62" s="63">
        <v>23.519680006016404</v>
      </c>
      <c r="AB62" s="63">
        <v>144.88296909381816</v>
      </c>
      <c r="AC62" s="63">
        <v>7.1323193440818917</v>
      </c>
      <c r="AD62" s="63" t="s">
        <v>188</v>
      </c>
      <c r="AE62" s="63">
        <v>0.80042638712214209</v>
      </c>
      <c r="AF62" s="63">
        <v>0.10006511139853122</v>
      </c>
      <c r="AG62" s="63">
        <v>43.989606322315232</v>
      </c>
      <c r="AH62" s="63">
        <v>85.069063394475407</v>
      </c>
      <c r="AI62" s="63">
        <v>9.3505198967755554</v>
      </c>
      <c r="AJ62" s="63">
        <v>34.579316170309568</v>
      </c>
      <c r="AK62" s="63">
        <v>6.1050423971000534</v>
      </c>
      <c r="AL62" s="63">
        <v>1.2001822677520844</v>
      </c>
      <c r="AM62" s="63">
        <v>5.3145371104714805</v>
      </c>
      <c r="AN62" s="63">
        <v>0.63484061217024701</v>
      </c>
      <c r="AO62" s="63">
        <v>4.1375943109886917</v>
      </c>
      <c r="AP62" s="63">
        <v>0.70331898845294827</v>
      </c>
      <c r="AQ62" s="63">
        <v>2.0992014347271484</v>
      </c>
      <c r="AR62" s="63">
        <v>0.22681218016742472</v>
      </c>
      <c r="AS62" s="63">
        <v>1.9742539011817972</v>
      </c>
      <c r="AT62" s="63">
        <v>0.22007638749960215</v>
      </c>
      <c r="AU62" s="63">
        <v>3.7019980266762746</v>
      </c>
      <c r="AV62" s="63">
        <v>1.6506925929348752</v>
      </c>
      <c r="AW62" s="63">
        <v>2.1757329834566335</v>
      </c>
      <c r="AX62" s="63">
        <v>3.2453195629564409</v>
      </c>
      <c r="AY62" s="137" t="s">
        <v>119</v>
      </c>
      <c r="AZ62" s="63">
        <v>219.12404538040369</v>
      </c>
      <c r="BA62" s="63">
        <v>180.2937304487279</v>
      </c>
      <c r="BB62" s="63">
        <v>15.310634925659343</v>
      </c>
    </row>
    <row r="63" spans="1:54">
      <c r="A63" s="127" t="s">
        <v>225</v>
      </c>
      <c r="B63" s="17" t="s">
        <v>190</v>
      </c>
      <c r="C63" s="17" t="s">
        <v>191</v>
      </c>
      <c r="D63" s="113">
        <v>391</v>
      </c>
      <c r="E63" s="17" t="s">
        <v>182</v>
      </c>
      <c r="F63" s="63">
        <v>2449.3379146976968</v>
      </c>
      <c r="G63" s="63">
        <v>73307.362567280026</v>
      </c>
      <c r="H63" s="63">
        <v>314287.65839880321</v>
      </c>
      <c r="I63" s="63">
        <v>121.95873434179403</v>
      </c>
      <c r="J63" s="63">
        <v>13323.991726840997</v>
      </c>
      <c r="K63" s="63">
        <v>172.77487365087489</v>
      </c>
      <c r="L63" s="63">
        <v>3262.3961436429904</v>
      </c>
      <c r="M63" s="63">
        <v>0</v>
      </c>
      <c r="N63" s="63">
        <v>5508.4695011043641</v>
      </c>
      <c r="O63" s="63">
        <v>0</v>
      </c>
      <c r="P63" s="137">
        <v>355.71297516356594</v>
      </c>
      <c r="Q63" s="63">
        <v>10.224871274510646</v>
      </c>
      <c r="R63" s="63">
        <v>39.216218620717747</v>
      </c>
      <c r="S63" s="63">
        <v>19.07697902707217</v>
      </c>
      <c r="T63" s="63">
        <v>2.5117396349842851</v>
      </c>
      <c r="U63" s="63">
        <v>1.0162223126788219</v>
      </c>
      <c r="V63" s="63" t="s">
        <v>188</v>
      </c>
      <c r="W63" s="63">
        <v>27.939771584279534</v>
      </c>
      <c r="X63" s="63">
        <v>16.685829686860931</v>
      </c>
      <c r="Y63" s="63">
        <v>4.2784026791099015</v>
      </c>
      <c r="Z63" s="63">
        <v>36.842976600170054</v>
      </c>
      <c r="AA63" s="63">
        <v>11.070438160942603</v>
      </c>
      <c r="AB63" s="63">
        <v>111.14683536813926</v>
      </c>
      <c r="AC63" s="63">
        <v>10.472282040347286</v>
      </c>
      <c r="AD63" s="63">
        <v>2.211780338623881</v>
      </c>
      <c r="AE63" s="63">
        <v>1.1745724857505544</v>
      </c>
      <c r="AF63" s="63">
        <v>5.5433372487801849E-2</v>
      </c>
      <c r="AG63" s="63">
        <v>20.550682124388199</v>
      </c>
      <c r="AH63" s="63">
        <v>37.563929493662599</v>
      </c>
      <c r="AI63" s="63">
        <v>4.026111098847891</v>
      </c>
      <c r="AJ63" s="63">
        <v>14.491985462158667</v>
      </c>
      <c r="AK63" s="63">
        <v>2.4597658707427748</v>
      </c>
      <c r="AL63" s="63">
        <v>0.4142721647122069</v>
      </c>
      <c r="AM63" s="63">
        <v>2.248039257474963</v>
      </c>
      <c r="AN63" s="63">
        <v>0.29790880949769599</v>
      </c>
      <c r="AO63" s="63">
        <v>2.1582738868468323</v>
      </c>
      <c r="AP63" s="63">
        <v>0.40542985051273195</v>
      </c>
      <c r="AQ63" s="63">
        <v>1.4481855150320748</v>
      </c>
      <c r="AR63" s="63">
        <v>0.15166790381590656</v>
      </c>
      <c r="AS63" s="63">
        <v>1.6214975091207326</v>
      </c>
      <c r="AT63" s="63">
        <v>0.17026558372131978</v>
      </c>
      <c r="AU63" s="63">
        <v>2.8528042798763393</v>
      </c>
      <c r="AV63" s="63">
        <v>1.5032108788185201</v>
      </c>
      <c r="AW63" s="63">
        <v>2.0609665078426893</v>
      </c>
      <c r="AX63" s="63">
        <v>2.2681254678922853</v>
      </c>
      <c r="AY63" s="137" t="s">
        <v>119</v>
      </c>
      <c r="AZ63" s="63">
        <v>99.078452691477182</v>
      </c>
      <c r="BA63" s="63">
        <v>79.506746214512333</v>
      </c>
      <c r="BB63" s="63">
        <v>8.5012683160222551</v>
      </c>
    </row>
    <row r="64" spans="1:54">
      <c r="A64" s="128" t="s">
        <v>135</v>
      </c>
      <c r="B64" s="56" t="s">
        <v>190</v>
      </c>
      <c r="C64" s="56" t="s">
        <v>191</v>
      </c>
      <c r="D64" s="114">
        <v>392.4</v>
      </c>
      <c r="E64" s="17" t="s">
        <v>182</v>
      </c>
      <c r="F64" s="63">
        <v>2061.7066965843164</v>
      </c>
      <c r="G64" s="63">
        <v>64253.189281899569</v>
      </c>
      <c r="H64" s="63">
        <v>351661.10775671422</v>
      </c>
      <c r="I64" s="63">
        <v>220.18226856725707</v>
      </c>
      <c r="J64" s="63">
        <v>13321.027248319055</v>
      </c>
      <c r="K64" s="63" t="s">
        <v>188</v>
      </c>
      <c r="L64" s="63">
        <v>3142.6014695508511</v>
      </c>
      <c r="M64" s="63">
        <v>0</v>
      </c>
      <c r="N64" s="63">
        <v>4683.877349521651</v>
      </c>
      <c r="O64" s="63">
        <v>0</v>
      </c>
      <c r="P64" s="137">
        <v>360.29825765551158</v>
      </c>
      <c r="Q64" s="63">
        <v>12.039799081703016</v>
      </c>
      <c r="R64" s="63">
        <v>32.805416701582288</v>
      </c>
      <c r="S64" s="63">
        <v>16.292743846971582</v>
      </c>
      <c r="T64" s="63">
        <v>1.3692503242158007</v>
      </c>
      <c r="U64" s="63" t="s">
        <v>188</v>
      </c>
      <c r="V64" s="63">
        <v>9.2129691489527001</v>
      </c>
      <c r="W64" s="63">
        <v>237.90758398104046</v>
      </c>
      <c r="X64" s="63">
        <v>19.424937612428412</v>
      </c>
      <c r="Y64" s="63">
        <v>6.7701113159013611</v>
      </c>
      <c r="Z64" s="63">
        <v>33.423016334900538</v>
      </c>
      <c r="AA64" s="63">
        <v>51.072140832790801</v>
      </c>
      <c r="AB64" s="63">
        <v>522.44222809228518</v>
      </c>
      <c r="AC64" s="63">
        <v>6.8125974837653418</v>
      </c>
      <c r="AD64" s="63" t="s">
        <v>188</v>
      </c>
      <c r="AE64" s="63">
        <v>0.97062783165284505</v>
      </c>
      <c r="AF64" s="63">
        <v>2.5474275909281755E-2</v>
      </c>
      <c r="AG64" s="63">
        <v>35.538135162724878</v>
      </c>
      <c r="AH64" s="63">
        <v>105.17318959710114</v>
      </c>
      <c r="AI64" s="63">
        <v>7.8320018043870547</v>
      </c>
      <c r="AJ64" s="63">
        <v>29.383083861690096</v>
      </c>
      <c r="AK64" s="63">
        <v>5.1272602786663404</v>
      </c>
      <c r="AL64" s="63">
        <v>1.0161301384439856</v>
      </c>
      <c r="AM64" s="63">
        <v>4.8576737570113453</v>
      </c>
      <c r="AN64" s="63">
        <v>0.57784206943112859</v>
      </c>
      <c r="AO64" s="63">
        <v>3.94168486037321</v>
      </c>
      <c r="AP64" s="63">
        <v>0.71276496295697478</v>
      </c>
      <c r="AQ64" s="63">
        <v>2.1922225963652262</v>
      </c>
      <c r="AR64" s="63">
        <v>0.2439086382618523</v>
      </c>
      <c r="AS64" s="63">
        <v>2.1667026819982289</v>
      </c>
      <c r="AT64" s="63">
        <v>0.24041737889382436</v>
      </c>
      <c r="AU64" s="63">
        <v>12.939383946066188</v>
      </c>
      <c r="AV64" s="63">
        <v>1.4689653812495767</v>
      </c>
      <c r="AW64" s="63">
        <v>1.8144283430313162</v>
      </c>
      <c r="AX64" s="63">
        <v>2.9876372847526937</v>
      </c>
      <c r="AY64" s="137" t="s">
        <v>119</v>
      </c>
      <c r="AZ64" s="63">
        <v>250.07515862109614</v>
      </c>
      <c r="BA64" s="63">
        <v>184.06980084301352</v>
      </c>
      <c r="BB64" s="63">
        <v>14.93321694529179</v>
      </c>
    </row>
    <row r="65" spans="1:54">
      <c r="A65" s="127" t="s">
        <v>136</v>
      </c>
      <c r="B65" s="17" t="s">
        <v>190</v>
      </c>
      <c r="C65" s="17" t="s">
        <v>226</v>
      </c>
      <c r="D65" s="113">
        <v>170.5</v>
      </c>
      <c r="E65" s="17" t="s">
        <v>182</v>
      </c>
      <c r="F65" s="63">
        <v>1563.2458986754709</v>
      </c>
      <c r="G65" s="63">
        <v>49120.875785088247</v>
      </c>
      <c r="H65" s="63">
        <v>379606.59412805096</v>
      </c>
      <c r="I65" s="63">
        <v>165.06323153716153</v>
      </c>
      <c r="J65" s="63">
        <v>13418.669763785718</v>
      </c>
      <c r="K65" s="63">
        <v>184.48243524741582</v>
      </c>
      <c r="L65" s="63">
        <v>2301.175639665134</v>
      </c>
      <c r="M65" s="63">
        <v>0</v>
      </c>
      <c r="N65" s="63">
        <v>4048.9039735880206</v>
      </c>
      <c r="O65" s="63">
        <v>9.7096018551271488</v>
      </c>
      <c r="P65" s="137">
        <v>398.09367606021311</v>
      </c>
      <c r="Q65" s="63">
        <v>9.7188344431710778</v>
      </c>
      <c r="R65" s="63">
        <v>19.951517788126683</v>
      </c>
      <c r="S65" s="63">
        <v>19.232499019248351</v>
      </c>
      <c r="T65" s="63">
        <v>1.9595087095549348</v>
      </c>
      <c r="U65" s="63" t="s">
        <v>188</v>
      </c>
      <c r="V65" s="63" t="s">
        <v>188</v>
      </c>
      <c r="W65" s="63">
        <v>42.170598280654666</v>
      </c>
      <c r="X65" s="63">
        <v>12.863961251972796</v>
      </c>
      <c r="Y65" s="63">
        <v>5.7235965380964871</v>
      </c>
      <c r="Z65" s="63">
        <v>46.500292976613316</v>
      </c>
      <c r="AA65" s="63">
        <v>16.818789140258033</v>
      </c>
      <c r="AB65" s="63">
        <v>351.35820893180079</v>
      </c>
      <c r="AC65" s="63">
        <v>7.9772755621741096</v>
      </c>
      <c r="AD65" s="63" t="s">
        <v>188</v>
      </c>
      <c r="AE65" s="63">
        <v>0.7578454975579515</v>
      </c>
      <c r="AF65" s="63">
        <v>2.6182608444557567E-2</v>
      </c>
      <c r="AG65" s="63">
        <v>30.216746592894108</v>
      </c>
      <c r="AH65" s="63">
        <v>58.575698010060165</v>
      </c>
      <c r="AI65" s="63">
        <v>6.5424944932697686</v>
      </c>
      <c r="AJ65" s="63">
        <v>24.653060367976622</v>
      </c>
      <c r="AK65" s="63">
        <v>4.4352248585141965</v>
      </c>
      <c r="AL65" s="63">
        <v>0.91104091046881974</v>
      </c>
      <c r="AM65" s="63">
        <v>4.0821236945569552</v>
      </c>
      <c r="AN65" s="63">
        <v>0.50769464423458366</v>
      </c>
      <c r="AO65" s="63">
        <v>3.3457278663006691</v>
      </c>
      <c r="AP65" s="63">
        <v>0.59331348479344925</v>
      </c>
      <c r="AQ65" s="63">
        <v>1.8451349182139289</v>
      </c>
      <c r="AR65" s="63">
        <v>0.19924525679958163</v>
      </c>
      <c r="AS65" s="63">
        <v>1.8694100487389651</v>
      </c>
      <c r="AT65" s="63">
        <v>0.2096739010614849</v>
      </c>
      <c r="AU65" s="63">
        <v>9.1783744053165481</v>
      </c>
      <c r="AV65" s="63">
        <v>1.2087604622083925</v>
      </c>
      <c r="AW65" s="63">
        <v>1.1477043784137317</v>
      </c>
      <c r="AX65" s="63">
        <v>3.2879346836204184</v>
      </c>
      <c r="AY65" s="137" t="s">
        <v>119</v>
      </c>
      <c r="AZ65" s="63">
        <v>154.80537818814128</v>
      </c>
      <c r="BA65" s="63">
        <v>125.33426523318369</v>
      </c>
      <c r="BB65" s="63">
        <v>12.652323814699621</v>
      </c>
    </row>
    <row r="66" spans="1:54">
      <c r="A66" s="127" t="s">
        <v>138</v>
      </c>
      <c r="B66" s="17" t="s">
        <v>190</v>
      </c>
      <c r="C66" s="17" t="s">
        <v>226</v>
      </c>
      <c r="D66" s="113">
        <v>172.3</v>
      </c>
      <c r="E66" s="17" t="s">
        <v>182</v>
      </c>
      <c r="F66" s="63">
        <v>2509.5520880417939</v>
      </c>
      <c r="G66" s="63">
        <v>75786.550030442217</v>
      </c>
      <c r="H66" s="63">
        <v>331520.48445821076</v>
      </c>
      <c r="I66" s="63">
        <v>173.07255779598577</v>
      </c>
      <c r="J66" s="63">
        <v>12836.214703202279</v>
      </c>
      <c r="K66" s="63">
        <v>249.99369459420166</v>
      </c>
      <c r="L66" s="63">
        <v>3461.4511559197153</v>
      </c>
      <c r="M66" s="63">
        <v>0</v>
      </c>
      <c r="N66" s="63">
        <v>6307.5332174537043</v>
      </c>
      <c r="O66" s="63">
        <v>19.230284199553974</v>
      </c>
      <c r="P66" s="137">
        <v>384.6056839910795</v>
      </c>
      <c r="Q66" s="63">
        <v>11.528203803674314</v>
      </c>
      <c r="R66" s="63">
        <v>38.962779523798794</v>
      </c>
      <c r="S66" s="63">
        <v>16.90106189008138</v>
      </c>
      <c r="T66" s="63">
        <v>14.596390639139708</v>
      </c>
      <c r="U66" s="63">
        <v>4.7688172522105106</v>
      </c>
      <c r="V66" s="63" t="s">
        <v>188</v>
      </c>
      <c r="W66" s="63">
        <v>64.973995070722523</v>
      </c>
      <c r="X66" s="63">
        <v>18.47834942878016</v>
      </c>
      <c r="Y66" s="63">
        <v>5.9614735494010418</v>
      </c>
      <c r="Z66" s="63">
        <v>51.120349249854293</v>
      </c>
      <c r="AA66" s="63">
        <v>18.260739859067073</v>
      </c>
      <c r="AB66" s="63">
        <v>231.12294083881685</v>
      </c>
      <c r="AC66" s="63">
        <v>11.303751697144495</v>
      </c>
      <c r="AD66" s="63" t="s">
        <v>188</v>
      </c>
      <c r="AE66" s="63">
        <v>0.74232480965423886</v>
      </c>
      <c r="AF66" s="63">
        <v>4.7517125457843722E-2</v>
      </c>
      <c r="AG66" s="63">
        <v>30.285503466385094</v>
      </c>
      <c r="AH66" s="63">
        <v>57.004476739540173</v>
      </c>
      <c r="AI66" s="63">
        <v>6.0125198733850764</v>
      </c>
      <c r="AJ66" s="63">
        <v>21.652273387679472</v>
      </c>
      <c r="AK66" s="63">
        <v>3.6355850090434902</v>
      </c>
      <c r="AL66" s="63">
        <v>0.68971876912500008</v>
      </c>
      <c r="AM66" s="63">
        <v>3.2917097783594267</v>
      </c>
      <c r="AN66" s="63">
        <v>0.42802784223244383</v>
      </c>
      <c r="AO66" s="63">
        <v>3.0029481453442428</v>
      </c>
      <c r="AP66" s="63">
        <v>0.55058157865339585</v>
      </c>
      <c r="AQ66" s="63">
        <v>1.800124968633434</v>
      </c>
      <c r="AR66" s="63">
        <v>0.20091033398105174</v>
      </c>
      <c r="AS66" s="63">
        <v>1.9087432550939107</v>
      </c>
      <c r="AT66" s="63">
        <v>0.21633410726278351</v>
      </c>
      <c r="AU66" s="63">
        <v>6.0143909728773082</v>
      </c>
      <c r="AV66" s="63">
        <v>1.4493030717020432</v>
      </c>
      <c r="AW66" s="63">
        <v>2.1265419872305191</v>
      </c>
      <c r="AX66" s="63">
        <v>3.120254384927617</v>
      </c>
      <c r="AY66" s="137" t="s">
        <v>119</v>
      </c>
      <c r="AZ66" s="63">
        <v>148.9401971137861</v>
      </c>
      <c r="BA66" s="63">
        <v>119.28007724515831</v>
      </c>
      <c r="BB66" s="63">
        <v>11.399380009560689</v>
      </c>
    </row>
    <row r="67" spans="1:54">
      <c r="A67" s="127" t="s">
        <v>139</v>
      </c>
      <c r="B67" s="17" t="s">
        <v>190</v>
      </c>
      <c r="C67" s="17" t="s">
        <v>226</v>
      </c>
      <c r="D67" s="113">
        <v>173.6</v>
      </c>
      <c r="E67" s="17" t="s">
        <v>182</v>
      </c>
      <c r="F67" s="63">
        <v>4145.3676535395625</v>
      </c>
      <c r="G67" s="63">
        <v>116031.73273953993</v>
      </c>
      <c r="H67" s="63">
        <v>281759.67537209485</v>
      </c>
      <c r="I67" s="63">
        <v>96.403898919524707</v>
      </c>
      <c r="J67" s="63">
        <v>11250.335003908534</v>
      </c>
      <c r="K67" s="63">
        <v>848.35431049181739</v>
      </c>
      <c r="L67" s="63">
        <v>4029.6829748361329</v>
      </c>
      <c r="M67" s="63">
        <v>0</v>
      </c>
      <c r="N67" s="63">
        <v>9341.5378053019449</v>
      </c>
      <c r="O67" s="63">
        <v>28.921169675857413</v>
      </c>
      <c r="P67" s="137">
        <v>375.97520578614638</v>
      </c>
      <c r="Q67" s="63">
        <v>15.110355100098831</v>
      </c>
      <c r="R67" s="63">
        <v>62.43121560507403</v>
      </c>
      <c r="S67" s="63">
        <v>21.952515209428931</v>
      </c>
      <c r="T67" s="63">
        <v>3.9525903746657316</v>
      </c>
      <c r="U67" s="63">
        <v>1.5460855293913964</v>
      </c>
      <c r="V67" s="63">
        <v>27.792679336461916</v>
      </c>
      <c r="W67" s="63">
        <v>45.908045961099056</v>
      </c>
      <c r="X67" s="63">
        <v>33.542350517528156</v>
      </c>
      <c r="Y67" s="63">
        <v>7.9127981066912625</v>
      </c>
      <c r="Z67" s="63">
        <v>80.169497526116402</v>
      </c>
      <c r="AA67" s="63">
        <v>14.652713809156138</v>
      </c>
      <c r="AB67" s="63">
        <v>123.71459113263207</v>
      </c>
      <c r="AC67" s="63">
        <v>16.373668382096469</v>
      </c>
      <c r="AD67" s="63">
        <v>0.35369899424132789</v>
      </c>
      <c r="AE67" s="63">
        <v>0.88732674101346687</v>
      </c>
      <c r="AF67" s="63">
        <v>3.9566621264311014E-2</v>
      </c>
      <c r="AG67" s="63">
        <v>39.478479143157976</v>
      </c>
      <c r="AH67" s="63">
        <v>76.295749381389712</v>
      </c>
      <c r="AI67" s="63">
        <v>8.3695205630825633</v>
      </c>
      <c r="AJ67" s="63">
        <v>29.332109353418641</v>
      </c>
      <c r="AK67" s="63">
        <v>5.1817241343059823</v>
      </c>
      <c r="AL67" s="63">
        <v>1.0026675113961212</v>
      </c>
      <c r="AM67" s="63">
        <v>4.2642031830594416</v>
      </c>
      <c r="AN67" s="63">
        <v>0.51635279086068431</v>
      </c>
      <c r="AO67" s="63">
        <v>3.3989126411441264</v>
      </c>
      <c r="AP67" s="63">
        <v>0.57834219216814542</v>
      </c>
      <c r="AQ67" s="63">
        <v>1.8553056176015048</v>
      </c>
      <c r="AR67" s="63">
        <v>0.18815508322688082</v>
      </c>
      <c r="AS67" s="63">
        <v>1.8143610390273941</v>
      </c>
      <c r="AT67" s="63">
        <v>0.19477945925163556</v>
      </c>
      <c r="AU67" s="63">
        <v>3.6944850652891468</v>
      </c>
      <c r="AV67" s="63">
        <v>1.4115079166843409</v>
      </c>
      <c r="AW67" s="63">
        <v>2.1772023378376524</v>
      </c>
      <c r="AX67" s="63">
        <v>5.7043240063059795</v>
      </c>
      <c r="AY67" s="137" t="s">
        <v>119</v>
      </c>
      <c r="AZ67" s="63">
        <v>187.12337590224695</v>
      </c>
      <c r="BA67" s="63">
        <v>159.66025008675098</v>
      </c>
      <c r="BB67" s="63">
        <v>12.810412006339815</v>
      </c>
    </row>
    <row r="68" spans="1:54">
      <c r="A68" s="127" t="s">
        <v>140</v>
      </c>
      <c r="B68" s="17" t="s">
        <v>190</v>
      </c>
      <c r="C68" s="17" t="s">
        <v>226</v>
      </c>
      <c r="D68" s="113">
        <v>241.3</v>
      </c>
      <c r="E68" s="17" t="s">
        <v>182</v>
      </c>
      <c r="F68" s="63">
        <v>4742.5220543605055</v>
      </c>
      <c r="G68" s="63">
        <v>115727.41838067626</v>
      </c>
      <c r="H68" s="63">
        <v>310585.79328921356</v>
      </c>
      <c r="I68" s="63">
        <v>128.44330563893035</v>
      </c>
      <c r="J68" s="63">
        <v>14721.578877077403</v>
      </c>
      <c r="K68" s="63">
        <v>750.89932527374674</v>
      </c>
      <c r="L68" s="63">
        <v>3833.5386606080756</v>
      </c>
      <c r="M68" s="63">
        <v>0</v>
      </c>
      <c r="N68" s="63">
        <v>9257.7982602829052</v>
      </c>
      <c r="O68" s="63">
        <v>59.281525679506323</v>
      </c>
      <c r="P68" s="137">
        <v>444.61144259629742</v>
      </c>
      <c r="Q68" s="63">
        <v>15.927054507069832</v>
      </c>
      <c r="R68" s="63">
        <v>65.103327329365769</v>
      </c>
      <c r="S68" s="63">
        <v>24.754392543671162</v>
      </c>
      <c r="T68" s="63">
        <v>1.7412270974338526</v>
      </c>
      <c r="U68" s="63">
        <v>1.807308306950951</v>
      </c>
      <c r="V68" s="63" t="s">
        <v>188</v>
      </c>
      <c r="W68" s="63">
        <v>22.570246702132195</v>
      </c>
      <c r="X68" s="63">
        <v>26.683181891900869</v>
      </c>
      <c r="Y68" s="63">
        <v>5.890800616027323</v>
      </c>
      <c r="Z68" s="63">
        <v>103.94492971155536</v>
      </c>
      <c r="AA68" s="63">
        <v>12.840700323695101</v>
      </c>
      <c r="AB68" s="63">
        <v>90.109927735700865</v>
      </c>
      <c r="AC68" s="63">
        <v>13.258643174799236</v>
      </c>
      <c r="AD68" s="63">
        <v>1.1853296336012134</v>
      </c>
      <c r="AE68" s="63">
        <v>0.65827524335235621</v>
      </c>
      <c r="AF68" s="63">
        <v>7.4165399100425647E-2</v>
      </c>
      <c r="AG68" s="63">
        <v>31.997773630089284</v>
      </c>
      <c r="AH68" s="63">
        <v>57.062309691367972</v>
      </c>
      <c r="AI68" s="63">
        <v>6.2087739778949738</v>
      </c>
      <c r="AJ68" s="63">
        <v>22.114020839576963</v>
      </c>
      <c r="AK68" s="63">
        <v>3.6739920194463416</v>
      </c>
      <c r="AL68" s="63">
        <v>0.66687507075632935</v>
      </c>
      <c r="AM68" s="63">
        <v>3.030625533694701</v>
      </c>
      <c r="AN68" s="63">
        <v>0.37126567589628856</v>
      </c>
      <c r="AO68" s="63">
        <v>2.5815630015899149</v>
      </c>
      <c r="AP68" s="63">
        <v>0.43938986250613432</v>
      </c>
      <c r="AQ68" s="63">
        <v>1.516876018197308</v>
      </c>
      <c r="AR68" s="63">
        <v>0.14761153230394575</v>
      </c>
      <c r="AS68" s="63">
        <v>1.6571754729714279</v>
      </c>
      <c r="AT68" s="63">
        <v>0.1722064076180391</v>
      </c>
      <c r="AU68" s="63">
        <v>2.4498809847327268</v>
      </c>
      <c r="AV68" s="63">
        <v>1.113216608356308</v>
      </c>
      <c r="AW68" s="63">
        <v>1.9905610626698707</v>
      </c>
      <c r="AX68" s="63">
        <v>2.8761904881094065</v>
      </c>
      <c r="AY68" s="137" t="s">
        <v>119</v>
      </c>
      <c r="AZ68" s="63">
        <v>144.48115905760474</v>
      </c>
      <c r="BA68" s="63">
        <v>121.72374522913188</v>
      </c>
      <c r="BB68" s="63">
        <v>9.9167135047777606</v>
      </c>
    </row>
    <row r="69" spans="1:54">
      <c r="A69" s="127" t="s">
        <v>141</v>
      </c>
      <c r="B69" s="17" t="s">
        <v>190</v>
      </c>
      <c r="C69" s="17" t="s">
        <v>226</v>
      </c>
      <c r="D69" s="113">
        <v>242</v>
      </c>
      <c r="E69" s="17" t="s">
        <v>182</v>
      </c>
      <c r="F69" s="63">
        <v>4109.6294257614409</v>
      </c>
      <c r="G69" s="63">
        <v>96831.268513561532</v>
      </c>
      <c r="H69" s="63">
        <v>272915.39062465396</v>
      </c>
      <c r="I69" s="63">
        <v>139.98737703323641</v>
      </c>
      <c r="J69" s="63">
        <v>13888.747621368957</v>
      </c>
      <c r="K69" s="63">
        <v>799.92786876135096</v>
      </c>
      <c r="L69" s="63">
        <v>3539.6808192689778</v>
      </c>
      <c r="M69" s="63">
        <v>0</v>
      </c>
      <c r="N69" s="63">
        <v>7869.2904089397907</v>
      </c>
      <c r="O69" s="63">
        <v>39.99639343806755</v>
      </c>
      <c r="P69" s="137">
        <v>419.96213109970927</v>
      </c>
      <c r="Q69" s="63">
        <v>15.790530202159283</v>
      </c>
      <c r="R69" s="63">
        <v>64.333411878111704</v>
      </c>
      <c r="S69" s="63">
        <v>19.946597718589437</v>
      </c>
      <c r="T69" s="63">
        <v>4.2748580428656959</v>
      </c>
      <c r="U69" s="63" t="s">
        <v>188</v>
      </c>
      <c r="V69" s="63">
        <v>15.857858116106653</v>
      </c>
      <c r="W69" s="63">
        <v>21.589834439325898</v>
      </c>
      <c r="X69" s="63">
        <v>25.809311716191377</v>
      </c>
      <c r="Y69" s="63">
        <v>7.8570637069341984</v>
      </c>
      <c r="Z69" s="63">
        <v>92.042499161843907</v>
      </c>
      <c r="AA69" s="63">
        <v>15.733037331531319</v>
      </c>
      <c r="AB69" s="63">
        <v>116.22939464757766</v>
      </c>
      <c r="AC69" s="63">
        <v>12.47378163087714</v>
      </c>
      <c r="AD69" s="63">
        <v>0.4206421469037121</v>
      </c>
      <c r="AE69" s="63">
        <v>0.63854760552806911</v>
      </c>
      <c r="AF69" s="63">
        <v>3.4989217260795111E-2</v>
      </c>
      <c r="AG69" s="63">
        <v>40.828893223933065</v>
      </c>
      <c r="AH69" s="63">
        <v>87.049334698437477</v>
      </c>
      <c r="AI69" s="63">
        <v>9.6511498402644822</v>
      </c>
      <c r="AJ69" s="63">
        <v>35.924442500742636</v>
      </c>
      <c r="AK69" s="63">
        <v>6.4552086604592587</v>
      </c>
      <c r="AL69" s="63">
        <v>1.2620623194270599</v>
      </c>
      <c r="AM69" s="63">
        <v>5.2814407490577606</v>
      </c>
      <c r="AN69" s="63">
        <v>0.62547074126098512</v>
      </c>
      <c r="AO69" s="63">
        <v>4.0422289411235655</v>
      </c>
      <c r="AP69" s="63">
        <v>0.66014978715313299</v>
      </c>
      <c r="AQ69" s="63">
        <v>2.036248855153636</v>
      </c>
      <c r="AR69" s="63">
        <v>0.20644374928336373</v>
      </c>
      <c r="AS69" s="63">
        <v>1.9630884047667412</v>
      </c>
      <c r="AT69" s="63">
        <v>0.2012555973990918</v>
      </c>
      <c r="AU69" s="63">
        <v>3.1487061314763327</v>
      </c>
      <c r="AV69" s="63">
        <v>1.0168312122657337</v>
      </c>
      <c r="AW69" s="63">
        <v>1.8094285598923094</v>
      </c>
      <c r="AX69" s="63">
        <v>4.7099230786316255</v>
      </c>
      <c r="AY69" s="137" t="s">
        <v>119</v>
      </c>
      <c r="AZ69" s="63">
        <v>211.92045539999356</v>
      </c>
      <c r="BA69" s="63">
        <v>181.17109124326396</v>
      </c>
      <c r="BB69" s="63">
        <v>15.016326825198277</v>
      </c>
    </row>
    <row r="70" spans="1:54">
      <c r="A70" s="127" t="s">
        <v>142</v>
      </c>
      <c r="B70" s="17" t="s">
        <v>190</v>
      </c>
      <c r="C70" s="17" t="s">
        <v>226</v>
      </c>
      <c r="D70" s="113">
        <v>242.5</v>
      </c>
      <c r="E70" s="17" t="s">
        <v>182</v>
      </c>
      <c r="F70" s="63">
        <v>3526.3105189391881</v>
      </c>
      <c r="G70" s="63">
        <v>93691.828325456518</v>
      </c>
      <c r="H70" s="63">
        <v>208307.11183987881</v>
      </c>
      <c r="I70" s="63">
        <v>305.7494669600452</v>
      </c>
      <c r="J70" s="63">
        <v>11598.096446684382</v>
      </c>
      <c r="K70" s="63">
        <v>1416.6391969148763</v>
      </c>
      <c r="L70" s="63">
        <v>2935.1948828164341</v>
      </c>
      <c r="M70" s="63">
        <v>0</v>
      </c>
      <c r="N70" s="63">
        <v>11924.229211441763</v>
      </c>
      <c r="O70" s="63">
        <v>61.149893392009048</v>
      </c>
      <c r="P70" s="137">
        <v>356.70771145338614</v>
      </c>
      <c r="Q70" s="63">
        <v>12.126821256189094</v>
      </c>
      <c r="R70" s="63">
        <v>39.902007769430774</v>
      </c>
      <c r="S70" s="63">
        <v>12.649136222714109</v>
      </c>
      <c r="T70" s="63">
        <v>128.20567119632523</v>
      </c>
      <c r="U70" s="63">
        <v>228.69715406989781</v>
      </c>
      <c r="V70" s="63">
        <v>14.581863525300315</v>
      </c>
      <c r="W70" s="63">
        <v>173.72976232450372</v>
      </c>
      <c r="X70" s="63">
        <v>22.05673851834516</v>
      </c>
      <c r="Y70" s="63">
        <v>8.1357921912206113</v>
      </c>
      <c r="Z70" s="63">
        <v>98.345738303075322</v>
      </c>
      <c r="AA70" s="63">
        <v>14.23613314053066</v>
      </c>
      <c r="AB70" s="63">
        <v>109.39238246439227</v>
      </c>
      <c r="AC70" s="63">
        <v>8.8001271586075553</v>
      </c>
      <c r="AD70" s="63">
        <v>5.2951760705313857</v>
      </c>
      <c r="AE70" s="63">
        <v>1.1869545172933063</v>
      </c>
      <c r="AF70" s="63">
        <v>4.6280299340047543E-2</v>
      </c>
      <c r="AG70" s="63">
        <v>39.710353478964571</v>
      </c>
      <c r="AH70" s="63">
        <v>85.455958286350864</v>
      </c>
      <c r="AI70" s="63">
        <v>9.2980410082341152</v>
      </c>
      <c r="AJ70" s="63">
        <v>34.122847772050243</v>
      </c>
      <c r="AK70" s="63">
        <v>6.2421178018300347</v>
      </c>
      <c r="AL70" s="63">
        <v>1.289445972283876</v>
      </c>
      <c r="AM70" s="63">
        <v>5.2958427030433946</v>
      </c>
      <c r="AN70" s="63">
        <v>0.62768402755688801</v>
      </c>
      <c r="AO70" s="63">
        <v>3.9768527662312025</v>
      </c>
      <c r="AP70" s="63">
        <v>0.64872325203583325</v>
      </c>
      <c r="AQ70" s="63">
        <v>1.8806553757878226</v>
      </c>
      <c r="AR70" s="63">
        <v>0.18686813188931264</v>
      </c>
      <c r="AS70" s="63">
        <v>1.7476603466163747</v>
      </c>
      <c r="AT70" s="63">
        <v>0.16901402564961138</v>
      </c>
      <c r="AU70" s="63">
        <v>2.7570665547633921</v>
      </c>
      <c r="AV70" s="63">
        <v>1.3925313540595785</v>
      </c>
      <c r="AW70" s="63">
        <v>1.3538015076721461</v>
      </c>
      <c r="AX70" s="63">
        <v>3.7356042605905846</v>
      </c>
      <c r="AY70" s="137" t="s">
        <v>119</v>
      </c>
      <c r="AZ70" s="63">
        <v>204.88819808905484</v>
      </c>
      <c r="BA70" s="63">
        <v>176.11876431971373</v>
      </c>
      <c r="BB70" s="63">
        <v>14.533300628810439</v>
      </c>
    </row>
    <row r="71" spans="1:54">
      <c r="A71" s="127" t="s">
        <v>143</v>
      </c>
      <c r="B71" s="17" t="s">
        <v>190</v>
      </c>
      <c r="C71" s="17" t="s">
        <v>226</v>
      </c>
      <c r="D71" s="113">
        <v>243.5</v>
      </c>
      <c r="E71" s="17" t="s">
        <v>182</v>
      </c>
      <c r="F71" s="63">
        <v>3055.5699657366622</v>
      </c>
      <c r="G71" s="63">
        <v>71133.31246765962</v>
      </c>
      <c r="H71" s="63">
        <v>326375.85083001194</v>
      </c>
      <c r="I71" s="63">
        <v>187.07571218795891</v>
      </c>
      <c r="J71" s="63">
        <v>14832.431466331029</v>
      </c>
      <c r="K71" s="63">
        <v>151.44224319977627</v>
      </c>
      <c r="L71" s="63">
        <v>3607.8887350534933</v>
      </c>
      <c r="M71" s="63">
        <v>0</v>
      </c>
      <c r="N71" s="63">
        <v>5977.5144227676401</v>
      </c>
      <c r="O71" s="63">
        <v>26.725101741136989</v>
      </c>
      <c r="P71" s="137">
        <v>454.32672959932876</v>
      </c>
      <c r="Q71" s="63">
        <v>13.26495641320879</v>
      </c>
      <c r="R71" s="63">
        <v>49.282681823219093</v>
      </c>
      <c r="S71" s="63">
        <v>22.07491855266764</v>
      </c>
      <c r="T71" s="63">
        <v>25.27699920244627</v>
      </c>
      <c r="U71" s="63">
        <v>30.643714387803264</v>
      </c>
      <c r="V71" s="63">
        <v>0.32152829490680263</v>
      </c>
      <c r="W71" s="63">
        <v>13.433551445706604</v>
      </c>
      <c r="X71" s="63">
        <v>21.264763917869629</v>
      </c>
      <c r="Y71" s="63">
        <v>8.2552257937720128</v>
      </c>
      <c r="Z71" s="63">
        <v>66.9980415905261</v>
      </c>
      <c r="AA71" s="63">
        <v>19.171712536398708</v>
      </c>
      <c r="AB71" s="63">
        <v>187.27337180628234</v>
      </c>
      <c r="AC71" s="63">
        <v>15.599910814116175</v>
      </c>
      <c r="AD71" s="63">
        <v>0.42553788820802591</v>
      </c>
      <c r="AE71" s="63">
        <v>0.70060649290552079</v>
      </c>
      <c r="AF71" s="63">
        <v>3.7333110936195416E-2</v>
      </c>
      <c r="AG71" s="63">
        <v>37.149024348489824</v>
      </c>
      <c r="AH71" s="63">
        <v>80.186807716163614</v>
      </c>
      <c r="AI71" s="63">
        <v>8.5495580368419812</v>
      </c>
      <c r="AJ71" s="63">
        <v>32.72992479470448</v>
      </c>
      <c r="AK71" s="63">
        <v>6.0102758634580669</v>
      </c>
      <c r="AL71" s="63">
        <v>1.1810911779701692</v>
      </c>
      <c r="AM71" s="63">
        <v>5.242788080080703</v>
      </c>
      <c r="AN71" s="63">
        <v>0.63398066728162439</v>
      </c>
      <c r="AO71" s="63">
        <v>4.3109044995962753</v>
      </c>
      <c r="AP71" s="63">
        <v>0.75292382421071902</v>
      </c>
      <c r="AQ71" s="63">
        <v>2.3138609411172326</v>
      </c>
      <c r="AR71" s="63">
        <v>0.26148580627592993</v>
      </c>
      <c r="AS71" s="63">
        <v>2.2856159946863319</v>
      </c>
      <c r="AT71" s="63">
        <v>0.25763041597888597</v>
      </c>
      <c r="AU71" s="63">
        <v>5.198872310809433</v>
      </c>
      <c r="AV71" s="63">
        <v>1.1480295964483849</v>
      </c>
      <c r="AW71" s="63">
        <v>1.8256038501610812</v>
      </c>
      <c r="AX71" s="63">
        <v>3.6852310299914306</v>
      </c>
      <c r="AY71" s="137" t="s">
        <v>119</v>
      </c>
      <c r="AZ71" s="63">
        <v>201.03758470325457</v>
      </c>
      <c r="BA71" s="63">
        <v>165.80668193762813</v>
      </c>
      <c r="BB71" s="63">
        <v>16.059190229227703</v>
      </c>
    </row>
    <row r="72" spans="1:54">
      <c r="A72" s="127" t="s">
        <v>144</v>
      </c>
      <c r="B72" s="17" t="s">
        <v>190</v>
      </c>
      <c r="C72" s="17" t="s">
        <v>226</v>
      </c>
      <c r="D72" s="113">
        <v>245.2</v>
      </c>
      <c r="E72" s="17" t="s">
        <v>182</v>
      </c>
      <c r="F72" s="63">
        <v>3598.1935309105297</v>
      </c>
      <c r="G72" s="63">
        <v>97818.306157730636</v>
      </c>
      <c r="H72" s="63">
        <v>307443.40118886653</v>
      </c>
      <c r="I72" s="63">
        <v>272.89670037804581</v>
      </c>
      <c r="J72" s="63">
        <v>17010.560990231523</v>
      </c>
      <c r="K72" s="63">
        <v>363.8622671707277</v>
      </c>
      <c r="L72" s="63">
        <v>4022.6995092763786</v>
      </c>
      <c r="M72" s="63">
        <v>10.107285199186881</v>
      </c>
      <c r="N72" s="63">
        <v>8682.1579861015307</v>
      </c>
      <c r="O72" s="63">
        <v>50.536425995934408</v>
      </c>
      <c r="P72" s="137">
        <v>505.36425995934405</v>
      </c>
      <c r="Q72" s="63">
        <v>15.758674437838051</v>
      </c>
      <c r="R72" s="63">
        <v>54.790436227380162</v>
      </c>
      <c r="S72" s="63">
        <v>20.292915458260211</v>
      </c>
      <c r="T72" s="63">
        <v>6.2170129483737444</v>
      </c>
      <c r="U72" s="63">
        <v>5.5474103574894471</v>
      </c>
      <c r="V72" s="63" t="s">
        <v>188</v>
      </c>
      <c r="W72" s="63">
        <v>43.693548860501274</v>
      </c>
      <c r="X72" s="63">
        <v>22.9881454689747</v>
      </c>
      <c r="Y72" s="63">
        <v>7.5217526091329088</v>
      </c>
      <c r="Z72" s="63">
        <v>83.637189923476313</v>
      </c>
      <c r="AA72" s="63">
        <v>31.238753370330716</v>
      </c>
      <c r="AB72" s="63">
        <v>366.65048232467848</v>
      </c>
      <c r="AC72" s="63">
        <v>14.174578371093</v>
      </c>
      <c r="AD72" s="63" t="s">
        <v>188</v>
      </c>
      <c r="AE72" s="63">
        <v>0.6124257477692342</v>
      </c>
      <c r="AF72" s="63">
        <v>1.9946906226817544E-2</v>
      </c>
      <c r="AG72" s="63">
        <v>40.019272678301469</v>
      </c>
      <c r="AH72" s="63">
        <v>79.080643985128901</v>
      </c>
      <c r="AI72" s="63">
        <v>8.438073264576488</v>
      </c>
      <c r="AJ72" s="63">
        <v>32.236474404478678</v>
      </c>
      <c r="AK72" s="63">
        <v>5.7406261820617166</v>
      </c>
      <c r="AL72" s="63">
        <v>1.2111681466354784</v>
      </c>
      <c r="AM72" s="63">
        <v>5.4793524114658823</v>
      </c>
      <c r="AN72" s="63">
        <v>0.66076561876612605</v>
      </c>
      <c r="AO72" s="63">
        <v>4.3819845634837664</v>
      </c>
      <c r="AP72" s="63">
        <v>0.79182180592262552</v>
      </c>
      <c r="AQ72" s="63">
        <v>2.3243936771357707</v>
      </c>
      <c r="AR72" s="63">
        <v>0.26055132935023662</v>
      </c>
      <c r="AS72" s="63">
        <v>2.2239985777744886</v>
      </c>
      <c r="AT72" s="63">
        <v>0.24578943073527024</v>
      </c>
      <c r="AU72" s="63">
        <v>9.8285936346831484</v>
      </c>
      <c r="AV72" s="63">
        <v>1.4578341146995115</v>
      </c>
      <c r="AW72" s="63">
        <v>1.9751607209788493</v>
      </c>
      <c r="AX72" s="63">
        <v>4.0975685504385462</v>
      </c>
      <c r="AY72" s="137" t="s">
        <v>119</v>
      </c>
      <c r="AZ72" s="63">
        <v>214.33366944614764</v>
      </c>
      <c r="BA72" s="63">
        <v>166.72625866118273</v>
      </c>
      <c r="BB72" s="63">
        <v>16.368657414634168</v>
      </c>
    </row>
    <row r="73" spans="1:54">
      <c r="A73" s="127" t="s">
        <v>145</v>
      </c>
      <c r="B73" s="17" t="s">
        <v>190</v>
      </c>
      <c r="C73" s="17" t="s">
        <v>226</v>
      </c>
      <c r="D73" s="113">
        <v>246.4</v>
      </c>
      <c r="E73" s="17" t="s">
        <v>182</v>
      </c>
      <c r="F73" s="63">
        <v>5523.0772378839583</v>
      </c>
      <c r="G73" s="63">
        <v>116383.6275754863</v>
      </c>
      <c r="H73" s="63">
        <v>283199.46042389399</v>
      </c>
      <c r="I73" s="63">
        <v>189.00264312150426</v>
      </c>
      <c r="J73" s="63">
        <v>15225.212918121177</v>
      </c>
      <c r="K73" s="63">
        <v>735.01027880585002</v>
      </c>
      <c r="L73" s="63">
        <v>3811.5533029503363</v>
      </c>
      <c r="M73" s="63">
        <v>0</v>
      </c>
      <c r="N73" s="63">
        <v>11067.154769448085</v>
      </c>
      <c r="O73" s="63">
        <v>42.000587360334286</v>
      </c>
      <c r="P73" s="137">
        <v>399.00557992317567</v>
      </c>
      <c r="Q73" s="63">
        <v>17.29444205419961</v>
      </c>
      <c r="R73" s="63">
        <v>71.867990404079706</v>
      </c>
      <c r="S73" s="63">
        <v>23.928319404832116</v>
      </c>
      <c r="T73" s="63">
        <v>6.0385180343260894</v>
      </c>
      <c r="U73" s="63">
        <v>8.1091844785879612</v>
      </c>
      <c r="V73" s="63">
        <v>22.782443660130696</v>
      </c>
      <c r="W73" s="63">
        <v>54.71806895284795</v>
      </c>
      <c r="X73" s="63">
        <v>29.715518701750156</v>
      </c>
      <c r="Y73" s="63">
        <v>6.3025060567778848</v>
      </c>
      <c r="Z73" s="63">
        <v>85.384365505608557</v>
      </c>
      <c r="AA73" s="63">
        <v>12.904039139888253</v>
      </c>
      <c r="AB73" s="63">
        <v>109.81962111938488</v>
      </c>
      <c r="AC73" s="63">
        <v>14.137395972310282</v>
      </c>
      <c r="AD73" s="63" t="s">
        <v>188</v>
      </c>
      <c r="AE73" s="63">
        <v>0.75374226732299932</v>
      </c>
      <c r="AF73" s="63">
        <v>2.9596604911413454E-2</v>
      </c>
      <c r="AG73" s="63">
        <v>37.123379044360654</v>
      </c>
      <c r="AH73" s="63">
        <v>65.191046751919544</v>
      </c>
      <c r="AI73" s="63">
        <v>7.0822977438296606</v>
      </c>
      <c r="AJ73" s="63">
        <v>25.460202792602555</v>
      </c>
      <c r="AK73" s="63">
        <v>4.2164691161067758</v>
      </c>
      <c r="AL73" s="63">
        <v>0.7952017557817681</v>
      </c>
      <c r="AM73" s="63">
        <v>3.5149573348602718</v>
      </c>
      <c r="AN73" s="63">
        <v>0.4288361638976097</v>
      </c>
      <c r="AO73" s="63">
        <v>2.9003562493072064</v>
      </c>
      <c r="AP73" s="63">
        <v>0.48844402434689449</v>
      </c>
      <c r="AQ73" s="63">
        <v>1.6742608031245823</v>
      </c>
      <c r="AR73" s="63">
        <v>0.16079615861752092</v>
      </c>
      <c r="AS73" s="63">
        <v>1.7043558444740374</v>
      </c>
      <c r="AT73" s="63">
        <v>0.17194306970294751</v>
      </c>
      <c r="AU73" s="63">
        <v>3.0042568185548486</v>
      </c>
      <c r="AV73" s="63">
        <v>1.0047570293889245</v>
      </c>
      <c r="AW73" s="63">
        <v>1.9731169208359447</v>
      </c>
      <c r="AX73" s="63">
        <v>4.2516075273434382</v>
      </c>
      <c r="AY73" s="137" t="s">
        <v>119</v>
      </c>
      <c r="AZ73" s="63">
        <v>163.81658599282028</v>
      </c>
      <c r="BA73" s="63">
        <v>139.86859720460095</v>
      </c>
      <c r="BB73" s="63">
        <v>11.04394964833107</v>
      </c>
    </row>
    <row r="74" spans="1:54">
      <c r="A74" s="127" t="s">
        <v>146</v>
      </c>
      <c r="B74" s="17" t="s">
        <v>190</v>
      </c>
      <c r="C74" s="17" t="s">
        <v>226</v>
      </c>
      <c r="D74" s="113">
        <v>248.9</v>
      </c>
      <c r="E74" s="17" t="s">
        <v>182</v>
      </c>
      <c r="F74" s="63">
        <v>2606.065376690392</v>
      </c>
      <c r="G74" s="63">
        <v>45139.019166071317</v>
      </c>
      <c r="H74" s="63">
        <v>310701.99815530656</v>
      </c>
      <c r="I74" s="63">
        <v>39.336835874571953</v>
      </c>
      <c r="J74" s="63">
        <v>11142.158761472505</v>
      </c>
      <c r="K74" s="63">
        <v>540.88149327536439</v>
      </c>
      <c r="L74" s="63">
        <v>3225.6205417149004</v>
      </c>
      <c r="M74" s="63" t="s">
        <v>188</v>
      </c>
      <c r="N74" s="63">
        <v>4218.8756475478422</v>
      </c>
      <c r="O74" s="63">
        <v>0</v>
      </c>
      <c r="P74" s="137">
        <v>354.03152287114756</v>
      </c>
      <c r="Q74" s="63">
        <v>10.396962509725279</v>
      </c>
      <c r="R74" s="63">
        <v>29.190995690273951</v>
      </c>
      <c r="S74" s="63">
        <v>15.650973709843887</v>
      </c>
      <c r="T74" s="63">
        <v>1.4552213813294721</v>
      </c>
      <c r="U74" s="63" t="s">
        <v>188</v>
      </c>
      <c r="V74" s="63" t="s">
        <v>188</v>
      </c>
      <c r="W74" s="63">
        <v>21.533532888912003</v>
      </c>
      <c r="X74" s="63">
        <v>16.980546523520665</v>
      </c>
      <c r="Y74" s="63">
        <v>4.1216870716060381</v>
      </c>
      <c r="Z74" s="63">
        <v>51.119338924485461</v>
      </c>
      <c r="AA74" s="63">
        <v>21.285623060300303</v>
      </c>
      <c r="AB74" s="63">
        <v>288.84388699053284</v>
      </c>
      <c r="AC74" s="63">
        <v>12.14471958706957</v>
      </c>
      <c r="AD74" s="63" t="s">
        <v>188</v>
      </c>
      <c r="AE74" s="63">
        <v>0.51240209100099454</v>
      </c>
      <c r="AF74" s="63">
        <v>1.5290618707576932E-2</v>
      </c>
      <c r="AG74" s="63">
        <v>26.70607602401866</v>
      </c>
      <c r="AH74" s="63">
        <v>48.24331445643562</v>
      </c>
      <c r="AI74" s="63">
        <v>5.2257598563783105</v>
      </c>
      <c r="AJ74" s="63">
        <v>18.573301302989162</v>
      </c>
      <c r="AK74" s="63">
        <v>3.2416824408111564</v>
      </c>
      <c r="AL74" s="63">
        <v>0.51961456223912783</v>
      </c>
      <c r="AM74" s="63">
        <v>2.8909681440681334</v>
      </c>
      <c r="AN74" s="63">
        <v>0.39431119649752411</v>
      </c>
      <c r="AO74" s="63">
        <v>3.0415840265070577</v>
      </c>
      <c r="AP74" s="63">
        <v>0.58446416577616733</v>
      </c>
      <c r="AQ74" s="63">
        <v>2.0496733172533528</v>
      </c>
      <c r="AR74" s="63">
        <v>0.24658911693358762</v>
      </c>
      <c r="AS74" s="63">
        <v>2.2964119460345911</v>
      </c>
      <c r="AT74" s="63">
        <v>0.27695377628972512</v>
      </c>
      <c r="AU74" s="63">
        <v>7.7974467829314795</v>
      </c>
      <c r="AV74" s="63">
        <v>1.2202969480677213</v>
      </c>
      <c r="AW74" s="63">
        <v>2.2836889684432933</v>
      </c>
      <c r="AX74" s="63">
        <v>3.0579321162014534</v>
      </c>
      <c r="AY74" s="137" t="s">
        <v>119</v>
      </c>
      <c r="AZ74" s="63">
        <v>135.57632739253251</v>
      </c>
      <c r="BA74" s="63">
        <v>102.50974864287204</v>
      </c>
      <c r="BB74" s="63">
        <v>11.780955689360139</v>
      </c>
    </row>
    <row r="75" spans="1:54" s="5" customFormat="1">
      <c r="A75" s="128" t="s">
        <v>147</v>
      </c>
      <c r="B75" s="56" t="s">
        <v>190</v>
      </c>
      <c r="C75" s="56" t="s">
        <v>226</v>
      </c>
      <c r="D75" s="114">
        <v>249.3</v>
      </c>
      <c r="E75" s="56" t="s">
        <v>182</v>
      </c>
      <c r="F75" s="86">
        <v>2537.4694974742938</v>
      </c>
      <c r="G75" s="86">
        <v>50341.404657735104</v>
      </c>
      <c r="H75" s="86">
        <v>389038.85283629404</v>
      </c>
      <c r="I75" s="86">
        <v>169.16463316495293</v>
      </c>
      <c r="J75" s="86">
        <v>13752.08959023323</v>
      </c>
      <c r="K75" s="86">
        <v>189.06635471377089</v>
      </c>
      <c r="L75" s="86">
        <v>2358.3540035349315</v>
      </c>
      <c r="M75" s="86">
        <v>0</v>
      </c>
      <c r="N75" s="86">
        <v>4149.5089429285508</v>
      </c>
      <c r="O75" s="86">
        <v>9.9508607744089961</v>
      </c>
      <c r="P75" s="138">
        <v>407.98529175076879</v>
      </c>
      <c r="Q75" s="86">
        <v>10.114782011972366</v>
      </c>
      <c r="R75" s="86">
        <v>28.134308502720529</v>
      </c>
      <c r="S75" s="86">
        <v>15.829598899155494</v>
      </c>
      <c r="T75" s="86">
        <v>1.3300644325027646</v>
      </c>
      <c r="U75" s="86" t="s">
        <v>188</v>
      </c>
      <c r="V75" s="86" t="s">
        <v>188</v>
      </c>
      <c r="W75" s="86">
        <v>21.750638318173749</v>
      </c>
      <c r="X75" s="86">
        <v>14.933128899225563</v>
      </c>
      <c r="Y75" s="86">
        <v>4.0792396321832181</v>
      </c>
      <c r="Z75" s="86">
        <v>40.708937744292314</v>
      </c>
      <c r="AA75" s="86">
        <v>20.038273467365368</v>
      </c>
      <c r="AB75" s="86">
        <v>353.61832102293823</v>
      </c>
      <c r="AC75" s="86">
        <v>7.4463908875283638</v>
      </c>
      <c r="AD75" s="86" t="s">
        <v>188</v>
      </c>
      <c r="AE75" s="86">
        <v>0.55375018577626667</v>
      </c>
      <c r="AF75" s="86">
        <v>3.0962592093092863E-4</v>
      </c>
      <c r="AG75" s="86">
        <v>22.746607930463721</v>
      </c>
      <c r="AH75" s="86">
        <v>43.258330000106014</v>
      </c>
      <c r="AI75" s="86">
        <v>4.7593099540779296</v>
      </c>
      <c r="AJ75" s="86">
        <v>17.328267485290713</v>
      </c>
      <c r="AK75" s="86">
        <v>2.932039885712046</v>
      </c>
      <c r="AL75" s="86">
        <v>0.49882572672945469</v>
      </c>
      <c r="AM75" s="86">
        <v>2.6956741278063698</v>
      </c>
      <c r="AN75" s="86">
        <v>0.34732878953637469</v>
      </c>
      <c r="AO75" s="86">
        <v>2.5487163561904023</v>
      </c>
      <c r="AP75" s="86">
        <v>0.47727261715103408</v>
      </c>
      <c r="AQ75" s="86">
        <v>1.6486472373667493</v>
      </c>
      <c r="AR75" s="86">
        <v>0.178264018150634</v>
      </c>
      <c r="AS75" s="86">
        <v>1.8010158817630042</v>
      </c>
      <c r="AT75" s="86">
        <v>0.201390890772387</v>
      </c>
      <c r="AU75" s="86">
        <v>8.9874489832397693</v>
      </c>
      <c r="AV75" s="86">
        <v>1.3070032954228998</v>
      </c>
      <c r="AW75" s="86">
        <v>2.5640888510879121</v>
      </c>
      <c r="AX75" s="86">
        <v>2.4343433075884988</v>
      </c>
      <c r="AY75" s="138" t="s">
        <v>119</v>
      </c>
      <c r="AZ75" s="86">
        <v>121.45996436848219</v>
      </c>
      <c r="BA75" s="86">
        <v>91.523380982379877</v>
      </c>
      <c r="BB75" s="86">
        <v>9.8983099187369561</v>
      </c>
    </row>
    <row r="76" spans="1:54">
      <c r="A76" s="131" t="s">
        <v>227</v>
      </c>
      <c r="B76" s="17" t="s">
        <v>58</v>
      </c>
      <c r="C76" s="17" t="s">
        <v>59</v>
      </c>
      <c r="D76" s="113">
        <v>31.3</v>
      </c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15"/>
      <c r="Q76" s="63">
        <v>18.443641617847153</v>
      </c>
      <c r="R76" s="63">
        <v>79.159549949429319</v>
      </c>
      <c r="S76" s="63">
        <v>149.22508352398307</v>
      </c>
      <c r="T76" s="63">
        <v>12.853563852542177</v>
      </c>
      <c r="U76" s="63" t="s">
        <v>188</v>
      </c>
      <c r="V76" s="63">
        <v>28.127074293491603</v>
      </c>
      <c r="W76" s="63">
        <v>229.14801797439455</v>
      </c>
      <c r="X76" s="63">
        <v>34.074529137455876</v>
      </c>
      <c r="Y76" s="63">
        <v>11.117080079957976</v>
      </c>
      <c r="Z76" s="63">
        <v>163.1105058813981</v>
      </c>
      <c r="AA76" s="63">
        <v>23.12045896341958</v>
      </c>
      <c r="AB76" s="63">
        <v>103.82043918143771</v>
      </c>
      <c r="AC76" s="63">
        <v>16.607603040227627</v>
      </c>
      <c r="AD76" s="63">
        <v>2.8096981357913431</v>
      </c>
      <c r="AE76" s="63">
        <v>1.8818105227746258</v>
      </c>
      <c r="AF76" s="63">
        <v>0.23268061754689792</v>
      </c>
      <c r="AG76" s="63">
        <v>55.046992972707784</v>
      </c>
      <c r="AH76" s="63">
        <v>103.99854574634708</v>
      </c>
      <c r="AI76" s="63">
        <v>11.86739092443085</v>
      </c>
      <c r="AJ76" s="63">
        <v>44.251520030650759</v>
      </c>
      <c r="AK76" s="63">
        <v>8.1315913352835683</v>
      </c>
      <c r="AL76" s="63">
        <v>1.7317151949280554</v>
      </c>
      <c r="AM76" s="63">
        <v>7.1666301919100199</v>
      </c>
      <c r="AN76" s="63">
        <v>0.93060943483434055</v>
      </c>
      <c r="AO76" s="63">
        <v>5.6272219607111076</v>
      </c>
      <c r="AP76" s="63">
        <v>1.0733832357131705</v>
      </c>
      <c r="AQ76" s="63">
        <v>2.9964347758578356</v>
      </c>
      <c r="AR76" s="63">
        <v>0.42969394742536954</v>
      </c>
      <c r="AS76" s="63">
        <v>2.7519422887693787</v>
      </c>
      <c r="AT76" s="63">
        <v>0.40795270829381963</v>
      </c>
      <c r="AU76" s="63">
        <v>3.7231855837513845</v>
      </c>
      <c r="AV76" s="63">
        <v>1.5455491894974804</v>
      </c>
      <c r="AW76" s="63">
        <v>2.6966755586059383</v>
      </c>
      <c r="AX76" s="63">
        <v>20.159590997080802</v>
      </c>
      <c r="AY76" s="137">
        <v>5.2759656229785472</v>
      </c>
    </row>
    <row r="77" spans="1:54">
      <c r="A77" s="131" t="s">
        <v>228</v>
      </c>
      <c r="B77" s="17" t="s">
        <v>58</v>
      </c>
      <c r="C77" s="17" t="s">
        <v>59</v>
      </c>
      <c r="D77" s="113">
        <v>135.5</v>
      </c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15"/>
      <c r="Q77" s="63">
        <v>23.260950580251635</v>
      </c>
      <c r="R77" s="63">
        <v>108.59142070386693</v>
      </c>
      <c r="S77" s="63">
        <v>39.416201718944301</v>
      </c>
      <c r="T77" s="63">
        <v>5.2887782424777239</v>
      </c>
      <c r="U77" s="63" t="s">
        <v>188</v>
      </c>
      <c r="V77" s="63">
        <v>29.777912629226336</v>
      </c>
      <c r="W77" s="63">
        <v>402.54199972512231</v>
      </c>
      <c r="X77" s="63">
        <v>35.912567607134498</v>
      </c>
      <c r="Y77" s="63">
        <v>6.0760693650189657</v>
      </c>
      <c r="Z77" s="63">
        <v>138.12053157983445</v>
      </c>
      <c r="AA77" s="63">
        <v>11.161023283381024</v>
      </c>
      <c r="AB77" s="63">
        <v>152.53629563253685</v>
      </c>
      <c r="AC77" s="63">
        <v>18.553593933798705</v>
      </c>
      <c r="AD77" s="63">
        <v>5.1151218852093372</v>
      </c>
      <c r="AE77" s="63">
        <v>0.8573977794723231</v>
      </c>
      <c r="AF77" s="63">
        <v>0.10535907526547061</v>
      </c>
      <c r="AG77" s="63">
        <v>34.176668576883287</v>
      </c>
      <c r="AH77" s="63">
        <v>57.988187072500068</v>
      </c>
      <c r="AI77" s="63">
        <v>6.3119002292233448</v>
      </c>
      <c r="AJ77" s="63">
        <v>22.063658200179013</v>
      </c>
      <c r="AK77" s="63">
        <v>3.777274063093393</v>
      </c>
      <c r="AL77" s="63">
        <v>0.80443525544740713</v>
      </c>
      <c r="AM77" s="63">
        <v>3.1279758950087051</v>
      </c>
      <c r="AN77" s="63">
        <v>0.43473076046540426</v>
      </c>
      <c r="AO77" s="63">
        <v>2.7072151220462333</v>
      </c>
      <c r="AP77" s="63">
        <v>0.54655572522335738</v>
      </c>
      <c r="AQ77" s="63">
        <v>1.6408327412144463</v>
      </c>
      <c r="AR77" s="63">
        <v>0.25696869516989562</v>
      </c>
      <c r="AS77" s="63">
        <v>1.7302874420924228</v>
      </c>
      <c r="AT77" s="63">
        <v>0.2715630246880581</v>
      </c>
      <c r="AU77" s="63">
        <v>5.1400375691688867</v>
      </c>
      <c r="AV77" s="63">
        <v>1.6222425932114792</v>
      </c>
      <c r="AW77" s="63">
        <v>2.5722647534695504</v>
      </c>
      <c r="AX77" s="63">
        <v>13.220687067938588</v>
      </c>
      <c r="AY77" s="137">
        <v>6.9766573289346923</v>
      </c>
    </row>
    <row r="78" spans="1:54">
      <c r="A78" s="131" t="s">
        <v>229</v>
      </c>
      <c r="B78" s="17" t="s">
        <v>58</v>
      </c>
      <c r="C78" s="17" t="s">
        <v>85</v>
      </c>
      <c r="D78" s="113">
        <v>31.9</v>
      </c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15"/>
      <c r="Q78" s="63">
        <v>16.209268897712629</v>
      </c>
      <c r="R78" s="63">
        <v>67.635293204268748</v>
      </c>
      <c r="S78" s="63">
        <v>205.30524158927076</v>
      </c>
      <c r="T78" s="63">
        <v>12.807127018792754</v>
      </c>
      <c r="U78" s="63" t="s">
        <v>188</v>
      </c>
      <c r="V78" s="63">
        <v>18.632280492599254</v>
      </c>
      <c r="W78" s="63">
        <v>233.80992089990974</v>
      </c>
      <c r="X78" s="63">
        <v>27.241011719585501</v>
      </c>
      <c r="Y78" s="63">
        <v>8.505699398986442</v>
      </c>
      <c r="Z78" s="63">
        <v>147.97038467856171</v>
      </c>
      <c r="AA78" s="63">
        <v>21.729459470167196</v>
      </c>
      <c r="AB78" s="63">
        <v>95.903315976479902</v>
      </c>
      <c r="AC78" s="63">
        <v>13.3816129255534</v>
      </c>
      <c r="AD78" s="63" t="s">
        <v>188</v>
      </c>
      <c r="AE78" s="63">
        <v>0.76644368003608876</v>
      </c>
      <c r="AF78" s="63">
        <v>6.6964901215404923E-2</v>
      </c>
      <c r="AG78" s="63">
        <v>47.415497235791712</v>
      </c>
      <c r="AH78" s="63">
        <v>85.23490096351577</v>
      </c>
      <c r="AI78" s="63">
        <v>9.7583554779464432</v>
      </c>
      <c r="AJ78" s="63">
        <v>36.137667099388842</v>
      </c>
      <c r="AK78" s="63">
        <v>6.6225533373163277</v>
      </c>
      <c r="AL78" s="63">
        <v>1.4142618935234073</v>
      </c>
      <c r="AM78" s="63">
        <v>6.0607965018154282</v>
      </c>
      <c r="AN78" s="63">
        <v>0.81702512340957401</v>
      </c>
      <c r="AO78" s="63">
        <v>5.0350631682721536</v>
      </c>
      <c r="AP78" s="63">
        <v>1.0008057765577443</v>
      </c>
      <c r="AQ78" s="63">
        <v>2.8840036158098621</v>
      </c>
      <c r="AR78" s="63">
        <v>0.41776199655299334</v>
      </c>
      <c r="AS78" s="63">
        <v>2.7412380504841747</v>
      </c>
      <c r="AT78" s="63">
        <v>0.4079259453115297</v>
      </c>
      <c r="AU78" s="63">
        <v>3.1444257251793162</v>
      </c>
      <c r="AV78" s="63">
        <v>1.1465098942493581</v>
      </c>
      <c r="AW78" s="63">
        <v>2.0185584720967484</v>
      </c>
      <c r="AX78" s="63">
        <v>17.597944538275364</v>
      </c>
      <c r="AY78" s="137">
        <v>4.6491298789472824</v>
      </c>
    </row>
    <row r="79" spans="1:54">
      <c r="A79" s="131" t="s">
        <v>230</v>
      </c>
      <c r="B79" s="17" t="s">
        <v>58</v>
      </c>
      <c r="C79" s="17" t="s">
        <v>85</v>
      </c>
      <c r="D79" s="113">
        <v>135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15"/>
      <c r="Q79" s="63">
        <v>19.748154768504769</v>
      </c>
      <c r="R79" s="63">
        <v>114.55965014866649</v>
      </c>
      <c r="S79" s="63">
        <v>34.813492433814979</v>
      </c>
      <c r="T79" s="63">
        <v>4.1794033252150378</v>
      </c>
      <c r="U79" s="63">
        <v>22.898087680288832</v>
      </c>
      <c r="V79" s="63">
        <v>18.450417286438153</v>
      </c>
      <c r="W79" s="63">
        <v>152.13163992747488</v>
      </c>
      <c r="X79" s="63">
        <v>30.813118183776723</v>
      </c>
      <c r="Y79" s="63">
        <v>5.5909494374771009</v>
      </c>
      <c r="Z79" s="63">
        <v>119.50195237635</v>
      </c>
      <c r="AA79" s="63">
        <v>9.7036429243208797</v>
      </c>
      <c r="AB79" s="63">
        <v>134.77484390769047</v>
      </c>
      <c r="AC79" s="63">
        <v>15.955468709615761</v>
      </c>
      <c r="AD79" s="63">
        <v>2.7976300260212126</v>
      </c>
      <c r="AE79" s="63">
        <v>0.52067469152118562</v>
      </c>
      <c r="AF79" s="63">
        <v>7.1394058673064503E-2</v>
      </c>
      <c r="AG79" s="63">
        <v>29.494114028499258</v>
      </c>
      <c r="AH79" s="63">
        <v>50.621182287943057</v>
      </c>
      <c r="AI79" s="63">
        <v>5.5455190192885668</v>
      </c>
      <c r="AJ79" s="63">
        <v>19.663202017842924</v>
      </c>
      <c r="AK79" s="63">
        <v>3.3094130326921167</v>
      </c>
      <c r="AL79" s="63">
        <v>0.68262866165213121</v>
      </c>
      <c r="AM79" s="63">
        <v>2.7260618537578236</v>
      </c>
      <c r="AN79" s="63">
        <v>0.36596095390459921</v>
      </c>
      <c r="AO79" s="63">
        <v>2.2947184841637274</v>
      </c>
      <c r="AP79" s="63">
        <v>0.46424582218447341</v>
      </c>
      <c r="AQ79" s="63">
        <v>1.4229442128800012</v>
      </c>
      <c r="AR79" s="63">
        <v>0.22488122265377333</v>
      </c>
      <c r="AS79" s="63">
        <v>1.5090113733277295</v>
      </c>
      <c r="AT79" s="63">
        <v>0.23497803934857731</v>
      </c>
      <c r="AU79" s="63">
        <v>4.4643948214193481</v>
      </c>
      <c r="AV79" s="63">
        <v>1.3312858083822749</v>
      </c>
      <c r="AW79" s="63">
        <v>2.156459084922524</v>
      </c>
      <c r="AX79" s="63">
        <v>11.301739524283153</v>
      </c>
      <c r="AY79" s="137">
        <v>4.338040401585193</v>
      </c>
    </row>
    <row r="80" spans="1:54">
      <c r="A80" s="131" t="s">
        <v>231</v>
      </c>
      <c r="B80" s="17" t="s">
        <v>58</v>
      </c>
      <c r="C80" s="17" t="s">
        <v>104</v>
      </c>
      <c r="D80" s="113">
        <v>98.2</v>
      </c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15"/>
      <c r="Q80" s="63">
        <v>15.467631211852405</v>
      </c>
      <c r="R80" s="63">
        <v>75.273834872819805</v>
      </c>
      <c r="S80" s="63">
        <v>37.918977265983941</v>
      </c>
      <c r="T80" s="63">
        <v>2.4323750606540089</v>
      </c>
      <c r="U80" s="63" t="s">
        <v>188</v>
      </c>
      <c r="V80" s="63">
        <v>11.016815635961917</v>
      </c>
      <c r="W80" s="63">
        <v>162.63965558713198</v>
      </c>
      <c r="X80" s="63">
        <v>36.190725317984317</v>
      </c>
      <c r="Y80" s="63">
        <v>11.357079360094213</v>
      </c>
      <c r="Z80" s="63">
        <v>176.39679133663452</v>
      </c>
      <c r="AA80" s="63">
        <v>19.043449605523307</v>
      </c>
      <c r="AB80" s="63">
        <v>115.92885999480379</v>
      </c>
      <c r="AC80" s="63">
        <v>18.272477999061323</v>
      </c>
      <c r="AD80" s="63">
        <v>2.3469171135692126</v>
      </c>
      <c r="AE80" s="63">
        <v>0.54898685582122841</v>
      </c>
      <c r="AF80" s="63">
        <v>3.3325654056032522E-2</v>
      </c>
      <c r="AG80" s="63">
        <v>63.127123017650639</v>
      </c>
      <c r="AH80" s="63">
        <v>118.57367713438889</v>
      </c>
      <c r="AI80" s="63">
        <v>13.735157129556555</v>
      </c>
      <c r="AJ80" s="63">
        <v>49.44869777165237</v>
      </c>
      <c r="AK80" s="63">
        <v>8.6817501165184456</v>
      </c>
      <c r="AL80" s="63">
        <v>1.7517418334740302</v>
      </c>
      <c r="AM80" s="63">
        <v>6.7676157075927925</v>
      </c>
      <c r="AN80" s="63">
        <v>0.85768152546533416</v>
      </c>
      <c r="AO80" s="63">
        <v>4.880520858065637</v>
      </c>
      <c r="AP80" s="63">
        <v>0.90487144070315295</v>
      </c>
      <c r="AQ80" s="63">
        <v>2.5401824152473531</v>
      </c>
      <c r="AR80" s="63">
        <v>0.3711431460829952</v>
      </c>
      <c r="AS80" s="63">
        <v>2.4400265149229643</v>
      </c>
      <c r="AT80" s="63">
        <v>0.36404282431129359</v>
      </c>
      <c r="AU80" s="63">
        <v>3.3758539049698859</v>
      </c>
      <c r="AV80" s="63">
        <v>1.5313043564784055</v>
      </c>
      <c r="AW80" s="63">
        <v>2.6418039960688393</v>
      </c>
      <c r="AX80" s="63">
        <v>15.329647026439323</v>
      </c>
      <c r="AY80" s="137">
        <v>4.8585303075565465</v>
      </c>
    </row>
    <row r="81" spans="1:51">
      <c r="A81" s="131" t="s">
        <v>232</v>
      </c>
      <c r="B81" s="17" t="s">
        <v>58</v>
      </c>
      <c r="C81" s="17" t="s">
        <v>104</v>
      </c>
      <c r="D81" s="113">
        <v>189.7</v>
      </c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15"/>
      <c r="Q81" s="63">
        <v>16.815904840786224</v>
      </c>
      <c r="R81" s="63">
        <v>62.504252282873267</v>
      </c>
      <c r="S81" s="63">
        <v>26.019586576299545</v>
      </c>
      <c r="T81" s="63">
        <v>7.0714541346104713</v>
      </c>
      <c r="U81" s="63" t="s">
        <v>188</v>
      </c>
      <c r="V81" s="63">
        <v>7.0370400237020192</v>
      </c>
      <c r="W81" s="63">
        <v>131.01132544734645</v>
      </c>
      <c r="X81" s="63">
        <v>26.421229683770015</v>
      </c>
      <c r="Y81" s="63">
        <v>4.6992673106814058</v>
      </c>
      <c r="Z81" s="63">
        <v>99.372833671880784</v>
      </c>
      <c r="AA81" s="63">
        <v>9.973093222988334</v>
      </c>
      <c r="AB81" s="63">
        <v>122.93566427166472</v>
      </c>
      <c r="AC81" s="63">
        <v>13.822900266160898</v>
      </c>
      <c r="AD81" s="63" t="s">
        <v>188</v>
      </c>
      <c r="AE81" s="63">
        <v>0.30857737828269233</v>
      </c>
      <c r="AF81" s="63">
        <v>3.8124573556898911E-2</v>
      </c>
      <c r="AG81" s="63">
        <v>24.946784241280124</v>
      </c>
      <c r="AH81" s="63">
        <v>43.839380051685936</v>
      </c>
      <c r="AI81" s="63">
        <v>4.7206425693156042</v>
      </c>
      <c r="AJ81" s="63">
        <v>17.194131278836437</v>
      </c>
      <c r="AK81" s="63">
        <v>2.9327710466885004</v>
      </c>
      <c r="AL81" s="63">
        <v>0.62668485358976389</v>
      </c>
      <c r="AM81" s="63">
        <v>2.5431431762644339</v>
      </c>
      <c r="AN81" s="63">
        <v>0.35281192894635061</v>
      </c>
      <c r="AO81" s="63">
        <v>2.2429804348100273</v>
      </c>
      <c r="AP81" s="63">
        <v>0.45652158702278978</v>
      </c>
      <c r="AQ81" s="63">
        <v>1.372592776334705</v>
      </c>
      <c r="AR81" s="63">
        <v>0.21536249507678917</v>
      </c>
      <c r="AS81" s="63">
        <v>1.4450350600298185</v>
      </c>
      <c r="AT81" s="63">
        <v>0.22338980055859228</v>
      </c>
      <c r="AU81" s="63">
        <v>3.7306907561377223</v>
      </c>
      <c r="AV81" s="63">
        <v>1.0961274651510524</v>
      </c>
      <c r="AW81" s="63">
        <v>1.8334891971414216</v>
      </c>
      <c r="AX81" s="63">
        <v>10.184429370802402</v>
      </c>
      <c r="AY81" s="137">
        <v>3.6643134382256464</v>
      </c>
    </row>
    <row r="82" spans="1:51">
      <c r="A82" s="131" t="s">
        <v>233</v>
      </c>
      <c r="B82" s="17" t="s">
        <v>117</v>
      </c>
      <c r="C82" s="17" t="s">
        <v>118</v>
      </c>
      <c r="D82" s="113" t="s">
        <v>119</v>
      </c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15"/>
      <c r="Q82" s="63">
        <v>12.601912810851211</v>
      </c>
      <c r="R82" s="63">
        <v>55.739909825308985</v>
      </c>
      <c r="S82" s="63">
        <v>28.261346462377762</v>
      </c>
      <c r="T82" s="63">
        <v>8.9071462422515459</v>
      </c>
      <c r="U82" s="63" t="s">
        <v>188</v>
      </c>
      <c r="V82" s="63">
        <v>13.236275364313066</v>
      </c>
      <c r="W82" s="63">
        <v>435.02892808370729</v>
      </c>
      <c r="X82" s="63">
        <v>26.003100535787045</v>
      </c>
      <c r="Y82" s="63">
        <v>8.896757891614234</v>
      </c>
      <c r="Z82" s="63">
        <v>159.24570744256562</v>
      </c>
      <c r="AA82" s="63">
        <v>18.263584374094126</v>
      </c>
      <c r="AB82" s="63">
        <v>79.245623897623588</v>
      </c>
      <c r="AC82" s="63">
        <v>12.291824446411798</v>
      </c>
      <c r="AD82" s="63" t="s">
        <v>188</v>
      </c>
      <c r="AE82" s="63">
        <v>0.57413961920593126</v>
      </c>
      <c r="AF82" s="63">
        <v>4.2155244677523199E-2</v>
      </c>
      <c r="AG82" s="63">
        <v>46.104007434574847</v>
      </c>
      <c r="AH82" s="63">
        <v>84.87097288557672</v>
      </c>
      <c r="AI82" s="63">
        <v>9.7134615080537667</v>
      </c>
      <c r="AJ82" s="63">
        <v>36.069688284882353</v>
      </c>
      <c r="AK82" s="63">
        <v>6.414245194330559</v>
      </c>
      <c r="AL82" s="63">
        <v>1.2959432150698555</v>
      </c>
      <c r="AM82" s="63">
        <v>5.4303825818698535</v>
      </c>
      <c r="AN82" s="63">
        <v>0.71476932051325259</v>
      </c>
      <c r="AO82" s="63">
        <v>4.323663976003246</v>
      </c>
      <c r="AP82" s="63">
        <v>0.84242043044463877</v>
      </c>
      <c r="AQ82" s="63">
        <v>2.4150233528478164</v>
      </c>
      <c r="AR82" s="63">
        <v>0.35508383511346053</v>
      </c>
      <c r="AS82" s="63">
        <v>2.3245863269103331</v>
      </c>
      <c r="AT82" s="63">
        <v>0.35170167644402434</v>
      </c>
      <c r="AU82" s="63">
        <v>2.2694138927173957</v>
      </c>
      <c r="AV82" s="63">
        <v>0.91858006359140321</v>
      </c>
      <c r="AW82" s="63">
        <v>1.9239648506790334</v>
      </c>
      <c r="AX82" s="63">
        <v>16.205142099589523</v>
      </c>
      <c r="AY82" s="137">
        <v>8.4218511653065118</v>
      </c>
    </row>
    <row r="83" spans="1:51">
      <c r="A83" s="131" t="s">
        <v>234</v>
      </c>
      <c r="B83" s="17" t="s">
        <v>117</v>
      </c>
      <c r="C83" s="17" t="s">
        <v>118</v>
      </c>
      <c r="D83" s="113" t="s">
        <v>119</v>
      </c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15"/>
      <c r="Q83" s="63">
        <v>6.3438502699905062</v>
      </c>
      <c r="R83" s="63" t="s">
        <v>188</v>
      </c>
      <c r="S83" s="63">
        <v>3.8612097305022695</v>
      </c>
      <c r="T83" s="63">
        <v>0.8149458607374086</v>
      </c>
      <c r="U83" s="63" t="s">
        <v>188</v>
      </c>
      <c r="V83" s="63">
        <v>38.282628236014745</v>
      </c>
      <c r="W83" s="63">
        <v>134.33885418196076</v>
      </c>
      <c r="X83" s="63">
        <v>22.543713638492072</v>
      </c>
      <c r="Y83" s="63">
        <v>1.8295512279745438</v>
      </c>
      <c r="Z83" s="63">
        <v>54.423261759448408</v>
      </c>
      <c r="AA83" s="63">
        <v>3.7536238863147373</v>
      </c>
      <c r="AB83" s="63">
        <v>53.385645534152779</v>
      </c>
      <c r="AC83" s="63">
        <v>10.546825615384382</v>
      </c>
      <c r="AD83" s="63" t="s">
        <v>188</v>
      </c>
      <c r="AE83" s="63">
        <v>3.5709377154029748E-2</v>
      </c>
      <c r="AF83" s="63">
        <v>4.0739706075685098E-2</v>
      </c>
      <c r="AG83" s="63">
        <v>9.7503157010592876</v>
      </c>
      <c r="AH83" s="63">
        <v>14.242661199216871</v>
      </c>
      <c r="AI83" s="63">
        <v>1.469554810037059</v>
      </c>
      <c r="AJ83" s="63">
        <v>5.1059800665521458</v>
      </c>
      <c r="AK83" s="63">
        <v>0.80422223701982909</v>
      </c>
      <c r="AL83" s="63">
        <v>0.1835448787877782</v>
      </c>
      <c r="AM83" s="63">
        <v>0.68926842755500295</v>
      </c>
      <c r="AN83" s="63">
        <v>0.10976480506844627</v>
      </c>
      <c r="AO83" s="63">
        <v>0.78065287602145061</v>
      </c>
      <c r="AP83" s="63">
        <v>0.18318175856182833</v>
      </c>
      <c r="AQ83" s="63">
        <v>0.59091143002036783</v>
      </c>
      <c r="AR83" s="63">
        <v>0.1021116351216005</v>
      </c>
      <c r="AS83" s="63">
        <v>0.67761468750668408</v>
      </c>
      <c r="AT83" s="63">
        <v>0.11352898374314264</v>
      </c>
      <c r="AU83" s="63">
        <v>1.4242169982901978</v>
      </c>
      <c r="AV83" s="63">
        <v>0.91116536519397762</v>
      </c>
      <c r="AW83" s="63">
        <v>1.4445514015962198</v>
      </c>
      <c r="AX83" s="63">
        <v>3.3204807392472673</v>
      </c>
      <c r="AY83" s="137">
        <v>1.7912793202484187</v>
      </c>
    </row>
    <row r="84" spans="1:51">
      <c r="A84" s="131" t="s">
        <v>235</v>
      </c>
      <c r="B84" s="17" t="s">
        <v>190</v>
      </c>
      <c r="C84" s="17" t="s">
        <v>191</v>
      </c>
      <c r="D84" s="113">
        <v>391</v>
      </c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15"/>
      <c r="Q84" s="63">
        <v>17.412168887304723</v>
      </c>
      <c r="R84" s="63">
        <v>85.325061745587334</v>
      </c>
      <c r="S84" s="63">
        <v>24.790199048010034</v>
      </c>
      <c r="T84" s="63">
        <v>3.0380207645894988</v>
      </c>
      <c r="U84" s="63" t="s">
        <v>188</v>
      </c>
      <c r="V84" s="63">
        <v>18.730173009103826</v>
      </c>
      <c r="W84" s="63">
        <v>352.10470999400513</v>
      </c>
      <c r="X84" s="63">
        <v>38.753008524255613</v>
      </c>
      <c r="Y84" s="63">
        <v>7.2497296717234594</v>
      </c>
      <c r="Z84" s="63">
        <v>69.331520821269677</v>
      </c>
      <c r="AA84" s="63">
        <v>18.126262325725946</v>
      </c>
      <c r="AB84" s="63">
        <v>149.87962625687985</v>
      </c>
      <c r="AC84" s="63">
        <v>20.055726319795838</v>
      </c>
      <c r="AD84" s="63">
        <v>0.9460774335897717</v>
      </c>
      <c r="AE84" s="63">
        <v>0.79125278485436923</v>
      </c>
      <c r="AF84" s="63">
        <v>3.5248354703019624E-2</v>
      </c>
      <c r="AG84" s="63">
        <v>44.298950086253214</v>
      </c>
      <c r="AH84" s="63">
        <v>77.383501498583016</v>
      </c>
      <c r="AI84" s="63">
        <v>8.6325620506907885</v>
      </c>
      <c r="AJ84" s="63">
        <v>31.377285741552708</v>
      </c>
      <c r="AK84" s="63">
        <v>5.5392246006556265</v>
      </c>
      <c r="AL84" s="63">
        <v>1.2376310168672966</v>
      </c>
      <c r="AM84" s="63">
        <v>4.8959500613329343</v>
      </c>
      <c r="AN84" s="63">
        <v>0.67536843616380449</v>
      </c>
      <c r="AO84" s="63">
        <v>4.2012962314772357</v>
      </c>
      <c r="AP84" s="63">
        <v>0.84390459563331988</v>
      </c>
      <c r="AQ84" s="63">
        <v>2.4819277625971163</v>
      </c>
      <c r="AR84" s="63">
        <v>0.37134776119148577</v>
      </c>
      <c r="AS84" s="63">
        <v>2.4796975335541127</v>
      </c>
      <c r="AT84" s="63">
        <v>0.37868303851244689</v>
      </c>
      <c r="AU84" s="63">
        <v>4.7452131000967395</v>
      </c>
      <c r="AV84" s="63">
        <v>1.6028639644407368</v>
      </c>
      <c r="AW84" s="63">
        <v>2.6331212294999995</v>
      </c>
      <c r="AX84" s="63">
        <v>13.04778654619677</v>
      </c>
      <c r="AY84" s="137">
        <v>4.7575143314303645</v>
      </c>
    </row>
    <row r="85" spans="1:51">
      <c r="A85" s="131" t="s">
        <v>236</v>
      </c>
      <c r="B85" s="17" t="s">
        <v>190</v>
      </c>
      <c r="C85" s="17" t="s">
        <v>191</v>
      </c>
      <c r="D85" s="113">
        <v>170.5</v>
      </c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15"/>
      <c r="Q85" s="63">
        <v>15.38208150536766</v>
      </c>
      <c r="R85" s="63">
        <v>61.402076233438926</v>
      </c>
      <c r="S85" s="63">
        <v>20.377020995074055</v>
      </c>
      <c r="T85" s="63">
        <v>4.3334694521884467</v>
      </c>
      <c r="U85" s="63" t="s">
        <v>188</v>
      </c>
      <c r="V85" s="63">
        <v>25.549839672608734</v>
      </c>
      <c r="W85" s="63">
        <v>189.79512096931646</v>
      </c>
      <c r="X85" s="63">
        <v>32.003110935219603</v>
      </c>
      <c r="Y85" s="63">
        <v>9.2565266975751808</v>
      </c>
      <c r="Z85" s="63">
        <v>99.654633198018658</v>
      </c>
      <c r="AA85" s="63">
        <v>17.972015334384942</v>
      </c>
      <c r="AB85" s="63">
        <v>124.62154153523259</v>
      </c>
      <c r="AC85" s="63">
        <v>14.572997527725139</v>
      </c>
      <c r="AD85" s="63">
        <v>1.6838537734542944</v>
      </c>
      <c r="AE85" s="63">
        <v>0.87343123764578134</v>
      </c>
      <c r="AF85" s="63">
        <v>3.5266516799831574E-2</v>
      </c>
      <c r="AG85" s="63">
        <v>57.761070745503041</v>
      </c>
      <c r="AH85" s="63">
        <v>98.843976405196997</v>
      </c>
      <c r="AI85" s="63">
        <v>10.857375764396716</v>
      </c>
      <c r="AJ85" s="63">
        <v>40.368940191907406</v>
      </c>
      <c r="AK85" s="63">
        <v>7.3533253387213335</v>
      </c>
      <c r="AL85" s="63">
        <v>1.6869549792787877</v>
      </c>
      <c r="AM85" s="63">
        <v>6.5263870971862312</v>
      </c>
      <c r="AN85" s="63">
        <v>0.83232792048501503</v>
      </c>
      <c r="AO85" s="63">
        <v>4.8351211413113671</v>
      </c>
      <c r="AP85" s="63">
        <v>0.8737609592776272</v>
      </c>
      <c r="AQ85" s="63">
        <v>2.3843257222565972</v>
      </c>
      <c r="AR85" s="63">
        <v>0.33299694800667151</v>
      </c>
      <c r="AS85" s="63">
        <v>2.1385030632008877</v>
      </c>
      <c r="AT85" s="63">
        <v>0.3057865739347343</v>
      </c>
      <c r="AU85" s="63">
        <v>3.7717817305125725</v>
      </c>
      <c r="AV85" s="63">
        <v>1.1110887140574472</v>
      </c>
      <c r="AW85" s="63">
        <v>1.8736013240610907</v>
      </c>
      <c r="AX85" s="63">
        <v>14.443400370030631</v>
      </c>
      <c r="AY85" s="137">
        <v>6.4017925036957175</v>
      </c>
    </row>
    <row r="86" spans="1:51">
      <c r="A86" s="132" t="s">
        <v>237</v>
      </c>
      <c r="B86" s="56" t="s">
        <v>190</v>
      </c>
      <c r="C86" s="56" t="s">
        <v>226</v>
      </c>
      <c r="D86" s="114">
        <v>249.3</v>
      </c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15"/>
      <c r="Q86" s="63">
        <v>10.835244318613091</v>
      </c>
      <c r="R86" s="63">
        <v>30.185546380814184</v>
      </c>
      <c r="S86" s="63">
        <v>108.15465227359306</v>
      </c>
      <c r="T86" s="63">
        <v>9.2259828937082862</v>
      </c>
      <c r="U86" s="63" t="s">
        <v>188</v>
      </c>
      <c r="V86" s="63">
        <v>22.059360384167764</v>
      </c>
      <c r="W86" s="63">
        <v>167.58073209201095</v>
      </c>
      <c r="X86" s="63">
        <v>20.606709870861021</v>
      </c>
      <c r="Y86" s="63">
        <v>7.9519796712459661</v>
      </c>
      <c r="Z86" s="63">
        <v>102.22266478297649</v>
      </c>
      <c r="AA86" s="63">
        <v>17.955131109902027</v>
      </c>
      <c r="AB86" s="63">
        <v>108.96801583400087</v>
      </c>
      <c r="AC86" s="63">
        <v>11.947654648142343</v>
      </c>
      <c r="AD86" s="63" t="s">
        <v>188</v>
      </c>
      <c r="AE86" s="63">
        <v>0.50352543557993168</v>
      </c>
      <c r="AF86" s="63">
        <v>1.8021798484896951E-2</v>
      </c>
      <c r="AG86" s="63">
        <v>37.676132055851099</v>
      </c>
      <c r="AH86" s="63">
        <v>73.663945283370026</v>
      </c>
      <c r="AI86" s="63">
        <v>8.5156084135170929</v>
      </c>
      <c r="AJ86" s="63">
        <v>32.380036019052852</v>
      </c>
      <c r="AK86" s="63">
        <v>5.9455497771110695</v>
      </c>
      <c r="AL86" s="63">
        <v>1.2693610093005843</v>
      </c>
      <c r="AM86" s="63">
        <v>5.3259572597457607</v>
      </c>
      <c r="AN86" s="63">
        <v>0.69569502961088758</v>
      </c>
      <c r="AO86" s="63">
        <v>4.2855221073330396</v>
      </c>
      <c r="AP86" s="63">
        <v>0.82718411940390657</v>
      </c>
      <c r="AQ86" s="63">
        <v>2.3280317461728535</v>
      </c>
      <c r="AR86" s="63">
        <v>0.33341166079000673</v>
      </c>
      <c r="AS86" s="63">
        <v>2.1599479697401582</v>
      </c>
      <c r="AT86" s="63">
        <v>0.31434545728632185</v>
      </c>
      <c r="AU86" s="63">
        <v>3.1461475937652299</v>
      </c>
      <c r="AV86" s="63">
        <v>0.96502271200740164</v>
      </c>
      <c r="AW86" s="63">
        <v>1.7145676601425932</v>
      </c>
      <c r="AX86" s="63">
        <v>11.254708884698726</v>
      </c>
      <c r="AY86" s="137">
        <v>3.6971946719501427</v>
      </c>
    </row>
    <row r="87" spans="1:51">
      <c r="A87" s="131" t="s">
        <v>160</v>
      </c>
      <c r="B87" s="17" t="s">
        <v>238</v>
      </c>
      <c r="C87" s="17" t="s">
        <v>59</v>
      </c>
      <c r="D87" s="113">
        <v>31.3</v>
      </c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15"/>
      <c r="Q87" s="63">
        <v>16.408961918476958</v>
      </c>
      <c r="R87" s="63">
        <v>51.687875927363052</v>
      </c>
      <c r="S87" s="63">
        <v>21.942521370642883</v>
      </c>
      <c r="T87" s="63">
        <v>4.1942885324499652</v>
      </c>
      <c r="U87" s="63" t="s">
        <v>188</v>
      </c>
      <c r="V87" s="63">
        <v>20.333221835778186</v>
      </c>
      <c r="W87" s="63">
        <v>133.73442946806074</v>
      </c>
      <c r="X87" s="63">
        <v>26.060972374764436</v>
      </c>
      <c r="Y87" s="63">
        <v>6.7542236503076625</v>
      </c>
      <c r="Z87" s="63">
        <v>98.003035571637</v>
      </c>
      <c r="AA87" s="63">
        <v>12.245012372461213</v>
      </c>
      <c r="AB87" s="63">
        <v>141.62684397892025</v>
      </c>
      <c r="AC87" s="63">
        <v>14.26649736567475</v>
      </c>
      <c r="AD87" s="63" t="s">
        <v>188</v>
      </c>
      <c r="AE87" s="63">
        <v>0.26368439453694881</v>
      </c>
      <c r="AF87" s="63">
        <v>3.1293408116986901E-2</v>
      </c>
      <c r="AG87" s="63">
        <v>34.84914864536313</v>
      </c>
      <c r="AH87" s="63">
        <v>67.079341922902245</v>
      </c>
      <c r="AI87" s="63">
        <v>7.4350900691707755</v>
      </c>
      <c r="AJ87" s="63">
        <v>26.717438487914499</v>
      </c>
      <c r="AK87" s="63">
        <v>4.7847323813025326</v>
      </c>
      <c r="AL87" s="63">
        <v>0.99313151353043561</v>
      </c>
      <c r="AM87" s="63">
        <v>3.9256577793800709</v>
      </c>
      <c r="AN87" s="63">
        <v>0.52156155311975105</v>
      </c>
      <c r="AO87" s="63">
        <v>3.163141902693174</v>
      </c>
      <c r="AP87" s="63">
        <v>0.59207487683877547</v>
      </c>
      <c r="AQ87" s="63">
        <v>1.7133164443772413</v>
      </c>
      <c r="AR87" s="63">
        <v>0.25171727312071401</v>
      </c>
      <c r="AS87" s="63">
        <v>1.7117611533700052</v>
      </c>
      <c r="AT87" s="63">
        <v>0.25492147623508093</v>
      </c>
      <c r="AU87" s="63">
        <v>4.1947503820288743</v>
      </c>
      <c r="AV87" s="63">
        <v>1.1485930925729986</v>
      </c>
      <c r="AW87" s="63">
        <v>1.8077256750060848</v>
      </c>
      <c r="AX87" s="63">
        <v>11.526296763338612</v>
      </c>
      <c r="AY87" s="137">
        <v>5.8821252910999178</v>
      </c>
    </row>
    <row r="88" spans="1:51">
      <c r="A88" s="131" t="s">
        <v>161</v>
      </c>
      <c r="B88" s="17" t="s">
        <v>238</v>
      </c>
      <c r="C88" s="17" t="s">
        <v>59</v>
      </c>
      <c r="D88" s="113">
        <v>135.5</v>
      </c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15"/>
      <c r="Q88" s="63">
        <v>18.496570334638143</v>
      </c>
      <c r="R88" s="63">
        <v>61.977946569285464</v>
      </c>
      <c r="S88" s="63">
        <v>28.069008340895191</v>
      </c>
      <c r="T88" s="63">
        <v>4.7616088407552839</v>
      </c>
      <c r="U88" s="63" t="s">
        <v>188</v>
      </c>
      <c r="V88" s="63">
        <v>26.367617761169843</v>
      </c>
      <c r="W88" s="63">
        <v>149.97905045909474</v>
      </c>
      <c r="X88" s="63">
        <v>28.280811595869459</v>
      </c>
      <c r="Y88" s="63">
        <v>6.9995587339094216</v>
      </c>
      <c r="Z88" s="63">
        <v>102.43364769550547</v>
      </c>
      <c r="AA88" s="63">
        <v>12.914891271740872</v>
      </c>
      <c r="AB88" s="63">
        <v>145.73393509515552</v>
      </c>
      <c r="AC88" s="63">
        <v>15.691560325377059</v>
      </c>
      <c r="AD88" s="63">
        <v>0.5335892041782837</v>
      </c>
      <c r="AE88" s="63">
        <v>0.80867875451835347</v>
      </c>
      <c r="AF88" s="63">
        <v>0.16637367012715756</v>
      </c>
      <c r="AG88" s="63">
        <v>37.20660747261995</v>
      </c>
      <c r="AH88" s="63">
        <v>72.292361523959812</v>
      </c>
      <c r="AI88" s="63">
        <v>8.0309872106810403</v>
      </c>
      <c r="AJ88" s="63">
        <v>28.187801846138051</v>
      </c>
      <c r="AK88" s="63">
        <v>5.0569920072919716</v>
      </c>
      <c r="AL88" s="63">
        <v>1.0701394137666231</v>
      </c>
      <c r="AM88" s="63">
        <v>4.1580495449544319</v>
      </c>
      <c r="AN88" s="63">
        <v>0.58173964069948092</v>
      </c>
      <c r="AO88" s="63">
        <v>3.3416675952140742</v>
      </c>
      <c r="AP88" s="63">
        <v>0.66754269106330155</v>
      </c>
      <c r="AQ88" s="63">
        <v>1.8363353517740471</v>
      </c>
      <c r="AR88" s="63">
        <v>0.30169347416941844</v>
      </c>
      <c r="AS88" s="63">
        <v>1.8167998359644091</v>
      </c>
      <c r="AT88" s="63">
        <v>0.30118667785324998</v>
      </c>
      <c r="AU88" s="63">
        <v>4.6552382838970132</v>
      </c>
      <c r="AV88" s="63">
        <v>1.3343521048325988</v>
      </c>
      <c r="AW88" s="63">
        <v>2.1243826926265812</v>
      </c>
      <c r="AX88" s="63">
        <v>14.405480814422951</v>
      </c>
      <c r="AY88" s="137">
        <v>6.0160226177994724</v>
      </c>
    </row>
    <row r="89" spans="1:51">
      <c r="A89" s="131" t="s">
        <v>162</v>
      </c>
      <c r="B89" s="17" t="s">
        <v>190</v>
      </c>
      <c r="C89" s="17" t="s">
        <v>191</v>
      </c>
      <c r="D89" s="113">
        <v>299.8</v>
      </c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15"/>
      <c r="Q89" s="63">
        <v>16.756476966384739</v>
      </c>
      <c r="R89" s="63">
        <v>61.539721672622967</v>
      </c>
      <c r="S89" s="63">
        <v>23.807801944087075</v>
      </c>
      <c r="T89" s="63">
        <v>5.3621240384845148</v>
      </c>
      <c r="U89" s="63" t="s">
        <v>188</v>
      </c>
      <c r="V89" s="63">
        <v>26.080871275353051</v>
      </c>
      <c r="W89" s="63">
        <v>128.06352225693564</v>
      </c>
      <c r="X89" s="63">
        <v>29.311856227353498</v>
      </c>
      <c r="Y89" s="63">
        <v>9.8542966493527544</v>
      </c>
      <c r="Z89" s="63">
        <v>180.54888359746116</v>
      </c>
      <c r="AA89" s="63">
        <v>18.136867857935371</v>
      </c>
      <c r="AB89" s="63">
        <v>122.36197006781595</v>
      </c>
      <c r="AC89" s="63">
        <v>15.761650212063051</v>
      </c>
      <c r="AD89" s="63">
        <v>0.37259651556809742</v>
      </c>
      <c r="AE89" s="63">
        <v>0.55500542551276777</v>
      </c>
      <c r="AF89" s="63">
        <v>5.8119666482279023E-2</v>
      </c>
      <c r="AG89" s="63">
        <v>47.469364467528386</v>
      </c>
      <c r="AH89" s="63">
        <v>107.63789255931144</v>
      </c>
      <c r="AI89" s="63">
        <v>11.762368300405416</v>
      </c>
      <c r="AJ89" s="63">
        <v>43.508550649005919</v>
      </c>
      <c r="AK89" s="63">
        <v>8.3860351970742535</v>
      </c>
      <c r="AL89" s="63">
        <v>1.8061801678358524</v>
      </c>
      <c r="AM89" s="63">
        <v>6.9932137430645733</v>
      </c>
      <c r="AN89" s="63">
        <v>0.90611787107350228</v>
      </c>
      <c r="AO89" s="63">
        <v>5.1484122819647355</v>
      </c>
      <c r="AP89" s="63">
        <v>0.93821269356264148</v>
      </c>
      <c r="AQ89" s="63">
        <v>2.4718537809275638</v>
      </c>
      <c r="AR89" s="63">
        <v>0.36294633438004881</v>
      </c>
      <c r="AS89" s="63">
        <v>2.2174541301579969</v>
      </c>
      <c r="AT89" s="63">
        <v>0.33653609542101959</v>
      </c>
      <c r="AU89" s="63">
        <v>3.7562836453775796</v>
      </c>
      <c r="AV89" s="63">
        <v>1.2594968898389909</v>
      </c>
      <c r="AW89" s="63">
        <v>2.1950209976760671</v>
      </c>
      <c r="AX89" s="63">
        <v>15.770097104178348</v>
      </c>
      <c r="AY89" s="137">
        <v>5.179290127254454</v>
      </c>
    </row>
    <row r="90" spans="1:51">
      <c r="A90" s="131" t="s">
        <v>239</v>
      </c>
      <c r="B90" s="17" t="s">
        <v>190</v>
      </c>
      <c r="C90" s="17" t="s">
        <v>191</v>
      </c>
      <c r="D90" s="113">
        <v>391</v>
      </c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15"/>
      <c r="Q90" s="63">
        <v>11.754096972265458</v>
      </c>
      <c r="R90" s="63">
        <v>47.837520527474453</v>
      </c>
      <c r="S90" s="63">
        <v>21.611895901399077</v>
      </c>
      <c r="T90" s="63">
        <v>3.351651892243162</v>
      </c>
      <c r="U90" s="63" t="s">
        <v>188</v>
      </c>
      <c r="V90" s="63">
        <v>4.2715656940767124</v>
      </c>
      <c r="W90" s="63">
        <v>128.17049546892272</v>
      </c>
      <c r="X90" s="63">
        <v>19.725735963499115</v>
      </c>
      <c r="Y90" s="63">
        <v>4.3382249066829663</v>
      </c>
      <c r="Z90" s="63">
        <v>45.845445342552871</v>
      </c>
      <c r="AA90" s="63">
        <v>12.783676917294054</v>
      </c>
      <c r="AB90" s="63">
        <v>206.92724137388731</v>
      </c>
      <c r="AC90" s="63">
        <v>15.459863758723195</v>
      </c>
      <c r="AD90" s="63">
        <v>0.40534940117618368</v>
      </c>
      <c r="AE90" s="63">
        <v>0.60879723534993013</v>
      </c>
      <c r="AF90" s="63">
        <v>4.359268916308081E-2</v>
      </c>
      <c r="AG90" s="63">
        <v>24.35460414641155</v>
      </c>
      <c r="AH90" s="63">
        <v>44.641797070061124</v>
      </c>
      <c r="AI90" s="63">
        <v>4.9517959985349611</v>
      </c>
      <c r="AJ90" s="63">
        <v>17.450685240913362</v>
      </c>
      <c r="AK90" s="63">
        <v>2.9895798383636341</v>
      </c>
      <c r="AL90" s="63">
        <v>0.62230535099173745</v>
      </c>
      <c r="AM90" s="63">
        <v>2.7290123398259687</v>
      </c>
      <c r="AN90" s="63">
        <v>0.40957337665435362</v>
      </c>
      <c r="AO90" s="63">
        <v>2.6764505919029098</v>
      </c>
      <c r="AP90" s="63">
        <v>0.60960409821993666</v>
      </c>
      <c r="AQ90" s="63">
        <v>1.8368823887621104</v>
      </c>
      <c r="AR90" s="63">
        <v>0.31289580727867022</v>
      </c>
      <c r="AS90" s="63">
        <v>1.9717945397556627</v>
      </c>
      <c r="AT90" s="63">
        <v>0.33466435008711165</v>
      </c>
      <c r="AU90" s="63">
        <v>5.65875177500725</v>
      </c>
      <c r="AV90" s="63">
        <v>1.2893359476255053</v>
      </c>
      <c r="AW90" s="63">
        <v>2.1474588543900031</v>
      </c>
      <c r="AX90" s="63">
        <v>7.6563743407481901</v>
      </c>
      <c r="AY90" s="137">
        <v>2.9233332758603852</v>
      </c>
    </row>
    <row r="91" spans="1:51" s="5" customFormat="1">
      <c r="A91" s="132" t="s">
        <v>166</v>
      </c>
      <c r="B91" s="56" t="s">
        <v>117</v>
      </c>
      <c r="C91" s="56" t="s">
        <v>118</v>
      </c>
      <c r="D91" s="114" t="s">
        <v>119</v>
      </c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116"/>
      <c r="Q91" s="86">
        <v>14.087147771442957</v>
      </c>
      <c r="R91" s="86">
        <v>46.202025500664121</v>
      </c>
      <c r="S91" s="86">
        <v>32.734535816982287</v>
      </c>
      <c r="T91" s="86">
        <v>4.0280406498669281</v>
      </c>
      <c r="U91" s="86" t="s">
        <v>188</v>
      </c>
      <c r="V91" s="86">
        <v>49.72552723942411</v>
      </c>
      <c r="W91" s="86">
        <v>155.79574093462415</v>
      </c>
      <c r="X91" s="86">
        <v>37.243944333631383</v>
      </c>
      <c r="Y91" s="86">
        <v>25.595150810623373</v>
      </c>
      <c r="Z91" s="86">
        <v>119.71198101481176</v>
      </c>
      <c r="AA91" s="86">
        <v>41.504864952109713</v>
      </c>
      <c r="AB91" s="86">
        <v>104.54088786056413</v>
      </c>
      <c r="AC91" s="86">
        <v>14.153326234975619</v>
      </c>
      <c r="AD91" s="86" t="s">
        <v>188</v>
      </c>
      <c r="AE91" s="86">
        <v>0.49234867572094176</v>
      </c>
      <c r="AF91" s="86">
        <v>3.9640873637873011E-2</v>
      </c>
      <c r="AG91" s="86">
        <v>119.54985448212607</v>
      </c>
      <c r="AH91" s="86">
        <v>279.06683966935702</v>
      </c>
      <c r="AI91" s="86">
        <v>34.416584376912915</v>
      </c>
      <c r="AJ91" s="86">
        <v>127.20908968542676</v>
      </c>
      <c r="AK91" s="86">
        <v>23.95306668101443</v>
      </c>
      <c r="AL91" s="86">
        <v>4.9625850446173105</v>
      </c>
      <c r="AM91" s="86">
        <v>19.111430880037787</v>
      </c>
      <c r="AN91" s="86">
        <v>2.3534510410637464</v>
      </c>
      <c r="AO91" s="86">
        <v>12.727685700619006</v>
      </c>
      <c r="AP91" s="86">
        <v>2.2096393853228942</v>
      </c>
      <c r="AQ91" s="86">
        <v>5.5055866918514358</v>
      </c>
      <c r="AR91" s="86">
        <v>0.74065276886548903</v>
      </c>
      <c r="AS91" s="86">
        <v>4.2353349714095483</v>
      </c>
      <c r="AT91" s="86">
        <v>0.60216019039435953</v>
      </c>
      <c r="AU91" s="86">
        <v>3.1114772435973581</v>
      </c>
      <c r="AV91" s="86">
        <v>1.1880468902514469</v>
      </c>
      <c r="AW91" s="86">
        <v>2.1083098218057832</v>
      </c>
      <c r="AX91" s="86">
        <v>19.939129078899551</v>
      </c>
      <c r="AY91" s="138">
        <v>9.9534876812842583</v>
      </c>
    </row>
    <row r="93" spans="1:51">
      <c r="A93" s="127"/>
    </row>
    <row r="94" spans="1:51">
      <c r="A94" s="127"/>
    </row>
    <row r="95" spans="1:51">
      <c r="A95" s="127"/>
    </row>
  </sheetData>
  <mergeCells count="4">
    <mergeCell ref="A3:A4"/>
    <mergeCell ref="B3:B4"/>
    <mergeCell ref="C3:C4"/>
    <mergeCell ref="D3:D4"/>
  </mergeCells>
  <phoneticPr fontId="2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65B95-B621-DF40-B414-04C636C24AD4}">
  <sheetPr codeName="Sheet7">
    <tabColor rgb="FF9868F5"/>
  </sheetPr>
  <dimension ref="A1:AL37"/>
  <sheetViews>
    <sheetView zoomScale="90" zoomScaleNormal="90" workbookViewId="0">
      <selection activeCell="E43" sqref="E43"/>
    </sheetView>
  </sheetViews>
  <sheetFormatPr defaultColWidth="11.42578125" defaultRowHeight="15"/>
  <sheetData>
    <row r="1" spans="1:38" s="17" customFormat="1">
      <c r="A1" s="17" t="s">
        <v>240</v>
      </c>
      <c r="B1" s="395" t="s">
        <v>241</v>
      </c>
      <c r="C1" s="396" t="s">
        <v>173</v>
      </c>
      <c r="D1" s="396" t="s">
        <v>177</v>
      </c>
      <c r="E1" s="395" t="s">
        <v>19</v>
      </c>
      <c r="F1" s="395" t="s">
        <v>17</v>
      </c>
      <c r="G1" s="395" t="s">
        <v>21</v>
      </c>
      <c r="H1" s="396" t="s">
        <v>179</v>
      </c>
      <c r="I1" s="395" t="s">
        <v>23</v>
      </c>
      <c r="J1" s="395" t="s">
        <v>24</v>
      </c>
      <c r="K1" s="395" t="s">
        <v>54</v>
      </c>
      <c r="L1" s="395" t="s">
        <v>46</v>
      </c>
      <c r="M1" s="396" t="s">
        <v>176</v>
      </c>
      <c r="N1" s="395" t="s">
        <v>53</v>
      </c>
      <c r="O1" s="396" t="s">
        <v>172</v>
      </c>
      <c r="P1" s="395" t="s">
        <v>18</v>
      </c>
      <c r="Q1" s="395" t="s">
        <v>242</v>
      </c>
      <c r="R1" s="395" t="s">
        <v>29</v>
      </c>
      <c r="S1" s="396" t="s">
        <v>171</v>
      </c>
      <c r="T1" s="395" t="s">
        <v>28</v>
      </c>
      <c r="U1" s="395" t="s">
        <v>20</v>
      </c>
      <c r="V1" s="395" t="s">
        <v>175</v>
      </c>
      <c r="W1" s="395" t="s">
        <v>52</v>
      </c>
      <c r="X1" s="395" t="s">
        <v>211</v>
      </c>
      <c r="Y1" s="395" t="s">
        <v>30</v>
      </c>
      <c r="Z1" s="395" t="s">
        <v>16</v>
      </c>
      <c r="AA1" s="396" t="s">
        <v>174</v>
      </c>
      <c r="AB1" s="395" t="s">
        <v>25</v>
      </c>
      <c r="AC1" s="395" t="s">
        <v>243</v>
      </c>
      <c r="AD1" s="395" t="s">
        <v>47</v>
      </c>
      <c r="AE1" s="395" t="s">
        <v>31</v>
      </c>
      <c r="AF1" s="396" t="s">
        <v>178</v>
      </c>
      <c r="AG1" s="396" t="s">
        <v>49</v>
      </c>
      <c r="AH1" s="395" t="s">
        <v>48</v>
      </c>
      <c r="AI1" s="395" t="s">
        <v>26</v>
      </c>
      <c r="AJ1" s="395" t="s">
        <v>22</v>
      </c>
      <c r="AK1" s="395" t="s">
        <v>27</v>
      </c>
    </row>
    <row r="2" spans="1:38">
      <c r="A2" s="397">
        <v>0</v>
      </c>
      <c r="B2" s="16" t="s">
        <v>173</v>
      </c>
      <c r="C2" s="16"/>
      <c r="D2" s="16">
        <v>0.265291791</v>
      </c>
      <c r="E2" s="16">
        <v>2.4351761999999999E-2</v>
      </c>
      <c r="F2" s="16">
        <v>4.3075731999999999E-2</v>
      </c>
      <c r="G2" s="16">
        <v>7.6255720999999999E-2</v>
      </c>
      <c r="H2" s="16">
        <v>0.166107067</v>
      </c>
      <c r="I2" s="16">
        <v>6.4623327999999994E-2</v>
      </c>
      <c r="J2" s="16">
        <v>3.5485741000000001E-2</v>
      </c>
      <c r="K2" s="16">
        <v>2.2496784999999998E-2</v>
      </c>
      <c r="L2" s="16">
        <v>2.8696E-4</v>
      </c>
      <c r="M2" s="16">
        <v>0.45346484300000001</v>
      </c>
      <c r="N2" s="16">
        <v>1.1369479E-2</v>
      </c>
      <c r="O2" s="16">
        <v>0.42967250200000001</v>
      </c>
      <c r="P2" s="16">
        <v>1.2375717E-2</v>
      </c>
      <c r="Q2" s="16">
        <v>0.1869738</v>
      </c>
      <c r="R2" s="16">
        <v>0.376976009</v>
      </c>
      <c r="S2" s="16">
        <v>0.361404487</v>
      </c>
      <c r="T2" s="16">
        <v>8.7825982999999996E-2</v>
      </c>
      <c r="U2" s="16">
        <v>5.8964863999999999E-2</v>
      </c>
      <c r="V2" s="16">
        <v>5.9240297999999997E-2</v>
      </c>
      <c r="W2" s="16">
        <v>1.2125324999999999E-2</v>
      </c>
      <c r="X2" s="16">
        <v>1.6808381000000001E-2</v>
      </c>
      <c r="Y2" s="16">
        <v>0.881494577</v>
      </c>
      <c r="Z2" s="16">
        <v>0.12211577699999999</v>
      </c>
      <c r="AA2" s="16">
        <v>0.68226304299999996</v>
      </c>
      <c r="AB2" s="16">
        <v>0.320678568</v>
      </c>
      <c r="AC2" s="16">
        <v>0.16170264200000001</v>
      </c>
      <c r="AD2" s="16">
        <v>0.14921547700000001</v>
      </c>
      <c r="AE2" s="16">
        <v>0.61171359400000003</v>
      </c>
      <c r="AF2" s="16">
        <v>0.28642915899999999</v>
      </c>
      <c r="AG2" s="16">
        <v>9.6688202000000001E-2</v>
      </c>
      <c r="AH2" s="16">
        <v>8.6633371000000001E-2</v>
      </c>
      <c r="AI2" s="16">
        <v>2.6556989999999999E-2</v>
      </c>
      <c r="AJ2" s="16">
        <v>0.12622508599999999</v>
      </c>
      <c r="AK2" s="16">
        <v>3.8719699999999999E-4</v>
      </c>
      <c r="AL2" s="16"/>
    </row>
    <row r="3" spans="1:38">
      <c r="A3" s="397">
        <v>1</v>
      </c>
      <c r="B3" s="16" t="s">
        <v>180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</row>
    <row r="4" spans="1:38">
      <c r="A4" s="397">
        <v>2</v>
      </c>
      <c r="B4" s="16" t="s">
        <v>177</v>
      </c>
      <c r="C4" s="16">
        <v>0.265291791</v>
      </c>
      <c r="D4" s="16"/>
      <c r="E4" s="16">
        <v>6.4230820000000001E-3</v>
      </c>
      <c r="F4" s="16">
        <v>9.5654407999999996E-2</v>
      </c>
      <c r="G4" s="16">
        <v>0.30568479700000001</v>
      </c>
      <c r="H4" s="16">
        <v>0.25730098099999998</v>
      </c>
      <c r="I4" s="16">
        <v>0.17594986300000001</v>
      </c>
      <c r="J4" s="16">
        <v>2.9325447000000001E-2</v>
      </c>
      <c r="K4" s="16">
        <v>2.0703981E-2</v>
      </c>
      <c r="L4" s="16">
        <v>2.1772844999999999E-2</v>
      </c>
      <c r="M4" s="16">
        <v>0.42239954000000002</v>
      </c>
      <c r="N4" s="16">
        <v>2.3517494E-2</v>
      </c>
      <c r="O4" s="16">
        <v>0.28237447799999998</v>
      </c>
      <c r="P4" s="16">
        <v>4.4447699999999998E-3</v>
      </c>
      <c r="Q4" s="16">
        <v>0.25685642400000003</v>
      </c>
      <c r="R4" s="16">
        <v>0.20510829999999999</v>
      </c>
      <c r="S4" s="16">
        <v>0.36532572699999999</v>
      </c>
      <c r="T4" s="16">
        <v>5.1021682999999998E-2</v>
      </c>
      <c r="U4" s="16">
        <v>3.85411E-4</v>
      </c>
      <c r="V4" s="16">
        <v>1.6075004E-2</v>
      </c>
      <c r="W4" s="16">
        <v>2.3411112000000001E-2</v>
      </c>
      <c r="X4" s="16">
        <v>2.1170399999999999E-2</v>
      </c>
      <c r="Y4" s="16">
        <v>0.12509778099999999</v>
      </c>
      <c r="Z4" s="16">
        <v>0.20270700999999999</v>
      </c>
      <c r="AA4" s="16">
        <v>0.12353960899999999</v>
      </c>
      <c r="AB4" s="16">
        <v>0.40441570700000001</v>
      </c>
      <c r="AC4" s="16">
        <v>0.25548165099999998</v>
      </c>
      <c r="AD4" s="16">
        <v>7.1459434000000002E-2</v>
      </c>
      <c r="AE4" s="16">
        <v>8.1129903000000003E-2</v>
      </c>
      <c r="AF4" s="16">
        <v>0.11508063</v>
      </c>
      <c r="AG4" s="16">
        <v>3.512584E-3</v>
      </c>
      <c r="AH4" s="16">
        <v>0.66606433799999998</v>
      </c>
      <c r="AI4" s="16">
        <v>5.4577100000000002E-4</v>
      </c>
      <c r="AJ4" s="16">
        <v>9.2593859999999997E-3</v>
      </c>
      <c r="AK4" s="16">
        <v>1.8173768E-2</v>
      </c>
      <c r="AL4" s="16"/>
    </row>
    <row r="5" spans="1:38">
      <c r="A5" s="397">
        <v>3</v>
      </c>
      <c r="B5" s="16" t="s">
        <v>19</v>
      </c>
      <c r="C5" s="16">
        <v>2.4351761999999999E-2</v>
      </c>
      <c r="D5" s="16">
        <v>6.4230820000000001E-3</v>
      </c>
      <c r="E5" s="16"/>
      <c r="F5" s="16">
        <v>3.1539810000000001E-3</v>
      </c>
      <c r="G5" s="16">
        <v>2.2951800000000001E-4</v>
      </c>
      <c r="H5" s="16">
        <v>2.6661140999999999E-2</v>
      </c>
      <c r="I5" s="16">
        <v>6.7434590000000003E-3</v>
      </c>
      <c r="J5" s="16">
        <v>3.4185553E-2</v>
      </c>
      <c r="K5" s="16">
        <v>3.3181545999999999E-2</v>
      </c>
      <c r="L5" s="16">
        <v>4.1957909999999999E-3</v>
      </c>
      <c r="M5" s="16">
        <v>3.04364E-4</v>
      </c>
      <c r="N5" s="16">
        <v>2.1723633999999999E-2</v>
      </c>
      <c r="O5" s="16">
        <v>7.5011303000000001E-2</v>
      </c>
      <c r="P5" s="16">
        <v>5.7184200000000003E-4</v>
      </c>
      <c r="Q5" s="16">
        <v>2.7197137999999999E-2</v>
      </c>
      <c r="R5" s="16">
        <v>0.12371090799999999</v>
      </c>
      <c r="S5" s="16">
        <v>1.2158357999999999E-2</v>
      </c>
      <c r="T5" s="16">
        <v>4.1560873999999998E-2</v>
      </c>
      <c r="U5" s="16">
        <v>0.85786959500000004</v>
      </c>
      <c r="V5" s="16">
        <v>4.1463200000000001E-4</v>
      </c>
      <c r="W5" s="16">
        <v>2.2606313999999999E-2</v>
      </c>
      <c r="X5" s="16">
        <v>2.2426425999999999E-2</v>
      </c>
      <c r="Y5" s="16">
        <v>2.5586780999999999E-2</v>
      </c>
      <c r="Z5" s="16">
        <v>3.4871889999999999E-3</v>
      </c>
      <c r="AA5" s="16">
        <v>6.1702399999999998E-4</v>
      </c>
      <c r="AB5" s="16">
        <v>5.2272769999999998E-3</v>
      </c>
      <c r="AC5" s="16">
        <v>2.5616092E-2</v>
      </c>
      <c r="AD5" s="16">
        <v>2.955189E-3</v>
      </c>
      <c r="AE5" s="16">
        <v>7.89889E-4</v>
      </c>
      <c r="AF5" s="16">
        <v>7.2596430000000003E-2</v>
      </c>
      <c r="AG5" s="16">
        <v>6.6117727000000001E-2</v>
      </c>
      <c r="AH5" s="16">
        <v>2.783064E-2</v>
      </c>
      <c r="AI5" s="16">
        <v>3.9355409999999999E-3</v>
      </c>
      <c r="AJ5" s="16">
        <v>0.11346663899999999</v>
      </c>
      <c r="AK5" s="16">
        <v>9.4566400000000003E-4</v>
      </c>
      <c r="AL5" s="16"/>
    </row>
    <row r="6" spans="1:38">
      <c r="A6" s="397">
        <v>4</v>
      </c>
      <c r="B6" s="16" t="s">
        <v>17</v>
      </c>
      <c r="C6" s="16">
        <v>4.3075731999999999E-2</v>
      </c>
      <c r="D6" s="16">
        <v>9.5654407999999996E-2</v>
      </c>
      <c r="E6" s="16">
        <v>3.1539810000000001E-3</v>
      </c>
      <c r="F6" s="16"/>
      <c r="G6" s="16">
        <v>6.6955629999999999E-3</v>
      </c>
      <c r="H6" s="16">
        <v>0.120418911</v>
      </c>
      <c r="I6" s="16">
        <v>0.34648411400000001</v>
      </c>
      <c r="J6" s="16">
        <v>2.0779840000000001E-2</v>
      </c>
      <c r="K6" s="16">
        <v>3.6920579999999998E-3</v>
      </c>
      <c r="L6" s="16">
        <v>6.3497675000000003E-2</v>
      </c>
      <c r="M6" s="16">
        <v>0.137727982</v>
      </c>
      <c r="N6" s="16">
        <v>1.8545828E-2</v>
      </c>
      <c r="O6" s="16">
        <v>2.1227876E-2</v>
      </c>
      <c r="P6" s="16">
        <v>1.1989039E-2</v>
      </c>
      <c r="Q6" s="16">
        <v>0.115355638</v>
      </c>
      <c r="R6" s="16">
        <v>1.3815979999999999E-3</v>
      </c>
      <c r="S6" s="16">
        <v>0.209359721</v>
      </c>
      <c r="T6" s="16">
        <v>4.8764844000000002E-2</v>
      </c>
      <c r="U6" s="16">
        <v>1.0414748E-2</v>
      </c>
      <c r="V6" s="16">
        <v>5.8054999999999999E-4</v>
      </c>
      <c r="W6" s="16">
        <v>1.7125621000000001E-2</v>
      </c>
      <c r="X6" s="16">
        <v>1.1513125000000001E-2</v>
      </c>
      <c r="Y6" s="16">
        <v>1.2314940000000001E-3</v>
      </c>
      <c r="Z6" s="16">
        <v>0.55118992899999997</v>
      </c>
      <c r="AA6" s="16">
        <v>2.7697336999999999E-2</v>
      </c>
      <c r="AB6" s="16">
        <v>0.216976472</v>
      </c>
      <c r="AC6" s="16">
        <v>0.121489212</v>
      </c>
      <c r="AD6" s="16">
        <v>1.0832089999999999E-3</v>
      </c>
      <c r="AE6" s="16">
        <v>1.0358610000000001E-2</v>
      </c>
      <c r="AF6" s="16">
        <v>5.1933248000000001E-2</v>
      </c>
      <c r="AG6" s="16">
        <v>1.9701599999999999E-3</v>
      </c>
      <c r="AH6" s="16">
        <v>1.548067E-3</v>
      </c>
      <c r="AI6" s="16">
        <v>6.4912090000000004E-3</v>
      </c>
      <c r="AJ6" s="16">
        <v>1.8065550999999999E-2</v>
      </c>
      <c r="AK6" s="16">
        <v>6.7565851999999996E-2</v>
      </c>
      <c r="AL6" s="16"/>
    </row>
    <row r="7" spans="1:38">
      <c r="A7" s="397">
        <v>5</v>
      </c>
      <c r="B7" s="16" t="s">
        <v>21</v>
      </c>
      <c r="C7" s="16">
        <v>7.6255720999999999E-2</v>
      </c>
      <c r="D7" s="16">
        <v>0.30568479700000001</v>
      </c>
      <c r="E7" s="16">
        <v>2.2951800000000001E-4</v>
      </c>
      <c r="F7" s="16">
        <v>6.6955629999999999E-3</v>
      </c>
      <c r="G7" s="16"/>
      <c r="H7" s="16">
        <v>7.1905640000000007E-2</v>
      </c>
      <c r="I7" s="16">
        <v>6.7539209000000003E-2</v>
      </c>
      <c r="J7" s="16">
        <v>2.827347E-3</v>
      </c>
      <c r="K7" s="398">
        <v>3.4196200000000003E-5</v>
      </c>
      <c r="L7" s="16">
        <v>0.106881089</v>
      </c>
      <c r="M7" s="16">
        <v>7.4768939000000006E-2</v>
      </c>
      <c r="N7" s="398">
        <v>1.8066800000000001E-6</v>
      </c>
      <c r="O7" s="16">
        <v>0.25554881200000001</v>
      </c>
      <c r="P7" s="16">
        <v>4.4795939999999999E-3</v>
      </c>
      <c r="Q7" s="16">
        <v>5.8185050000000002E-2</v>
      </c>
      <c r="R7" s="16">
        <v>0.24149525099999999</v>
      </c>
      <c r="S7" s="16">
        <v>0.12004422200000001</v>
      </c>
      <c r="T7" s="16">
        <v>1.805203E-3</v>
      </c>
      <c r="U7" s="398">
        <v>6.6933699999999999E-5</v>
      </c>
      <c r="V7" s="16">
        <v>2.1671615000000002E-2</v>
      </c>
      <c r="W7" s="398">
        <v>2.81429E-6</v>
      </c>
      <c r="X7" s="16">
        <v>1.107233E-3</v>
      </c>
      <c r="Y7" s="16">
        <v>2.0218412000000002E-2</v>
      </c>
      <c r="Z7" s="16">
        <v>2.2972590000000001E-2</v>
      </c>
      <c r="AA7" s="16">
        <v>2.35832E-4</v>
      </c>
      <c r="AB7" s="16">
        <v>0.22264975100000001</v>
      </c>
      <c r="AC7" s="16">
        <v>6.9978975999999998E-2</v>
      </c>
      <c r="AD7" s="16">
        <v>2.220091E-3</v>
      </c>
      <c r="AE7" s="16">
        <v>1.5084429999999999E-3</v>
      </c>
      <c r="AF7" s="16">
        <v>0.104282739</v>
      </c>
      <c r="AG7" s="16">
        <v>1.162621E-2</v>
      </c>
      <c r="AH7" s="16">
        <v>0.15820252400000001</v>
      </c>
      <c r="AI7" s="16">
        <v>4.1683067999999997E-2</v>
      </c>
      <c r="AJ7" s="16">
        <v>5.7126299999999998E-3</v>
      </c>
      <c r="AK7" s="16">
        <v>8.4379096000000001E-2</v>
      </c>
      <c r="AL7" s="16"/>
    </row>
    <row r="8" spans="1:38">
      <c r="A8" s="397">
        <v>6</v>
      </c>
      <c r="B8" s="16" t="s">
        <v>179</v>
      </c>
      <c r="C8" s="16">
        <v>0.166107067</v>
      </c>
      <c r="D8" s="16">
        <v>0.25730098099999998</v>
      </c>
      <c r="E8" s="16">
        <v>2.6661140999999999E-2</v>
      </c>
      <c r="F8" s="16">
        <v>0.120418911</v>
      </c>
      <c r="G8" s="16">
        <v>7.1905640000000007E-2</v>
      </c>
      <c r="H8" s="16"/>
      <c r="I8" s="16">
        <v>0.29077844800000002</v>
      </c>
      <c r="J8" s="16">
        <v>0.65137357299999998</v>
      </c>
      <c r="K8" s="16">
        <v>0.63095237299999996</v>
      </c>
      <c r="L8" s="16">
        <v>2.9107326999999999E-2</v>
      </c>
      <c r="M8" s="16">
        <v>0.224228435</v>
      </c>
      <c r="N8" s="16">
        <v>0.67117427900000004</v>
      </c>
      <c r="O8" s="16">
        <v>0.151599331</v>
      </c>
      <c r="P8" s="16">
        <v>9.4420049999999998E-3</v>
      </c>
      <c r="Q8" s="16">
        <v>0.97897684299999999</v>
      </c>
      <c r="R8" s="16">
        <v>0.116643332</v>
      </c>
      <c r="S8" s="16">
        <v>0.18908855099999999</v>
      </c>
      <c r="T8" s="16">
        <v>3.6800740000000002E-3</v>
      </c>
      <c r="U8" s="16">
        <v>8.1466416999999999E-2</v>
      </c>
      <c r="V8" s="16">
        <v>1.1445551999999999E-2</v>
      </c>
      <c r="W8" s="16">
        <v>0.67146040900000004</v>
      </c>
      <c r="X8" s="16">
        <v>0.64616579900000004</v>
      </c>
      <c r="Y8" s="16">
        <v>7.1250522999999996E-2</v>
      </c>
      <c r="Z8" s="16">
        <v>0.103726371</v>
      </c>
      <c r="AA8" s="16">
        <v>6.0862359999999997E-2</v>
      </c>
      <c r="AB8" s="16">
        <v>0.32946541699999998</v>
      </c>
      <c r="AC8" s="16">
        <v>0.99963216799999999</v>
      </c>
      <c r="AD8" s="16">
        <v>7.9774779999999997E-3</v>
      </c>
      <c r="AE8" s="16">
        <v>3.6058710000000001E-2</v>
      </c>
      <c r="AF8" s="16">
        <v>0.46476640299999999</v>
      </c>
      <c r="AG8" s="16">
        <v>0.274126965</v>
      </c>
      <c r="AH8" s="16">
        <v>5.7314114999999999E-2</v>
      </c>
      <c r="AI8" s="16">
        <v>7.2684683999999999E-2</v>
      </c>
      <c r="AJ8" s="16">
        <v>1.8591585000000001E-2</v>
      </c>
      <c r="AK8" s="16">
        <v>1.7358351000000001E-2</v>
      </c>
      <c r="AL8" s="16"/>
    </row>
    <row r="9" spans="1:38">
      <c r="A9" s="397">
        <v>7</v>
      </c>
      <c r="B9" s="16" t="s">
        <v>23</v>
      </c>
      <c r="C9" s="16">
        <v>6.4623327999999994E-2</v>
      </c>
      <c r="D9" s="16">
        <v>0.17594986300000001</v>
      </c>
      <c r="E9" s="16">
        <v>6.7434590000000003E-3</v>
      </c>
      <c r="F9" s="16">
        <v>0.34648411400000001</v>
      </c>
      <c r="G9" s="16">
        <v>6.7539209000000003E-2</v>
      </c>
      <c r="H9" s="16">
        <v>0.29077844800000002</v>
      </c>
      <c r="I9" s="16"/>
      <c r="J9" s="16">
        <v>0.16697171699999999</v>
      </c>
      <c r="K9" s="16">
        <v>7.6627029999999999E-2</v>
      </c>
      <c r="L9" s="16">
        <v>7.5611840999999999E-2</v>
      </c>
      <c r="M9" s="16">
        <v>0.24714048699999999</v>
      </c>
      <c r="N9" s="16">
        <v>0.18265007899999999</v>
      </c>
      <c r="O9" s="16">
        <v>7.3004502999999998E-2</v>
      </c>
      <c r="P9" s="16">
        <v>1.4497348E-2</v>
      </c>
      <c r="Q9" s="16">
        <v>0.25696318899999998</v>
      </c>
      <c r="R9" s="16">
        <v>5.2011203999999998E-2</v>
      </c>
      <c r="S9" s="16">
        <v>0.39756143100000002</v>
      </c>
      <c r="T9" s="16">
        <v>0.27301071999999998</v>
      </c>
      <c r="U9" s="16">
        <v>6.2225300000000002E-4</v>
      </c>
      <c r="V9" s="16">
        <v>9.5807599999999998E-4</v>
      </c>
      <c r="W9" s="16">
        <v>0.174030301</v>
      </c>
      <c r="X9" s="16">
        <v>0.14000717100000001</v>
      </c>
      <c r="Y9" s="16">
        <v>1.8819413E-2</v>
      </c>
      <c r="Z9" s="16">
        <v>0.48024431499999998</v>
      </c>
      <c r="AA9" s="16">
        <v>3.9551470999999998E-2</v>
      </c>
      <c r="AB9" s="16">
        <v>0.18327766700000001</v>
      </c>
      <c r="AC9" s="16">
        <v>0.29924603100000002</v>
      </c>
      <c r="AD9" s="16">
        <v>5.4479317999999999E-2</v>
      </c>
      <c r="AE9" s="16">
        <v>2.1389400999999999E-2</v>
      </c>
      <c r="AF9" s="16">
        <v>8.1936334999999999E-2</v>
      </c>
      <c r="AG9" s="16">
        <v>3.9610574000000003E-2</v>
      </c>
      <c r="AH9" s="16">
        <v>6.7050972E-2</v>
      </c>
      <c r="AI9" s="16">
        <v>4.6744239999999999E-3</v>
      </c>
      <c r="AJ9" s="16">
        <v>2.57905E-4</v>
      </c>
      <c r="AK9" s="16">
        <v>7.2466007999999998E-2</v>
      </c>
      <c r="AL9" s="16"/>
    </row>
    <row r="10" spans="1:38">
      <c r="A10" s="397">
        <v>8</v>
      </c>
      <c r="B10" s="16" t="s">
        <v>24</v>
      </c>
      <c r="C10" s="16">
        <v>3.5485741000000001E-2</v>
      </c>
      <c r="D10" s="16">
        <v>2.9325447000000001E-2</v>
      </c>
      <c r="E10" s="16">
        <v>3.4185553E-2</v>
      </c>
      <c r="F10" s="16">
        <v>2.0779840000000001E-2</v>
      </c>
      <c r="G10" s="16">
        <v>2.827347E-3</v>
      </c>
      <c r="H10" s="16">
        <v>0.65137357299999998</v>
      </c>
      <c r="I10" s="16">
        <v>0.16697171699999999</v>
      </c>
      <c r="J10" s="16"/>
      <c r="K10" s="16">
        <v>0.90749620799999997</v>
      </c>
      <c r="L10" s="16">
        <v>2.133766E-3</v>
      </c>
      <c r="M10" s="16">
        <v>3.3983219000000002E-2</v>
      </c>
      <c r="N10" s="16">
        <v>0.945997698</v>
      </c>
      <c r="O10" s="16">
        <v>1.5762075E-2</v>
      </c>
      <c r="P10" s="16">
        <v>2.2699506000000001E-2</v>
      </c>
      <c r="Q10" s="16">
        <v>0.62421425900000005</v>
      </c>
      <c r="R10" s="16">
        <v>1.8421476999999999E-2</v>
      </c>
      <c r="S10" s="16">
        <v>4.574954E-3</v>
      </c>
      <c r="T10" s="16">
        <v>4.6085630000000004E-3</v>
      </c>
      <c r="U10" s="16">
        <v>7.0335154999999996E-2</v>
      </c>
      <c r="V10" s="398">
        <v>7.5855599999999996E-6</v>
      </c>
      <c r="W10" s="16">
        <v>0.94781367999999999</v>
      </c>
      <c r="X10" s="16">
        <v>0.92368205199999998</v>
      </c>
      <c r="Y10" s="16">
        <v>4.5332868999999998E-2</v>
      </c>
      <c r="Z10" s="16">
        <v>1.3975194E-2</v>
      </c>
      <c r="AA10" s="16">
        <v>3.5544787000000001E-2</v>
      </c>
      <c r="AB10" s="16">
        <v>2.4074560000000001E-3</v>
      </c>
      <c r="AC10" s="16">
        <v>0.65389322999999999</v>
      </c>
      <c r="AD10" s="16">
        <v>4.3291446999999997E-2</v>
      </c>
      <c r="AE10" s="16">
        <v>4.2000481999999999E-2</v>
      </c>
      <c r="AF10" s="16">
        <v>0.173146621</v>
      </c>
      <c r="AG10" s="16">
        <v>0.27126557400000001</v>
      </c>
      <c r="AH10" s="16">
        <v>2.7852403000000001E-2</v>
      </c>
      <c r="AI10" s="16">
        <v>0.12655313200000001</v>
      </c>
      <c r="AJ10" s="16">
        <v>4.8278119999999999E-3</v>
      </c>
      <c r="AK10" s="16">
        <v>5.5790500000000003E-4</v>
      </c>
      <c r="AL10" s="398"/>
    </row>
    <row r="11" spans="1:38">
      <c r="A11" s="397">
        <v>9</v>
      </c>
      <c r="B11" s="16" t="s">
        <v>54</v>
      </c>
      <c r="C11" s="16">
        <v>2.2496784999999998E-2</v>
      </c>
      <c r="D11" s="16">
        <v>2.0703981E-2</v>
      </c>
      <c r="E11" s="16">
        <v>3.3181545999999999E-2</v>
      </c>
      <c r="F11" s="16">
        <v>3.6920579999999998E-3</v>
      </c>
      <c r="G11" s="398">
        <v>3.4196200000000003E-5</v>
      </c>
      <c r="H11" s="16">
        <v>0.63095237299999996</v>
      </c>
      <c r="I11" s="16">
        <v>7.6627029999999999E-2</v>
      </c>
      <c r="J11" s="16">
        <v>0.90749620799999997</v>
      </c>
      <c r="K11" s="16"/>
      <c r="L11" s="16">
        <v>1.2433609999999999E-3</v>
      </c>
      <c r="M11" s="16">
        <v>7.8259550000000008E-3</v>
      </c>
      <c r="N11" s="16">
        <v>0.92917843499999997</v>
      </c>
      <c r="O11" s="16">
        <v>6.759414E-3</v>
      </c>
      <c r="P11" s="16">
        <v>4.7380180000000001E-2</v>
      </c>
      <c r="Q11" s="16">
        <v>0.62168959599999996</v>
      </c>
      <c r="R11" s="16">
        <v>8.9613249999999992E-3</v>
      </c>
      <c r="S11" s="16">
        <v>1.122739E-3</v>
      </c>
      <c r="T11" s="16">
        <v>2.963224E-3</v>
      </c>
      <c r="U11" s="16">
        <v>6.8966915000000004E-2</v>
      </c>
      <c r="V11" s="16">
        <v>3.065075E-3</v>
      </c>
      <c r="W11" s="16">
        <v>0.93904429700000003</v>
      </c>
      <c r="X11" s="16">
        <v>0.94376633499999996</v>
      </c>
      <c r="Y11" s="16">
        <v>3.2199663000000003E-2</v>
      </c>
      <c r="Z11" s="16">
        <v>4.1867500000000003E-4</v>
      </c>
      <c r="AA11" s="16">
        <v>1.2571005E-2</v>
      </c>
      <c r="AB11" s="16">
        <v>6.6195499999999999E-4</v>
      </c>
      <c r="AC11" s="16">
        <v>0.62763128099999999</v>
      </c>
      <c r="AD11" s="16">
        <v>1.2095183000000001E-2</v>
      </c>
      <c r="AE11" s="16">
        <v>1.7799773000000001E-2</v>
      </c>
      <c r="AF11" s="16">
        <v>0.20591559100000001</v>
      </c>
      <c r="AG11" s="16">
        <v>0.31582364400000001</v>
      </c>
      <c r="AH11" s="16">
        <v>2.1575753E-2</v>
      </c>
      <c r="AI11" s="16">
        <v>0.19461130600000001</v>
      </c>
      <c r="AJ11" s="16">
        <v>6.0646930000000003E-3</v>
      </c>
      <c r="AK11" s="16">
        <v>3.6357479999999998E-3</v>
      </c>
      <c r="AL11" s="16"/>
    </row>
    <row r="12" spans="1:38">
      <c r="A12" s="397">
        <v>10</v>
      </c>
      <c r="B12" s="16" t="s">
        <v>46</v>
      </c>
      <c r="C12" s="16">
        <v>2.8696E-4</v>
      </c>
      <c r="D12" s="16">
        <v>2.1772844999999999E-2</v>
      </c>
      <c r="E12" s="16">
        <v>4.1957909999999999E-3</v>
      </c>
      <c r="F12" s="16">
        <v>6.3497675000000003E-2</v>
      </c>
      <c r="G12" s="16">
        <v>0.106881089</v>
      </c>
      <c r="H12" s="16">
        <v>2.9107326999999999E-2</v>
      </c>
      <c r="I12" s="16">
        <v>7.5611840999999999E-2</v>
      </c>
      <c r="J12" s="16">
        <v>2.133766E-3</v>
      </c>
      <c r="K12" s="16">
        <v>1.2433609999999999E-3</v>
      </c>
      <c r="L12" s="16"/>
      <c r="M12" s="398">
        <v>1.7677499999999999E-6</v>
      </c>
      <c r="N12" s="16">
        <v>1.767022E-3</v>
      </c>
      <c r="O12" s="16">
        <v>7.3248737999999994E-2</v>
      </c>
      <c r="P12" s="16">
        <v>7.1350290000000002E-3</v>
      </c>
      <c r="Q12" s="16">
        <v>2.4920910000000001E-3</v>
      </c>
      <c r="R12" s="16">
        <v>6.3877265000000003E-2</v>
      </c>
      <c r="S12" s="16">
        <v>6.9487112000000004E-2</v>
      </c>
      <c r="T12" s="16">
        <v>3.1646577000000002E-2</v>
      </c>
      <c r="U12" s="16">
        <v>1.1376338999999999E-2</v>
      </c>
      <c r="V12" s="16">
        <v>0.72069718699999996</v>
      </c>
      <c r="W12" s="16">
        <v>1.32201E-3</v>
      </c>
      <c r="X12" s="16">
        <v>1.1644307E-2</v>
      </c>
      <c r="Y12" s="16">
        <v>5.7481820000000001E-3</v>
      </c>
      <c r="Z12" s="398">
        <v>9.3941499999999995E-5</v>
      </c>
      <c r="AA12" s="16">
        <v>1.196859E-3</v>
      </c>
      <c r="AB12" s="16">
        <v>5.9818130999999997E-2</v>
      </c>
      <c r="AC12" s="16">
        <v>3.0480589999999998E-2</v>
      </c>
      <c r="AD12" s="16">
        <v>5.6753122000000003E-2</v>
      </c>
      <c r="AE12" s="16">
        <v>2.9975330000000001E-3</v>
      </c>
      <c r="AF12" s="16">
        <v>3.678162E-3</v>
      </c>
      <c r="AG12" s="16">
        <v>4.0666139999999996E-3</v>
      </c>
      <c r="AH12" s="398">
        <v>1.9282699999999998E-6</v>
      </c>
      <c r="AI12" s="16">
        <v>0.68831694200000004</v>
      </c>
      <c r="AJ12" s="16">
        <v>1.9744054E-2</v>
      </c>
      <c r="AK12" s="16">
        <v>0.974344981</v>
      </c>
      <c r="AL12" s="16"/>
    </row>
    <row r="13" spans="1:38">
      <c r="A13" s="397">
        <v>11</v>
      </c>
      <c r="B13" s="16" t="s">
        <v>176</v>
      </c>
      <c r="C13" s="16">
        <v>0.45346484300000001</v>
      </c>
      <c r="D13" s="16">
        <v>0.42239954000000002</v>
      </c>
      <c r="E13" s="16">
        <v>3.04364E-4</v>
      </c>
      <c r="F13" s="16">
        <v>0.137727982</v>
      </c>
      <c r="G13" s="16">
        <v>7.4768939000000006E-2</v>
      </c>
      <c r="H13" s="16">
        <v>0.224228435</v>
      </c>
      <c r="I13" s="16">
        <v>0.24714048699999999</v>
      </c>
      <c r="J13" s="16">
        <v>3.3983219000000002E-2</v>
      </c>
      <c r="K13" s="16">
        <v>7.8259550000000008E-3</v>
      </c>
      <c r="L13" s="398">
        <v>1.7677499999999999E-6</v>
      </c>
      <c r="M13" s="16"/>
      <c r="N13" s="16">
        <v>1.6510433000000001E-2</v>
      </c>
      <c r="O13" s="16">
        <v>0.21661731300000001</v>
      </c>
      <c r="P13" s="16">
        <v>1.0470749999999999E-2</v>
      </c>
      <c r="Q13" s="16">
        <v>0.24099216600000001</v>
      </c>
      <c r="R13" s="16">
        <v>0.15254822100000001</v>
      </c>
      <c r="S13" s="16">
        <v>0.746892793</v>
      </c>
      <c r="T13" s="16">
        <v>0.30740660199999997</v>
      </c>
      <c r="U13" s="16">
        <v>1.655185E-3</v>
      </c>
      <c r="V13" s="16">
        <v>0.100635936</v>
      </c>
      <c r="W13" s="16">
        <v>1.5826018000000001E-2</v>
      </c>
      <c r="X13" s="16">
        <v>1.8335481000000001E-2</v>
      </c>
      <c r="Y13" s="16">
        <v>0.28527592499999999</v>
      </c>
      <c r="Z13" s="16">
        <v>0.31204734899999997</v>
      </c>
      <c r="AA13" s="16">
        <v>0.429384763</v>
      </c>
      <c r="AB13" s="16">
        <v>0.442669321</v>
      </c>
      <c r="AC13" s="16">
        <v>0.225172809</v>
      </c>
      <c r="AD13" s="16">
        <v>0.47760405099999997</v>
      </c>
      <c r="AE13" s="16">
        <v>0.338777208</v>
      </c>
      <c r="AF13" s="16">
        <v>8.2021642000000006E-2</v>
      </c>
      <c r="AG13" s="398">
        <v>1.7415199999999999E-5</v>
      </c>
      <c r="AH13" s="16">
        <v>0.153802682</v>
      </c>
      <c r="AI13" s="16">
        <v>1.2466471E-2</v>
      </c>
      <c r="AJ13" s="16">
        <v>2.1790851999999999E-2</v>
      </c>
      <c r="AK13" s="16">
        <v>8.9532999999999995E-4</v>
      </c>
      <c r="AL13" s="16"/>
    </row>
    <row r="14" spans="1:38">
      <c r="A14" s="397">
        <v>12</v>
      </c>
      <c r="B14" s="16" t="s">
        <v>53</v>
      </c>
      <c r="C14" s="16">
        <v>1.1369479E-2</v>
      </c>
      <c r="D14" s="16">
        <v>2.3517494E-2</v>
      </c>
      <c r="E14" s="16">
        <v>2.1723633999999999E-2</v>
      </c>
      <c r="F14" s="16">
        <v>1.8545828E-2</v>
      </c>
      <c r="G14" s="398">
        <v>1.8066800000000001E-6</v>
      </c>
      <c r="H14" s="16">
        <v>0.67117427900000004</v>
      </c>
      <c r="I14" s="16">
        <v>0.18265007899999999</v>
      </c>
      <c r="J14" s="16">
        <v>0.945997698</v>
      </c>
      <c r="K14" s="16">
        <v>0.92917843499999997</v>
      </c>
      <c r="L14" s="16">
        <v>1.767022E-3</v>
      </c>
      <c r="M14" s="16">
        <v>1.6510433000000001E-2</v>
      </c>
      <c r="N14" s="16"/>
      <c r="O14" s="16">
        <v>4.6537460000000003E-3</v>
      </c>
      <c r="P14" s="16">
        <v>1.1369152E-2</v>
      </c>
      <c r="Q14" s="16">
        <v>0.63774573099999998</v>
      </c>
      <c r="R14" s="16">
        <v>6.0107169999999996E-3</v>
      </c>
      <c r="S14" s="16">
        <v>1.303287E-3</v>
      </c>
      <c r="T14" s="16">
        <v>3.9265600000000002E-4</v>
      </c>
      <c r="U14" s="16">
        <v>5.1242513000000003E-2</v>
      </c>
      <c r="V14" s="16">
        <v>2.3080799999999999E-4</v>
      </c>
      <c r="W14" s="16">
        <v>0.999604147</v>
      </c>
      <c r="X14" s="16">
        <v>0.97207343000000002</v>
      </c>
      <c r="Y14" s="16">
        <v>1.5662359000000001E-2</v>
      </c>
      <c r="Z14" s="16">
        <v>9.4484440000000003E-3</v>
      </c>
      <c r="AA14" s="16">
        <v>1.1594379E-2</v>
      </c>
      <c r="AB14" s="16">
        <v>1.9775600000000002E-3</v>
      </c>
      <c r="AC14" s="16">
        <v>0.67558331100000002</v>
      </c>
      <c r="AD14" s="16">
        <v>1.9416104E-2</v>
      </c>
      <c r="AE14" s="16">
        <v>1.4652395E-2</v>
      </c>
      <c r="AF14" s="16">
        <v>0.16938308699999999</v>
      </c>
      <c r="AG14" s="16">
        <v>0.270609506</v>
      </c>
      <c r="AH14" s="16">
        <v>2.278328E-2</v>
      </c>
      <c r="AI14" s="16">
        <v>0.12898652299999999</v>
      </c>
      <c r="AJ14" s="16">
        <v>2.6458200000000001E-3</v>
      </c>
      <c r="AK14" s="16">
        <v>3.1607100000000002E-4</v>
      </c>
      <c r="AL14" s="398"/>
    </row>
    <row r="15" spans="1:38">
      <c r="A15" s="397">
        <v>13</v>
      </c>
      <c r="B15" s="16" t="s">
        <v>244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</row>
    <row r="16" spans="1:38">
      <c r="A16" s="397">
        <v>14</v>
      </c>
      <c r="B16" s="16" t="s">
        <v>172</v>
      </c>
      <c r="C16" s="16">
        <v>0.42967250200000001</v>
      </c>
      <c r="D16" s="16">
        <v>0.28237447799999998</v>
      </c>
      <c r="E16" s="16">
        <v>7.5011303000000001E-2</v>
      </c>
      <c r="F16" s="16">
        <v>2.1227876E-2</v>
      </c>
      <c r="G16" s="16">
        <v>0.25554881200000001</v>
      </c>
      <c r="H16" s="16">
        <v>0.151599331</v>
      </c>
      <c r="I16" s="16">
        <v>7.3004502999999998E-2</v>
      </c>
      <c r="J16" s="16">
        <v>1.5762075E-2</v>
      </c>
      <c r="K16" s="16">
        <v>6.759414E-3</v>
      </c>
      <c r="L16" s="16">
        <v>7.3248737999999994E-2</v>
      </c>
      <c r="M16" s="16">
        <v>0.21661731300000001</v>
      </c>
      <c r="N16" s="16">
        <v>4.6537460000000003E-3</v>
      </c>
      <c r="O16" s="16"/>
      <c r="P16" s="16">
        <v>1.4971159999999999E-3</v>
      </c>
      <c r="Q16" s="16">
        <v>0.139692662</v>
      </c>
      <c r="R16" s="16">
        <v>0.94528738000000001</v>
      </c>
      <c r="S16" s="16">
        <v>0.233946982</v>
      </c>
      <c r="T16" s="16">
        <v>3.5331619999999998E-3</v>
      </c>
      <c r="U16" s="16">
        <v>0.12547771899999999</v>
      </c>
      <c r="V16" s="16">
        <v>2.2585069999999999E-3</v>
      </c>
      <c r="W16" s="16">
        <v>4.8179549999999996E-3</v>
      </c>
      <c r="X16" s="16">
        <v>2.3161319999999998E-3</v>
      </c>
      <c r="Y16" s="16">
        <v>0.24290320900000001</v>
      </c>
      <c r="Z16" s="16">
        <v>8.3922881000000005E-2</v>
      </c>
      <c r="AA16" s="16">
        <v>0.10777390100000001</v>
      </c>
      <c r="AB16" s="16">
        <v>0.32999994199999999</v>
      </c>
      <c r="AC16" s="16">
        <v>0.14867923999999999</v>
      </c>
      <c r="AD16" s="16">
        <v>5.0569500000000002E-3</v>
      </c>
      <c r="AE16" s="16">
        <v>5.370813E-2</v>
      </c>
      <c r="AF16" s="16">
        <v>0.32304820200000001</v>
      </c>
      <c r="AG16" s="16">
        <v>0.111063098</v>
      </c>
      <c r="AH16" s="16">
        <v>7.3205414999999996E-2</v>
      </c>
      <c r="AI16" s="16">
        <v>8.8813269999999996E-3</v>
      </c>
      <c r="AJ16" s="16">
        <v>5.4124139000000002E-2</v>
      </c>
      <c r="AK16" s="16">
        <v>5.0914043999999999E-2</v>
      </c>
      <c r="AL16" s="16"/>
    </row>
    <row r="17" spans="1:38">
      <c r="A17" s="397">
        <v>15</v>
      </c>
      <c r="B17" s="16" t="s">
        <v>18</v>
      </c>
      <c r="C17" s="16">
        <v>1.2375717E-2</v>
      </c>
      <c r="D17" s="16">
        <v>4.4447699999999998E-3</v>
      </c>
      <c r="E17" s="16">
        <v>5.7184200000000003E-4</v>
      </c>
      <c r="F17" s="16">
        <v>1.1989039E-2</v>
      </c>
      <c r="G17" s="16">
        <v>4.4795939999999999E-3</v>
      </c>
      <c r="H17" s="16">
        <v>9.4420049999999998E-3</v>
      </c>
      <c r="I17" s="16">
        <v>1.4497348E-2</v>
      </c>
      <c r="J17" s="16">
        <v>2.2699506000000001E-2</v>
      </c>
      <c r="K17" s="16">
        <v>4.7380180000000001E-2</v>
      </c>
      <c r="L17" s="16">
        <v>7.1350290000000002E-3</v>
      </c>
      <c r="M17" s="16">
        <v>1.0470749999999999E-2</v>
      </c>
      <c r="N17" s="16">
        <v>1.1369152E-2</v>
      </c>
      <c r="O17" s="16">
        <v>1.4971159999999999E-3</v>
      </c>
      <c r="P17" s="16"/>
      <c r="Q17" s="16">
        <v>9.5810129999999993E-3</v>
      </c>
      <c r="R17" s="16">
        <v>3.612386E-3</v>
      </c>
      <c r="S17" s="16">
        <v>1.150318E-3</v>
      </c>
      <c r="T17" s="16">
        <v>7.3978399999999995E-4</v>
      </c>
      <c r="U17" s="16">
        <v>8.2075500000000005E-4</v>
      </c>
      <c r="V17" s="16">
        <v>2.1243540000000002E-3</v>
      </c>
      <c r="W17" s="16">
        <v>1.3268761E-2</v>
      </c>
      <c r="X17" s="16">
        <v>1.3512566E-2</v>
      </c>
      <c r="Y17" s="16">
        <v>1.9150861000000002E-2</v>
      </c>
      <c r="Z17" s="16">
        <v>1.0528409000000001E-2</v>
      </c>
      <c r="AA17" s="16">
        <v>2.3206589E-2</v>
      </c>
      <c r="AB17" s="16">
        <v>5.6361300000000003E-4</v>
      </c>
      <c r="AC17" s="16">
        <v>8.3177839999999999E-3</v>
      </c>
      <c r="AD17" s="16">
        <v>1.4498917E-2</v>
      </c>
      <c r="AE17" s="16">
        <v>2.7880322999999999E-2</v>
      </c>
      <c r="AF17" s="16">
        <v>6.0019299999999995E-4</v>
      </c>
      <c r="AG17" s="16">
        <v>1.6743839999999999E-3</v>
      </c>
      <c r="AH17" s="16">
        <v>7.7449559999999999E-3</v>
      </c>
      <c r="AI17" s="16">
        <v>3.2460610000000002E-3</v>
      </c>
      <c r="AJ17" s="16">
        <v>8.055006E-3</v>
      </c>
      <c r="AK17" s="16">
        <v>1.0926837999999999E-2</v>
      </c>
      <c r="AL17" s="16"/>
    </row>
    <row r="18" spans="1:38">
      <c r="A18" s="397">
        <v>16</v>
      </c>
      <c r="B18" s="16" t="s">
        <v>29</v>
      </c>
      <c r="C18" s="16">
        <v>0.376976009</v>
      </c>
      <c r="D18" s="16">
        <v>0.20510829999999999</v>
      </c>
      <c r="E18" s="16">
        <v>0.12371090799999999</v>
      </c>
      <c r="F18" s="16">
        <v>1.3815979999999999E-3</v>
      </c>
      <c r="G18" s="16">
        <v>0.24149525099999999</v>
      </c>
      <c r="H18" s="16">
        <v>0.116643332</v>
      </c>
      <c r="I18" s="16">
        <v>5.2011203999999998E-2</v>
      </c>
      <c r="J18" s="16">
        <v>1.8421476999999999E-2</v>
      </c>
      <c r="K18" s="16">
        <v>8.9613249999999992E-3</v>
      </c>
      <c r="L18" s="16">
        <v>6.3877265000000003E-2</v>
      </c>
      <c r="M18" s="16">
        <v>0.15254822100000001</v>
      </c>
      <c r="N18" s="16">
        <v>6.0107169999999996E-3</v>
      </c>
      <c r="O18" s="16">
        <v>0.94528738000000001</v>
      </c>
      <c r="P18" s="16">
        <v>3.612386E-3</v>
      </c>
      <c r="Q18" s="16">
        <v>0.107460232</v>
      </c>
      <c r="R18" s="16"/>
      <c r="S18" s="16">
        <v>0.14590323999999999</v>
      </c>
      <c r="T18" s="16">
        <v>1.185361E-3</v>
      </c>
      <c r="U18" s="16">
        <v>0.17066197399999999</v>
      </c>
      <c r="V18" s="16">
        <v>3.714859E-3</v>
      </c>
      <c r="W18" s="16">
        <v>6.2384390000000001E-3</v>
      </c>
      <c r="X18" s="16">
        <v>3.622906E-3</v>
      </c>
      <c r="Y18" s="16">
        <v>0.25118473800000002</v>
      </c>
      <c r="Z18" s="16">
        <v>3.7653125000000003E-2</v>
      </c>
      <c r="AA18" s="16">
        <v>8.8653512000000004E-2</v>
      </c>
      <c r="AB18" s="16">
        <v>0.218256432</v>
      </c>
      <c r="AC18" s="16">
        <v>0.114198462</v>
      </c>
      <c r="AD18" s="16">
        <v>6.8426149999999998E-3</v>
      </c>
      <c r="AE18" s="16">
        <v>4.8420025999999998E-2</v>
      </c>
      <c r="AF18" s="16">
        <v>0.29983801100000002</v>
      </c>
      <c r="AG18" s="16">
        <v>0.136892343</v>
      </c>
      <c r="AH18" s="16">
        <v>7.1050257000000006E-2</v>
      </c>
      <c r="AI18" s="16">
        <v>5.6863360000000002E-3</v>
      </c>
      <c r="AJ18" s="16">
        <v>4.9995185999999997E-2</v>
      </c>
      <c r="AK18" s="16">
        <v>4.0129466000000003E-2</v>
      </c>
      <c r="AL18" s="16"/>
    </row>
    <row r="19" spans="1:38">
      <c r="A19" s="397">
        <v>17</v>
      </c>
      <c r="B19" s="16" t="s">
        <v>171</v>
      </c>
      <c r="C19" s="16">
        <v>0.361404487</v>
      </c>
      <c r="D19" s="16">
        <v>0.36532572699999999</v>
      </c>
      <c r="E19" s="16">
        <v>1.2158357999999999E-2</v>
      </c>
      <c r="F19" s="16">
        <v>0.209359721</v>
      </c>
      <c r="G19" s="16">
        <v>0.12004422200000001</v>
      </c>
      <c r="H19" s="16">
        <v>0.18908855099999999</v>
      </c>
      <c r="I19" s="16">
        <v>0.39756143100000002</v>
      </c>
      <c r="J19" s="16">
        <v>4.574954E-3</v>
      </c>
      <c r="K19" s="16">
        <v>1.122739E-3</v>
      </c>
      <c r="L19" s="16">
        <v>6.9487112000000004E-2</v>
      </c>
      <c r="M19" s="16">
        <v>0.746892793</v>
      </c>
      <c r="N19" s="16">
        <v>1.303287E-3</v>
      </c>
      <c r="O19" s="16">
        <v>0.233946982</v>
      </c>
      <c r="P19" s="16">
        <v>1.150318E-3</v>
      </c>
      <c r="Q19" s="16">
        <v>0.17282086199999999</v>
      </c>
      <c r="R19" s="16">
        <v>0.14590323999999999</v>
      </c>
      <c r="S19" s="16"/>
      <c r="T19" s="16">
        <v>0.46216115099999999</v>
      </c>
      <c r="U19" s="16">
        <v>3.4899779999999999E-3</v>
      </c>
      <c r="V19" s="16">
        <v>1.0894114999999999E-2</v>
      </c>
      <c r="W19" s="16">
        <v>9.5880200000000003E-4</v>
      </c>
      <c r="X19" s="398">
        <v>1.8762200000000001E-5</v>
      </c>
      <c r="Y19" s="16">
        <v>0.168006501</v>
      </c>
      <c r="Z19" s="16">
        <v>0.38955980899999998</v>
      </c>
      <c r="AA19" s="16">
        <v>0.27187991500000003</v>
      </c>
      <c r="AB19" s="16">
        <v>0.60055966000000005</v>
      </c>
      <c r="AC19" s="16">
        <v>0.19127571800000001</v>
      </c>
      <c r="AD19" s="16">
        <v>0.15778514599999999</v>
      </c>
      <c r="AE19" s="16">
        <v>0.18922182700000001</v>
      </c>
      <c r="AF19" s="16">
        <v>7.5310764000000002E-2</v>
      </c>
      <c r="AG19" s="16">
        <v>2.8609690000000001E-3</v>
      </c>
      <c r="AH19" s="16">
        <v>6.2435570000000003E-2</v>
      </c>
      <c r="AI19" s="16">
        <v>3.7387073999999999E-2</v>
      </c>
      <c r="AJ19" s="16">
        <v>1.573079E-3</v>
      </c>
      <c r="AK19" s="16">
        <v>8.7878392999999999E-2</v>
      </c>
      <c r="AL19" s="16"/>
    </row>
    <row r="20" spans="1:38">
      <c r="A20" s="397">
        <v>18</v>
      </c>
      <c r="B20" s="16" t="s">
        <v>28</v>
      </c>
      <c r="C20" s="16">
        <v>8.7825982999999996E-2</v>
      </c>
      <c r="D20" s="16">
        <v>5.1021682999999998E-2</v>
      </c>
      <c r="E20" s="16">
        <v>4.1560873999999998E-2</v>
      </c>
      <c r="F20" s="16">
        <v>4.8764844000000002E-2</v>
      </c>
      <c r="G20" s="16">
        <v>1.805203E-3</v>
      </c>
      <c r="H20" s="16">
        <v>3.6800740000000002E-3</v>
      </c>
      <c r="I20" s="16">
        <v>0.27301071999999998</v>
      </c>
      <c r="J20" s="16">
        <v>4.6085630000000004E-3</v>
      </c>
      <c r="K20" s="16">
        <v>2.963224E-3</v>
      </c>
      <c r="L20" s="16">
        <v>3.1646577000000002E-2</v>
      </c>
      <c r="M20" s="16">
        <v>0.30740660199999997</v>
      </c>
      <c r="N20" s="16">
        <v>3.9265600000000002E-4</v>
      </c>
      <c r="O20" s="16">
        <v>3.5331619999999998E-3</v>
      </c>
      <c r="P20" s="16">
        <v>7.3978399999999995E-4</v>
      </c>
      <c r="Q20" s="16">
        <v>4.8832200000000002E-4</v>
      </c>
      <c r="R20" s="16">
        <v>1.185361E-3</v>
      </c>
      <c r="S20" s="16">
        <v>0.46216115099999999</v>
      </c>
      <c r="T20" s="16"/>
      <c r="U20" s="16">
        <v>5.6391683999999997E-2</v>
      </c>
      <c r="V20" s="16">
        <v>5.9529800000000001E-3</v>
      </c>
      <c r="W20" s="16">
        <v>2.0437499999999999E-4</v>
      </c>
      <c r="X20" s="16">
        <v>1.305692E-3</v>
      </c>
      <c r="Y20" s="16">
        <v>0.103298482</v>
      </c>
      <c r="Z20" s="16">
        <v>0.17423997199999999</v>
      </c>
      <c r="AA20" s="16">
        <v>0.22797927000000001</v>
      </c>
      <c r="AB20" s="16">
        <v>1.1207762E-2</v>
      </c>
      <c r="AC20" s="16">
        <v>4.3337540000000004E-3</v>
      </c>
      <c r="AD20" s="16">
        <v>0.38263065299999999</v>
      </c>
      <c r="AE20" s="16">
        <v>0.23976848100000001</v>
      </c>
      <c r="AF20" s="16">
        <v>2.3309308000000001E-2</v>
      </c>
      <c r="AG20" s="16">
        <v>3.1954799999999998E-2</v>
      </c>
      <c r="AH20" s="16">
        <v>6.3180395E-2</v>
      </c>
      <c r="AI20" s="16">
        <v>8.3753151999999997E-2</v>
      </c>
      <c r="AJ20" s="16">
        <v>3.6109060999999998E-2</v>
      </c>
      <c r="AK20" s="16">
        <v>7.1205960999999998E-2</v>
      </c>
      <c r="AL20" s="16"/>
    </row>
    <row r="21" spans="1:38">
      <c r="A21" s="397">
        <v>19</v>
      </c>
      <c r="B21" s="16" t="s">
        <v>20</v>
      </c>
      <c r="C21" s="16">
        <v>5.8964863999999999E-2</v>
      </c>
      <c r="D21" s="16">
        <v>3.85411E-4</v>
      </c>
      <c r="E21" s="16">
        <v>0.85786959500000004</v>
      </c>
      <c r="F21" s="16">
        <v>1.0414748E-2</v>
      </c>
      <c r="G21" s="398">
        <v>6.6933699999999999E-5</v>
      </c>
      <c r="H21" s="16">
        <v>8.1466416999999999E-2</v>
      </c>
      <c r="I21" s="16">
        <v>6.2225300000000002E-4</v>
      </c>
      <c r="J21" s="16">
        <v>7.0335154999999996E-2</v>
      </c>
      <c r="K21" s="16">
        <v>6.8966915000000004E-2</v>
      </c>
      <c r="L21" s="16">
        <v>1.1376338999999999E-2</v>
      </c>
      <c r="M21" s="16">
        <v>1.655185E-3</v>
      </c>
      <c r="N21" s="16">
        <v>5.1242513000000003E-2</v>
      </c>
      <c r="O21" s="16">
        <v>0.12547771899999999</v>
      </c>
      <c r="P21" s="16">
        <v>8.2075500000000005E-4</v>
      </c>
      <c r="Q21" s="16">
        <v>8.3738255999999997E-2</v>
      </c>
      <c r="R21" s="16">
        <v>0.17066197399999999</v>
      </c>
      <c r="S21" s="16">
        <v>3.4899779999999999E-3</v>
      </c>
      <c r="T21" s="16">
        <v>5.6391683999999997E-2</v>
      </c>
      <c r="U21" s="16"/>
      <c r="V21" s="16">
        <v>2.1212E-4</v>
      </c>
      <c r="W21" s="16">
        <v>5.2733718999999998E-2</v>
      </c>
      <c r="X21" s="16">
        <v>5.3081217E-2</v>
      </c>
      <c r="Y21" s="16">
        <v>4.7869393000000003E-2</v>
      </c>
      <c r="Z21" s="16">
        <v>4.2204299999999998E-4</v>
      </c>
      <c r="AA21" s="16">
        <v>1.2003415999999999E-2</v>
      </c>
      <c r="AB21" s="16">
        <v>2.5917936999999999E-2</v>
      </c>
      <c r="AC21" s="16">
        <v>7.9253409999999996E-2</v>
      </c>
      <c r="AD21" s="16">
        <v>4.6739959999999997E-3</v>
      </c>
      <c r="AE21" s="16">
        <v>9.7689979999999992E-3</v>
      </c>
      <c r="AF21" s="16">
        <v>0.14714561000000001</v>
      </c>
      <c r="AG21" s="16">
        <v>0.11101873700000001</v>
      </c>
      <c r="AH21" s="16">
        <v>2.1556445E-2</v>
      </c>
      <c r="AI21" s="16">
        <v>1.1149811000000001E-2</v>
      </c>
      <c r="AJ21" s="16">
        <v>0.105092582</v>
      </c>
      <c r="AK21" s="16">
        <v>4.5988790000000002E-3</v>
      </c>
      <c r="AL21" s="16"/>
    </row>
    <row r="22" spans="1:38">
      <c r="A22" s="397">
        <v>20</v>
      </c>
      <c r="B22" s="16" t="s">
        <v>175</v>
      </c>
      <c r="C22" s="16">
        <v>5.9240297999999997E-2</v>
      </c>
      <c r="D22" s="16">
        <v>1.6075004E-2</v>
      </c>
      <c r="E22" s="16">
        <v>4.1463200000000001E-4</v>
      </c>
      <c r="F22" s="16">
        <v>5.8054999999999999E-4</v>
      </c>
      <c r="G22" s="16">
        <v>2.1671615000000002E-2</v>
      </c>
      <c r="H22" s="16">
        <v>1.1445551999999999E-2</v>
      </c>
      <c r="I22" s="16">
        <v>9.5807599999999998E-4</v>
      </c>
      <c r="J22" s="398">
        <v>7.5855599999999996E-6</v>
      </c>
      <c r="K22" s="16">
        <v>3.065075E-3</v>
      </c>
      <c r="L22" s="16">
        <v>0.72069718699999996</v>
      </c>
      <c r="M22" s="16">
        <v>0.100635936</v>
      </c>
      <c r="N22" s="16">
        <v>2.3080799999999999E-4</v>
      </c>
      <c r="O22" s="16">
        <v>2.2585069999999999E-3</v>
      </c>
      <c r="P22" s="16">
        <v>2.1243540000000002E-3</v>
      </c>
      <c r="Q22" s="16">
        <v>5.8312411000000001E-2</v>
      </c>
      <c r="R22" s="16">
        <v>3.714859E-3</v>
      </c>
      <c r="S22" s="16">
        <v>1.0894114999999999E-2</v>
      </c>
      <c r="T22" s="16">
        <v>5.9529800000000001E-3</v>
      </c>
      <c r="U22" s="16">
        <v>2.1212E-4</v>
      </c>
      <c r="V22" s="16"/>
      <c r="W22" s="398">
        <v>9.9204100000000001E-5</v>
      </c>
      <c r="X22" s="16">
        <v>1.7211213999999999E-2</v>
      </c>
      <c r="Y22" s="16">
        <v>4.4608103000000003E-2</v>
      </c>
      <c r="Z22" s="16">
        <v>8.1925597000000003E-2</v>
      </c>
      <c r="AA22" s="16">
        <v>3.0341796000000001E-2</v>
      </c>
      <c r="AB22" s="16">
        <v>4.6756287000000001E-2</v>
      </c>
      <c r="AC22" s="16">
        <v>1.0305683E-2</v>
      </c>
      <c r="AD22" s="16">
        <v>4.6003201000000001E-2</v>
      </c>
      <c r="AE22" s="16">
        <v>2.1986542000000001E-2</v>
      </c>
      <c r="AF22" s="16">
        <v>4.7190882000000003E-2</v>
      </c>
      <c r="AG22" s="16">
        <v>2.6433965E-2</v>
      </c>
      <c r="AH22" s="16">
        <v>9.04677E-4</v>
      </c>
      <c r="AI22" s="16">
        <v>0.67734322599999996</v>
      </c>
      <c r="AJ22" s="16">
        <v>2.6928911999999999E-2</v>
      </c>
      <c r="AK22" s="16">
        <v>0.72524341000000003</v>
      </c>
      <c r="AL22" s="16"/>
    </row>
    <row r="23" spans="1:38">
      <c r="A23" s="397">
        <v>21</v>
      </c>
      <c r="B23" s="16" t="s">
        <v>52</v>
      </c>
      <c r="C23" s="16">
        <v>1.2125324999999999E-2</v>
      </c>
      <c r="D23" s="16">
        <v>2.3411112000000001E-2</v>
      </c>
      <c r="E23" s="16">
        <v>2.2606313999999999E-2</v>
      </c>
      <c r="F23" s="16">
        <v>1.7125621000000001E-2</v>
      </c>
      <c r="G23" s="398">
        <v>2.81429E-6</v>
      </c>
      <c r="H23" s="16">
        <v>0.67146040900000004</v>
      </c>
      <c r="I23" s="16">
        <v>0.174030301</v>
      </c>
      <c r="J23" s="16">
        <v>0.94781367999999999</v>
      </c>
      <c r="K23" s="16">
        <v>0.93904429700000003</v>
      </c>
      <c r="L23" s="16">
        <v>1.32201E-3</v>
      </c>
      <c r="M23" s="16">
        <v>1.5826018000000001E-2</v>
      </c>
      <c r="N23" s="16">
        <v>0.999604147</v>
      </c>
      <c r="O23" s="16">
        <v>4.8179549999999996E-3</v>
      </c>
      <c r="P23" s="16">
        <v>1.3268761E-2</v>
      </c>
      <c r="Q23" s="16">
        <v>0.63971196500000005</v>
      </c>
      <c r="R23" s="16">
        <v>6.2384390000000001E-3</v>
      </c>
      <c r="S23" s="16">
        <v>9.5880200000000003E-4</v>
      </c>
      <c r="T23" s="16">
        <v>2.0437499999999999E-4</v>
      </c>
      <c r="U23" s="16">
        <v>5.2733718999999998E-2</v>
      </c>
      <c r="V23" s="398">
        <v>9.9204100000000001E-5</v>
      </c>
      <c r="W23" s="16"/>
      <c r="X23" s="16">
        <v>0.97479980799999999</v>
      </c>
      <c r="Y23" s="16">
        <v>1.6771398999999999E-2</v>
      </c>
      <c r="Z23" s="16">
        <v>8.4058499999999994E-3</v>
      </c>
      <c r="AA23" s="16">
        <v>1.1720328E-2</v>
      </c>
      <c r="AB23" s="16">
        <v>1.863005E-3</v>
      </c>
      <c r="AC23" s="16">
        <v>0.67529409299999998</v>
      </c>
      <c r="AD23" s="16">
        <v>1.8901252E-2</v>
      </c>
      <c r="AE23" s="16">
        <v>1.4946866E-2</v>
      </c>
      <c r="AF23" s="16">
        <v>0.17283715299999999</v>
      </c>
      <c r="AG23" s="16">
        <v>0.27522920400000001</v>
      </c>
      <c r="AH23" s="16">
        <v>2.2800768999999999E-2</v>
      </c>
      <c r="AI23" s="16">
        <v>0.134083495</v>
      </c>
      <c r="AJ23" s="16">
        <v>2.8652E-3</v>
      </c>
      <c r="AK23" s="16">
        <v>1.4357399999999999E-4</v>
      </c>
      <c r="AL23" s="16"/>
    </row>
    <row r="24" spans="1:38">
      <c r="A24" s="397">
        <v>22</v>
      </c>
      <c r="B24" s="16" t="s">
        <v>211</v>
      </c>
      <c r="C24" s="16">
        <v>1.6808381000000001E-2</v>
      </c>
      <c r="D24" s="16">
        <v>2.1170399999999999E-2</v>
      </c>
      <c r="E24" s="16">
        <v>2.2426425999999999E-2</v>
      </c>
      <c r="F24" s="16">
        <v>1.1513125000000001E-2</v>
      </c>
      <c r="G24" s="16">
        <v>1.107233E-3</v>
      </c>
      <c r="H24" s="16">
        <v>0.64616579900000004</v>
      </c>
      <c r="I24" s="16">
        <v>0.14000717100000001</v>
      </c>
      <c r="J24" s="16">
        <v>0.92368205199999998</v>
      </c>
      <c r="K24" s="16">
        <v>0.94376633499999996</v>
      </c>
      <c r="L24" s="16">
        <v>1.1644307E-2</v>
      </c>
      <c r="M24" s="16">
        <v>1.8335481000000001E-2</v>
      </c>
      <c r="N24" s="16">
        <v>0.97207343000000002</v>
      </c>
      <c r="O24" s="16">
        <v>2.3161319999999998E-3</v>
      </c>
      <c r="P24" s="16">
        <v>1.3512566E-2</v>
      </c>
      <c r="Q24" s="16">
        <v>0.65047042200000005</v>
      </c>
      <c r="R24" s="16">
        <v>3.622906E-3</v>
      </c>
      <c r="S24" s="398">
        <v>1.8762200000000001E-5</v>
      </c>
      <c r="T24" s="16">
        <v>1.305692E-3</v>
      </c>
      <c r="U24" s="16">
        <v>5.3081217E-2</v>
      </c>
      <c r="V24" s="16">
        <v>1.7211213999999999E-2</v>
      </c>
      <c r="W24" s="16">
        <v>0.97479980799999999</v>
      </c>
      <c r="X24" s="16"/>
      <c r="Y24" s="16">
        <v>2.4325867000000001E-2</v>
      </c>
      <c r="Z24" s="16">
        <v>9.9033550000000008E-3</v>
      </c>
      <c r="AA24" s="16">
        <v>1.4580153E-2</v>
      </c>
      <c r="AB24" s="16">
        <v>1.287991E-3</v>
      </c>
      <c r="AC24" s="16">
        <v>0.648123636</v>
      </c>
      <c r="AD24" s="16">
        <v>2.5829085000000002E-2</v>
      </c>
      <c r="AE24" s="16">
        <v>1.8291739000000001E-2</v>
      </c>
      <c r="AF24" s="16">
        <v>0.19074206199999999</v>
      </c>
      <c r="AG24" s="16">
        <v>0.30506749</v>
      </c>
      <c r="AH24" s="16">
        <v>2.2363027000000001E-2</v>
      </c>
      <c r="AI24" s="16">
        <v>0.259336648</v>
      </c>
      <c r="AJ24" s="16">
        <v>8.8706960000000008E-3</v>
      </c>
      <c r="AK24" s="16">
        <v>1.8561935000000002E-2</v>
      </c>
      <c r="AL24" s="16"/>
    </row>
    <row r="25" spans="1:38">
      <c r="A25" s="397">
        <v>23</v>
      </c>
      <c r="B25" s="16" t="s">
        <v>30</v>
      </c>
      <c r="C25" s="16">
        <v>0.881494577</v>
      </c>
      <c r="D25" s="16">
        <v>0.12509778099999999</v>
      </c>
      <c r="E25" s="16">
        <v>2.5586780999999999E-2</v>
      </c>
      <c r="F25" s="16">
        <v>1.2314940000000001E-3</v>
      </c>
      <c r="G25" s="16">
        <v>2.0218412000000002E-2</v>
      </c>
      <c r="H25" s="16">
        <v>7.1250522999999996E-2</v>
      </c>
      <c r="I25" s="16">
        <v>1.8819413E-2</v>
      </c>
      <c r="J25" s="16">
        <v>4.5332868999999998E-2</v>
      </c>
      <c r="K25" s="16">
        <v>3.2199663000000003E-2</v>
      </c>
      <c r="L25" s="16">
        <v>5.7481820000000001E-3</v>
      </c>
      <c r="M25" s="16">
        <v>0.28527592499999999</v>
      </c>
      <c r="N25" s="16">
        <v>1.5662359000000001E-2</v>
      </c>
      <c r="O25" s="16">
        <v>0.24290320900000001</v>
      </c>
      <c r="P25" s="16">
        <v>1.9150861000000002E-2</v>
      </c>
      <c r="Q25" s="16">
        <v>8.5928481000000001E-2</v>
      </c>
      <c r="R25" s="16">
        <v>0.25118473800000002</v>
      </c>
      <c r="S25" s="16">
        <v>0.168006501</v>
      </c>
      <c r="T25" s="16">
        <v>0.103298482</v>
      </c>
      <c r="U25" s="16">
        <v>4.7869393000000003E-2</v>
      </c>
      <c r="V25" s="16">
        <v>4.4608103000000003E-2</v>
      </c>
      <c r="W25" s="16">
        <v>1.6771398999999999E-2</v>
      </c>
      <c r="X25" s="16">
        <v>2.4325867000000001E-2</v>
      </c>
      <c r="Y25" s="16"/>
      <c r="Z25" s="16">
        <v>3.5293389000000001E-2</v>
      </c>
      <c r="AA25" s="16">
        <v>0.71608821199999995</v>
      </c>
      <c r="AB25" s="16">
        <v>8.1275691999999997E-2</v>
      </c>
      <c r="AC25" s="16">
        <v>6.8551175000000006E-2</v>
      </c>
      <c r="AD25" s="16">
        <v>0.237266278</v>
      </c>
      <c r="AE25" s="16">
        <v>0.74171439299999997</v>
      </c>
      <c r="AF25" s="16">
        <v>0.15733813699999999</v>
      </c>
      <c r="AG25" s="16">
        <v>9.1362827999999993E-2</v>
      </c>
      <c r="AH25" s="16">
        <v>9.1268013999999995E-2</v>
      </c>
      <c r="AI25" s="16">
        <v>4.5005643999999997E-2</v>
      </c>
      <c r="AJ25" s="16">
        <v>0.101211553</v>
      </c>
      <c r="AK25" s="16">
        <v>3.751758E-3</v>
      </c>
      <c r="AL25" s="16"/>
    </row>
    <row r="26" spans="1:38">
      <c r="A26" s="397">
        <v>24</v>
      </c>
      <c r="B26" s="16" t="s">
        <v>16</v>
      </c>
      <c r="C26" s="16">
        <v>0.12211577699999999</v>
      </c>
      <c r="D26" s="16">
        <v>0.20270700999999999</v>
      </c>
      <c r="E26" s="16">
        <v>3.4871889999999999E-3</v>
      </c>
      <c r="F26" s="16">
        <v>0.55118992899999997</v>
      </c>
      <c r="G26" s="16">
        <v>2.2972590000000001E-2</v>
      </c>
      <c r="H26" s="16">
        <v>0.103726371</v>
      </c>
      <c r="I26" s="16">
        <v>0.48024431499999998</v>
      </c>
      <c r="J26" s="16">
        <v>1.3975194E-2</v>
      </c>
      <c r="K26" s="16">
        <v>4.1867500000000003E-4</v>
      </c>
      <c r="L26" s="398">
        <v>9.3941499999999995E-5</v>
      </c>
      <c r="M26" s="16">
        <v>0.31204734899999997</v>
      </c>
      <c r="N26" s="16">
        <v>9.4484440000000003E-3</v>
      </c>
      <c r="O26" s="16">
        <v>8.3922881000000005E-2</v>
      </c>
      <c r="P26" s="16">
        <v>1.0528409000000001E-2</v>
      </c>
      <c r="Q26" s="16">
        <v>0.115981573</v>
      </c>
      <c r="R26" s="16">
        <v>3.7653125000000003E-2</v>
      </c>
      <c r="S26" s="16">
        <v>0.38955980899999998</v>
      </c>
      <c r="T26" s="16">
        <v>0.17423997199999999</v>
      </c>
      <c r="U26" s="16">
        <v>4.2204299999999998E-4</v>
      </c>
      <c r="V26" s="16">
        <v>8.1925597000000003E-2</v>
      </c>
      <c r="W26" s="16">
        <v>8.4058499999999994E-3</v>
      </c>
      <c r="X26" s="16">
        <v>9.9033550000000008E-3</v>
      </c>
      <c r="Y26" s="16">
        <v>3.5293389000000001E-2</v>
      </c>
      <c r="Z26" s="16"/>
      <c r="AA26" s="16">
        <v>6.3063368999999994E-2</v>
      </c>
      <c r="AB26" s="16">
        <v>0.25998020900000002</v>
      </c>
      <c r="AC26" s="16">
        <v>0.104936509</v>
      </c>
      <c r="AD26" s="16">
        <v>5.8306498999999998E-2</v>
      </c>
      <c r="AE26" s="16">
        <v>3.2241010000000001E-2</v>
      </c>
      <c r="AF26" s="16">
        <v>5.9999758E-2</v>
      </c>
      <c r="AG26" s="16">
        <v>5.7339640000000002E-3</v>
      </c>
      <c r="AH26" s="16">
        <v>4.0054153000000002E-2</v>
      </c>
      <c r="AI26" s="16">
        <v>7.4237169999999998E-3</v>
      </c>
      <c r="AJ26" s="16">
        <v>5.5437047000000003E-2</v>
      </c>
      <c r="AK26" s="398">
        <v>2.4966100000000001E-5</v>
      </c>
      <c r="AL26" s="16"/>
    </row>
    <row r="27" spans="1:38">
      <c r="A27" s="397">
        <v>25</v>
      </c>
      <c r="B27" s="16" t="s">
        <v>174</v>
      </c>
      <c r="C27" s="16">
        <v>0.68226304299999996</v>
      </c>
      <c r="D27" s="16">
        <v>0.12353960899999999</v>
      </c>
      <c r="E27" s="16">
        <v>6.1702399999999998E-4</v>
      </c>
      <c r="F27" s="16">
        <v>2.7697336999999999E-2</v>
      </c>
      <c r="G27" s="16">
        <v>2.35832E-4</v>
      </c>
      <c r="H27" s="16">
        <v>6.0862359999999997E-2</v>
      </c>
      <c r="I27" s="16">
        <v>3.9551470999999998E-2</v>
      </c>
      <c r="J27" s="16">
        <v>3.5544787000000001E-2</v>
      </c>
      <c r="K27" s="16">
        <v>1.2571005E-2</v>
      </c>
      <c r="L27" s="16">
        <v>1.196859E-3</v>
      </c>
      <c r="M27" s="16">
        <v>0.429384763</v>
      </c>
      <c r="N27" s="16">
        <v>1.1594379E-2</v>
      </c>
      <c r="O27" s="16">
        <v>0.10777390100000001</v>
      </c>
      <c r="P27" s="16">
        <v>2.3206589E-2</v>
      </c>
      <c r="Q27" s="16">
        <v>6.8496814000000003E-2</v>
      </c>
      <c r="R27" s="16">
        <v>8.8653512000000004E-2</v>
      </c>
      <c r="S27" s="16">
        <v>0.27187991500000003</v>
      </c>
      <c r="T27" s="16">
        <v>0.22797927000000001</v>
      </c>
      <c r="U27" s="16">
        <v>1.2003415999999999E-2</v>
      </c>
      <c r="V27" s="16">
        <v>3.0341796000000001E-2</v>
      </c>
      <c r="W27" s="16">
        <v>1.1720328E-2</v>
      </c>
      <c r="X27" s="16">
        <v>1.4580153E-2</v>
      </c>
      <c r="Y27" s="16">
        <v>0.71608821199999995</v>
      </c>
      <c r="Z27" s="16">
        <v>6.3063368999999994E-2</v>
      </c>
      <c r="AA27" s="16"/>
      <c r="AB27" s="16">
        <v>7.6870437E-2</v>
      </c>
      <c r="AC27" s="16">
        <v>6.0392630000000003E-2</v>
      </c>
      <c r="AD27" s="16">
        <v>0.381367134</v>
      </c>
      <c r="AE27" s="16">
        <v>0.95880900000000002</v>
      </c>
      <c r="AF27" s="16">
        <v>2.2626251E-2</v>
      </c>
      <c r="AG27" s="16">
        <v>3.7912599999999997E-4</v>
      </c>
      <c r="AH27" s="16">
        <v>8.7218013999999996E-2</v>
      </c>
      <c r="AI27" s="16">
        <v>1.4607547E-2</v>
      </c>
      <c r="AJ27" s="16">
        <v>8.6576390000000003E-2</v>
      </c>
      <c r="AK27" s="16">
        <v>1.80953E-4</v>
      </c>
      <c r="AL27" s="16"/>
    </row>
    <row r="28" spans="1:38">
      <c r="A28" s="397">
        <v>26</v>
      </c>
      <c r="B28" s="16" t="s">
        <v>25</v>
      </c>
      <c r="C28" s="16">
        <v>0.320678568</v>
      </c>
      <c r="D28" s="16">
        <v>0.40441570700000001</v>
      </c>
      <c r="E28" s="16">
        <v>5.2272769999999998E-3</v>
      </c>
      <c r="F28" s="16">
        <v>0.216976472</v>
      </c>
      <c r="G28" s="16">
        <v>0.22264975100000001</v>
      </c>
      <c r="H28" s="16">
        <v>0.32946541699999998</v>
      </c>
      <c r="I28" s="16">
        <v>0.18327766700000001</v>
      </c>
      <c r="J28" s="16">
        <v>2.4074560000000001E-3</v>
      </c>
      <c r="K28" s="16">
        <v>6.6195499999999999E-4</v>
      </c>
      <c r="L28" s="16">
        <v>5.9818130999999997E-2</v>
      </c>
      <c r="M28" s="16">
        <v>0.442669321</v>
      </c>
      <c r="N28" s="16">
        <v>1.9775600000000002E-3</v>
      </c>
      <c r="O28" s="16">
        <v>0.32999994199999999</v>
      </c>
      <c r="P28" s="16">
        <v>5.6361300000000003E-4</v>
      </c>
      <c r="Q28" s="16">
        <v>0.34080238099999999</v>
      </c>
      <c r="R28" s="16">
        <v>0.218256432</v>
      </c>
      <c r="S28" s="16">
        <v>0.60055966000000005</v>
      </c>
      <c r="T28" s="16">
        <v>1.1207762E-2</v>
      </c>
      <c r="U28" s="16">
        <v>2.5917936999999999E-2</v>
      </c>
      <c r="V28" s="16">
        <v>4.6756287000000001E-2</v>
      </c>
      <c r="W28" s="16">
        <v>1.863005E-3</v>
      </c>
      <c r="X28" s="16">
        <v>1.287991E-3</v>
      </c>
      <c r="Y28" s="16">
        <v>8.1275691999999997E-2</v>
      </c>
      <c r="Z28" s="16">
        <v>0.25998020900000002</v>
      </c>
      <c r="AA28" s="16">
        <v>7.6870437E-2</v>
      </c>
      <c r="AB28" s="16"/>
      <c r="AC28" s="16">
        <v>0.32673042600000002</v>
      </c>
      <c r="AD28" s="16">
        <v>2.455287E-3</v>
      </c>
      <c r="AE28" s="16">
        <v>2.5656913999999999E-2</v>
      </c>
      <c r="AF28" s="16">
        <v>0.335384246</v>
      </c>
      <c r="AG28" s="16">
        <v>2.3827866999999999E-2</v>
      </c>
      <c r="AH28" s="16">
        <v>1.3981110999999999E-2</v>
      </c>
      <c r="AI28" s="16">
        <v>5.6045300000000004E-4</v>
      </c>
      <c r="AJ28" s="16">
        <v>4.5046291000000002E-2</v>
      </c>
      <c r="AK28" s="16">
        <v>4.5331130999999997E-2</v>
      </c>
      <c r="AL28" s="16"/>
    </row>
    <row r="29" spans="1:38">
      <c r="A29" s="397">
        <v>27</v>
      </c>
      <c r="B29" s="16" t="s">
        <v>47</v>
      </c>
      <c r="C29" s="16">
        <v>0.14921547700000001</v>
      </c>
      <c r="D29" s="16">
        <v>7.1459434000000002E-2</v>
      </c>
      <c r="E29" s="16">
        <v>2.955189E-3</v>
      </c>
      <c r="F29" s="16">
        <v>1.0832089999999999E-3</v>
      </c>
      <c r="G29" s="16">
        <v>2.220091E-3</v>
      </c>
      <c r="H29" s="16">
        <v>7.9774779999999997E-3</v>
      </c>
      <c r="I29" s="16">
        <v>5.4479317999999999E-2</v>
      </c>
      <c r="J29" s="16">
        <v>4.3291446999999997E-2</v>
      </c>
      <c r="K29" s="16">
        <v>1.2095183000000001E-2</v>
      </c>
      <c r="L29" s="16">
        <v>5.6753122000000003E-2</v>
      </c>
      <c r="M29" s="16">
        <v>0.47760405099999997</v>
      </c>
      <c r="N29" s="16">
        <v>1.9416104E-2</v>
      </c>
      <c r="O29" s="16">
        <v>5.0569500000000002E-3</v>
      </c>
      <c r="P29" s="16">
        <v>1.4498917E-2</v>
      </c>
      <c r="Q29" s="16">
        <v>1.1018017999999999E-2</v>
      </c>
      <c r="R29" s="16">
        <v>6.8426149999999998E-3</v>
      </c>
      <c r="S29" s="16">
        <v>0.15778514599999999</v>
      </c>
      <c r="T29" s="16">
        <v>0.38263065299999999</v>
      </c>
      <c r="U29" s="16">
        <v>4.6739959999999997E-3</v>
      </c>
      <c r="V29" s="16">
        <v>4.6003201000000001E-2</v>
      </c>
      <c r="W29" s="16">
        <v>1.8901252E-2</v>
      </c>
      <c r="X29" s="16">
        <v>2.5829085000000002E-2</v>
      </c>
      <c r="Y29" s="16">
        <v>0.237266278</v>
      </c>
      <c r="Z29" s="16">
        <v>5.8306498999999998E-2</v>
      </c>
      <c r="AA29" s="16">
        <v>0.381367134</v>
      </c>
      <c r="AB29" s="16">
        <v>2.455287E-3</v>
      </c>
      <c r="AC29" s="16">
        <v>8.521809E-3</v>
      </c>
      <c r="AD29" s="16"/>
      <c r="AE29" s="16">
        <v>0.42380941999999999</v>
      </c>
      <c r="AF29" s="16">
        <v>2.0080124000000001E-2</v>
      </c>
      <c r="AG29" s="16">
        <v>1.4919534999999999E-2</v>
      </c>
      <c r="AH29" s="16">
        <v>0.181536488</v>
      </c>
      <c r="AI29" s="16">
        <v>3.8685920999999998E-2</v>
      </c>
      <c r="AJ29" s="16">
        <v>1.0771279999999999E-3</v>
      </c>
      <c r="AK29" s="16">
        <v>2.9553794000000001E-2</v>
      </c>
      <c r="AL29" s="16"/>
    </row>
    <row r="30" spans="1:38">
      <c r="A30" s="397">
        <v>28</v>
      </c>
      <c r="B30" s="16" t="s">
        <v>31</v>
      </c>
      <c r="C30" s="16">
        <v>0.61171359400000003</v>
      </c>
      <c r="D30" s="16">
        <v>8.1129903000000003E-2</v>
      </c>
      <c r="E30" s="16">
        <v>7.89889E-4</v>
      </c>
      <c r="F30" s="16">
        <v>1.0358610000000001E-2</v>
      </c>
      <c r="G30" s="16">
        <v>1.5084429999999999E-3</v>
      </c>
      <c r="H30" s="16">
        <v>3.6058710000000001E-2</v>
      </c>
      <c r="I30" s="16">
        <v>2.1389400999999999E-2</v>
      </c>
      <c r="J30" s="16">
        <v>4.2000481999999999E-2</v>
      </c>
      <c r="K30" s="16">
        <v>1.7799773000000001E-2</v>
      </c>
      <c r="L30" s="16">
        <v>2.9975330000000001E-3</v>
      </c>
      <c r="M30" s="16">
        <v>0.338777208</v>
      </c>
      <c r="N30" s="16">
        <v>1.4652395E-2</v>
      </c>
      <c r="O30" s="16">
        <v>5.370813E-2</v>
      </c>
      <c r="P30" s="16">
        <v>2.7880322999999999E-2</v>
      </c>
      <c r="Q30" s="16">
        <v>4.1607598000000003E-2</v>
      </c>
      <c r="R30" s="16">
        <v>4.8420025999999998E-2</v>
      </c>
      <c r="S30" s="16">
        <v>0.18922182700000001</v>
      </c>
      <c r="T30" s="16">
        <v>0.23976848100000001</v>
      </c>
      <c r="U30" s="16">
        <v>9.7689979999999992E-3</v>
      </c>
      <c r="V30" s="16">
        <v>2.1986542000000001E-2</v>
      </c>
      <c r="W30" s="16">
        <v>1.4946866E-2</v>
      </c>
      <c r="X30" s="16">
        <v>1.8291739000000001E-2</v>
      </c>
      <c r="Y30" s="16">
        <v>0.74171439299999997</v>
      </c>
      <c r="Z30" s="16">
        <v>3.2241010000000001E-2</v>
      </c>
      <c r="AA30" s="16">
        <v>0.95880900000000002</v>
      </c>
      <c r="AB30" s="16">
        <v>2.5656913999999999E-2</v>
      </c>
      <c r="AC30" s="16">
        <v>3.5635427999999997E-2</v>
      </c>
      <c r="AD30" s="16">
        <v>0.42380941999999999</v>
      </c>
      <c r="AE30" s="16"/>
      <c r="AF30" s="16">
        <v>7.2040209999999997E-3</v>
      </c>
      <c r="AG30" s="398">
        <v>6.1185099999999998E-5</v>
      </c>
      <c r="AH30" s="16">
        <v>9.0092458E-2</v>
      </c>
      <c r="AI30" s="16">
        <v>1.6893815E-2</v>
      </c>
      <c r="AJ30" s="16">
        <v>5.7793682999999998E-2</v>
      </c>
      <c r="AK30" s="398">
        <v>2.5633099999999999E-6</v>
      </c>
      <c r="AL30" s="16"/>
    </row>
    <row r="31" spans="1:38">
      <c r="A31" s="397">
        <v>29</v>
      </c>
      <c r="B31" s="16" t="s">
        <v>178</v>
      </c>
      <c r="C31" s="16">
        <v>0.28642915899999999</v>
      </c>
      <c r="D31" s="16">
        <v>0.11508063</v>
      </c>
      <c r="E31" s="16">
        <v>7.2596430000000003E-2</v>
      </c>
      <c r="F31" s="16">
        <v>5.1933248000000001E-2</v>
      </c>
      <c r="G31" s="16">
        <v>0.104282739</v>
      </c>
      <c r="H31" s="16">
        <v>0.46476640299999999</v>
      </c>
      <c r="I31" s="16">
        <v>8.1936334999999999E-2</v>
      </c>
      <c r="J31" s="16">
        <v>0.173146621</v>
      </c>
      <c r="K31" s="16">
        <v>0.20591559100000001</v>
      </c>
      <c r="L31" s="16">
        <v>3.678162E-3</v>
      </c>
      <c r="M31" s="16">
        <v>8.2021642000000006E-2</v>
      </c>
      <c r="N31" s="16">
        <v>0.16938308699999999</v>
      </c>
      <c r="O31" s="16">
        <v>0.32304820200000001</v>
      </c>
      <c r="P31" s="16">
        <v>6.0019299999999995E-4</v>
      </c>
      <c r="Q31" s="16">
        <v>0.50005229200000001</v>
      </c>
      <c r="R31" s="16">
        <v>0.29983801100000002</v>
      </c>
      <c r="S31" s="16">
        <v>7.5310764000000002E-2</v>
      </c>
      <c r="T31" s="16">
        <v>2.3309308000000001E-2</v>
      </c>
      <c r="U31" s="16">
        <v>0.14714561000000001</v>
      </c>
      <c r="V31" s="16">
        <v>4.7190882000000003E-2</v>
      </c>
      <c r="W31" s="16">
        <v>0.17283715299999999</v>
      </c>
      <c r="X31" s="16">
        <v>0.19074206199999999</v>
      </c>
      <c r="Y31" s="16">
        <v>0.15733813699999999</v>
      </c>
      <c r="Z31" s="16">
        <v>5.9999758E-2</v>
      </c>
      <c r="AA31" s="16">
        <v>2.2626251E-2</v>
      </c>
      <c r="AB31" s="16">
        <v>0.335384246</v>
      </c>
      <c r="AC31" s="16">
        <v>0.45672749099999999</v>
      </c>
      <c r="AD31" s="16">
        <v>2.0080124000000001E-2</v>
      </c>
      <c r="AE31" s="16">
        <v>7.2040209999999997E-3</v>
      </c>
      <c r="AF31" s="16"/>
      <c r="AG31" s="16">
        <v>0.77109338000000005</v>
      </c>
      <c r="AH31" s="16">
        <v>1.3234900000000001E-3</v>
      </c>
      <c r="AI31" s="16">
        <v>9.3793777999999994E-2</v>
      </c>
      <c r="AJ31" s="16">
        <v>0.120010349</v>
      </c>
      <c r="AK31" s="16">
        <v>3.4824500000000001E-4</v>
      </c>
      <c r="AL31" s="16"/>
    </row>
    <row r="32" spans="1:38">
      <c r="A32" s="397">
        <v>30</v>
      </c>
      <c r="B32" s="16" t="s">
        <v>245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</row>
    <row r="33" spans="1:38">
      <c r="A33" s="397">
        <v>31</v>
      </c>
      <c r="B33" s="16" t="s">
        <v>246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</row>
    <row r="34" spans="1:38">
      <c r="A34" s="397">
        <v>32</v>
      </c>
      <c r="B34" s="16" t="s">
        <v>48</v>
      </c>
      <c r="C34" s="16">
        <v>8.6633371000000001E-2</v>
      </c>
      <c r="D34" s="16">
        <v>0.66606433799999998</v>
      </c>
      <c r="E34" s="16">
        <v>2.783064E-2</v>
      </c>
      <c r="F34" s="16">
        <v>1.548067E-3</v>
      </c>
      <c r="G34" s="16">
        <v>0.15820252400000001</v>
      </c>
      <c r="H34" s="16">
        <v>5.7314114999999999E-2</v>
      </c>
      <c r="I34" s="16">
        <v>6.7050972E-2</v>
      </c>
      <c r="J34" s="16">
        <v>2.7852403000000001E-2</v>
      </c>
      <c r="K34" s="16">
        <v>2.1575753E-2</v>
      </c>
      <c r="L34" s="398">
        <v>1.9282699999999998E-6</v>
      </c>
      <c r="M34" s="16">
        <v>0.153802682</v>
      </c>
      <c r="N34" s="16">
        <v>2.278328E-2</v>
      </c>
      <c r="O34" s="16">
        <v>7.3205414999999996E-2</v>
      </c>
      <c r="P34" s="16">
        <v>7.7449559999999999E-3</v>
      </c>
      <c r="Q34" s="16">
        <v>5.5131065E-2</v>
      </c>
      <c r="R34" s="16">
        <v>7.1050257000000006E-2</v>
      </c>
      <c r="S34" s="16">
        <v>6.2435570000000003E-2</v>
      </c>
      <c r="T34" s="16">
        <v>6.3180395E-2</v>
      </c>
      <c r="U34" s="16">
        <v>2.1556445E-2</v>
      </c>
      <c r="V34" s="16">
        <v>9.04677E-4</v>
      </c>
      <c r="W34" s="16">
        <v>2.2800768999999999E-2</v>
      </c>
      <c r="X34" s="16">
        <v>2.2363027000000001E-2</v>
      </c>
      <c r="Y34" s="16">
        <v>9.1268013999999995E-2</v>
      </c>
      <c r="Z34" s="16">
        <v>4.0054153000000002E-2</v>
      </c>
      <c r="AA34" s="16">
        <v>8.7218013999999996E-2</v>
      </c>
      <c r="AB34" s="16">
        <v>1.3981110999999999E-2</v>
      </c>
      <c r="AC34" s="16">
        <v>5.7161834000000002E-2</v>
      </c>
      <c r="AD34" s="16">
        <v>0.181536488</v>
      </c>
      <c r="AE34" s="16">
        <v>9.0092458E-2</v>
      </c>
      <c r="AF34" s="16">
        <v>1.3234900000000001E-3</v>
      </c>
      <c r="AG34" s="16">
        <v>9.0895799999999997E-4</v>
      </c>
      <c r="AH34" s="16"/>
      <c r="AI34" s="16">
        <v>3.360189E-3</v>
      </c>
      <c r="AJ34" s="16">
        <v>1.089268E-3</v>
      </c>
      <c r="AK34" s="398">
        <v>4.9540199999999997E-5</v>
      </c>
      <c r="AL34" s="16"/>
    </row>
    <row r="35" spans="1:38">
      <c r="A35" s="397">
        <v>33</v>
      </c>
      <c r="B35" s="16" t="s">
        <v>26</v>
      </c>
      <c r="C35" s="16">
        <v>2.6556989999999999E-2</v>
      </c>
      <c r="D35" s="16">
        <v>5.4577100000000002E-4</v>
      </c>
      <c r="E35" s="16">
        <v>3.9355409999999999E-3</v>
      </c>
      <c r="F35" s="16">
        <v>6.4912090000000004E-3</v>
      </c>
      <c r="G35" s="16">
        <v>4.1683067999999997E-2</v>
      </c>
      <c r="H35" s="16">
        <v>7.2684683999999999E-2</v>
      </c>
      <c r="I35" s="16">
        <v>4.6744239999999999E-3</v>
      </c>
      <c r="J35" s="16">
        <v>0.12655313200000001</v>
      </c>
      <c r="K35" s="16">
        <v>0.19461130600000001</v>
      </c>
      <c r="L35" s="16">
        <v>0.68831694200000004</v>
      </c>
      <c r="M35" s="16">
        <v>1.2466471E-2</v>
      </c>
      <c r="N35" s="16">
        <v>0.12898652299999999</v>
      </c>
      <c r="O35" s="16">
        <v>8.8813269999999996E-3</v>
      </c>
      <c r="P35" s="16">
        <v>3.2460610000000002E-3</v>
      </c>
      <c r="Q35" s="16">
        <v>0.153326357</v>
      </c>
      <c r="R35" s="16">
        <v>5.6863360000000002E-3</v>
      </c>
      <c r="S35" s="16">
        <v>3.7387073999999999E-2</v>
      </c>
      <c r="T35" s="16">
        <v>8.3753151999999997E-2</v>
      </c>
      <c r="U35" s="16">
        <v>1.1149811000000001E-2</v>
      </c>
      <c r="V35" s="16">
        <v>0.67734322599999996</v>
      </c>
      <c r="W35" s="16">
        <v>0.134083495</v>
      </c>
      <c r="X35" s="16">
        <v>0.259336648</v>
      </c>
      <c r="Y35" s="16">
        <v>4.5005643999999997E-2</v>
      </c>
      <c r="Z35" s="16">
        <v>7.4237169999999998E-3</v>
      </c>
      <c r="AA35" s="16">
        <v>1.4607547E-2</v>
      </c>
      <c r="AB35" s="16">
        <v>5.6045300000000004E-4</v>
      </c>
      <c r="AC35" s="16">
        <v>6.9732713000000002E-2</v>
      </c>
      <c r="AD35" s="16">
        <v>3.8685920999999998E-2</v>
      </c>
      <c r="AE35" s="16">
        <v>1.6893815E-2</v>
      </c>
      <c r="AF35" s="16">
        <v>9.3793777999999994E-2</v>
      </c>
      <c r="AG35" s="16">
        <v>0.154869071</v>
      </c>
      <c r="AH35" s="16">
        <v>3.360189E-3</v>
      </c>
      <c r="AI35" s="16"/>
      <c r="AJ35" s="16">
        <v>6.8565439000000006E-2</v>
      </c>
      <c r="AK35" s="16">
        <v>0.74576968899999996</v>
      </c>
      <c r="AL35" s="16"/>
    </row>
    <row r="36" spans="1:38">
      <c r="A36" s="397">
        <v>34</v>
      </c>
      <c r="B36" s="16" t="s">
        <v>22</v>
      </c>
      <c r="C36" s="16">
        <v>0.12622508599999999</v>
      </c>
      <c r="D36" s="16">
        <v>9.2593859999999997E-3</v>
      </c>
      <c r="E36" s="16">
        <v>0.11346663899999999</v>
      </c>
      <c r="F36" s="16">
        <v>1.8065550999999999E-2</v>
      </c>
      <c r="G36" s="16">
        <v>5.7126299999999998E-3</v>
      </c>
      <c r="H36" s="16">
        <v>1.8591585000000001E-2</v>
      </c>
      <c r="I36" s="16">
        <v>2.57905E-4</v>
      </c>
      <c r="J36" s="16">
        <v>4.8278119999999999E-3</v>
      </c>
      <c r="K36" s="16">
        <v>6.0646930000000003E-3</v>
      </c>
      <c r="L36" s="16">
        <v>1.9744054E-2</v>
      </c>
      <c r="M36" s="16">
        <v>2.1790851999999999E-2</v>
      </c>
      <c r="N36" s="16">
        <v>2.6458200000000001E-3</v>
      </c>
      <c r="O36" s="16">
        <v>5.4124139000000002E-2</v>
      </c>
      <c r="P36" s="16">
        <v>8.055006E-3</v>
      </c>
      <c r="Q36" s="16">
        <v>2.7622403E-2</v>
      </c>
      <c r="R36" s="16">
        <v>4.9995185999999997E-2</v>
      </c>
      <c r="S36" s="16">
        <v>1.573079E-3</v>
      </c>
      <c r="T36" s="16">
        <v>3.6109060999999998E-2</v>
      </c>
      <c r="U36" s="16">
        <v>0.105092582</v>
      </c>
      <c r="V36" s="16">
        <v>2.6928911999999999E-2</v>
      </c>
      <c r="W36" s="16">
        <v>2.8652E-3</v>
      </c>
      <c r="X36" s="16">
        <v>8.8706960000000008E-3</v>
      </c>
      <c r="Y36" s="16">
        <v>0.101211553</v>
      </c>
      <c r="Z36" s="16">
        <v>5.5437047000000003E-2</v>
      </c>
      <c r="AA36" s="16">
        <v>8.6576390000000003E-2</v>
      </c>
      <c r="AB36" s="16">
        <v>4.5046291000000002E-2</v>
      </c>
      <c r="AC36" s="16">
        <v>1.7689482999999999E-2</v>
      </c>
      <c r="AD36" s="16">
        <v>1.0771279999999999E-3</v>
      </c>
      <c r="AE36" s="16">
        <v>5.7793682999999998E-2</v>
      </c>
      <c r="AF36" s="16">
        <v>0.120010349</v>
      </c>
      <c r="AG36" s="16">
        <v>7.9712186000000004E-2</v>
      </c>
      <c r="AH36" s="16">
        <v>1.089268E-3</v>
      </c>
      <c r="AI36" s="16">
        <v>6.8565439000000006E-2</v>
      </c>
      <c r="AJ36" s="16"/>
      <c r="AK36" s="16">
        <v>3.0043159E-2</v>
      </c>
      <c r="AL36" s="16"/>
    </row>
    <row r="37" spans="1:38">
      <c r="A37" s="397">
        <v>35</v>
      </c>
      <c r="B37" s="16" t="s">
        <v>27</v>
      </c>
      <c r="C37" s="16">
        <v>3.8719699999999999E-4</v>
      </c>
      <c r="D37" s="16">
        <v>1.8173768E-2</v>
      </c>
      <c r="E37" s="16">
        <v>9.4566400000000003E-4</v>
      </c>
      <c r="F37" s="16">
        <v>6.7565851999999996E-2</v>
      </c>
      <c r="G37" s="16">
        <v>8.4379096000000001E-2</v>
      </c>
      <c r="H37" s="16">
        <v>1.7358351000000001E-2</v>
      </c>
      <c r="I37" s="16">
        <v>7.2466007999999998E-2</v>
      </c>
      <c r="J37" s="16">
        <v>5.5790500000000003E-4</v>
      </c>
      <c r="K37" s="16">
        <v>3.6357479999999998E-3</v>
      </c>
      <c r="L37" s="16">
        <v>0.974344981</v>
      </c>
      <c r="M37" s="16">
        <v>8.9532999999999995E-4</v>
      </c>
      <c r="N37" s="16">
        <v>3.1607100000000002E-4</v>
      </c>
      <c r="O37" s="16">
        <v>5.0914043999999999E-2</v>
      </c>
      <c r="P37" s="16">
        <v>1.0926837999999999E-2</v>
      </c>
      <c r="Q37" s="398">
        <v>5.28513E-5</v>
      </c>
      <c r="R37" s="16">
        <v>4.0129466000000003E-2</v>
      </c>
      <c r="S37" s="16">
        <v>8.7878392999999999E-2</v>
      </c>
      <c r="T37" s="16">
        <v>7.1205960999999998E-2</v>
      </c>
      <c r="U37" s="16">
        <v>4.5988790000000002E-3</v>
      </c>
      <c r="V37" s="16">
        <v>0.72524341000000003</v>
      </c>
      <c r="W37" s="16">
        <v>1.4357399999999999E-4</v>
      </c>
      <c r="X37" s="16">
        <v>1.8561935000000002E-2</v>
      </c>
      <c r="Y37" s="16">
        <v>3.751758E-3</v>
      </c>
      <c r="Z37" s="398">
        <v>2.4966100000000001E-5</v>
      </c>
      <c r="AA37" s="16">
        <v>1.80953E-4</v>
      </c>
      <c r="AB37" s="16">
        <v>4.5331130999999997E-2</v>
      </c>
      <c r="AC37" s="16">
        <v>1.8493613999999998E-2</v>
      </c>
      <c r="AD37" s="16">
        <v>2.9553794000000001E-2</v>
      </c>
      <c r="AE37" s="398">
        <v>2.5633099999999999E-6</v>
      </c>
      <c r="AF37" s="16">
        <v>3.4824500000000001E-4</v>
      </c>
      <c r="AG37" s="16">
        <v>1.9522238000000001E-2</v>
      </c>
      <c r="AH37" s="398">
        <v>4.9540199999999997E-5</v>
      </c>
      <c r="AI37" s="16">
        <v>0.74576968899999996</v>
      </c>
      <c r="AJ37" s="16">
        <v>3.0043159E-2</v>
      </c>
      <c r="AK37" s="16"/>
      <c r="AL37" s="16"/>
    </row>
  </sheetData>
  <sortState xmlns:xlrd2="http://schemas.microsoft.com/office/spreadsheetml/2017/richdata2" ref="A2:AK37">
    <sortCondition ref="A1:A37"/>
  </sortState>
  <pageMargins left="0.7" right="0.7" top="0.75" bottom="0.75" header="0.3" footer="0.3"/>
  <pageSetup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D0F7B-1FA0-AE43-AF79-9DFA31092664}">
  <sheetPr codeName="Sheet1">
    <tabColor rgb="FFAB1842"/>
  </sheetPr>
  <dimension ref="A1:DO184"/>
  <sheetViews>
    <sheetView zoomScale="106" zoomScaleNormal="70" workbookViewId="0">
      <pane xSplit="6" ySplit="4" topLeftCell="G5" activePane="bottomRight" state="frozen"/>
      <selection pane="bottomRight" activeCell="B18" sqref="B18"/>
      <selection pane="bottomLeft" activeCell="A4" sqref="A4"/>
      <selection pane="topRight" activeCell="G1" sqref="G1"/>
    </sheetView>
  </sheetViews>
  <sheetFormatPr defaultColWidth="8.85546875" defaultRowHeight="15"/>
  <cols>
    <col min="1" max="1" width="18" customWidth="1"/>
    <col min="2" max="2" width="8.28515625" style="17" customWidth="1"/>
    <col min="3" max="3" width="8.42578125" style="17" customWidth="1"/>
    <col min="4" max="4" width="7.28515625" style="17" customWidth="1"/>
    <col min="5" max="5" width="12.42578125" style="2" customWidth="1"/>
    <col min="6" max="6" width="10.28515625" style="3" customWidth="1"/>
    <col min="7" max="7" width="12" style="6" customWidth="1"/>
    <col min="8" max="8" width="11.140625" style="6" customWidth="1"/>
    <col min="9" max="9" width="11.7109375" style="6" customWidth="1"/>
    <col min="10" max="13" width="11.42578125" style="6" customWidth="1"/>
    <col min="14" max="14" width="10.140625" style="111" customWidth="1"/>
    <col min="15" max="47" width="10.85546875" style="17" customWidth="1"/>
    <col min="48" max="48" width="10.85546875" style="115" customWidth="1"/>
    <col min="49" max="49" width="4.85546875" style="208" customWidth="1"/>
    <col min="50" max="61" width="10.85546875" style="17" customWidth="1"/>
    <col min="62" max="62" width="10.85546875" style="115" customWidth="1"/>
    <col min="63" max="63" width="4.85546875" style="139" customWidth="1"/>
    <col min="64" max="96" width="10.85546875" customWidth="1"/>
    <col min="97" max="97" width="10.85546875" style="98" customWidth="1"/>
    <col min="98" max="98" width="4.85546875" style="139" customWidth="1"/>
    <col min="99" max="110" width="10.85546875" customWidth="1"/>
    <col min="111" max="111" width="10.85546875" style="98" customWidth="1"/>
  </cols>
  <sheetData>
    <row r="1" spans="1:118" ht="15.95">
      <c r="A1" s="430" t="s">
        <v>0</v>
      </c>
      <c r="B1" s="430"/>
      <c r="C1" s="430"/>
      <c r="D1" s="430"/>
      <c r="E1" s="430"/>
      <c r="F1" s="430"/>
      <c r="G1" s="457" t="s">
        <v>247</v>
      </c>
      <c r="H1" s="457"/>
      <c r="I1" s="457"/>
      <c r="J1" s="457"/>
      <c r="K1" s="457"/>
      <c r="L1" s="457"/>
      <c r="M1" s="458"/>
      <c r="N1" s="452" t="s">
        <v>248</v>
      </c>
      <c r="O1" s="164" t="s">
        <v>4</v>
      </c>
      <c r="P1" s="51" t="s">
        <v>4</v>
      </c>
      <c r="Q1" s="51" t="s">
        <v>4</v>
      </c>
      <c r="R1" s="51" t="s">
        <v>4</v>
      </c>
      <c r="S1" s="51" t="s">
        <v>4</v>
      </c>
      <c r="T1" s="51" t="s">
        <v>4</v>
      </c>
      <c r="U1" s="51" t="s">
        <v>4</v>
      </c>
      <c r="V1" s="51" t="s">
        <v>4</v>
      </c>
      <c r="W1" s="51" t="s">
        <v>4</v>
      </c>
      <c r="X1" s="51" t="s">
        <v>4</v>
      </c>
      <c r="Y1" s="51" t="s">
        <v>4</v>
      </c>
      <c r="Z1" s="51" t="s">
        <v>4</v>
      </c>
      <c r="AA1" s="51" t="s">
        <v>4</v>
      </c>
      <c r="AB1" s="51" t="s">
        <v>4</v>
      </c>
      <c r="AC1" s="51" t="s">
        <v>4</v>
      </c>
      <c r="AD1" s="51" t="s">
        <v>4</v>
      </c>
      <c r="AE1" s="51" t="s">
        <v>4</v>
      </c>
      <c r="AF1" s="51" t="s">
        <v>4</v>
      </c>
      <c r="AG1" s="51" t="s">
        <v>4</v>
      </c>
      <c r="AH1" s="51" t="s">
        <v>4</v>
      </c>
      <c r="AI1" s="51" t="s">
        <v>4</v>
      </c>
      <c r="AJ1" s="51" t="s">
        <v>4</v>
      </c>
      <c r="AK1" s="51" t="s">
        <v>4</v>
      </c>
      <c r="AL1" s="51" t="s">
        <v>4</v>
      </c>
      <c r="AM1" s="51" t="s">
        <v>4</v>
      </c>
      <c r="AN1" s="51" t="s">
        <v>4</v>
      </c>
      <c r="AO1" s="51" t="s">
        <v>4</v>
      </c>
      <c r="AP1" s="51" t="s">
        <v>4</v>
      </c>
      <c r="AQ1" s="51" t="s">
        <v>4</v>
      </c>
      <c r="AR1" s="51" t="s">
        <v>4</v>
      </c>
      <c r="AS1" s="51" t="s">
        <v>4</v>
      </c>
      <c r="AT1" s="51" t="s">
        <v>4</v>
      </c>
      <c r="AU1" s="51" t="s">
        <v>4</v>
      </c>
      <c r="AV1" s="199" t="s">
        <v>4</v>
      </c>
      <c r="AW1" s="202"/>
      <c r="AX1" s="51" t="s">
        <v>4</v>
      </c>
      <c r="AY1" s="51" t="s">
        <v>4</v>
      </c>
      <c r="AZ1" s="51" t="s">
        <v>4</v>
      </c>
      <c r="BA1" s="51" t="s">
        <v>4</v>
      </c>
      <c r="BB1" s="51" t="s">
        <v>4</v>
      </c>
      <c r="BC1" s="51" t="s">
        <v>4</v>
      </c>
      <c r="BD1" s="51" t="s">
        <v>4</v>
      </c>
      <c r="BE1" s="51" t="s">
        <v>4</v>
      </c>
      <c r="BF1" s="51" t="s">
        <v>4</v>
      </c>
      <c r="BG1" s="51" t="s">
        <v>4</v>
      </c>
      <c r="BH1" s="51" t="s">
        <v>4</v>
      </c>
      <c r="BI1" s="51" t="s">
        <v>4</v>
      </c>
      <c r="BJ1" s="199" t="s">
        <v>4</v>
      </c>
      <c r="BK1" s="97"/>
      <c r="BL1" s="99" t="s">
        <v>5</v>
      </c>
      <c r="BM1" s="50" t="s">
        <v>5</v>
      </c>
      <c r="BN1" s="50" t="s">
        <v>5</v>
      </c>
      <c r="BO1" s="50" t="s">
        <v>5</v>
      </c>
      <c r="BP1" s="50" t="s">
        <v>5</v>
      </c>
      <c r="BQ1" s="50" t="s">
        <v>5</v>
      </c>
      <c r="BR1" s="50" t="s">
        <v>5</v>
      </c>
      <c r="BS1" s="50" t="s">
        <v>5</v>
      </c>
      <c r="BT1" s="50" t="s">
        <v>5</v>
      </c>
      <c r="BU1" s="50" t="s">
        <v>5</v>
      </c>
      <c r="BV1" s="50" t="s">
        <v>5</v>
      </c>
      <c r="BW1" s="50" t="s">
        <v>5</v>
      </c>
      <c r="BX1" s="50" t="s">
        <v>5</v>
      </c>
      <c r="BY1" s="50" t="s">
        <v>5</v>
      </c>
      <c r="BZ1" s="50" t="s">
        <v>5</v>
      </c>
      <c r="CA1" s="50" t="s">
        <v>5</v>
      </c>
      <c r="CB1" s="50" t="s">
        <v>5</v>
      </c>
      <c r="CC1" s="50" t="s">
        <v>5</v>
      </c>
      <c r="CD1" s="50" t="s">
        <v>5</v>
      </c>
      <c r="CE1" s="50" t="s">
        <v>5</v>
      </c>
      <c r="CF1" s="50" t="s">
        <v>5</v>
      </c>
      <c r="CG1" s="50" t="s">
        <v>5</v>
      </c>
      <c r="CH1" s="50" t="s">
        <v>5</v>
      </c>
      <c r="CI1" s="50" t="s">
        <v>5</v>
      </c>
      <c r="CJ1" s="50" t="s">
        <v>5</v>
      </c>
      <c r="CK1" s="50" t="s">
        <v>5</v>
      </c>
      <c r="CL1" s="50" t="s">
        <v>5</v>
      </c>
      <c r="CM1" s="50" t="s">
        <v>5</v>
      </c>
      <c r="CN1" s="50" t="s">
        <v>5</v>
      </c>
      <c r="CO1" s="50" t="s">
        <v>5</v>
      </c>
      <c r="CP1" s="50" t="s">
        <v>5</v>
      </c>
      <c r="CQ1" s="50" t="s">
        <v>5</v>
      </c>
      <c r="CR1" s="50" t="s">
        <v>5</v>
      </c>
      <c r="CS1" s="120" t="s">
        <v>5</v>
      </c>
      <c r="CT1" s="204"/>
      <c r="CU1" s="50" t="s">
        <v>5</v>
      </c>
      <c r="CV1" s="50" t="s">
        <v>5</v>
      </c>
      <c r="CW1" s="50" t="s">
        <v>5</v>
      </c>
      <c r="CX1" s="50" t="s">
        <v>5</v>
      </c>
      <c r="CY1" s="50" t="s">
        <v>5</v>
      </c>
      <c r="CZ1" s="50" t="s">
        <v>5</v>
      </c>
      <c r="DA1" s="50" t="s">
        <v>5</v>
      </c>
      <c r="DB1" s="50" t="s">
        <v>5</v>
      </c>
      <c r="DC1" s="50" t="s">
        <v>5</v>
      </c>
      <c r="DD1" s="50" t="s">
        <v>5</v>
      </c>
      <c r="DE1" s="50" t="s">
        <v>5</v>
      </c>
      <c r="DF1" s="50" t="s">
        <v>5</v>
      </c>
      <c r="DG1" s="120" t="s">
        <v>5</v>
      </c>
      <c r="DM1" t="s">
        <v>5</v>
      </c>
      <c r="DN1" t="s">
        <v>5</v>
      </c>
    </row>
    <row r="2" spans="1:118" s="5" customFormat="1" ht="15" customHeight="1">
      <c r="A2" s="427"/>
      <c r="B2" s="427"/>
      <c r="C2" s="427"/>
      <c r="D2" s="427"/>
      <c r="E2" s="427"/>
      <c r="F2" s="427"/>
      <c r="G2" s="455" t="s">
        <v>249</v>
      </c>
      <c r="H2" s="455" t="s">
        <v>250</v>
      </c>
      <c r="I2" s="454" t="s">
        <v>251</v>
      </c>
      <c r="J2" s="462" t="s">
        <v>2</v>
      </c>
      <c r="K2" s="463"/>
      <c r="L2" s="464" t="s">
        <v>170</v>
      </c>
      <c r="M2" s="465"/>
      <c r="N2" s="452"/>
      <c r="O2" s="160" t="s">
        <v>2</v>
      </c>
      <c r="P2" s="160" t="s">
        <v>2</v>
      </c>
      <c r="Q2" s="160" t="s">
        <v>2</v>
      </c>
      <c r="R2" s="160" t="s">
        <v>2</v>
      </c>
      <c r="S2" s="160" t="s">
        <v>2</v>
      </c>
      <c r="T2" s="160" t="s">
        <v>2</v>
      </c>
      <c r="U2" s="160" t="s">
        <v>2</v>
      </c>
      <c r="V2" s="160" t="s">
        <v>2</v>
      </c>
      <c r="W2" s="160" t="s">
        <v>2</v>
      </c>
      <c r="X2" s="160" t="s">
        <v>2</v>
      </c>
      <c r="Y2" s="160" t="s">
        <v>2</v>
      </c>
      <c r="Z2" s="160" t="s">
        <v>2</v>
      </c>
      <c r="AA2" s="160" t="s">
        <v>2</v>
      </c>
      <c r="AB2" s="160" t="s">
        <v>2</v>
      </c>
      <c r="AC2" s="160" t="s">
        <v>2</v>
      </c>
      <c r="AD2" s="160" t="s">
        <v>2</v>
      </c>
      <c r="AE2" s="160" t="s">
        <v>2</v>
      </c>
      <c r="AF2" s="160" t="s">
        <v>2</v>
      </c>
      <c r="AG2" s="160" t="s">
        <v>2</v>
      </c>
      <c r="AH2" s="160" t="s">
        <v>2</v>
      </c>
      <c r="AI2" s="160" t="s">
        <v>2</v>
      </c>
      <c r="AJ2" s="160" t="s">
        <v>2</v>
      </c>
      <c r="AK2" s="160" t="s">
        <v>2</v>
      </c>
      <c r="AL2" s="160" t="s">
        <v>2</v>
      </c>
      <c r="AM2" s="160" t="s">
        <v>2</v>
      </c>
      <c r="AN2" s="160" t="s">
        <v>2</v>
      </c>
      <c r="AO2" s="160" t="s">
        <v>2</v>
      </c>
      <c r="AP2" s="160" t="s">
        <v>2</v>
      </c>
      <c r="AQ2" s="160" t="s">
        <v>2</v>
      </c>
      <c r="AR2" s="160" t="s">
        <v>2</v>
      </c>
      <c r="AS2" s="160" t="s">
        <v>2</v>
      </c>
      <c r="AT2" s="160" t="s">
        <v>2</v>
      </c>
      <c r="AU2" s="160" t="s">
        <v>2</v>
      </c>
      <c r="AV2" s="200" t="s">
        <v>2</v>
      </c>
      <c r="AW2" s="203"/>
      <c r="AX2" s="161" t="s">
        <v>170</v>
      </c>
      <c r="AY2" s="161" t="s">
        <v>170</v>
      </c>
      <c r="AZ2" s="161" t="s">
        <v>170</v>
      </c>
      <c r="BA2" s="161" t="s">
        <v>170</v>
      </c>
      <c r="BB2" s="161" t="s">
        <v>170</v>
      </c>
      <c r="BC2" s="161" t="s">
        <v>170</v>
      </c>
      <c r="BD2" s="161" t="s">
        <v>170</v>
      </c>
      <c r="BE2" s="161" t="s">
        <v>170</v>
      </c>
      <c r="BF2" s="161" t="s">
        <v>170</v>
      </c>
      <c r="BG2" s="161" t="s">
        <v>170</v>
      </c>
      <c r="BH2" s="161" t="s">
        <v>170</v>
      </c>
      <c r="BI2" s="161" t="s">
        <v>170</v>
      </c>
      <c r="BJ2" s="211" t="s">
        <v>170</v>
      </c>
      <c r="BK2" s="143"/>
      <c r="BL2" s="162" t="s">
        <v>2</v>
      </c>
      <c r="BM2" s="162" t="s">
        <v>2</v>
      </c>
      <c r="BN2" s="162" t="s">
        <v>2</v>
      </c>
      <c r="BO2" s="162" t="s">
        <v>2</v>
      </c>
      <c r="BP2" s="162" t="s">
        <v>2</v>
      </c>
      <c r="BQ2" s="162" t="s">
        <v>2</v>
      </c>
      <c r="BR2" s="162" t="s">
        <v>2</v>
      </c>
      <c r="BS2" s="162" t="s">
        <v>2</v>
      </c>
      <c r="BT2" s="162" t="s">
        <v>2</v>
      </c>
      <c r="BU2" s="162" t="s">
        <v>2</v>
      </c>
      <c r="BV2" s="162" t="s">
        <v>2</v>
      </c>
      <c r="BW2" s="162" t="s">
        <v>2</v>
      </c>
      <c r="BX2" s="162" t="s">
        <v>2</v>
      </c>
      <c r="BY2" s="162" t="s">
        <v>2</v>
      </c>
      <c r="BZ2" s="162" t="s">
        <v>2</v>
      </c>
      <c r="CA2" s="162" t="s">
        <v>2</v>
      </c>
      <c r="CB2" s="162" t="s">
        <v>2</v>
      </c>
      <c r="CC2" s="162" t="s">
        <v>2</v>
      </c>
      <c r="CD2" s="162" t="s">
        <v>2</v>
      </c>
      <c r="CE2" s="162" t="s">
        <v>2</v>
      </c>
      <c r="CF2" s="162" t="s">
        <v>2</v>
      </c>
      <c r="CG2" s="162" t="s">
        <v>2</v>
      </c>
      <c r="CH2" s="162" t="s">
        <v>2</v>
      </c>
      <c r="CI2" s="162" t="s">
        <v>2</v>
      </c>
      <c r="CJ2" s="162" t="s">
        <v>2</v>
      </c>
      <c r="CK2" s="162" t="s">
        <v>2</v>
      </c>
      <c r="CL2" s="162" t="s">
        <v>2</v>
      </c>
      <c r="CM2" s="162" t="s">
        <v>2</v>
      </c>
      <c r="CN2" s="162" t="s">
        <v>2</v>
      </c>
      <c r="CO2" s="162" t="s">
        <v>2</v>
      </c>
      <c r="CP2" s="162" t="s">
        <v>2</v>
      </c>
      <c r="CQ2" s="162" t="s">
        <v>2</v>
      </c>
      <c r="CR2" s="162" t="s">
        <v>2</v>
      </c>
      <c r="CS2" s="224" t="s">
        <v>2</v>
      </c>
      <c r="CT2" s="205"/>
      <c r="CU2" s="163" t="s">
        <v>170</v>
      </c>
      <c r="CV2" s="163" t="s">
        <v>170</v>
      </c>
      <c r="CW2" s="163" t="s">
        <v>170</v>
      </c>
      <c r="CX2" s="163" t="s">
        <v>170</v>
      </c>
      <c r="CY2" s="163" t="s">
        <v>170</v>
      </c>
      <c r="CZ2" s="163" t="s">
        <v>170</v>
      </c>
      <c r="DA2" s="163" t="s">
        <v>170</v>
      </c>
      <c r="DB2" s="163" t="s">
        <v>170</v>
      </c>
      <c r="DC2" s="163" t="s">
        <v>170</v>
      </c>
      <c r="DD2" s="163" t="s">
        <v>170</v>
      </c>
      <c r="DE2" s="163" t="s">
        <v>170</v>
      </c>
      <c r="DF2" s="163" t="s">
        <v>170</v>
      </c>
      <c r="DG2" s="167" t="s">
        <v>170</v>
      </c>
      <c r="DM2" s="5" t="s">
        <v>170</v>
      </c>
      <c r="DN2" s="5" t="s">
        <v>2</v>
      </c>
    </row>
    <row r="3" spans="1:118" s="153" customFormat="1" ht="48" customHeight="1">
      <c r="A3" s="447" t="s">
        <v>6</v>
      </c>
      <c r="B3" s="461" t="s">
        <v>252</v>
      </c>
      <c r="C3" s="461" t="s">
        <v>253</v>
      </c>
      <c r="D3" s="461" t="s">
        <v>254</v>
      </c>
      <c r="E3" s="455" t="s">
        <v>255</v>
      </c>
      <c r="F3" s="459" t="s">
        <v>256</v>
      </c>
      <c r="G3" s="455"/>
      <c r="H3" s="455"/>
      <c r="I3" s="454"/>
      <c r="J3" s="450" t="s">
        <v>257</v>
      </c>
      <c r="K3" s="448" t="s">
        <v>258</v>
      </c>
      <c r="L3" s="450" t="s">
        <v>257</v>
      </c>
      <c r="M3" s="448" t="s">
        <v>258</v>
      </c>
      <c r="N3" s="452"/>
      <c r="O3" s="93" t="s">
        <v>16</v>
      </c>
      <c r="P3" s="93" t="s">
        <v>178</v>
      </c>
      <c r="Q3" s="93" t="s">
        <v>246</v>
      </c>
      <c r="R3" s="93" t="s">
        <v>17</v>
      </c>
      <c r="S3" s="93" t="s">
        <v>19</v>
      </c>
      <c r="T3" s="93" t="s">
        <v>20</v>
      </c>
      <c r="U3" s="93" t="s">
        <v>21</v>
      </c>
      <c r="V3" s="93" t="s">
        <v>22</v>
      </c>
      <c r="W3" s="93" t="s">
        <v>23</v>
      </c>
      <c r="X3" s="93" t="s">
        <v>24</v>
      </c>
      <c r="Y3" s="93" t="s">
        <v>26</v>
      </c>
      <c r="Z3" s="93" t="s">
        <v>27</v>
      </c>
      <c r="AA3" s="93" t="s">
        <v>28</v>
      </c>
      <c r="AB3" s="93" t="s">
        <v>29</v>
      </c>
      <c r="AC3" s="93" t="s">
        <v>30</v>
      </c>
      <c r="AD3" s="93" t="s">
        <v>31</v>
      </c>
      <c r="AE3" s="93" t="s">
        <v>32</v>
      </c>
      <c r="AF3" s="93" t="s">
        <v>33</v>
      </c>
      <c r="AG3" s="93" t="s">
        <v>34</v>
      </c>
      <c r="AH3" s="93" t="s">
        <v>35</v>
      </c>
      <c r="AI3" s="93" t="s">
        <v>36</v>
      </c>
      <c r="AJ3" s="93" t="s">
        <v>37</v>
      </c>
      <c r="AK3" s="93" t="s">
        <v>38</v>
      </c>
      <c r="AL3" s="93" t="s">
        <v>39</v>
      </c>
      <c r="AM3" s="93" t="s">
        <v>40</v>
      </c>
      <c r="AN3" s="93" t="s">
        <v>41</v>
      </c>
      <c r="AO3" s="93" t="s">
        <v>42</v>
      </c>
      <c r="AP3" s="93" t="s">
        <v>43</v>
      </c>
      <c r="AQ3" s="93" t="s">
        <v>44</v>
      </c>
      <c r="AR3" s="93" t="s">
        <v>45</v>
      </c>
      <c r="AS3" s="93" t="s">
        <v>46</v>
      </c>
      <c r="AT3" s="93" t="s">
        <v>47</v>
      </c>
      <c r="AU3" s="93" t="s">
        <v>48</v>
      </c>
      <c r="AV3" s="122" t="s">
        <v>49</v>
      </c>
      <c r="AW3" s="204"/>
      <c r="AX3" s="94" t="s">
        <v>196</v>
      </c>
      <c r="AY3" s="94" t="s">
        <v>197</v>
      </c>
      <c r="AZ3" s="94" t="s">
        <v>259</v>
      </c>
      <c r="BA3" s="94" t="s">
        <v>198</v>
      </c>
      <c r="BB3" s="94" t="s">
        <v>260</v>
      </c>
      <c r="BC3" s="94" t="s">
        <v>200</v>
      </c>
      <c r="BD3" s="94" t="s">
        <v>201</v>
      </c>
      <c r="BE3" s="94" t="s">
        <v>261</v>
      </c>
      <c r="BF3" s="94" t="s">
        <v>203</v>
      </c>
      <c r="BG3" s="94" t="s">
        <v>204</v>
      </c>
      <c r="BH3" s="94" t="s">
        <v>205</v>
      </c>
      <c r="BI3" s="94" t="s">
        <v>206</v>
      </c>
      <c r="BJ3" s="168" t="s">
        <v>207</v>
      </c>
      <c r="BK3" s="222"/>
      <c r="BL3" s="93" t="s">
        <v>16</v>
      </c>
      <c r="BM3" s="93" t="s">
        <v>178</v>
      </c>
      <c r="BN3" s="93" t="s">
        <v>246</v>
      </c>
      <c r="BO3" s="93" t="s">
        <v>17</v>
      </c>
      <c r="BP3" s="93" t="s">
        <v>19</v>
      </c>
      <c r="BQ3" s="93" t="s">
        <v>20</v>
      </c>
      <c r="BR3" s="93" t="s">
        <v>21</v>
      </c>
      <c r="BS3" s="93" t="s">
        <v>22</v>
      </c>
      <c r="BT3" s="93" t="s">
        <v>23</v>
      </c>
      <c r="BU3" s="93" t="s">
        <v>24</v>
      </c>
      <c r="BV3" s="93" t="s">
        <v>26</v>
      </c>
      <c r="BW3" s="93" t="s">
        <v>27</v>
      </c>
      <c r="BX3" s="93" t="s">
        <v>28</v>
      </c>
      <c r="BY3" s="93" t="s">
        <v>29</v>
      </c>
      <c r="BZ3" s="93" t="s">
        <v>30</v>
      </c>
      <c r="CA3" s="93" t="s">
        <v>31</v>
      </c>
      <c r="CB3" s="93" t="s">
        <v>32</v>
      </c>
      <c r="CC3" s="93" t="s">
        <v>33</v>
      </c>
      <c r="CD3" s="93" t="s">
        <v>34</v>
      </c>
      <c r="CE3" s="93" t="s">
        <v>35</v>
      </c>
      <c r="CF3" s="93" t="s">
        <v>36</v>
      </c>
      <c r="CG3" s="93" t="s">
        <v>37</v>
      </c>
      <c r="CH3" s="93" t="s">
        <v>38</v>
      </c>
      <c r="CI3" s="93" t="s">
        <v>39</v>
      </c>
      <c r="CJ3" s="93" t="s">
        <v>40</v>
      </c>
      <c r="CK3" s="93" t="s">
        <v>41</v>
      </c>
      <c r="CL3" s="93" t="s">
        <v>42</v>
      </c>
      <c r="CM3" s="93" t="s">
        <v>43</v>
      </c>
      <c r="CN3" s="93" t="s">
        <v>44</v>
      </c>
      <c r="CO3" s="93" t="s">
        <v>45</v>
      </c>
      <c r="CP3" s="93" t="s">
        <v>46</v>
      </c>
      <c r="CQ3" s="93" t="s">
        <v>47</v>
      </c>
      <c r="CR3" s="93" t="s">
        <v>48</v>
      </c>
      <c r="CS3" s="122" t="s">
        <v>49</v>
      </c>
      <c r="CT3" s="204"/>
      <c r="CU3" s="94" t="s">
        <v>180</v>
      </c>
      <c r="CV3" s="94" t="s">
        <v>179</v>
      </c>
      <c r="CW3" s="94" t="s">
        <v>244</v>
      </c>
      <c r="CX3" s="94" t="s">
        <v>18</v>
      </c>
      <c r="CY3" s="94" t="s">
        <v>171</v>
      </c>
      <c r="CZ3" s="94" t="s">
        <v>175</v>
      </c>
      <c r="DA3" s="94" t="s">
        <v>174</v>
      </c>
      <c r="DB3" s="94" t="s">
        <v>25</v>
      </c>
      <c r="DC3" s="94" t="s">
        <v>178</v>
      </c>
      <c r="DD3" s="94" t="s">
        <v>177</v>
      </c>
      <c r="DE3" s="94" t="s">
        <v>176</v>
      </c>
      <c r="DF3" s="94" t="s">
        <v>172</v>
      </c>
      <c r="DG3" s="168" t="s">
        <v>173</v>
      </c>
      <c r="DM3" s="153" t="s">
        <v>178</v>
      </c>
      <c r="DN3" s="153" t="s">
        <v>178</v>
      </c>
    </row>
    <row r="4" spans="1:118" s="5" customFormat="1" ht="20.100000000000001" customHeight="1">
      <c r="A4" s="441"/>
      <c r="B4" s="441"/>
      <c r="C4" s="441"/>
      <c r="D4" s="441"/>
      <c r="E4" s="456"/>
      <c r="F4" s="460"/>
      <c r="G4" s="456"/>
      <c r="H4" s="456"/>
      <c r="I4" s="449"/>
      <c r="J4" s="451"/>
      <c r="K4" s="449"/>
      <c r="L4" s="451"/>
      <c r="M4" s="449"/>
      <c r="N4" s="453"/>
      <c r="O4" s="64" t="s">
        <v>55</v>
      </c>
      <c r="P4" s="64" t="s">
        <v>55</v>
      </c>
      <c r="Q4" s="64" t="s">
        <v>55</v>
      </c>
      <c r="R4" s="64" t="s">
        <v>55</v>
      </c>
      <c r="S4" s="64" t="s">
        <v>55</v>
      </c>
      <c r="T4" s="64" t="s">
        <v>55</v>
      </c>
      <c r="U4" s="64" t="s">
        <v>55</v>
      </c>
      <c r="V4" s="64" t="s">
        <v>55</v>
      </c>
      <c r="W4" s="64" t="s">
        <v>55</v>
      </c>
      <c r="X4" s="64" t="s">
        <v>55</v>
      </c>
      <c r="Y4" s="64" t="s">
        <v>55</v>
      </c>
      <c r="Z4" s="64" t="s">
        <v>55</v>
      </c>
      <c r="AA4" s="64" t="s">
        <v>55</v>
      </c>
      <c r="AB4" s="64" t="s">
        <v>55</v>
      </c>
      <c r="AC4" s="64" t="s">
        <v>55</v>
      </c>
      <c r="AD4" s="64" t="s">
        <v>55</v>
      </c>
      <c r="AE4" s="64" t="s">
        <v>55</v>
      </c>
      <c r="AF4" s="64" t="s">
        <v>55</v>
      </c>
      <c r="AG4" s="64" t="s">
        <v>55</v>
      </c>
      <c r="AH4" s="64" t="s">
        <v>55</v>
      </c>
      <c r="AI4" s="64" t="s">
        <v>55</v>
      </c>
      <c r="AJ4" s="64" t="s">
        <v>55</v>
      </c>
      <c r="AK4" s="64" t="s">
        <v>55</v>
      </c>
      <c r="AL4" s="64" t="s">
        <v>55</v>
      </c>
      <c r="AM4" s="64" t="s">
        <v>55</v>
      </c>
      <c r="AN4" s="64" t="s">
        <v>55</v>
      </c>
      <c r="AO4" s="64" t="s">
        <v>55</v>
      </c>
      <c r="AP4" s="64" t="s">
        <v>55</v>
      </c>
      <c r="AQ4" s="64" t="s">
        <v>55</v>
      </c>
      <c r="AR4" s="64" t="s">
        <v>55</v>
      </c>
      <c r="AS4" s="64" t="s">
        <v>55</v>
      </c>
      <c r="AT4" s="64" t="s">
        <v>55</v>
      </c>
      <c r="AU4" s="64" t="s">
        <v>55</v>
      </c>
      <c r="AV4" s="121" t="s">
        <v>55</v>
      </c>
      <c r="AW4" s="205"/>
      <c r="AX4" s="64" t="s">
        <v>56</v>
      </c>
      <c r="AY4" s="64" t="s">
        <v>56</v>
      </c>
      <c r="AZ4" s="64" t="s">
        <v>56</v>
      </c>
      <c r="BA4" s="64" t="s">
        <v>56</v>
      </c>
      <c r="BB4" s="64" t="s">
        <v>56</v>
      </c>
      <c r="BC4" s="64" t="s">
        <v>56</v>
      </c>
      <c r="BD4" s="64" t="s">
        <v>56</v>
      </c>
      <c r="BE4" s="64" t="s">
        <v>56</v>
      </c>
      <c r="BF4" s="64" t="s">
        <v>56</v>
      </c>
      <c r="BG4" s="64" t="s">
        <v>56</v>
      </c>
      <c r="BH4" s="64" t="s">
        <v>56</v>
      </c>
      <c r="BI4" s="64" t="s">
        <v>56</v>
      </c>
      <c r="BJ4" s="121" t="s">
        <v>56</v>
      </c>
      <c r="BK4" s="143"/>
      <c r="BL4" s="64" t="s">
        <v>56</v>
      </c>
      <c r="BM4" s="64" t="s">
        <v>56</v>
      </c>
      <c r="BN4" s="64" t="s">
        <v>56</v>
      </c>
      <c r="BO4" s="64" t="s">
        <v>56</v>
      </c>
      <c r="BP4" s="64" t="s">
        <v>56</v>
      </c>
      <c r="BQ4" s="64" t="s">
        <v>56</v>
      </c>
      <c r="BR4" s="64" t="s">
        <v>56</v>
      </c>
      <c r="BS4" s="64" t="s">
        <v>56</v>
      </c>
      <c r="BT4" s="64" t="s">
        <v>56</v>
      </c>
      <c r="BU4" s="64" t="s">
        <v>56</v>
      </c>
      <c r="BV4" s="64" t="s">
        <v>56</v>
      </c>
      <c r="BW4" s="64" t="s">
        <v>56</v>
      </c>
      <c r="BX4" s="64" t="s">
        <v>56</v>
      </c>
      <c r="BY4" s="64" t="s">
        <v>56</v>
      </c>
      <c r="BZ4" s="64" t="s">
        <v>56</v>
      </c>
      <c r="CA4" s="64" t="s">
        <v>56</v>
      </c>
      <c r="CB4" s="64" t="s">
        <v>56</v>
      </c>
      <c r="CC4" s="64" t="s">
        <v>56</v>
      </c>
      <c r="CD4" s="64" t="s">
        <v>56</v>
      </c>
      <c r="CE4" s="64" t="s">
        <v>56</v>
      </c>
      <c r="CF4" s="64" t="s">
        <v>56</v>
      </c>
      <c r="CG4" s="64" t="s">
        <v>56</v>
      </c>
      <c r="CH4" s="64" t="s">
        <v>56</v>
      </c>
      <c r="CI4" s="64" t="s">
        <v>56</v>
      </c>
      <c r="CJ4" s="64" t="s">
        <v>56</v>
      </c>
      <c r="CK4" s="64" t="s">
        <v>56</v>
      </c>
      <c r="CL4" s="64" t="s">
        <v>56</v>
      </c>
      <c r="CM4" s="64" t="s">
        <v>56</v>
      </c>
      <c r="CN4" s="64" t="s">
        <v>56</v>
      </c>
      <c r="CO4" s="64" t="s">
        <v>56</v>
      </c>
      <c r="CP4" s="64" t="s">
        <v>56</v>
      </c>
      <c r="CQ4" s="64" t="s">
        <v>56</v>
      </c>
      <c r="CR4" s="64" t="s">
        <v>56</v>
      </c>
      <c r="CS4" s="121" t="s">
        <v>56</v>
      </c>
      <c r="CT4" s="205"/>
      <c r="CU4" s="64" t="s">
        <v>56</v>
      </c>
      <c r="CV4" s="64" t="s">
        <v>56</v>
      </c>
      <c r="CW4" s="64" t="s">
        <v>56</v>
      </c>
      <c r="CX4" s="64" t="s">
        <v>56</v>
      </c>
      <c r="CY4" s="64" t="s">
        <v>56</v>
      </c>
      <c r="CZ4" s="64" t="s">
        <v>56</v>
      </c>
      <c r="DA4" s="64" t="s">
        <v>56</v>
      </c>
      <c r="DB4" s="64" t="s">
        <v>56</v>
      </c>
      <c r="DC4" s="64" t="s">
        <v>56</v>
      </c>
      <c r="DD4" s="64" t="s">
        <v>56</v>
      </c>
      <c r="DE4" s="64" t="s">
        <v>56</v>
      </c>
      <c r="DF4" s="64" t="s">
        <v>56</v>
      </c>
      <c r="DG4" s="121" t="s">
        <v>56</v>
      </c>
      <c r="DM4" s="5" t="s">
        <v>56</v>
      </c>
      <c r="DN4" s="5" t="s">
        <v>56</v>
      </c>
    </row>
    <row r="5" spans="1:118" s="8" customFormat="1">
      <c r="A5" s="8" t="s">
        <v>262</v>
      </c>
      <c r="B5" s="154">
        <v>0</v>
      </c>
      <c r="C5" s="154">
        <v>1</v>
      </c>
      <c r="D5" s="154">
        <v>1</v>
      </c>
      <c r="E5" s="9" t="s">
        <v>263</v>
      </c>
      <c r="F5" s="10" t="s">
        <v>264</v>
      </c>
      <c r="G5" s="21">
        <v>1.0089999999999999</v>
      </c>
      <c r="H5" s="21">
        <v>30</v>
      </c>
      <c r="I5" s="21">
        <f>H5/G5</f>
        <v>29.732408325074335</v>
      </c>
      <c r="J5" s="20">
        <v>1</v>
      </c>
      <c r="K5" s="20">
        <f>I5*J5</f>
        <v>29.732408325074335</v>
      </c>
      <c r="L5" s="20">
        <v>1</v>
      </c>
      <c r="M5" s="20">
        <f t="shared" ref="M5:M36" si="0">I5*L5</f>
        <v>29.732408325074335</v>
      </c>
      <c r="N5" s="147"/>
      <c r="O5" s="20">
        <v>0.41776215900000002</v>
      </c>
      <c r="P5" s="20">
        <v>116.7397241</v>
      </c>
      <c r="Q5" s="20">
        <v>75.983063939999994</v>
      </c>
      <c r="R5" s="20">
        <v>3.079918615</v>
      </c>
      <c r="S5" s="20">
        <v>0.78125883399999996</v>
      </c>
      <c r="T5" s="20">
        <v>4.9817176879999998</v>
      </c>
      <c r="U5" s="20">
        <v>1.5028868639999999</v>
      </c>
      <c r="V5" s="20">
        <v>3.6039066489999998</v>
      </c>
      <c r="W5" s="20">
        <v>1.022032802</v>
      </c>
      <c r="X5" s="20">
        <v>0.45442302299999998</v>
      </c>
      <c r="Y5" s="20">
        <v>0.67892247699999997</v>
      </c>
      <c r="Z5" s="20">
        <v>2.4475400810000001</v>
      </c>
      <c r="AA5" s="20">
        <v>0.66595038600000001</v>
      </c>
      <c r="AB5" s="20">
        <v>18.570020110000002</v>
      </c>
      <c r="AC5" s="20">
        <v>2.3354356599999999</v>
      </c>
      <c r="AD5" s="20">
        <v>7.1123060000000002E-2</v>
      </c>
      <c r="AE5" s="20">
        <v>2.2620450490000001</v>
      </c>
      <c r="AF5" s="20">
        <v>4.2174908450000004</v>
      </c>
      <c r="AG5" s="20">
        <v>0.467956914</v>
      </c>
      <c r="AH5" s="20">
        <v>1.786169686</v>
      </c>
      <c r="AI5" s="20">
        <v>0.33935637299999999</v>
      </c>
      <c r="AJ5" s="20">
        <v>7.4313878999999999E-2</v>
      </c>
      <c r="AK5" s="20">
        <v>0.30367709500000001</v>
      </c>
      <c r="AL5" s="20">
        <v>3.3051812E-2</v>
      </c>
      <c r="AM5" s="20">
        <v>0.21319642499999999</v>
      </c>
      <c r="AN5" s="20">
        <v>3.7685621000000002E-2</v>
      </c>
      <c r="AO5" s="20">
        <v>9.8503405000000002E-2</v>
      </c>
      <c r="AP5" s="20">
        <v>1.2556068E-2</v>
      </c>
      <c r="AQ5" s="20">
        <v>7.7315705999999998E-2</v>
      </c>
      <c r="AR5" s="20">
        <v>1.0600757000000001E-2</v>
      </c>
      <c r="AS5" s="20">
        <v>0.102522423</v>
      </c>
      <c r="AT5" s="20">
        <v>0.27978204000000001</v>
      </c>
      <c r="AU5" s="20">
        <v>15.506012630000001</v>
      </c>
      <c r="AV5" s="147">
        <v>0.27013783200000002</v>
      </c>
      <c r="AW5" s="206"/>
      <c r="AX5" s="21" t="s">
        <v>188</v>
      </c>
      <c r="AY5" s="20">
        <v>0.69699999999999995</v>
      </c>
      <c r="AZ5" s="21">
        <v>1.2E-2</v>
      </c>
      <c r="BA5" s="21" t="s">
        <v>188</v>
      </c>
      <c r="BB5" s="21">
        <v>8.3409999999999993</v>
      </c>
      <c r="BC5" s="20">
        <v>3.6999999999999998E-2</v>
      </c>
      <c r="BD5" s="20">
        <v>9.468</v>
      </c>
      <c r="BE5" s="21">
        <v>0.08</v>
      </c>
      <c r="BF5" s="21">
        <v>0.108</v>
      </c>
      <c r="BG5" s="21">
        <v>5.1719999999999997</v>
      </c>
      <c r="BH5" s="20">
        <v>3.7709999999999999</v>
      </c>
      <c r="BI5" s="20">
        <v>2.4940000000000002</v>
      </c>
      <c r="BJ5" s="147">
        <v>2.0840000000000001</v>
      </c>
      <c r="BK5" s="139"/>
      <c r="BL5" s="58">
        <f t="shared" ref="BL5:BL34" si="1">(O5*$K5)/1000</f>
        <v>1.2421075094152629E-2</v>
      </c>
      <c r="BM5" s="58">
        <f t="shared" ref="BM5:BM34" si="2">(P5*$K5)/1000</f>
        <v>3.4709531446977211</v>
      </c>
      <c r="BN5" s="58">
        <f t="shared" ref="BN5:BN34" si="3">(Q5*$K5)/1000</f>
        <v>2.2591594828543111</v>
      </c>
      <c r="BO5" s="58">
        <f t="shared" ref="BO5:BO34" si="4">(R5*$K5)/1000</f>
        <v>9.1573397869177411E-2</v>
      </c>
      <c r="BP5" s="58">
        <f t="shared" ref="BP5:BP34" si="5">(S5*$K5)/1000</f>
        <v>2.3228706660059467E-2</v>
      </c>
      <c r="BQ5" s="58">
        <f t="shared" ref="BQ5:BQ34" si="6">(T5*$K5)/1000</f>
        <v>0.14811846445986127</v>
      </c>
      <c r="BR5" s="58">
        <f t="shared" ref="BR5:BR34" si="7">(U5*$K5)/1000</f>
        <v>4.4684445906838455E-2</v>
      </c>
      <c r="BS5" s="58">
        <f t="shared" ref="BS5:BS34" si="8">(V5*$K5)/1000</f>
        <v>0.10715282405351835</v>
      </c>
      <c r="BT5" s="58">
        <f t="shared" ref="BT5:BT34" si="9">(W5*$K5)/1000</f>
        <v>3.0387496590683849E-2</v>
      </c>
      <c r="BU5" s="58">
        <f t="shared" ref="BU5:BU34" si="10">(X5*$K5)/1000</f>
        <v>1.3511090872150647E-2</v>
      </c>
      <c r="BV5" s="58">
        <f t="shared" ref="BV5:BV34" si="11">(Y5*$K5)/1000</f>
        <v>2.0186000307234889E-2</v>
      </c>
      <c r="BW5" s="58">
        <f t="shared" ref="BW5:BW34" si="12">(Z5*$K5)/1000</f>
        <v>7.2771261080277511E-2</v>
      </c>
      <c r="BX5" s="58">
        <f t="shared" ref="BX5:BX34" si="13">(AA5*$K5)/1000</f>
        <v>1.9800308800792865E-2</v>
      </c>
      <c r="BY5" s="58">
        <f t="shared" ref="BY5:BY34" si="14">(AB5*$K5)/1000</f>
        <v>0.55213142051536179</v>
      </c>
      <c r="BZ5" s="58">
        <f t="shared" ref="BZ5:BZ34" si="15">(AC5*$K5)/1000</f>
        <v>6.9438126660059468E-2</v>
      </c>
      <c r="CA5" s="58">
        <f t="shared" ref="CA5:CA34" si="16">(AD5*$K5)/1000</f>
        <v>2.1146598612487612E-3</v>
      </c>
      <c r="CB5" s="58">
        <f t="shared" ref="CB5:CB34" si="17">(AE5*$K5)/1000</f>
        <v>6.7256047046580794E-2</v>
      </c>
      <c r="CC5" s="58">
        <f t="shared" ref="CC5:CC34" si="18">(AF5*$K5)/1000</f>
        <v>0.1253961599108028</v>
      </c>
      <c r="CD5" s="58">
        <f t="shared" ref="CD5:CD34" si="19">(AG5*$K5)/1000</f>
        <v>1.3913486045589694E-2</v>
      </c>
      <c r="CE5" s="58">
        <f t="shared" ref="CE5:CE34" si="20">(AH5*$K5)/1000</f>
        <v>5.3107126442021806E-2</v>
      </c>
      <c r="CF5" s="58">
        <f t="shared" ref="CF5:CF34" si="21">(AI5*$K5)/1000</f>
        <v>1.0089882249752231E-2</v>
      </c>
      <c r="CG5" s="58">
        <f t="shared" ref="CG5:CG34" si="22">(AJ5*$K5)/1000</f>
        <v>2.2095305946481666E-3</v>
      </c>
      <c r="CH5" s="58">
        <f t="shared" ref="CH5:CH34" si="23">(AK5*$K5)/1000</f>
        <v>9.02905138751239E-3</v>
      </c>
      <c r="CI5" s="58">
        <f t="shared" ref="CI5:CI34" si="24">(AL5*$K5)/1000</f>
        <v>9.8270997026759176E-4</v>
      </c>
      <c r="CJ5" s="58">
        <f t="shared" ref="CJ5:CJ34" si="25">(AM5*$K5)/1000</f>
        <v>6.3388431615460858E-3</v>
      </c>
      <c r="CK5" s="58">
        <f t="shared" ref="CK5:CK34" si="26">(AN5*$K5)/1000</f>
        <v>1.1204842715559962E-3</v>
      </c>
      <c r="CL5" s="58">
        <f t="shared" ref="CL5:CL34" si="27">(AO5*$K5)/1000</f>
        <v>2.928743458870169E-3</v>
      </c>
      <c r="CM5" s="58">
        <f t="shared" ref="CM5:CM34" si="28">(AP5*$K5)/1000</f>
        <v>3.7332214073339948E-4</v>
      </c>
      <c r="CN5" s="58">
        <f t="shared" ref="CN5:CN34" si="29">(AQ5*$K5)/1000</f>
        <v>2.2987821407333998E-3</v>
      </c>
      <c r="CO5" s="58">
        <f t="shared" ref="CO5:CO34" si="30">(AR5*$K5)/1000</f>
        <v>3.1518603567889003E-4</v>
      </c>
      <c r="CP5" s="58">
        <f t="shared" ref="CP5:CP34" si="31">(AS5*$K5)/1000</f>
        <v>3.0482385431119929E-3</v>
      </c>
      <c r="CQ5" s="58">
        <f t="shared" ref="CQ5:CQ34" si="32">(AT5*$K5)/1000</f>
        <v>8.3185938553022813E-3</v>
      </c>
      <c r="CR5" s="58">
        <f t="shared" ref="CR5:CR34" si="33">(AU5*$K5)/1000</f>
        <v>0.46103109900891981</v>
      </c>
      <c r="CS5" s="169">
        <f t="shared" ref="CS5:CS11" si="34">(AV5*$K5)/1000</f>
        <v>8.0318483250743315E-3</v>
      </c>
      <c r="CT5" s="225"/>
      <c r="CU5" s="58" t="s">
        <v>188</v>
      </c>
      <c r="CV5" s="58">
        <f t="shared" ref="CV5:CV24" si="35">AY5*$M5</f>
        <v>20.723488602576811</v>
      </c>
      <c r="CW5" s="58">
        <f t="shared" ref="CW5:DF20" si="36">AZ5*$M5</f>
        <v>0.35678889990089202</v>
      </c>
      <c r="CX5" s="58" t="s">
        <v>188</v>
      </c>
      <c r="CY5" s="58">
        <f t="shared" si="36"/>
        <v>247.998017839445</v>
      </c>
      <c r="CZ5" s="58">
        <f t="shared" si="36"/>
        <v>1.1000991080277502</v>
      </c>
      <c r="DA5" s="58">
        <f t="shared" si="36"/>
        <v>281.50644202180382</v>
      </c>
      <c r="DB5" s="58">
        <f t="shared" si="36"/>
        <v>2.3785926660059467</v>
      </c>
      <c r="DC5" s="58">
        <f t="shared" si="36"/>
        <v>3.2111000991080281</v>
      </c>
      <c r="DD5" s="58">
        <f t="shared" si="36"/>
        <v>153.77601585728445</v>
      </c>
      <c r="DE5" s="58">
        <f t="shared" si="36"/>
        <v>112.12091179385531</v>
      </c>
      <c r="DF5" s="58">
        <f t="shared" si="36"/>
        <v>74.152626362735404</v>
      </c>
      <c r="DG5" s="169">
        <f t="shared" ref="DG5:DG36" si="37">BJ5*$M5</f>
        <v>61.962338949454917</v>
      </c>
      <c r="DM5" s="8">
        <v>3.2111000991080281</v>
      </c>
      <c r="DN5" s="8">
        <v>3.4709531446977211</v>
      </c>
    </row>
    <row r="6" spans="1:118" s="8" customFormat="1">
      <c r="A6" s="8" t="s">
        <v>262</v>
      </c>
      <c r="B6" s="154">
        <v>0</v>
      </c>
      <c r="C6" s="154">
        <v>2</v>
      </c>
      <c r="D6" s="154">
        <v>1</v>
      </c>
      <c r="E6" s="9" t="s">
        <v>263</v>
      </c>
      <c r="F6" s="10" t="s">
        <v>265</v>
      </c>
      <c r="G6" s="21">
        <v>1</v>
      </c>
      <c r="H6" s="21">
        <v>30</v>
      </c>
      <c r="I6" s="21">
        <f>H6/G6</f>
        <v>30</v>
      </c>
      <c r="J6" s="20">
        <v>1</v>
      </c>
      <c r="K6" s="20">
        <f t="shared" ref="K6:K34" si="38">I6*J6</f>
        <v>30</v>
      </c>
      <c r="L6" s="20">
        <v>1</v>
      </c>
      <c r="M6" s="20">
        <f t="shared" si="0"/>
        <v>30</v>
      </c>
      <c r="N6" s="147"/>
      <c r="O6" s="20">
        <v>0.74207214899999996</v>
      </c>
      <c r="P6" s="20">
        <v>167.6313126</v>
      </c>
      <c r="Q6" s="20">
        <v>81.168138529999993</v>
      </c>
      <c r="R6" s="20">
        <v>5.4462501530000003</v>
      </c>
      <c r="S6" s="20">
        <v>1.083259508</v>
      </c>
      <c r="T6" s="20">
        <v>5.9811490740000002</v>
      </c>
      <c r="U6" s="20">
        <v>1.965089815</v>
      </c>
      <c r="V6" s="20">
        <v>6.2818187019999998</v>
      </c>
      <c r="W6" s="20">
        <v>1.7270633580000001</v>
      </c>
      <c r="X6" s="20">
        <v>0.74854112100000003</v>
      </c>
      <c r="Y6" s="20">
        <v>1.1413760019999999</v>
      </c>
      <c r="Z6" s="20">
        <v>3.6871979559999999</v>
      </c>
      <c r="AA6" s="20">
        <v>0.66561962600000002</v>
      </c>
      <c r="AB6" s="20">
        <v>17.979129100000002</v>
      </c>
      <c r="AC6" s="20">
        <v>2.3229326270000001</v>
      </c>
      <c r="AD6" s="20">
        <v>2.6271559E-2</v>
      </c>
      <c r="AE6" s="20">
        <v>3.4545782300000001</v>
      </c>
      <c r="AF6" s="20">
        <v>6.5057218990000001</v>
      </c>
      <c r="AG6" s="20">
        <v>0.72441257999999997</v>
      </c>
      <c r="AH6" s="20">
        <v>2.818392625</v>
      </c>
      <c r="AI6" s="20">
        <v>0.54125140500000002</v>
      </c>
      <c r="AJ6" s="20">
        <v>0.116089076</v>
      </c>
      <c r="AK6" s="20">
        <v>0.48339693700000003</v>
      </c>
      <c r="AL6" s="20">
        <v>5.2152423000000003E-2</v>
      </c>
      <c r="AM6" s="20">
        <v>0.33689362299999998</v>
      </c>
      <c r="AN6" s="20">
        <v>6.0446603000000002E-2</v>
      </c>
      <c r="AO6" s="20">
        <v>0.15292513999999999</v>
      </c>
      <c r="AP6" s="20">
        <v>1.9862767E-2</v>
      </c>
      <c r="AQ6" s="20">
        <v>0.11940634899999999</v>
      </c>
      <c r="AR6" s="20">
        <v>1.6341267999999999E-2</v>
      </c>
      <c r="AS6" s="20">
        <v>0.14230268700000001</v>
      </c>
      <c r="AT6" s="20">
        <v>0.21272722499999999</v>
      </c>
      <c r="AU6" s="20">
        <v>5.4964108960000004</v>
      </c>
      <c r="AV6" s="147">
        <v>0.39244015700000001</v>
      </c>
      <c r="AW6" s="206"/>
      <c r="AX6" s="21" t="s">
        <v>188</v>
      </c>
      <c r="AY6" s="20">
        <v>1.048</v>
      </c>
      <c r="AZ6" s="21">
        <v>1.2E-2</v>
      </c>
      <c r="BA6" s="21" t="s">
        <v>188</v>
      </c>
      <c r="BB6" s="21">
        <v>8.2420000000000009</v>
      </c>
      <c r="BC6" s="20">
        <v>3.6999999999999998E-2</v>
      </c>
      <c r="BD6" s="20">
        <v>13.836</v>
      </c>
      <c r="BE6" s="21">
        <v>7.4999999999999997E-2</v>
      </c>
      <c r="BF6" s="21">
        <v>0.157</v>
      </c>
      <c r="BG6" s="21">
        <v>5.1280000000000001</v>
      </c>
      <c r="BH6" s="20">
        <v>3.677</v>
      </c>
      <c r="BI6" s="20">
        <v>2.6269999999999998</v>
      </c>
      <c r="BJ6" s="147">
        <v>3.903</v>
      </c>
      <c r="BK6" s="139"/>
      <c r="BL6" s="58">
        <f t="shared" si="1"/>
        <v>2.2262164469999998E-2</v>
      </c>
      <c r="BM6" s="58">
        <f t="shared" si="2"/>
        <v>5.0289393780000005</v>
      </c>
      <c r="BN6" s="58">
        <f t="shared" si="3"/>
        <v>2.4350441558999996</v>
      </c>
      <c r="BO6" s="58">
        <f t="shared" si="4"/>
        <v>0.16338750459000001</v>
      </c>
      <c r="BP6" s="58">
        <f t="shared" si="5"/>
        <v>3.249778524E-2</v>
      </c>
      <c r="BQ6" s="58">
        <f t="shared" si="6"/>
        <v>0.17943447222</v>
      </c>
      <c r="BR6" s="58">
        <f t="shared" si="7"/>
        <v>5.8952694450000002E-2</v>
      </c>
      <c r="BS6" s="58">
        <f t="shared" si="8"/>
        <v>0.18845456106</v>
      </c>
      <c r="BT6" s="58">
        <f t="shared" si="9"/>
        <v>5.1811900740000007E-2</v>
      </c>
      <c r="BU6" s="58">
        <f t="shared" si="10"/>
        <v>2.2456233629999999E-2</v>
      </c>
      <c r="BV6" s="58">
        <f t="shared" si="11"/>
        <v>3.4241280059999997E-2</v>
      </c>
      <c r="BW6" s="58">
        <f t="shared" si="12"/>
        <v>0.11061593868</v>
      </c>
      <c r="BX6" s="58">
        <f t="shared" si="13"/>
        <v>1.9968588780000001E-2</v>
      </c>
      <c r="BY6" s="58">
        <f t="shared" si="14"/>
        <v>0.53937387299999995</v>
      </c>
      <c r="BZ6" s="58">
        <f t="shared" si="15"/>
        <v>6.9687978810000009E-2</v>
      </c>
      <c r="CA6" s="58">
        <f t="shared" si="16"/>
        <v>7.8814676999999994E-4</v>
      </c>
      <c r="CB6" s="58">
        <f t="shared" si="17"/>
        <v>0.1036373469</v>
      </c>
      <c r="CC6" s="58">
        <f t="shared" si="18"/>
        <v>0.19517165697000002</v>
      </c>
      <c r="CD6" s="58">
        <f t="shared" si="19"/>
        <v>2.1732377399999999E-2</v>
      </c>
      <c r="CE6" s="58">
        <f t="shared" si="20"/>
        <v>8.4551778750000001E-2</v>
      </c>
      <c r="CF6" s="58">
        <f t="shared" si="21"/>
        <v>1.6237542149999999E-2</v>
      </c>
      <c r="CG6" s="58">
        <f t="shared" si="22"/>
        <v>3.4826722800000002E-3</v>
      </c>
      <c r="CH6" s="58">
        <f t="shared" si="23"/>
        <v>1.4501908110000001E-2</v>
      </c>
      <c r="CI6" s="58">
        <f t="shared" si="24"/>
        <v>1.56457269E-3</v>
      </c>
      <c r="CJ6" s="58">
        <f t="shared" si="25"/>
        <v>1.010680869E-2</v>
      </c>
      <c r="CK6" s="58">
        <f t="shared" si="26"/>
        <v>1.81339809E-3</v>
      </c>
      <c r="CL6" s="58">
        <f t="shared" si="27"/>
        <v>4.5877542000000004E-3</v>
      </c>
      <c r="CM6" s="58">
        <f t="shared" si="28"/>
        <v>5.9588301000000003E-4</v>
      </c>
      <c r="CN6" s="58">
        <f t="shared" si="29"/>
        <v>3.5821904700000001E-3</v>
      </c>
      <c r="CO6" s="58">
        <f t="shared" si="30"/>
        <v>4.9023803999999999E-4</v>
      </c>
      <c r="CP6" s="58">
        <f t="shared" si="31"/>
        <v>4.2690806100000008E-3</v>
      </c>
      <c r="CQ6" s="58">
        <f t="shared" si="32"/>
        <v>6.3818167499999998E-3</v>
      </c>
      <c r="CR6" s="58">
        <f t="shared" si="33"/>
        <v>0.16489232688000002</v>
      </c>
      <c r="CS6" s="169">
        <f t="shared" si="34"/>
        <v>1.177320471E-2</v>
      </c>
      <c r="CT6" s="225"/>
      <c r="CU6" s="58" t="s">
        <v>188</v>
      </c>
      <c r="CV6" s="58">
        <f t="shared" si="35"/>
        <v>31.44</v>
      </c>
      <c r="CW6" s="58">
        <f t="shared" si="36"/>
        <v>0.36</v>
      </c>
      <c r="CX6" s="58" t="s">
        <v>188</v>
      </c>
      <c r="CY6" s="58">
        <f t="shared" si="36"/>
        <v>247.26000000000002</v>
      </c>
      <c r="CZ6" s="58">
        <f t="shared" si="36"/>
        <v>1.1099999999999999</v>
      </c>
      <c r="DA6" s="58">
        <f t="shared" si="36"/>
        <v>415.08</v>
      </c>
      <c r="DB6" s="58">
        <f t="shared" si="36"/>
        <v>2.25</v>
      </c>
      <c r="DC6" s="58">
        <f t="shared" si="36"/>
        <v>4.71</v>
      </c>
      <c r="DD6" s="58">
        <f t="shared" si="36"/>
        <v>153.84</v>
      </c>
      <c r="DE6" s="58">
        <f t="shared" si="36"/>
        <v>110.31</v>
      </c>
      <c r="DF6" s="58">
        <f t="shared" si="36"/>
        <v>78.809999999999988</v>
      </c>
      <c r="DG6" s="169">
        <f t="shared" si="37"/>
        <v>117.09</v>
      </c>
      <c r="DM6" s="8">
        <v>4.71</v>
      </c>
      <c r="DN6" s="8">
        <v>5.0289393780000005</v>
      </c>
    </row>
    <row r="7" spans="1:118" s="8" customFormat="1">
      <c r="A7" s="8" t="s">
        <v>262</v>
      </c>
      <c r="B7" s="154">
        <v>0</v>
      </c>
      <c r="C7" s="154">
        <v>3</v>
      </c>
      <c r="D7" s="154">
        <v>1</v>
      </c>
      <c r="E7" s="9" t="s">
        <v>263</v>
      </c>
      <c r="F7" s="10" t="s">
        <v>266</v>
      </c>
      <c r="G7" s="21">
        <v>1.008</v>
      </c>
      <c r="H7" s="21">
        <v>30</v>
      </c>
      <c r="I7" s="21">
        <f t="shared" ref="I7:I70" si="39">H7/G7</f>
        <v>29.761904761904763</v>
      </c>
      <c r="J7" s="20">
        <v>1</v>
      </c>
      <c r="K7" s="20">
        <f t="shared" si="38"/>
        <v>29.761904761904763</v>
      </c>
      <c r="L7" s="20">
        <v>1</v>
      </c>
      <c r="M7" s="20">
        <f t="shared" si="0"/>
        <v>29.761904761904763</v>
      </c>
      <c r="N7" s="147"/>
      <c r="O7" s="20">
        <v>0.66426448400000004</v>
      </c>
      <c r="P7" s="20">
        <v>178.1281161</v>
      </c>
      <c r="Q7" s="20">
        <v>83.211916529999996</v>
      </c>
      <c r="R7" s="20">
        <v>4.7144316850000001</v>
      </c>
      <c r="S7" s="20">
        <v>0.98805114400000005</v>
      </c>
      <c r="T7" s="20">
        <v>5.7458379280000003</v>
      </c>
      <c r="U7" s="20">
        <v>1.895435153</v>
      </c>
      <c r="V7" s="20">
        <v>5.5690959099999997</v>
      </c>
      <c r="W7" s="20">
        <v>1.5097214329999999</v>
      </c>
      <c r="X7" s="20">
        <v>0.66289388400000004</v>
      </c>
      <c r="Y7" s="20">
        <v>0.98986421999999996</v>
      </c>
      <c r="Z7" s="20">
        <v>3.4471762830000001</v>
      </c>
      <c r="AA7" s="20">
        <v>0.64706695199999997</v>
      </c>
      <c r="AB7" s="20">
        <v>18.11571739</v>
      </c>
      <c r="AC7" s="20">
        <v>2.3309984090000002</v>
      </c>
      <c r="AD7" s="20">
        <v>1.7936917E-2</v>
      </c>
      <c r="AE7" s="20">
        <v>3.204908858</v>
      </c>
      <c r="AF7" s="20">
        <v>6.0432380590000001</v>
      </c>
      <c r="AG7" s="20">
        <v>0.69191635600000001</v>
      </c>
      <c r="AH7" s="20">
        <v>2.5765560559999998</v>
      </c>
      <c r="AI7" s="20">
        <v>0.49340904800000002</v>
      </c>
      <c r="AJ7" s="20">
        <v>0.10478937300000001</v>
      </c>
      <c r="AK7" s="20">
        <v>0.43179658399999998</v>
      </c>
      <c r="AL7" s="20">
        <v>4.7297644999999999E-2</v>
      </c>
      <c r="AM7" s="20">
        <v>0.31028366600000001</v>
      </c>
      <c r="AN7" s="20">
        <v>5.5484142E-2</v>
      </c>
      <c r="AO7" s="20">
        <v>0.13842853499999999</v>
      </c>
      <c r="AP7" s="20">
        <v>1.8473856E-2</v>
      </c>
      <c r="AQ7" s="20">
        <v>0.109976828</v>
      </c>
      <c r="AR7" s="20">
        <v>1.5588309999999999E-2</v>
      </c>
      <c r="AS7" s="20">
        <v>0.124676275</v>
      </c>
      <c r="AT7" s="20">
        <v>0.173632649</v>
      </c>
      <c r="AU7" s="20">
        <v>3.126510793</v>
      </c>
      <c r="AV7" s="147">
        <v>0.36043753000000001</v>
      </c>
      <c r="AW7" s="206"/>
      <c r="AX7" s="21" t="s">
        <v>188</v>
      </c>
      <c r="AY7" s="20">
        <v>0.96699999999999997</v>
      </c>
      <c r="AZ7" s="21">
        <v>1.0999999999999999E-2</v>
      </c>
      <c r="BA7" s="21" t="s">
        <v>188</v>
      </c>
      <c r="BB7" s="21">
        <v>8.3089999999999993</v>
      </c>
      <c r="BC7" s="20">
        <v>4.9000000000000002E-2</v>
      </c>
      <c r="BD7" s="20">
        <v>12.157</v>
      </c>
      <c r="BE7" s="21">
        <v>8.3000000000000004E-2</v>
      </c>
      <c r="BF7" s="21">
        <v>0.16</v>
      </c>
      <c r="BG7" s="21">
        <v>4.96</v>
      </c>
      <c r="BH7" s="20">
        <v>3.694</v>
      </c>
      <c r="BI7" s="20">
        <v>2.5139999999999998</v>
      </c>
      <c r="BJ7" s="147">
        <v>3.149</v>
      </c>
      <c r="BK7" s="139"/>
      <c r="BL7" s="58">
        <f t="shared" si="1"/>
        <v>1.9769776309523812E-2</v>
      </c>
      <c r="BM7" s="58">
        <f t="shared" si="2"/>
        <v>5.3014320267857151</v>
      </c>
      <c r="BN7" s="58">
        <f t="shared" si="3"/>
        <v>2.4765451348214289</v>
      </c>
      <c r="BO7" s="58">
        <f t="shared" si="4"/>
        <v>0.14031046681547618</v>
      </c>
      <c r="BP7" s="58">
        <f t="shared" si="5"/>
        <v>2.9406284047619049E-2</v>
      </c>
      <c r="BQ7" s="58">
        <f t="shared" si="6"/>
        <v>0.17100708119047622</v>
      </c>
      <c r="BR7" s="58">
        <f t="shared" si="7"/>
        <v>5.6411760505952382E-2</v>
      </c>
      <c r="BS7" s="58">
        <f t="shared" si="8"/>
        <v>0.16574690208333334</v>
      </c>
      <c r="BT7" s="58">
        <f t="shared" si="9"/>
        <v>4.4932185505952384E-2</v>
      </c>
      <c r="BU7" s="58">
        <f t="shared" si="10"/>
        <v>1.9728984642857147E-2</v>
      </c>
      <c r="BV7" s="58">
        <f t="shared" si="11"/>
        <v>2.9460244642857143E-2</v>
      </c>
      <c r="BW7" s="58">
        <f t="shared" si="12"/>
        <v>0.10259453223214286</v>
      </c>
      <c r="BX7" s="58">
        <f t="shared" si="13"/>
        <v>1.9257944999999999E-2</v>
      </c>
      <c r="BY7" s="58">
        <f t="shared" si="14"/>
        <v>0.53915825565476194</v>
      </c>
      <c r="BZ7" s="58">
        <f t="shared" si="15"/>
        <v>6.9374952648809524E-2</v>
      </c>
      <c r="CA7" s="58">
        <f t="shared" si="16"/>
        <v>5.3383681547619047E-4</v>
      </c>
      <c r="CB7" s="58">
        <f t="shared" si="17"/>
        <v>9.5384192202380952E-2</v>
      </c>
      <c r="CC7" s="58">
        <f t="shared" si="18"/>
        <v>0.17985827556547618</v>
      </c>
      <c r="CD7" s="58">
        <f t="shared" si="19"/>
        <v>2.0592748690476191E-2</v>
      </c>
      <c r="CE7" s="58">
        <f t="shared" si="20"/>
        <v>7.6683215952380951E-2</v>
      </c>
      <c r="CF7" s="58">
        <f t="shared" si="21"/>
        <v>1.4684793095238095E-2</v>
      </c>
      <c r="CG7" s="58">
        <f t="shared" si="22"/>
        <v>3.1187313392857146E-3</v>
      </c>
      <c r="CH7" s="58">
        <f t="shared" si="23"/>
        <v>1.2851088809523809E-2</v>
      </c>
      <c r="CI7" s="58">
        <f t="shared" si="24"/>
        <v>1.4076680059523809E-3</v>
      </c>
      <c r="CJ7" s="58">
        <f t="shared" si="25"/>
        <v>9.2346329166666675E-3</v>
      </c>
      <c r="CK7" s="58">
        <f t="shared" si="26"/>
        <v>1.6513137500000002E-3</v>
      </c>
      <c r="CL7" s="58">
        <f t="shared" si="27"/>
        <v>4.119896875E-3</v>
      </c>
      <c r="CM7" s="58">
        <f t="shared" si="28"/>
        <v>5.4981714285714286E-4</v>
      </c>
      <c r="CN7" s="58">
        <f t="shared" si="29"/>
        <v>3.273119880952381E-3</v>
      </c>
      <c r="CO7" s="58">
        <f t="shared" si="30"/>
        <v>4.6393779761904762E-4</v>
      </c>
      <c r="CP7" s="58">
        <f t="shared" si="31"/>
        <v>3.7106034226190476E-3</v>
      </c>
      <c r="CQ7" s="58">
        <f t="shared" si="32"/>
        <v>5.1676383630952383E-3</v>
      </c>
      <c r="CR7" s="58">
        <f t="shared" si="33"/>
        <v>9.3050916458333327E-2</v>
      </c>
      <c r="CS7" s="169">
        <f t="shared" si="34"/>
        <v>1.072730744047619E-2</v>
      </c>
      <c r="CT7" s="225"/>
      <c r="CU7" s="58" t="s">
        <v>188</v>
      </c>
      <c r="CV7" s="58">
        <f t="shared" si="35"/>
        <v>28.779761904761905</v>
      </c>
      <c r="CW7" s="58">
        <f t="shared" si="36"/>
        <v>0.32738095238095238</v>
      </c>
      <c r="CX7" s="58" t="s">
        <v>188</v>
      </c>
      <c r="CY7" s="58">
        <f t="shared" si="36"/>
        <v>247.29166666666666</v>
      </c>
      <c r="CZ7" s="58">
        <f t="shared" si="36"/>
        <v>1.4583333333333335</v>
      </c>
      <c r="DA7" s="58">
        <f t="shared" si="36"/>
        <v>361.8154761904762</v>
      </c>
      <c r="DB7" s="58">
        <f t="shared" si="36"/>
        <v>2.4702380952380953</v>
      </c>
      <c r="DC7" s="58">
        <f t="shared" si="36"/>
        <v>4.7619047619047619</v>
      </c>
      <c r="DD7" s="58">
        <f t="shared" si="36"/>
        <v>147.61904761904762</v>
      </c>
      <c r="DE7" s="58">
        <f t="shared" si="36"/>
        <v>109.94047619047619</v>
      </c>
      <c r="DF7" s="58">
        <f t="shared" si="36"/>
        <v>74.821428571428569</v>
      </c>
      <c r="DG7" s="169">
        <f t="shared" si="37"/>
        <v>93.720238095238102</v>
      </c>
      <c r="DM7" s="8">
        <v>4.7619047619047619</v>
      </c>
      <c r="DN7" s="8">
        <v>5.3014320267857151</v>
      </c>
    </row>
    <row r="8" spans="1:118" s="8" customFormat="1">
      <c r="A8" s="8" t="s">
        <v>267</v>
      </c>
      <c r="B8" s="154">
        <v>1</v>
      </c>
      <c r="C8" s="154">
        <v>1</v>
      </c>
      <c r="D8" s="154">
        <v>1</v>
      </c>
      <c r="E8" s="9" t="s">
        <v>263</v>
      </c>
      <c r="F8" s="10" t="s">
        <v>268</v>
      </c>
      <c r="G8" s="21">
        <v>1.0009999999999999</v>
      </c>
      <c r="H8" s="21">
        <v>30</v>
      </c>
      <c r="I8" s="21">
        <f t="shared" si="39"/>
        <v>29.970029970029973</v>
      </c>
      <c r="J8" s="20">
        <v>1</v>
      </c>
      <c r="K8" s="20">
        <f t="shared" si="38"/>
        <v>29.970029970029973</v>
      </c>
      <c r="L8" s="20">
        <v>1</v>
      </c>
      <c r="M8" s="20">
        <f t="shared" si="0"/>
        <v>29.970029970029973</v>
      </c>
      <c r="N8" s="147"/>
      <c r="O8" s="20">
        <v>4.1224324159999997</v>
      </c>
      <c r="P8" s="20">
        <v>799.53908699999999</v>
      </c>
      <c r="Q8" s="20">
        <v>351.49669840000001</v>
      </c>
      <c r="R8" s="20">
        <v>24.821378559999999</v>
      </c>
      <c r="S8" s="20">
        <v>1.7508843329999999</v>
      </c>
      <c r="T8" s="20">
        <v>5.5339081439999998</v>
      </c>
      <c r="U8" s="20">
        <v>17.41759712</v>
      </c>
      <c r="V8" s="20">
        <v>9.1667599729999996</v>
      </c>
      <c r="W8" s="20">
        <v>6.8684846229999996</v>
      </c>
      <c r="X8" s="20">
        <v>2.3347054310000002</v>
      </c>
      <c r="Y8" s="20">
        <v>2.5594112830000002</v>
      </c>
      <c r="Z8" s="20">
        <v>28.085632109999999</v>
      </c>
      <c r="AA8" s="20">
        <v>2.500544799</v>
      </c>
      <c r="AB8" s="20">
        <v>5.6802062930000004</v>
      </c>
      <c r="AC8" s="20">
        <v>0.99858964299999997</v>
      </c>
      <c r="AD8" s="20">
        <v>0.122311425</v>
      </c>
      <c r="AE8" s="20">
        <v>11.64587641</v>
      </c>
      <c r="AF8" s="20">
        <v>22.769731790000002</v>
      </c>
      <c r="AG8" s="20">
        <v>2.4879202610000002</v>
      </c>
      <c r="AH8" s="20">
        <v>9.1220264990000004</v>
      </c>
      <c r="AI8" s="20">
        <v>1.7040162679999999</v>
      </c>
      <c r="AJ8" s="20">
        <v>0.355686587</v>
      </c>
      <c r="AK8" s="20">
        <v>1.3619837699999999</v>
      </c>
      <c r="AL8" s="20">
        <v>0.14786437499999999</v>
      </c>
      <c r="AM8" s="20">
        <v>0.91763137400000006</v>
      </c>
      <c r="AN8" s="20">
        <v>0.152360939</v>
      </c>
      <c r="AO8" s="20">
        <v>0.38226640499999998</v>
      </c>
      <c r="AP8" s="20">
        <v>4.9840620000000002E-2</v>
      </c>
      <c r="AQ8" s="20">
        <v>0.30985323599999998</v>
      </c>
      <c r="AR8" s="20">
        <v>4.2779209999999998E-2</v>
      </c>
      <c r="AS8" s="20">
        <v>0.82783914400000003</v>
      </c>
      <c r="AT8" s="20">
        <v>0.33284373299999997</v>
      </c>
      <c r="AU8" s="20">
        <v>1.120817408</v>
      </c>
      <c r="AV8" s="147">
        <v>2.970588641</v>
      </c>
      <c r="AW8" s="206"/>
      <c r="AX8" s="21">
        <v>3.0000000000000001E-3</v>
      </c>
      <c r="AY8" s="20">
        <v>3.7189999999999999</v>
      </c>
      <c r="AZ8" s="21">
        <v>1.0999999999999999E-2</v>
      </c>
      <c r="BA8" s="21" t="s">
        <v>188</v>
      </c>
      <c r="BB8" s="21">
        <v>11.321999999999999</v>
      </c>
      <c r="BC8" s="20">
        <v>9.8000000000000004E-2</v>
      </c>
      <c r="BD8" s="20">
        <v>42.366999999999997</v>
      </c>
      <c r="BE8" s="21">
        <v>1.2E-2</v>
      </c>
      <c r="BF8" s="21">
        <v>0.752</v>
      </c>
      <c r="BG8" s="21">
        <v>0.86499999999999999</v>
      </c>
      <c r="BH8" s="20">
        <v>1.825</v>
      </c>
      <c r="BI8" s="20">
        <v>1.5429999999999999</v>
      </c>
      <c r="BJ8" s="147">
        <v>14.778</v>
      </c>
      <c r="BK8" s="139"/>
      <c r="BL8" s="58">
        <f t="shared" si="1"/>
        <v>0.12354942305694305</v>
      </c>
      <c r="BM8" s="58">
        <f t="shared" si="2"/>
        <v>23.962210399600401</v>
      </c>
      <c r="BN8" s="58">
        <f t="shared" si="3"/>
        <v>10.534366585414588</v>
      </c>
      <c r="BO8" s="58">
        <f t="shared" si="4"/>
        <v>0.74389745934065943</v>
      </c>
      <c r="BP8" s="58">
        <f t="shared" si="5"/>
        <v>5.2474055934065934E-2</v>
      </c>
      <c r="BQ8" s="58">
        <f t="shared" si="6"/>
        <v>0.16585139292707293</v>
      </c>
      <c r="BR8" s="58">
        <f t="shared" si="7"/>
        <v>0.5220059076923077</v>
      </c>
      <c r="BS8" s="58">
        <f t="shared" si="8"/>
        <v>0.27472807111888115</v>
      </c>
      <c r="BT8" s="58">
        <f t="shared" si="9"/>
        <v>0.20584869</v>
      </c>
      <c r="BU8" s="58">
        <f t="shared" si="10"/>
        <v>6.9971191738261745E-2</v>
      </c>
      <c r="BV8" s="58">
        <f t="shared" si="11"/>
        <v>7.670563285714288E-2</v>
      </c>
      <c r="BW8" s="58">
        <f t="shared" si="12"/>
        <v>0.84172723606393607</v>
      </c>
      <c r="BX8" s="58">
        <f t="shared" si="13"/>
        <v>7.4941402567432577E-2</v>
      </c>
      <c r="BY8" s="58">
        <f t="shared" si="14"/>
        <v>0.17023595283716286</v>
      </c>
      <c r="BZ8" s="58">
        <f t="shared" si="15"/>
        <v>2.9927761528471531E-2</v>
      </c>
      <c r="CA8" s="58">
        <f t="shared" si="16"/>
        <v>3.6656770729270732E-3</v>
      </c>
      <c r="CB8" s="58">
        <f t="shared" si="17"/>
        <v>0.34902726503496506</v>
      </c>
      <c r="CC8" s="58">
        <f t="shared" si="18"/>
        <v>0.68240954415584432</v>
      </c>
      <c r="CD8" s="58">
        <f t="shared" si="19"/>
        <v>7.4563044785214805E-2</v>
      </c>
      <c r="CE8" s="58">
        <f t="shared" si="20"/>
        <v>0.27338740756243762</v>
      </c>
      <c r="CF8" s="58">
        <f t="shared" si="21"/>
        <v>5.1069418621378621E-2</v>
      </c>
      <c r="CG8" s="58">
        <f t="shared" si="22"/>
        <v>1.0659937672327674E-2</v>
      </c>
      <c r="CH8" s="58">
        <f t="shared" si="23"/>
        <v>4.0818694405594408E-2</v>
      </c>
      <c r="CI8" s="58">
        <f t="shared" si="24"/>
        <v>4.4314997502497505E-3</v>
      </c>
      <c r="CJ8" s="58">
        <f t="shared" si="25"/>
        <v>2.7501439780219784E-2</v>
      </c>
      <c r="CK8" s="58">
        <f t="shared" si="26"/>
        <v>4.5662619080919084E-3</v>
      </c>
      <c r="CL8" s="58">
        <f t="shared" si="27"/>
        <v>1.1456535614385616E-2</v>
      </c>
      <c r="CM8" s="58">
        <f t="shared" si="28"/>
        <v>1.4937248751248752E-3</v>
      </c>
      <c r="CN8" s="58">
        <f t="shared" si="29"/>
        <v>9.2863107692307701E-3</v>
      </c>
      <c r="CO8" s="58">
        <f t="shared" si="30"/>
        <v>1.282094205794206E-3</v>
      </c>
      <c r="CP8" s="58">
        <f t="shared" si="31"/>
        <v>2.4810363956043961E-2</v>
      </c>
      <c r="CQ8" s="58">
        <f t="shared" si="32"/>
        <v>9.9753366533466541E-3</v>
      </c>
      <c r="CR8" s="58">
        <f t="shared" si="33"/>
        <v>3.3590931308691313E-2</v>
      </c>
      <c r="CS8" s="169">
        <f t="shared" si="34"/>
        <v>8.902863059940061E-2</v>
      </c>
      <c r="CT8" s="225"/>
      <c r="CU8" s="58">
        <f t="shared" ref="CU8:CU69" si="40">AX8*$M8</f>
        <v>8.9910089910089919E-2</v>
      </c>
      <c r="CV8" s="58">
        <f t="shared" si="35"/>
        <v>111.45854145854146</v>
      </c>
      <c r="CW8" s="58">
        <f t="shared" si="36"/>
        <v>0.32967032967032966</v>
      </c>
      <c r="CX8" s="58" t="s">
        <v>188</v>
      </c>
      <c r="CY8" s="58">
        <f t="shared" si="36"/>
        <v>339.32067932067935</v>
      </c>
      <c r="CZ8" s="58">
        <f t="shared" si="36"/>
        <v>2.9370629370629375</v>
      </c>
      <c r="DA8" s="58">
        <f t="shared" si="36"/>
        <v>1269.7402597402597</v>
      </c>
      <c r="DB8" s="58">
        <f t="shared" si="36"/>
        <v>0.35964035964035967</v>
      </c>
      <c r="DC8" s="58">
        <f t="shared" si="36"/>
        <v>22.537462537462538</v>
      </c>
      <c r="DD8" s="58">
        <f t="shared" si="36"/>
        <v>25.924075924075925</v>
      </c>
      <c r="DE8" s="58">
        <f t="shared" si="36"/>
        <v>54.695304695304699</v>
      </c>
      <c r="DF8" s="58">
        <f t="shared" si="36"/>
        <v>46.243756243756245</v>
      </c>
      <c r="DG8" s="169">
        <f t="shared" si="37"/>
        <v>442.89710289710297</v>
      </c>
      <c r="DM8" s="8">
        <v>22.537462537462538</v>
      </c>
      <c r="DN8" s="8">
        <v>23.962210399600401</v>
      </c>
    </row>
    <row r="9" spans="1:118" s="8" customFormat="1">
      <c r="A9" s="8" t="s">
        <v>267</v>
      </c>
      <c r="B9" s="154">
        <v>1</v>
      </c>
      <c r="C9" s="154">
        <v>2</v>
      </c>
      <c r="D9" s="154">
        <v>1</v>
      </c>
      <c r="E9" s="9" t="s">
        <v>263</v>
      </c>
      <c r="F9" s="10" t="s">
        <v>269</v>
      </c>
      <c r="G9" s="21">
        <v>1.034</v>
      </c>
      <c r="H9" s="21">
        <v>30</v>
      </c>
      <c r="I9" s="21">
        <f t="shared" si="39"/>
        <v>29.013539651837522</v>
      </c>
      <c r="J9" s="20">
        <v>1</v>
      </c>
      <c r="K9" s="20">
        <f t="shared" si="38"/>
        <v>29.013539651837522</v>
      </c>
      <c r="L9" s="20">
        <v>1</v>
      </c>
      <c r="M9" s="20">
        <f t="shared" si="0"/>
        <v>29.013539651837522</v>
      </c>
      <c r="N9" s="147"/>
      <c r="O9" s="20">
        <v>4.4877017800000001</v>
      </c>
      <c r="P9" s="20">
        <v>786.86108249999995</v>
      </c>
      <c r="Q9" s="20">
        <v>336.046695</v>
      </c>
      <c r="R9" s="20">
        <v>27.575220940000001</v>
      </c>
      <c r="S9" s="20">
        <v>1.830593637</v>
      </c>
      <c r="T9" s="20">
        <v>5.7860851440000003</v>
      </c>
      <c r="U9" s="20">
        <v>18.029684249999999</v>
      </c>
      <c r="V9" s="20">
        <v>12.480652620000001</v>
      </c>
      <c r="W9" s="20">
        <v>8.1062575310000007</v>
      </c>
      <c r="X9" s="20">
        <v>2.6419885129999998</v>
      </c>
      <c r="Y9" s="20">
        <v>2.7403631960000001</v>
      </c>
      <c r="Z9" s="20">
        <v>29.46801211</v>
      </c>
      <c r="AA9" s="20">
        <v>2.4789134530000001</v>
      </c>
      <c r="AB9" s="20">
        <v>5.1498574269999997</v>
      </c>
      <c r="AC9" s="20">
        <v>0.93641085199999996</v>
      </c>
      <c r="AD9" s="20">
        <v>0.12925779000000001</v>
      </c>
      <c r="AE9" s="20">
        <v>12.91717362</v>
      </c>
      <c r="AF9" s="20">
        <v>26.322669659999999</v>
      </c>
      <c r="AG9" s="20">
        <v>2.8813999510000001</v>
      </c>
      <c r="AH9" s="20">
        <v>10.38551475</v>
      </c>
      <c r="AI9" s="20">
        <v>1.9696271700000001</v>
      </c>
      <c r="AJ9" s="20">
        <v>0.407858153</v>
      </c>
      <c r="AK9" s="20">
        <v>1.5600246449999999</v>
      </c>
      <c r="AL9" s="20">
        <v>0.16798077</v>
      </c>
      <c r="AM9" s="20">
        <v>1.0367496169999999</v>
      </c>
      <c r="AN9" s="20">
        <v>0.16927035200000001</v>
      </c>
      <c r="AO9" s="20">
        <v>0.415371781</v>
      </c>
      <c r="AP9" s="20">
        <v>5.3682803000000001E-2</v>
      </c>
      <c r="AQ9" s="20">
        <v>0.32715025599999997</v>
      </c>
      <c r="AR9" s="20">
        <v>4.3503086000000003E-2</v>
      </c>
      <c r="AS9" s="20">
        <v>0.93290094899999998</v>
      </c>
      <c r="AT9" s="20">
        <v>0.32589689300000002</v>
      </c>
      <c r="AU9" s="20">
        <v>0.75938221800000005</v>
      </c>
      <c r="AV9" s="147">
        <v>3.2807807160000002</v>
      </c>
      <c r="AW9" s="206"/>
      <c r="AX9" s="21">
        <v>1.0999999999999999E-2</v>
      </c>
      <c r="AY9" s="20">
        <v>4.5410000000000004</v>
      </c>
      <c r="AZ9" s="21">
        <v>1.2E-2</v>
      </c>
      <c r="BA9" s="21" t="s">
        <v>188</v>
      </c>
      <c r="BB9" s="21">
        <v>10.356</v>
      </c>
      <c r="BC9" s="20">
        <v>8.3000000000000004E-2</v>
      </c>
      <c r="BD9" s="20">
        <v>50.329000000000001</v>
      </c>
      <c r="BE9" s="21">
        <v>1.4999999999999999E-2</v>
      </c>
      <c r="BF9" s="21">
        <v>0.80100000000000005</v>
      </c>
      <c r="BG9" s="21">
        <v>0.93899999999999995</v>
      </c>
      <c r="BH9" s="20">
        <v>1.88</v>
      </c>
      <c r="BI9" s="20">
        <v>1.736</v>
      </c>
      <c r="BJ9" s="147">
        <v>18.378</v>
      </c>
      <c r="BK9" s="139"/>
      <c r="BL9" s="58">
        <f t="shared" si="1"/>
        <v>0.13020411353965183</v>
      </c>
      <c r="BM9" s="58">
        <f t="shared" si="2"/>
        <v>22.829625217601546</v>
      </c>
      <c r="BN9" s="58">
        <f t="shared" si="3"/>
        <v>9.7499041102514497</v>
      </c>
      <c r="BO9" s="58">
        <f t="shared" si="4"/>
        <v>0.80005476615087034</v>
      </c>
      <c r="BP9" s="58">
        <f t="shared" si="5"/>
        <v>5.3112001073500961E-2</v>
      </c>
      <c r="BQ9" s="58">
        <f t="shared" si="6"/>
        <v>0.16787481075435204</v>
      </c>
      <c r="BR9" s="58">
        <f t="shared" si="7"/>
        <v>0.52310495889748543</v>
      </c>
      <c r="BS9" s="58">
        <f t="shared" si="8"/>
        <v>0.3621079096711799</v>
      </c>
      <c r="BT9" s="58">
        <f t="shared" si="9"/>
        <v>0.23519122430367506</v>
      </c>
      <c r="BU9" s="58">
        <f t="shared" si="10"/>
        <v>7.6653438481624744E-2</v>
      </c>
      <c r="BV9" s="58">
        <f t="shared" si="11"/>
        <v>7.9507636247582197E-2</v>
      </c>
      <c r="BW9" s="58">
        <f t="shared" si="12"/>
        <v>0.85497133781431334</v>
      </c>
      <c r="BX9" s="58">
        <f t="shared" si="13"/>
        <v>7.1922053762088975E-2</v>
      </c>
      <c r="BY9" s="58">
        <f t="shared" si="14"/>
        <v>0.14941559265957446</v>
      </c>
      <c r="BZ9" s="58">
        <f t="shared" si="15"/>
        <v>2.7168593384912957E-2</v>
      </c>
      <c r="CA9" s="58">
        <f t="shared" si="16"/>
        <v>3.750226015473888E-3</v>
      </c>
      <c r="CB9" s="58">
        <f t="shared" si="17"/>
        <v>0.37477292901353965</v>
      </c>
      <c r="CC9" s="58">
        <f t="shared" si="18"/>
        <v>0.76371381992263043</v>
      </c>
      <c r="CD9" s="58">
        <f t="shared" si="19"/>
        <v>8.3599611731141193E-2</v>
      </c>
      <c r="CE9" s="58">
        <f t="shared" si="20"/>
        <v>0.30132054400386848</v>
      </c>
      <c r="CF9" s="58">
        <f t="shared" si="21"/>
        <v>5.7145855996131527E-2</v>
      </c>
      <c r="CG9" s="58">
        <f t="shared" si="22"/>
        <v>1.1833408694390713E-2</v>
      </c>
      <c r="CH9" s="58">
        <f t="shared" si="23"/>
        <v>4.5261836895551258E-2</v>
      </c>
      <c r="CI9" s="58">
        <f t="shared" si="24"/>
        <v>4.873716731141199E-3</v>
      </c>
      <c r="CJ9" s="58">
        <f t="shared" si="25"/>
        <v>3.0079776121856864E-2</v>
      </c>
      <c r="CK9" s="58">
        <f t="shared" si="26"/>
        <v>4.9111320696324954E-3</v>
      </c>
      <c r="CL9" s="58">
        <f t="shared" si="27"/>
        <v>1.2051405638297872E-2</v>
      </c>
      <c r="CM9" s="58">
        <f t="shared" si="28"/>
        <v>1.5575281334622823E-3</v>
      </c>
      <c r="CN9" s="58">
        <f t="shared" si="29"/>
        <v>9.4917869245647948E-3</v>
      </c>
      <c r="CO9" s="58">
        <f t="shared" si="30"/>
        <v>1.2621785106382978E-3</v>
      </c>
      <c r="CP9" s="58">
        <f t="shared" si="31"/>
        <v>2.7066758675048354E-2</v>
      </c>
      <c r="CQ9" s="58">
        <f t="shared" si="32"/>
        <v>9.4554224274661508E-3</v>
      </c>
      <c r="CR9" s="58">
        <f t="shared" si="33"/>
        <v>2.2032366092843324E-2</v>
      </c>
      <c r="CS9" s="169">
        <f t="shared" si="34"/>
        <v>9.5187061392649902E-2</v>
      </c>
      <c r="CT9" s="225"/>
      <c r="CU9" s="58">
        <f t="shared" si="40"/>
        <v>0.31914893617021273</v>
      </c>
      <c r="CV9" s="58">
        <f t="shared" si="35"/>
        <v>131.7504835589942</v>
      </c>
      <c r="CW9" s="58">
        <f t="shared" si="36"/>
        <v>0.34816247582205029</v>
      </c>
      <c r="CX9" s="58" t="s">
        <v>188</v>
      </c>
      <c r="CY9" s="58">
        <f t="shared" si="36"/>
        <v>300.46421663442936</v>
      </c>
      <c r="CZ9" s="58">
        <f t="shared" si="36"/>
        <v>2.4081237911025144</v>
      </c>
      <c r="DA9" s="58">
        <f t="shared" si="36"/>
        <v>1460.2224371373306</v>
      </c>
      <c r="DB9" s="58">
        <f t="shared" si="36"/>
        <v>0.4352030947775628</v>
      </c>
      <c r="DC9" s="58">
        <f t="shared" si="36"/>
        <v>23.239845261121857</v>
      </c>
      <c r="DD9" s="58">
        <f t="shared" si="36"/>
        <v>27.243713733075431</v>
      </c>
      <c r="DE9" s="58">
        <f t="shared" si="36"/>
        <v>54.54545454545454</v>
      </c>
      <c r="DF9" s="58">
        <f t="shared" si="36"/>
        <v>50.367504835589941</v>
      </c>
      <c r="DG9" s="169">
        <f t="shared" si="37"/>
        <v>533.21083172146996</v>
      </c>
      <c r="DM9" s="8">
        <v>23.239845261121857</v>
      </c>
      <c r="DN9" s="8">
        <v>22.829625217601546</v>
      </c>
    </row>
    <row r="10" spans="1:118" s="8" customFormat="1">
      <c r="A10" s="8" t="s">
        <v>267</v>
      </c>
      <c r="B10" s="154">
        <v>1</v>
      </c>
      <c r="C10" s="154">
        <v>3</v>
      </c>
      <c r="D10" s="154">
        <v>1</v>
      </c>
      <c r="E10" s="9" t="s">
        <v>263</v>
      </c>
      <c r="F10" s="10" t="s">
        <v>270</v>
      </c>
      <c r="G10" s="21">
        <v>1.006</v>
      </c>
      <c r="H10" s="21">
        <v>30</v>
      </c>
      <c r="I10" s="21">
        <f t="shared" si="39"/>
        <v>29.821073558648113</v>
      </c>
      <c r="J10" s="20">
        <v>1</v>
      </c>
      <c r="K10" s="20">
        <f t="shared" si="38"/>
        <v>29.821073558648113</v>
      </c>
      <c r="L10" s="20">
        <v>1</v>
      </c>
      <c r="M10" s="20">
        <f t="shared" si="0"/>
        <v>29.821073558648113</v>
      </c>
      <c r="N10" s="147"/>
      <c r="O10" s="20">
        <v>3.5272368809999999</v>
      </c>
      <c r="P10" s="20">
        <v>660.11865260000002</v>
      </c>
      <c r="Q10" s="20">
        <v>314.68379959999999</v>
      </c>
      <c r="R10" s="20">
        <v>22.08130822</v>
      </c>
      <c r="S10" s="20">
        <v>1.4662683700000001</v>
      </c>
      <c r="T10" s="20">
        <v>4.8359245709999996</v>
      </c>
      <c r="U10" s="20">
        <v>15.514662250000001</v>
      </c>
      <c r="V10" s="20">
        <v>9.8126622129999994</v>
      </c>
      <c r="W10" s="20">
        <v>6.3931530079999996</v>
      </c>
      <c r="X10" s="20">
        <v>2.076582986</v>
      </c>
      <c r="Y10" s="20">
        <v>2.2783684489999998</v>
      </c>
      <c r="Z10" s="20">
        <v>24.706597479999999</v>
      </c>
      <c r="AA10" s="20">
        <v>2.105249449</v>
      </c>
      <c r="AB10" s="20">
        <v>4.8885715769999996</v>
      </c>
      <c r="AC10" s="20">
        <v>0.79563002699999996</v>
      </c>
      <c r="AD10" s="20">
        <v>0.12700690000000001</v>
      </c>
      <c r="AE10" s="20">
        <v>10.72296785</v>
      </c>
      <c r="AF10" s="20">
        <v>21.307803440000001</v>
      </c>
      <c r="AG10" s="20">
        <v>2.3241236879999998</v>
      </c>
      <c r="AH10" s="20">
        <v>8.530800867</v>
      </c>
      <c r="AI10" s="20">
        <v>1.5855837530000001</v>
      </c>
      <c r="AJ10" s="20">
        <v>0.33025137799999998</v>
      </c>
      <c r="AK10" s="20">
        <v>1.2574657950000001</v>
      </c>
      <c r="AL10" s="20">
        <v>0.13611683599999999</v>
      </c>
      <c r="AM10" s="20">
        <v>0.847366548</v>
      </c>
      <c r="AN10" s="20">
        <v>0.13918371900000001</v>
      </c>
      <c r="AO10" s="20">
        <v>0.34606988700000002</v>
      </c>
      <c r="AP10" s="20">
        <v>4.5018592000000003E-2</v>
      </c>
      <c r="AQ10" s="20">
        <v>0.280747568</v>
      </c>
      <c r="AR10" s="20">
        <v>3.6931349000000002E-2</v>
      </c>
      <c r="AS10" s="20">
        <v>0.76661034299999997</v>
      </c>
      <c r="AT10" s="20">
        <v>0.277607516</v>
      </c>
      <c r="AU10" s="20">
        <v>0.61289905499999997</v>
      </c>
      <c r="AV10" s="147">
        <v>2.709755162</v>
      </c>
      <c r="AW10" s="206"/>
      <c r="AX10" s="21" t="s">
        <v>188</v>
      </c>
      <c r="AY10" s="20">
        <v>3.4849999999999999</v>
      </c>
      <c r="AZ10" s="21">
        <v>8.9999999999999993E-3</v>
      </c>
      <c r="BA10" s="21" t="s">
        <v>188</v>
      </c>
      <c r="BB10" s="21">
        <v>9.9610000000000003</v>
      </c>
      <c r="BC10" s="20">
        <v>6.3E-2</v>
      </c>
      <c r="BD10" s="20">
        <v>39.546999999999997</v>
      </c>
      <c r="BE10" s="21">
        <v>2.3E-2</v>
      </c>
      <c r="BF10" s="21">
        <v>0.64</v>
      </c>
      <c r="BG10" s="21">
        <v>0.67</v>
      </c>
      <c r="BH10" s="20">
        <v>1.7110000000000001</v>
      </c>
      <c r="BI10" s="20">
        <v>1.383</v>
      </c>
      <c r="BJ10" s="147">
        <v>13.257999999999999</v>
      </c>
      <c r="BK10" s="139"/>
      <c r="BL10" s="58">
        <f t="shared" si="1"/>
        <v>0.10518599048707754</v>
      </c>
      <c r="BM10" s="58">
        <f t="shared" si="2"/>
        <v>19.685446896620281</v>
      </c>
      <c r="BN10" s="58">
        <f t="shared" si="3"/>
        <v>9.3842087355864798</v>
      </c>
      <c r="BO10" s="58">
        <f t="shared" si="4"/>
        <v>0.65848831669980123</v>
      </c>
      <c r="BP10" s="58">
        <f t="shared" si="5"/>
        <v>4.3725696918489071E-2</v>
      </c>
      <c r="BQ10" s="58">
        <f t="shared" si="6"/>
        <v>0.1442124623558648</v>
      </c>
      <c r="BR10" s="58">
        <f t="shared" si="7"/>
        <v>0.46266388419483107</v>
      </c>
      <c r="BS10" s="58">
        <f t="shared" si="8"/>
        <v>0.29262412166003976</v>
      </c>
      <c r="BT10" s="58">
        <f t="shared" si="9"/>
        <v>0.19065068612326044</v>
      </c>
      <c r="BU10" s="58">
        <f t="shared" si="10"/>
        <v>6.1925933976143141E-2</v>
      </c>
      <c r="BV10" s="58">
        <f t="shared" si="11"/>
        <v>6.7943393111332004E-2</v>
      </c>
      <c r="BW10" s="58">
        <f t="shared" si="12"/>
        <v>0.73677726083499007</v>
      </c>
      <c r="BX10" s="58">
        <f t="shared" si="13"/>
        <v>6.2780798677932403E-2</v>
      </c>
      <c r="BY10" s="58">
        <f t="shared" si="14"/>
        <v>0.14578245259443337</v>
      </c>
      <c r="BZ10" s="58">
        <f t="shared" si="15"/>
        <v>2.3726541560636184E-2</v>
      </c>
      <c r="CA10" s="58">
        <f t="shared" si="16"/>
        <v>3.7874821073558655E-3</v>
      </c>
      <c r="CB10" s="58">
        <f t="shared" si="17"/>
        <v>0.31977041302186882</v>
      </c>
      <c r="CC10" s="58">
        <f t="shared" si="18"/>
        <v>0.63542157375745534</v>
      </c>
      <c r="CD10" s="58">
        <f t="shared" si="19"/>
        <v>6.9307863459244529E-2</v>
      </c>
      <c r="CE10" s="58">
        <f t="shared" si="20"/>
        <v>0.25439764016898608</v>
      </c>
      <c r="CF10" s="58">
        <f t="shared" si="21"/>
        <v>4.7283809731610338E-2</v>
      </c>
      <c r="CG10" s="58">
        <f t="shared" si="22"/>
        <v>9.8484506361829031E-3</v>
      </c>
      <c r="CH10" s="58">
        <f t="shared" si="23"/>
        <v>3.7498979970178932E-2</v>
      </c>
      <c r="CI10" s="58">
        <f t="shared" si="24"/>
        <v>4.0591501789264415E-3</v>
      </c>
      <c r="CJ10" s="58">
        <f t="shared" si="25"/>
        <v>2.5269380159045729E-2</v>
      </c>
      <c r="CK10" s="58">
        <f t="shared" si="26"/>
        <v>4.150607922465209E-3</v>
      </c>
      <c r="CL10" s="58">
        <f t="shared" si="27"/>
        <v>1.0320175556660042E-2</v>
      </c>
      <c r="CM10" s="58">
        <f t="shared" si="28"/>
        <v>1.3425027435387674E-3</v>
      </c>
      <c r="CN10" s="58">
        <f t="shared" si="29"/>
        <v>8.3721938767395646E-3</v>
      </c>
      <c r="CO10" s="58">
        <f t="shared" si="30"/>
        <v>1.1013324751491056E-3</v>
      </c>
      <c r="CP10" s="58">
        <f t="shared" si="31"/>
        <v>2.2861143429423459E-2</v>
      </c>
      <c r="CQ10" s="58">
        <f t="shared" si="32"/>
        <v>8.2785541550695844E-3</v>
      </c>
      <c r="CR10" s="58">
        <f t="shared" si="33"/>
        <v>1.8277307803180914E-2</v>
      </c>
      <c r="CS10" s="169">
        <f t="shared" si="34"/>
        <v>8.0807808011928425E-2</v>
      </c>
      <c r="CT10" s="225"/>
      <c r="CU10" s="58" t="s">
        <v>188</v>
      </c>
      <c r="CV10" s="58">
        <f t="shared" si="35"/>
        <v>103.92644135188867</v>
      </c>
      <c r="CW10" s="58">
        <f t="shared" si="36"/>
        <v>0.26838966202783299</v>
      </c>
      <c r="CX10" s="58" t="s">
        <v>188</v>
      </c>
      <c r="CY10" s="58">
        <f t="shared" si="36"/>
        <v>297.04771371769385</v>
      </c>
      <c r="CZ10" s="58">
        <f t="shared" si="36"/>
        <v>1.8787276341948311</v>
      </c>
      <c r="DA10" s="58">
        <f t="shared" si="36"/>
        <v>1179.3339960238568</v>
      </c>
      <c r="DB10" s="58">
        <f t="shared" si="36"/>
        <v>0.68588469184890655</v>
      </c>
      <c r="DC10" s="58">
        <f t="shared" si="36"/>
        <v>19.085487077534793</v>
      </c>
      <c r="DD10" s="58">
        <f t="shared" si="36"/>
        <v>19.980119284294236</v>
      </c>
      <c r="DE10" s="58">
        <f t="shared" si="36"/>
        <v>51.023856858846926</v>
      </c>
      <c r="DF10" s="58">
        <f t="shared" si="36"/>
        <v>41.242544731610337</v>
      </c>
      <c r="DG10" s="169">
        <f t="shared" si="37"/>
        <v>395.36779324055664</v>
      </c>
      <c r="DM10" s="8">
        <v>19.085487077534793</v>
      </c>
      <c r="DN10" s="8">
        <v>19.685446896620281</v>
      </c>
    </row>
    <row r="11" spans="1:118" s="8" customFormat="1">
      <c r="A11" s="8" t="s">
        <v>271</v>
      </c>
      <c r="B11" s="154">
        <v>2</v>
      </c>
      <c r="C11" s="154">
        <v>1</v>
      </c>
      <c r="D11" s="154">
        <v>1</v>
      </c>
      <c r="E11" s="9" t="s">
        <v>263</v>
      </c>
      <c r="F11" s="10" t="s">
        <v>272</v>
      </c>
      <c r="G11" s="21">
        <v>1.0049999999999999</v>
      </c>
      <c r="H11" s="21">
        <v>30</v>
      </c>
      <c r="I11" s="21">
        <f t="shared" si="39"/>
        <v>29.850746268656721</v>
      </c>
      <c r="J11" s="20">
        <v>1</v>
      </c>
      <c r="K11" s="20">
        <f t="shared" si="38"/>
        <v>29.850746268656721</v>
      </c>
      <c r="L11" s="20">
        <v>1</v>
      </c>
      <c r="M11" s="20">
        <f t="shared" si="0"/>
        <v>29.850746268656721</v>
      </c>
      <c r="N11" s="147"/>
      <c r="O11" s="20">
        <v>0.92196681999999996</v>
      </c>
      <c r="P11" s="20">
        <v>109.2939308</v>
      </c>
      <c r="Q11" s="20">
        <v>35.597244199999999</v>
      </c>
      <c r="R11" s="20">
        <v>5.6676377809999998</v>
      </c>
      <c r="S11" s="20">
        <v>0.79108054699999997</v>
      </c>
      <c r="T11" s="20">
        <v>2.6308986719999998</v>
      </c>
      <c r="U11" s="20">
        <v>2.0479290520000002</v>
      </c>
      <c r="V11" s="20">
        <v>5.5333138530000001</v>
      </c>
      <c r="W11" s="20">
        <v>2.0242800590000001</v>
      </c>
      <c r="X11" s="20">
        <v>0.99338776699999998</v>
      </c>
      <c r="Y11" s="20">
        <v>1.4007349389999999</v>
      </c>
      <c r="Z11" s="20">
        <v>3.6048580559999999</v>
      </c>
      <c r="AA11" s="20">
        <v>0.52911777699999996</v>
      </c>
      <c r="AB11" s="20">
        <v>5.6758336959999998</v>
      </c>
      <c r="AC11" s="20">
        <v>1.612569022</v>
      </c>
      <c r="AD11" s="20">
        <v>2.2213796000000001E-2</v>
      </c>
      <c r="AE11" s="20">
        <v>4.0562531589999997</v>
      </c>
      <c r="AF11" s="20">
        <v>7.9172301479999998</v>
      </c>
      <c r="AG11" s="20">
        <v>0.88040735800000003</v>
      </c>
      <c r="AH11" s="20">
        <v>3.4032908399999999</v>
      </c>
      <c r="AI11" s="20">
        <v>0.644088247</v>
      </c>
      <c r="AJ11" s="20">
        <v>0.13410308100000001</v>
      </c>
      <c r="AK11" s="20">
        <v>0.54804592500000004</v>
      </c>
      <c r="AL11" s="20">
        <v>5.9550751999999998E-2</v>
      </c>
      <c r="AM11" s="20">
        <v>0.40485101600000001</v>
      </c>
      <c r="AN11" s="20">
        <v>7.0974785999999998E-2</v>
      </c>
      <c r="AO11" s="20">
        <v>0.18878784600000001</v>
      </c>
      <c r="AP11" s="20">
        <v>2.4911737999999999E-2</v>
      </c>
      <c r="AQ11" s="20">
        <v>0.155224796</v>
      </c>
      <c r="AR11" s="20">
        <v>2.1460380000000001E-2</v>
      </c>
      <c r="AS11" s="20">
        <v>0.114638852</v>
      </c>
      <c r="AT11" s="20">
        <v>0.13004020899999999</v>
      </c>
      <c r="AU11" s="20">
        <v>0.38302538000000003</v>
      </c>
      <c r="AV11" s="147">
        <v>0.58746540199999997</v>
      </c>
      <c r="AW11" s="206"/>
      <c r="AX11" s="21" t="s">
        <v>188</v>
      </c>
      <c r="AY11" s="20">
        <v>1.2729999999999999</v>
      </c>
      <c r="AZ11" s="21">
        <v>1.2999999999999999E-2</v>
      </c>
      <c r="BA11" s="21" t="s">
        <v>188</v>
      </c>
      <c r="BB11" s="21">
        <v>9.8309999999999995</v>
      </c>
      <c r="BC11" s="20">
        <v>3.6999999999999998E-2</v>
      </c>
      <c r="BD11" s="20">
        <v>17.824000000000002</v>
      </c>
      <c r="BE11" s="21">
        <v>1.7000000000000001E-2</v>
      </c>
      <c r="BF11" s="21">
        <v>0.106</v>
      </c>
      <c r="BG11" s="21">
        <v>0.71399999999999997</v>
      </c>
      <c r="BH11" s="20">
        <v>1.8160000000000001</v>
      </c>
      <c r="BI11" s="20">
        <v>0.81299999999999994</v>
      </c>
      <c r="BJ11" s="147">
        <v>5.1639999999999997</v>
      </c>
      <c r="BK11" s="139"/>
      <c r="BL11" s="58">
        <f t="shared" si="1"/>
        <v>2.75213976119403E-2</v>
      </c>
      <c r="BM11" s="58">
        <f t="shared" si="2"/>
        <v>3.2625053970149258</v>
      </c>
      <c r="BN11" s="58">
        <f t="shared" si="3"/>
        <v>1.0626043044776119</v>
      </c>
      <c r="BO11" s="58">
        <f t="shared" si="4"/>
        <v>0.16918321734328362</v>
      </c>
      <c r="BP11" s="58">
        <f t="shared" si="5"/>
        <v>2.361434468656717E-2</v>
      </c>
      <c r="BQ11" s="58">
        <f t="shared" si="6"/>
        <v>7.8534288716417919E-2</v>
      </c>
      <c r="BR11" s="58">
        <f t="shared" si="7"/>
        <v>6.1132210507462703E-2</v>
      </c>
      <c r="BS11" s="58">
        <f t="shared" si="8"/>
        <v>0.16517354785074631</v>
      </c>
      <c r="BT11" s="58">
        <f t="shared" si="9"/>
        <v>6.042627041791046E-2</v>
      </c>
      <c r="BU11" s="58">
        <f t="shared" si="10"/>
        <v>2.9653366179104482E-2</v>
      </c>
      <c r="BV11" s="58">
        <f t="shared" si="11"/>
        <v>4.1812983253731346E-2</v>
      </c>
      <c r="BW11" s="58">
        <f t="shared" si="12"/>
        <v>0.10760770316417911</v>
      </c>
      <c r="BX11" s="58">
        <f t="shared" si="13"/>
        <v>1.5794560507462689E-2</v>
      </c>
      <c r="BY11" s="58">
        <f t="shared" si="14"/>
        <v>0.16942787152238808</v>
      </c>
      <c r="BZ11" s="58">
        <f t="shared" si="15"/>
        <v>4.813638871641792E-2</v>
      </c>
      <c r="CA11" s="58">
        <f t="shared" si="16"/>
        <v>6.6309838805970165E-4</v>
      </c>
      <c r="CB11" s="58">
        <f t="shared" si="17"/>
        <v>0.12108218385074627</v>
      </c>
      <c r="CC11" s="58">
        <f t="shared" si="18"/>
        <v>0.2363352282985075</v>
      </c>
      <c r="CD11" s="58">
        <f t="shared" si="19"/>
        <v>2.6280816656716423E-2</v>
      </c>
      <c r="CE11" s="58">
        <f t="shared" si="20"/>
        <v>0.10159077134328359</v>
      </c>
      <c r="CF11" s="58">
        <f t="shared" si="21"/>
        <v>1.9226514835820895E-2</v>
      </c>
      <c r="CG11" s="58">
        <f t="shared" si="22"/>
        <v>4.003077044776121E-3</v>
      </c>
      <c r="CH11" s="58">
        <f t="shared" si="23"/>
        <v>1.6359579850746271E-2</v>
      </c>
      <c r="CI11" s="58">
        <f t="shared" si="24"/>
        <v>1.7776343880597017E-3</v>
      </c>
      <c r="CJ11" s="58">
        <f t="shared" si="25"/>
        <v>1.2085104955223884E-2</v>
      </c>
      <c r="CK11" s="58">
        <f t="shared" si="26"/>
        <v>2.1186503283582092E-3</v>
      </c>
      <c r="CL11" s="58">
        <f t="shared" si="27"/>
        <v>5.6354580895522401E-3</v>
      </c>
      <c r="CM11" s="58">
        <f t="shared" si="28"/>
        <v>7.4363397014925385E-4</v>
      </c>
      <c r="CN11" s="58">
        <f t="shared" si="29"/>
        <v>4.6335760000000004E-3</v>
      </c>
      <c r="CO11" s="58">
        <f t="shared" si="30"/>
        <v>6.4060835820895531E-4</v>
      </c>
      <c r="CP11" s="58">
        <f t="shared" si="31"/>
        <v>3.4220552835820899E-3</v>
      </c>
      <c r="CQ11" s="58">
        <f t="shared" si="32"/>
        <v>3.8817972835820899E-3</v>
      </c>
      <c r="CR11" s="58">
        <f t="shared" si="33"/>
        <v>1.1433593432835825E-2</v>
      </c>
      <c r="CS11" s="169">
        <f t="shared" si="34"/>
        <v>1.7536280656716422E-2</v>
      </c>
      <c r="CT11" s="225"/>
      <c r="CU11" s="58" t="s">
        <v>188</v>
      </c>
      <c r="CV11" s="58">
        <f t="shared" si="35"/>
        <v>38</v>
      </c>
      <c r="CW11" s="58">
        <f t="shared" si="36"/>
        <v>0.38805970149253738</v>
      </c>
      <c r="CX11" s="58" t="s">
        <v>188</v>
      </c>
      <c r="CY11" s="58">
        <f t="shared" si="36"/>
        <v>293.46268656716421</v>
      </c>
      <c r="CZ11" s="58">
        <f t="shared" si="36"/>
        <v>1.1044776119402986</v>
      </c>
      <c r="DA11" s="58">
        <f t="shared" si="36"/>
        <v>532.05970149253744</v>
      </c>
      <c r="DB11" s="58">
        <f t="shared" si="36"/>
        <v>0.50746268656716431</v>
      </c>
      <c r="DC11" s="58">
        <f t="shared" si="36"/>
        <v>3.1641791044776122</v>
      </c>
      <c r="DD11" s="58">
        <f t="shared" si="36"/>
        <v>21.313432835820898</v>
      </c>
      <c r="DE11" s="58">
        <f t="shared" si="36"/>
        <v>54.208955223880608</v>
      </c>
      <c r="DF11" s="58">
        <f t="shared" si="36"/>
        <v>24.268656716417912</v>
      </c>
      <c r="DG11" s="169">
        <f t="shared" si="37"/>
        <v>154.14925373134329</v>
      </c>
      <c r="DM11" s="8">
        <v>3.1641791044776122</v>
      </c>
      <c r="DN11" s="8">
        <v>3.2625053970149258</v>
      </c>
    </row>
    <row r="12" spans="1:118" s="8" customFormat="1">
      <c r="A12" s="8" t="s">
        <v>271</v>
      </c>
      <c r="B12" s="154">
        <v>2</v>
      </c>
      <c r="C12" s="154">
        <v>2</v>
      </c>
      <c r="D12" s="154">
        <v>1</v>
      </c>
      <c r="E12" s="9" t="s">
        <v>263</v>
      </c>
      <c r="F12" s="10" t="s">
        <v>273</v>
      </c>
      <c r="G12" s="21">
        <v>1.0049999999999999</v>
      </c>
      <c r="H12" s="21">
        <v>30</v>
      </c>
      <c r="I12" s="21">
        <f t="shared" si="39"/>
        <v>29.850746268656721</v>
      </c>
      <c r="J12" s="20">
        <v>1</v>
      </c>
      <c r="K12" s="20">
        <f t="shared" si="38"/>
        <v>29.850746268656721</v>
      </c>
      <c r="L12" s="20">
        <v>1</v>
      </c>
      <c r="M12" s="20">
        <f t="shared" si="0"/>
        <v>29.850746268656721</v>
      </c>
      <c r="N12" s="147"/>
      <c r="O12" s="20">
        <v>1.043292729</v>
      </c>
      <c r="P12" s="20">
        <v>115.59257820000001</v>
      </c>
      <c r="Q12" s="20">
        <v>35.72727081</v>
      </c>
      <c r="R12" s="20">
        <v>6.611896389</v>
      </c>
      <c r="S12" s="20">
        <v>0.83357182399999996</v>
      </c>
      <c r="T12" s="20">
        <v>2.7626598379999998</v>
      </c>
      <c r="U12" s="20">
        <v>2.0997396799999999</v>
      </c>
      <c r="V12" s="20">
        <v>6.5575917180000003</v>
      </c>
      <c r="W12" s="20">
        <v>2.3278914240000002</v>
      </c>
      <c r="X12" s="20">
        <v>1.0625855829999999</v>
      </c>
      <c r="Y12" s="20">
        <v>1.508425941</v>
      </c>
      <c r="Z12" s="20">
        <v>3.4939169149999998</v>
      </c>
      <c r="AA12" s="20">
        <v>0.53138488299999997</v>
      </c>
      <c r="AB12" s="20">
        <v>5.8997911439999999</v>
      </c>
      <c r="AC12" s="20">
        <v>1.648073481</v>
      </c>
      <c r="AD12" s="20">
        <v>2.2781586E-2</v>
      </c>
      <c r="AE12" s="20">
        <v>4.4851306080000004</v>
      </c>
      <c r="AF12" s="20">
        <v>8.963574113</v>
      </c>
      <c r="AG12" s="20">
        <v>0.98541129599999999</v>
      </c>
      <c r="AH12" s="20">
        <v>3.8241187750000001</v>
      </c>
      <c r="AI12" s="20">
        <v>0.713505693</v>
      </c>
      <c r="AJ12" s="20">
        <v>0.14816189299999999</v>
      </c>
      <c r="AK12" s="20">
        <v>0.61442878999999995</v>
      </c>
      <c r="AL12" s="20">
        <v>6.7349539E-2</v>
      </c>
      <c r="AM12" s="20">
        <v>0.43305358900000002</v>
      </c>
      <c r="AN12" s="20">
        <v>7.7669560999999998E-2</v>
      </c>
      <c r="AO12" s="20">
        <v>0.19827020200000001</v>
      </c>
      <c r="AP12" s="20">
        <v>2.6220434000000001E-2</v>
      </c>
      <c r="AQ12" s="20">
        <v>0.16115849400000001</v>
      </c>
      <c r="AR12" s="20">
        <v>2.2416520999999998E-2</v>
      </c>
      <c r="AS12" s="20">
        <v>0.11584185</v>
      </c>
      <c r="AT12" s="20">
        <v>0.111759043</v>
      </c>
      <c r="AU12" s="20">
        <v>0.47424502600000001</v>
      </c>
      <c r="AV12" s="147">
        <v>0.65529357099999996</v>
      </c>
      <c r="AW12" s="206"/>
      <c r="AX12" s="21" t="s">
        <v>188</v>
      </c>
      <c r="AY12" s="20">
        <v>1.4350000000000001</v>
      </c>
      <c r="AZ12" s="21">
        <v>1.2999999999999999E-2</v>
      </c>
      <c r="BA12" s="21" t="s">
        <v>188</v>
      </c>
      <c r="BB12" s="21">
        <v>9.8130000000000006</v>
      </c>
      <c r="BC12" s="20">
        <v>3.6999999999999998E-2</v>
      </c>
      <c r="BD12" s="20">
        <v>18.466000000000001</v>
      </c>
      <c r="BE12" s="21">
        <v>2.3E-2</v>
      </c>
      <c r="BF12" s="21">
        <v>0.111</v>
      </c>
      <c r="BG12" s="21">
        <v>0.72299999999999998</v>
      </c>
      <c r="BH12" s="20">
        <v>1.8540000000000001</v>
      </c>
      <c r="BI12" s="20">
        <v>0.88</v>
      </c>
      <c r="BJ12" s="147">
        <v>5.9770000000000003</v>
      </c>
      <c r="BK12" s="139"/>
      <c r="BL12" s="58">
        <f t="shared" si="1"/>
        <v>3.1143066537313437E-2</v>
      </c>
      <c r="BM12" s="58">
        <f t="shared" si="2"/>
        <v>3.4505247223880606</v>
      </c>
      <c r="BN12" s="58">
        <f t="shared" si="3"/>
        <v>1.0664856958208957</v>
      </c>
      <c r="BO12" s="58">
        <f t="shared" si="4"/>
        <v>0.19737004146268661</v>
      </c>
      <c r="BP12" s="58">
        <f t="shared" si="5"/>
        <v>2.4882741014925377E-2</v>
      </c>
      <c r="BQ12" s="58">
        <f t="shared" si="6"/>
        <v>8.2467457850746273E-2</v>
      </c>
      <c r="BR12" s="58">
        <f t="shared" si="7"/>
        <v>6.2678796417910451E-2</v>
      </c>
      <c r="BS12" s="58">
        <f t="shared" si="8"/>
        <v>0.19574900650746271</v>
      </c>
      <c r="BT12" s="58">
        <f t="shared" si="9"/>
        <v>6.9489296238805995E-2</v>
      </c>
      <c r="BU12" s="58">
        <f t="shared" si="10"/>
        <v>3.1718972626865675E-2</v>
      </c>
      <c r="BV12" s="58">
        <f t="shared" si="11"/>
        <v>4.5027640029850755E-2</v>
      </c>
      <c r="BW12" s="58">
        <f t="shared" si="12"/>
        <v>0.10429602731343285</v>
      </c>
      <c r="BX12" s="58">
        <f t="shared" si="13"/>
        <v>1.5862235313432838E-2</v>
      </c>
      <c r="BY12" s="58">
        <f t="shared" si="14"/>
        <v>0.17611316847761196</v>
      </c>
      <c r="BZ12" s="58">
        <f t="shared" si="15"/>
        <v>4.9196223313432839E-2</v>
      </c>
      <c r="CA12" s="58">
        <f t="shared" si="16"/>
        <v>6.8004734328358215E-4</v>
      </c>
      <c r="CB12" s="58">
        <f t="shared" si="17"/>
        <v>0.13388449576119407</v>
      </c>
      <c r="CC12" s="58">
        <f t="shared" si="18"/>
        <v>0.26756937650746271</v>
      </c>
      <c r="CD12" s="58">
        <f t="shared" si="19"/>
        <v>2.9415262567164185E-2</v>
      </c>
      <c r="CE12" s="58">
        <f t="shared" si="20"/>
        <v>0.11415279925373135</v>
      </c>
      <c r="CF12" s="58">
        <f t="shared" si="21"/>
        <v>2.1298677402985078E-2</v>
      </c>
      <c r="CG12" s="58">
        <f t="shared" si="22"/>
        <v>4.4227430746268661E-3</v>
      </c>
      <c r="CH12" s="58">
        <f t="shared" si="23"/>
        <v>1.8341157910447763E-2</v>
      </c>
      <c r="CI12" s="58">
        <f t="shared" si="24"/>
        <v>2.0104340000000006E-3</v>
      </c>
      <c r="CJ12" s="58">
        <f t="shared" si="25"/>
        <v>1.2926972805970152E-2</v>
      </c>
      <c r="CK12" s="58">
        <f t="shared" si="26"/>
        <v>2.3184943582089555E-3</v>
      </c>
      <c r="CL12" s="58">
        <f t="shared" si="27"/>
        <v>5.918513492537315E-3</v>
      </c>
      <c r="CM12" s="58">
        <f t="shared" si="28"/>
        <v>7.8269952238805987E-4</v>
      </c>
      <c r="CN12" s="58">
        <f t="shared" si="29"/>
        <v>4.8107013134328367E-3</v>
      </c>
      <c r="CO12" s="58">
        <f t="shared" si="30"/>
        <v>6.6914988059701497E-4</v>
      </c>
      <c r="CP12" s="58">
        <f t="shared" si="31"/>
        <v>3.4579656716417911E-3</v>
      </c>
      <c r="CQ12" s="58">
        <f t="shared" si="32"/>
        <v>3.3360908358208959E-3</v>
      </c>
      <c r="CR12" s="58">
        <f t="shared" si="33"/>
        <v>1.4156567940298509E-2</v>
      </c>
      <c r="CS12" s="169">
        <f t="shared" ref="CS12:CS47" si="41">(AV12*$K12)/1000</f>
        <v>1.9561002119402985E-2</v>
      </c>
      <c r="CT12" s="225"/>
      <c r="CU12" s="58" t="s">
        <v>188</v>
      </c>
      <c r="CV12" s="58">
        <f t="shared" si="35"/>
        <v>42.835820895522396</v>
      </c>
      <c r="CW12" s="58">
        <f t="shared" si="36"/>
        <v>0.38805970149253738</v>
      </c>
      <c r="CX12" s="58" t="s">
        <v>188</v>
      </c>
      <c r="CY12" s="58">
        <f t="shared" si="36"/>
        <v>292.92537313432842</v>
      </c>
      <c r="CZ12" s="58">
        <f t="shared" si="36"/>
        <v>1.1044776119402986</v>
      </c>
      <c r="DA12" s="58">
        <f t="shared" si="36"/>
        <v>551.22388059701507</v>
      </c>
      <c r="DB12" s="58">
        <f t="shared" si="36"/>
        <v>0.68656716417910457</v>
      </c>
      <c r="DC12" s="58">
        <f t="shared" si="36"/>
        <v>3.3134328358208962</v>
      </c>
      <c r="DD12" s="58">
        <f t="shared" si="36"/>
        <v>21.582089552238809</v>
      </c>
      <c r="DE12" s="58">
        <f t="shared" si="36"/>
        <v>55.343283582089562</v>
      </c>
      <c r="DF12" s="58">
        <f t="shared" si="36"/>
        <v>26.268656716417915</v>
      </c>
      <c r="DG12" s="169">
        <f t="shared" si="37"/>
        <v>178.41791044776124</v>
      </c>
      <c r="DM12" s="8">
        <v>3.3134328358208962</v>
      </c>
      <c r="DN12" s="8">
        <v>3.4505247223880606</v>
      </c>
    </row>
    <row r="13" spans="1:118" s="8" customFormat="1">
      <c r="A13" s="8" t="s">
        <v>271</v>
      </c>
      <c r="B13" s="154">
        <v>2</v>
      </c>
      <c r="C13" s="154">
        <v>3</v>
      </c>
      <c r="D13" s="154">
        <v>1</v>
      </c>
      <c r="E13" s="9" t="s">
        <v>263</v>
      </c>
      <c r="F13" s="10" t="s">
        <v>274</v>
      </c>
      <c r="G13" s="21">
        <v>1.0169999999999999</v>
      </c>
      <c r="H13" s="21">
        <v>30</v>
      </c>
      <c r="I13" s="21">
        <f t="shared" si="39"/>
        <v>29.498525073746315</v>
      </c>
      <c r="J13" s="20">
        <v>1</v>
      </c>
      <c r="K13" s="20">
        <f t="shared" si="38"/>
        <v>29.498525073746315</v>
      </c>
      <c r="L13" s="20">
        <v>1</v>
      </c>
      <c r="M13" s="20">
        <f t="shared" si="0"/>
        <v>29.498525073746315</v>
      </c>
      <c r="N13" s="147"/>
      <c r="O13" s="20">
        <v>1.126071029</v>
      </c>
      <c r="P13" s="20">
        <v>103.8770057</v>
      </c>
      <c r="Q13" s="20">
        <v>36.414207179999998</v>
      </c>
      <c r="R13" s="20">
        <v>7.126090788</v>
      </c>
      <c r="S13" s="20">
        <v>0.82852429800000005</v>
      </c>
      <c r="T13" s="20">
        <v>2.8718193190000001</v>
      </c>
      <c r="U13" s="20">
        <v>2.239268982</v>
      </c>
      <c r="V13" s="20">
        <v>6.1216726609999998</v>
      </c>
      <c r="W13" s="20">
        <v>2.5577247569999999</v>
      </c>
      <c r="X13" s="20">
        <v>1.171411022</v>
      </c>
      <c r="Y13" s="20">
        <v>1.494812974</v>
      </c>
      <c r="Z13" s="20">
        <v>3.2687419360000001</v>
      </c>
      <c r="AA13" s="20">
        <v>0.46781914299999999</v>
      </c>
      <c r="AB13" s="20">
        <v>5.9050033539999998</v>
      </c>
      <c r="AC13" s="20">
        <v>1.6352052109999999</v>
      </c>
      <c r="AD13" s="20">
        <v>2.1197726E-2</v>
      </c>
      <c r="AE13" s="20">
        <v>4.7455781290000001</v>
      </c>
      <c r="AF13" s="20">
        <v>9.7178926659999991</v>
      </c>
      <c r="AG13" s="20">
        <v>1.069343266</v>
      </c>
      <c r="AH13" s="20">
        <v>4.1285392859999996</v>
      </c>
      <c r="AI13" s="20">
        <v>0.78121827200000005</v>
      </c>
      <c r="AJ13" s="20">
        <v>0.164852161</v>
      </c>
      <c r="AK13" s="20">
        <v>0.66755406299999998</v>
      </c>
      <c r="AL13" s="20">
        <v>7.2677857999999998E-2</v>
      </c>
      <c r="AM13" s="20">
        <v>0.46943616999999999</v>
      </c>
      <c r="AN13" s="20">
        <v>8.3520629999999998E-2</v>
      </c>
      <c r="AO13" s="20">
        <v>0.20922755400000001</v>
      </c>
      <c r="AP13" s="20">
        <v>2.7633573000000002E-2</v>
      </c>
      <c r="AQ13" s="20">
        <v>0.166199346</v>
      </c>
      <c r="AR13" s="20">
        <v>2.2408279E-2</v>
      </c>
      <c r="AS13" s="20">
        <v>0.117562238</v>
      </c>
      <c r="AT13" s="20">
        <v>0.105491971</v>
      </c>
      <c r="AU13" s="20">
        <v>0.46503390900000002</v>
      </c>
      <c r="AV13" s="147">
        <v>0.74033441099999997</v>
      </c>
      <c r="AW13" s="206"/>
      <c r="AX13" s="21" t="s">
        <v>188</v>
      </c>
      <c r="AY13" s="20">
        <v>1.5489999999999999</v>
      </c>
      <c r="AZ13" s="21">
        <v>1.2999999999999999E-2</v>
      </c>
      <c r="BA13" s="21" t="s">
        <v>188</v>
      </c>
      <c r="BB13" s="21">
        <v>9.7970000000000006</v>
      </c>
      <c r="BC13" s="20">
        <v>4.4999999999999998E-2</v>
      </c>
      <c r="BD13" s="20">
        <v>19.344999999999999</v>
      </c>
      <c r="BE13" s="21">
        <v>2.1000000000000001E-2</v>
      </c>
      <c r="BF13" s="21">
        <v>9.9000000000000005E-2</v>
      </c>
      <c r="BG13" s="21">
        <v>0.68799999999999994</v>
      </c>
      <c r="BH13" s="20">
        <v>1.859</v>
      </c>
      <c r="BI13" s="20">
        <v>0.91800000000000004</v>
      </c>
      <c r="BJ13" s="147">
        <v>6.2990000000000004</v>
      </c>
      <c r="BK13" s="139"/>
      <c r="BL13" s="58">
        <f t="shared" si="1"/>
        <v>3.3217434483775808E-2</v>
      </c>
      <c r="BM13" s="58">
        <f t="shared" si="2"/>
        <v>3.0642184572271391</v>
      </c>
      <c r="BN13" s="58">
        <f t="shared" si="3"/>
        <v>1.0741654035398231</v>
      </c>
      <c r="BO13" s="58">
        <f t="shared" si="4"/>
        <v>0.21020916778761062</v>
      </c>
      <c r="BP13" s="58">
        <f t="shared" si="5"/>
        <v>2.4440244778761066E-2</v>
      </c>
      <c r="BQ13" s="58">
        <f t="shared" si="6"/>
        <v>8.4714434188790558E-2</v>
      </c>
      <c r="BR13" s="58">
        <f t="shared" si="7"/>
        <v>6.6055132212389386E-2</v>
      </c>
      <c r="BS13" s="58">
        <f t="shared" si="8"/>
        <v>0.18058031448377582</v>
      </c>
      <c r="BT13" s="58">
        <f t="shared" si="9"/>
        <v>7.5449107876106203E-2</v>
      </c>
      <c r="BU13" s="58">
        <f t="shared" si="10"/>
        <v>3.45548974041298E-2</v>
      </c>
      <c r="BV13" s="58">
        <f t="shared" si="11"/>
        <v>4.4094777994100297E-2</v>
      </c>
      <c r="BW13" s="58">
        <f t="shared" si="12"/>
        <v>9.6423065958702064E-2</v>
      </c>
      <c r="BX13" s="58">
        <f t="shared" si="13"/>
        <v>1.3799974719764012E-2</v>
      </c>
      <c r="BY13" s="58">
        <f t="shared" si="14"/>
        <v>0.17418888949852507</v>
      </c>
      <c r="BZ13" s="58">
        <f t="shared" si="15"/>
        <v>4.8236141917404135E-2</v>
      </c>
      <c r="CA13" s="58">
        <f t="shared" si="16"/>
        <v>6.2530165191740416E-4</v>
      </c>
      <c r="CB13" s="58">
        <f t="shared" si="17"/>
        <v>0.13998755542772864</v>
      </c>
      <c r="CC13" s="58">
        <f t="shared" si="18"/>
        <v>0.28666350047197642</v>
      </c>
      <c r="CD13" s="58">
        <f t="shared" si="19"/>
        <v>3.1544049144542778E-2</v>
      </c>
      <c r="CE13" s="58">
        <f t="shared" si="20"/>
        <v>0.1217858196460177</v>
      </c>
      <c r="CF13" s="58">
        <f t="shared" si="21"/>
        <v>2.3044786784660768E-2</v>
      </c>
      <c r="CG13" s="58">
        <f t="shared" si="22"/>
        <v>4.8628956047197637E-3</v>
      </c>
      <c r="CH13" s="58">
        <f t="shared" si="23"/>
        <v>1.9691860265486728E-2</v>
      </c>
      <c r="CI13" s="58">
        <f t="shared" si="24"/>
        <v>2.1438896165191742E-3</v>
      </c>
      <c r="CJ13" s="58">
        <f t="shared" si="25"/>
        <v>1.3847674631268438E-2</v>
      </c>
      <c r="CK13" s="58">
        <f t="shared" si="26"/>
        <v>2.4637353982300885E-3</v>
      </c>
      <c r="CL13" s="58">
        <f t="shared" si="27"/>
        <v>6.1719042477876114E-3</v>
      </c>
      <c r="CM13" s="58">
        <f t="shared" si="28"/>
        <v>8.1514964601769923E-4</v>
      </c>
      <c r="CN13" s="58">
        <f t="shared" si="29"/>
        <v>4.9026355752212394E-3</v>
      </c>
      <c r="CO13" s="58">
        <f t="shared" si="30"/>
        <v>6.6101117994100305E-4</v>
      </c>
      <c r="CP13" s="58">
        <f t="shared" si="31"/>
        <v>3.4679126253687317E-3</v>
      </c>
      <c r="CQ13" s="58">
        <f t="shared" si="32"/>
        <v>3.1118575516224196E-3</v>
      </c>
      <c r="CR13" s="58">
        <f t="shared" si="33"/>
        <v>1.3717814424778763E-2</v>
      </c>
      <c r="CS13" s="169">
        <f t="shared" si="41"/>
        <v>2.1838773185840706E-2</v>
      </c>
      <c r="CT13" s="225"/>
      <c r="CU13" s="58" t="s">
        <v>188</v>
      </c>
      <c r="CV13" s="58">
        <f t="shared" si="35"/>
        <v>45.693215339233042</v>
      </c>
      <c r="CW13" s="58">
        <f t="shared" si="36"/>
        <v>0.38348082595870209</v>
      </c>
      <c r="CX13" s="58" t="s">
        <v>188</v>
      </c>
      <c r="CY13" s="58">
        <f t="shared" si="36"/>
        <v>288.99705014749264</v>
      </c>
      <c r="CZ13" s="58">
        <f t="shared" si="36"/>
        <v>1.3274336283185841</v>
      </c>
      <c r="DA13" s="58">
        <f t="shared" si="36"/>
        <v>570.64896755162238</v>
      </c>
      <c r="DB13" s="58">
        <f t="shared" si="36"/>
        <v>0.61946902654867264</v>
      </c>
      <c r="DC13" s="58">
        <f t="shared" si="36"/>
        <v>2.9203539823008855</v>
      </c>
      <c r="DD13" s="58">
        <f t="shared" si="36"/>
        <v>20.294985250737462</v>
      </c>
      <c r="DE13" s="58">
        <f t="shared" si="36"/>
        <v>54.837758112094399</v>
      </c>
      <c r="DF13" s="58">
        <f t="shared" si="36"/>
        <v>27.079646017699119</v>
      </c>
      <c r="DG13" s="169">
        <f t="shared" si="37"/>
        <v>185.81120943952806</v>
      </c>
      <c r="DM13" s="8">
        <v>2.9203539823008855</v>
      </c>
      <c r="DN13" s="8">
        <v>3.0642184572271391</v>
      </c>
    </row>
    <row r="14" spans="1:118" s="8" customFormat="1">
      <c r="A14" s="8" t="s">
        <v>275</v>
      </c>
      <c r="B14" s="154">
        <v>3</v>
      </c>
      <c r="C14" s="154">
        <v>1</v>
      </c>
      <c r="D14" s="154">
        <v>1</v>
      </c>
      <c r="E14" s="9" t="s">
        <v>263</v>
      </c>
      <c r="F14" s="10" t="s">
        <v>276</v>
      </c>
      <c r="G14" s="21">
        <v>1.0249999999999999</v>
      </c>
      <c r="H14" s="21">
        <v>30</v>
      </c>
      <c r="I14" s="21">
        <f t="shared" si="39"/>
        <v>29.26829268292683</v>
      </c>
      <c r="J14" s="20">
        <v>1</v>
      </c>
      <c r="K14" s="20">
        <f t="shared" si="38"/>
        <v>29.26829268292683</v>
      </c>
      <c r="L14" s="20">
        <v>1</v>
      </c>
      <c r="M14" s="20">
        <f t="shared" si="0"/>
        <v>29.26829268292683</v>
      </c>
      <c r="N14" s="147"/>
      <c r="O14" s="20">
        <v>5.7833495810000004</v>
      </c>
      <c r="P14" s="20">
        <v>1085.4814590000001</v>
      </c>
      <c r="Q14" s="20">
        <v>271.95331429999999</v>
      </c>
      <c r="R14" s="20">
        <v>39.082111009999998</v>
      </c>
      <c r="S14" s="20">
        <v>2.305733182</v>
      </c>
      <c r="T14" s="20">
        <v>6.8695740809999997</v>
      </c>
      <c r="U14" s="20">
        <v>27.422433439999999</v>
      </c>
      <c r="V14" s="20">
        <v>15.60773356</v>
      </c>
      <c r="W14" s="20">
        <v>9.6157852419999994</v>
      </c>
      <c r="X14" s="20">
        <v>2.3238551670000001</v>
      </c>
      <c r="Y14" s="20">
        <v>2.865671275</v>
      </c>
      <c r="Z14" s="20">
        <v>42.347725799999999</v>
      </c>
      <c r="AA14" s="20">
        <v>3.4289329159999999</v>
      </c>
      <c r="AB14" s="20">
        <v>2.740535462</v>
      </c>
      <c r="AC14" s="20">
        <v>0.96919548499999997</v>
      </c>
      <c r="AD14" s="20">
        <v>0.139351892</v>
      </c>
      <c r="AE14" s="20">
        <v>12.3215597</v>
      </c>
      <c r="AF14" s="20">
        <v>23.519470160000001</v>
      </c>
      <c r="AG14" s="20">
        <v>2.5025145750000002</v>
      </c>
      <c r="AH14" s="20">
        <v>8.9863760369999994</v>
      </c>
      <c r="AI14" s="20">
        <v>1.6199873979999999</v>
      </c>
      <c r="AJ14" s="20">
        <v>0.342903334</v>
      </c>
      <c r="AK14" s="20">
        <v>1.3054042800000001</v>
      </c>
      <c r="AL14" s="20">
        <v>0.141690605</v>
      </c>
      <c r="AM14" s="20">
        <v>0.90491131800000002</v>
      </c>
      <c r="AN14" s="20">
        <v>0.157650281</v>
      </c>
      <c r="AO14" s="20">
        <v>0.41730778699999999</v>
      </c>
      <c r="AP14" s="20">
        <v>5.6936101000000003E-2</v>
      </c>
      <c r="AQ14" s="20">
        <v>0.36332113399999999</v>
      </c>
      <c r="AR14" s="20">
        <v>5.0975500999999999E-2</v>
      </c>
      <c r="AS14" s="20">
        <v>1.432262455</v>
      </c>
      <c r="AT14" s="20">
        <v>0.37705369300000002</v>
      </c>
      <c r="AU14" s="20">
        <v>0.48236942700000002</v>
      </c>
      <c r="AV14" s="147">
        <v>2.2037836070000001</v>
      </c>
      <c r="AW14" s="206"/>
      <c r="AX14" s="21">
        <v>3.5999999999999997E-2</v>
      </c>
      <c r="AY14" s="20">
        <v>6.53</v>
      </c>
      <c r="AZ14" s="21">
        <v>1.4E-2</v>
      </c>
      <c r="BA14" s="21">
        <v>6.0000000000000001E-3</v>
      </c>
      <c r="BB14" s="21">
        <v>9.8019999999999996</v>
      </c>
      <c r="BC14" s="20">
        <v>6.6000000000000003E-2</v>
      </c>
      <c r="BD14" s="20">
        <v>63.512999999999998</v>
      </c>
      <c r="BE14" s="21">
        <v>4.2999999999999997E-2</v>
      </c>
      <c r="BF14" s="21">
        <v>1.157</v>
      </c>
      <c r="BG14" s="21">
        <v>1.28</v>
      </c>
      <c r="BH14" s="20">
        <v>1.798</v>
      </c>
      <c r="BI14" s="20">
        <v>2.4009999999999998</v>
      </c>
      <c r="BJ14" s="147">
        <v>24.666</v>
      </c>
      <c r="BK14" s="139"/>
      <c r="BL14" s="58">
        <f t="shared" si="1"/>
        <v>0.16926876822439027</v>
      </c>
      <c r="BM14" s="58">
        <f t="shared" si="2"/>
        <v>31.770189043902441</v>
      </c>
      <c r="BN14" s="58">
        <f t="shared" si="3"/>
        <v>7.9596091990243902</v>
      </c>
      <c r="BO14" s="58">
        <f t="shared" si="4"/>
        <v>1.1438666637073169</v>
      </c>
      <c r="BP14" s="58">
        <f t="shared" si="5"/>
        <v>6.7484873619512206E-2</v>
      </c>
      <c r="BQ14" s="58">
        <f t="shared" si="6"/>
        <v>0.2010607048097561</v>
      </c>
      <c r="BR14" s="58">
        <f t="shared" si="7"/>
        <v>0.80260780799999998</v>
      </c>
      <c r="BS14" s="58">
        <f t="shared" si="8"/>
        <v>0.45681171395121956</v>
      </c>
      <c r="BT14" s="58">
        <f t="shared" si="9"/>
        <v>0.28143761683902435</v>
      </c>
      <c r="BU14" s="58">
        <f t="shared" si="10"/>
        <v>6.8015273180487806E-2</v>
      </c>
      <c r="BV14" s="58">
        <f t="shared" si="11"/>
        <v>8.3873305609756102E-2</v>
      </c>
      <c r="BW14" s="58">
        <f t="shared" si="12"/>
        <v>1.2394456331707318</v>
      </c>
      <c r="BX14" s="58">
        <f t="shared" si="13"/>
        <v>0.10035901217560976</v>
      </c>
      <c r="BY14" s="58">
        <f t="shared" si="14"/>
        <v>8.0210794009756101E-2</v>
      </c>
      <c r="BZ14" s="58">
        <f t="shared" si="15"/>
        <v>2.836669712195122E-2</v>
      </c>
      <c r="CA14" s="58">
        <f t="shared" si="16"/>
        <v>4.0785919609756102E-3</v>
      </c>
      <c r="CB14" s="58">
        <f t="shared" si="17"/>
        <v>0.36063101560975608</v>
      </c>
      <c r="CC14" s="58">
        <f t="shared" si="18"/>
        <v>0.68837473639024394</v>
      </c>
      <c r="CD14" s="58">
        <f t="shared" si="19"/>
        <v>7.3244329024390251E-2</v>
      </c>
      <c r="CE14" s="58">
        <f t="shared" si="20"/>
        <v>0.26301588400975606</v>
      </c>
      <c r="CF14" s="58">
        <f t="shared" si="21"/>
        <v>4.7414265307317072E-2</v>
      </c>
      <c r="CG14" s="58">
        <f t="shared" si="22"/>
        <v>1.0036195141463415E-2</v>
      </c>
      <c r="CH14" s="58">
        <f t="shared" si="23"/>
        <v>3.8206954536585375E-2</v>
      </c>
      <c r="CI14" s="58">
        <f t="shared" si="24"/>
        <v>4.1470420975609759E-3</v>
      </c>
      <c r="CJ14" s="58">
        <f t="shared" si="25"/>
        <v>2.6485209307317074E-2</v>
      </c>
      <c r="CK14" s="58">
        <f t="shared" si="26"/>
        <v>4.6141545658536587E-3</v>
      </c>
      <c r="CL14" s="58">
        <f t="shared" si="27"/>
        <v>1.2213886448780487E-2</v>
      </c>
      <c r="CM14" s="58">
        <f t="shared" si="28"/>
        <v>1.6664224682926831E-3</v>
      </c>
      <c r="CN14" s="58">
        <f t="shared" si="29"/>
        <v>1.0633789287804878E-2</v>
      </c>
      <c r="CO14" s="58">
        <f t="shared" si="30"/>
        <v>1.4919658829268293E-3</v>
      </c>
      <c r="CP14" s="58">
        <f t="shared" si="31"/>
        <v>4.1919876731707321E-2</v>
      </c>
      <c r="CQ14" s="58">
        <f t="shared" si="32"/>
        <v>1.103571784390244E-2</v>
      </c>
      <c r="CR14" s="58">
        <f t="shared" si="33"/>
        <v>1.4118129570731709E-2</v>
      </c>
      <c r="CS14" s="169">
        <f t="shared" si="41"/>
        <v>6.4500983619512203E-2</v>
      </c>
      <c r="CT14" s="225"/>
      <c r="CU14" s="58">
        <f t="shared" si="40"/>
        <v>1.0536585365853659</v>
      </c>
      <c r="CV14" s="58">
        <f t="shared" si="35"/>
        <v>191.1219512195122</v>
      </c>
      <c r="CW14" s="58">
        <f t="shared" si="36"/>
        <v>0.40975609756097564</v>
      </c>
      <c r="CX14" s="58">
        <f t="shared" si="36"/>
        <v>0.17560975609756099</v>
      </c>
      <c r="CY14" s="58">
        <f t="shared" si="36"/>
        <v>286.88780487804877</v>
      </c>
      <c r="CZ14" s="58">
        <f t="shared" si="36"/>
        <v>1.9317073170731709</v>
      </c>
      <c r="DA14" s="58">
        <f t="shared" si="36"/>
        <v>1858.9170731707318</v>
      </c>
      <c r="DB14" s="58">
        <f t="shared" si="36"/>
        <v>1.2585365853658537</v>
      </c>
      <c r="DC14" s="58">
        <f t="shared" si="36"/>
        <v>33.863414634146345</v>
      </c>
      <c r="DD14" s="58">
        <f t="shared" si="36"/>
        <v>37.463414634146346</v>
      </c>
      <c r="DE14" s="58">
        <f t="shared" si="36"/>
        <v>52.62439024390244</v>
      </c>
      <c r="DF14" s="58">
        <f t="shared" si="36"/>
        <v>70.27317073170731</v>
      </c>
      <c r="DG14" s="169">
        <f t="shared" si="37"/>
        <v>721.93170731707323</v>
      </c>
      <c r="DM14" s="8">
        <v>33.863414634146345</v>
      </c>
      <c r="DN14" s="8">
        <v>31.770189043902441</v>
      </c>
    </row>
    <row r="15" spans="1:118" s="8" customFormat="1">
      <c r="A15" s="8" t="s">
        <v>275</v>
      </c>
      <c r="B15" s="154">
        <v>3</v>
      </c>
      <c r="C15" s="154">
        <v>2</v>
      </c>
      <c r="D15" s="154">
        <v>1</v>
      </c>
      <c r="E15" s="9" t="s">
        <v>263</v>
      </c>
      <c r="F15" s="10" t="s">
        <v>277</v>
      </c>
      <c r="G15" s="21">
        <v>1.014</v>
      </c>
      <c r="H15" s="21">
        <v>30</v>
      </c>
      <c r="I15" s="21">
        <f t="shared" si="39"/>
        <v>29.585798816568047</v>
      </c>
      <c r="J15" s="20">
        <v>1</v>
      </c>
      <c r="K15" s="20">
        <f t="shared" si="38"/>
        <v>29.585798816568047</v>
      </c>
      <c r="L15" s="20">
        <v>1</v>
      </c>
      <c r="M15" s="20">
        <f t="shared" si="0"/>
        <v>29.585798816568047</v>
      </c>
      <c r="N15" s="147"/>
      <c r="O15" s="20">
        <v>6.4274916009999998</v>
      </c>
      <c r="P15" s="20">
        <v>1121.0634170000001</v>
      </c>
      <c r="Q15" s="20">
        <v>275.33324049999999</v>
      </c>
      <c r="R15" s="20">
        <v>43.305695890000003</v>
      </c>
      <c r="S15" s="20">
        <v>2.465198971</v>
      </c>
      <c r="T15" s="20">
        <v>7.3218604940000001</v>
      </c>
      <c r="U15" s="20">
        <v>26.778688509999999</v>
      </c>
      <c r="V15" s="20">
        <v>16.780233880000001</v>
      </c>
      <c r="W15" s="20">
        <v>10.843505439999999</v>
      </c>
      <c r="X15" s="20">
        <v>2.441725033</v>
      </c>
      <c r="Y15" s="20">
        <v>2.8365868550000002</v>
      </c>
      <c r="Z15" s="20">
        <v>44.096694890000002</v>
      </c>
      <c r="AA15" s="20">
        <v>3.4693616289999998</v>
      </c>
      <c r="AB15" s="20">
        <v>2.734849348</v>
      </c>
      <c r="AC15" s="20">
        <v>0.94459585300000004</v>
      </c>
      <c r="AD15" s="20">
        <v>0.150631865</v>
      </c>
      <c r="AE15" s="20">
        <v>13.38381658</v>
      </c>
      <c r="AF15" s="20">
        <v>25.490187689999999</v>
      </c>
      <c r="AG15" s="20">
        <v>2.7349495159999999</v>
      </c>
      <c r="AH15" s="20">
        <v>9.7462373830000004</v>
      </c>
      <c r="AI15" s="20">
        <v>1.7686668320000001</v>
      </c>
      <c r="AJ15" s="20">
        <v>0.371068697</v>
      </c>
      <c r="AK15" s="20">
        <v>1.4067989270000001</v>
      </c>
      <c r="AL15" s="20">
        <v>0.15326241099999999</v>
      </c>
      <c r="AM15" s="20">
        <v>0.97061320600000001</v>
      </c>
      <c r="AN15" s="20">
        <v>0.164911215</v>
      </c>
      <c r="AO15" s="20">
        <v>0.42470114599999997</v>
      </c>
      <c r="AP15" s="20">
        <v>5.8204856999999999E-2</v>
      </c>
      <c r="AQ15" s="20">
        <v>0.36828748700000002</v>
      </c>
      <c r="AR15" s="20">
        <v>5.0981229000000003E-2</v>
      </c>
      <c r="AS15" s="20">
        <v>1.5470924580000001</v>
      </c>
      <c r="AT15" s="20">
        <v>0.39319195200000001</v>
      </c>
      <c r="AU15" s="20">
        <v>0.55714401099999999</v>
      </c>
      <c r="AV15" s="147">
        <v>2.3450760260000001</v>
      </c>
      <c r="AW15" s="206"/>
      <c r="AX15" s="21">
        <v>4.1000000000000002E-2</v>
      </c>
      <c r="AY15" s="20">
        <v>6.8360000000000003</v>
      </c>
      <c r="AZ15" s="21">
        <v>1.4E-2</v>
      </c>
      <c r="BA15" s="21">
        <v>7.0000000000000001E-3</v>
      </c>
      <c r="BB15" s="21">
        <v>9.6359999999999992</v>
      </c>
      <c r="BC15" s="20">
        <v>8.4000000000000005E-2</v>
      </c>
      <c r="BD15" s="20">
        <v>69.313000000000002</v>
      </c>
      <c r="BE15" s="21">
        <v>4.7E-2</v>
      </c>
      <c r="BF15" s="21">
        <v>1.093</v>
      </c>
      <c r="BG15" s="21">
        <v>1.3240000000000001</v>
      </c>
      <c r="BH15" s="20">
        <v>1.8939999999999999</v>
      </c>
      <c r="BI15" s="20">
        <v>2.5150000000000001</v>
      </c>
      <c r="BJ15" s="147">
        <v>27.245999999999999</v>
      </c>
      <c r="BK15" s="139"/>
      <c r="BL15" s="58">
        <f t="shared" si="1"/>
        <v>0.19016247340236686</v>
      </c>
      <c r="BM15" s="58">
        <f t="shared" si="2"/>
        <v>33.167556715976332</v>
      </c>
      <c r="BN15" s="58">
        <f t="shared" si="3"/>
        <v>8.1459538609467455</v>
      </c>
      <c r="BO15" s="58">
        <f t="shared" si="4"/>
        <v>1.2812336062130179</v>
      </c>
      <c r="BP15" s="58">
        <f t="shared" si="5"/>
        <v>7.2934880798816562E-2</v>
      </c>
      <c r="BQ15" s="58">
        <f t="shared" si="6"/>
        <v>0.21662309153846154</v>
      </c>
      <c r="BR15" s="58">
        <f t="shared" si="7"/>
        <v>0.79226889082840224</v>
      </c>
      <c r="BS15" s="58">
        <f t="shared" si="8"/>
        <v>0.49645662366863907</v>
      </c>
      <c r="BT15" s="58">
        <f t="shared" si="9"/>
        <v>0.32081377041420117</v>
      </c>
      <c r="BU15" s="58">
        <f t="shared" si="10"/>
        <v>7.2240385591715972E-2</v>
      </c>
      <c r="BV15" s="58">
        <f t="shared" si="11"/>
        <v>8.3922688017751476E-2</v>
      </c>
      <c r="BW15" s="58">
        <f t="shared" si="12"/>
        <v>1.3046359434911243</v>
      </c>
      <c r="BX15" s="58">
        <f t="shared" si="13"/>
        <v>0.10264383517751478</v>
      </c>
      <c r="BY15" s="58">
        <f t="shared" si="14"/>
        <v>8.0912702603550296E-2</v>
      </c>
      <c r="BZ15" s="58">
        <f t="shared" si="15"/>
        <v>2.7946622869822489E-2</v>
      </c>
      <c r="CA15" s="58">
        <f t="shared" si="16"/>
        <v>4.4565640532544387E-3</v>
      </c>
      <c r="CB15" s="58">
        <f t="shared" si="17"/>
        <v>0.39597090473372781</v>
      </c>
      <c r="CC15" s="58">
        <f t="shared" si="18"/>
        <v>0.75414756479289935</v>
      </c>
      <c r="CD15" s="58">
        <f t="shared" si="19"/>
        <v>8.0915666153846141E-2</v>
      </c>
      <c r="CE15" s="58">
        <f t="shared" si="20"/>
        <v>0.28835021843195269</v>
      </c>
      <c r="CF15" s="58">
        <f t="shared" si="21"/>
        <v>5.232742106508876E-2</v>
      </c>
      <c r="CG15" s="58">
        <f t="shared" si="22"/>
        <v>1.0978363816568047E-2</v>
      </c>
      <c r="CH15" s="58">
        <f t="shared" si="23"/>
        <v>4.1621270029585801E-2</v>
      </c>
      <c r="CI15" s="58">
        <f t="shared" si="24"/>
        <v>4.534390857988165E-3</v>
      </c>
      <c r="CJ15" s="58">
        <f t="shared" si="25"/>
        <v>2.8716367041420117E-2</v>
      </c>
      <c r="CK15" s="58">
        <f t="shared" si="26"/>
        <v>4.8790300295857986E-3</v>
      </c>
      <c r="CL15" s="58">
        <f t="shared" si="27"/>
        <v>1.2565122662721893E-2</v>
      </c>
      <c r="CM15" s="58">
        <f t="shared" si="28"/>
        <v>1.7220371893491124E-3</v>
      </c>
      <c r="CN15" s="58">
        <f t="shared" si="29"/>
        <v>1.0896079497041421E-2</v>
      </c>
      <c r="CO15" s="58">
        <f t="shared" si="30"/>
        <v>1.5083203846153847E-3</v>
      </c>
      <c r="CP15" s="58">
        <f t="shared" si="31"/>
        <v>4.5771966213017753E-2</v>
      </c>
      <c r="CQ15" s="58">
        <f t="shared" si="32"/>
        <v>1.1632897988165681E-2</v>
      </c>
      <c r="CR15" s="58">
        <f t="shared" si="33"/>
        <v>1.6483550621301774E-2</v>
      </c>
      <c r="CS15" s="169">
        <f t="shared" si="41"/>
        <v>6.9380947514792901E-2</v>
      </c>
      <c r="CT15" s="225"/>
      <c r="CU15" s="58">
        <f t="shared" si="40"/>
        <v>1.2130177514792899</v>
      </c>
      <c r="CV15" s="58">
        <f t="shared" si="35"/>
        <v>202.24852071005918</v>
      </c>
      <c r="CW15" s="58">
        <f t="shared" si="36"/>
        <v>0.41420118343195267</v>
      </c>
      <c r="CX15" s="58">
        <f t="shared" si="36"/>
        <v>0.20710059171597633</v>
      </c>
      <c r="CY15" s="58">
        <f t="shared" si="36"/>
        <v>285.08875739644969</v>
      </c>
      <c r="CZ15" s="58">
        <f t="shared" si="36"/>
        <v>2.4852071005917162</v>
      </c>
      <c r="DA15" s="58">
        <f t="shared" si="36"/>
        <v>2050.6804733727813</v>
      </c>
      <c r="DB15" s="58">
        <f t="shared" si="36"/>
        <v>1.3905325443786982</v>
      </c>
      <c r="DC15" s="58">
        <f t="shared" si="36"/>
        <v>32.337278106508876</v>
      </c>
      <c r="DD15" s="58">
        <f t="shared" si="36"/>
        <v>39.171597633136095</v>
      </c>
      <c r="DE15" s="58">
        <f t="shared" si="36"/>
        <v>56.035502958579876</v>
      </c>
      <c r="DF15" s="58">
        <f t="shared" si="36"/>
        <v>74.408284023668642</v>
      </c>
      <c r="DG15" s="169">
        <f t="shared" si="37"/>
        <v>806.09467455621302</v>
      </c>
      <c r="DM15" s="8">
        <v>32.337278106508876</v>
      </c>
      <c r="DN15" s="8">
        <v>33.167556715976332</v>
      </c>
    </row>
    <row r="16" spans="1:118" s="8" customFormat="1">
      <c r="A16" s="8" t="s">
        <v>275</v>
      </c>
      <c r="B16" s="154">
        <v>3</v>
      </c>
      <c r="C16" s="154">
        <v>3</v>
      </c>
      <c r="D16" s="154">
        <v>1</v>
      </c>
      <c r="E16" s="9" t="s">
        <v>263</v>
      </c>
      <c r="F16" s="10" t="s">
        <v>278</v>
      </c>
      <c r="G16" s="21">
        <v>1.0169999999999999</v>
      </c>
      <c r="H16" s="21">
        <v>30</v>
      </c>
      <c r="I16" s="21">
        <f t="shared" si="39"/>
        <v>29.498525073746315</v>
      </c>
      <c r="J16" s="20">
        <v>1</v>
      </c>
      <c r="K16" s="20">
        <f t="shared" si="38"/>
        <v>29.498525073746315</v>
      </c>
      <c r="L16" s="20">
        <v>1</v>
      </c>
      <c r="M16" s="20">
        <f t="shared" si="0"/>
        <v>29.498525073746315</v>
      </c>
      <c r="N16" s="147"/>
      <c r="O16" s="20">
        <v>5.2748483180000001</v>
      </c>
      <c r="P16" s="20">
        <v>886.47926710000002</v>
      </c>
      <c r="Q16" s="20">
        <v>258.42799400000001</v>
      </c>
      <c r="R16" s="20">
        <v>35.686562350000003</v>
      </c>
      <c r="S16" s="20">
        <v>2.0736387359999999</v>
      </c>
      <c r="T16" s="20">
        <v>6.2813339739999998</v>
      </c>
      <c r="U16" s="20">
        <v>24.580838</v>
      </c>
      <c r="V16" s="20">
        <v>58.444973099999999</v>
      </c>
      <c r="W16" s="20">
        <v>8.6556541449999997</v>
      </c>
      <c r="X16" s="20">
        <v>1.9658650879999999</v>
      </c>
      <c r="Y16" s="20">
        <v>2.4233692640000002</v>
      </c>
      <c r="Z16" s="20">
        <v>37.530094599999998</v>
      </c>
      <c r="AA16" s="20">
        <v>2.7475985550000002</v>
      </c>
      <c r="AB16" s="20">
        <v>2.5656219899999999</v>
      </c>
      <c r="AC16" s="20">
        <v>0.88640547400000003</v>
      </c>
      <c r="AD16" s="20">
        <v>0.130838281</v>
      </c>
      <c r="AE16" s="20">
        <v>11.07581497</v>
      </c>
      <c r="AF16" s="20">
        <v>21.093496640000001</v>
      </c>
      <c r="AG16" s="20">
        <v>2.2576777940000001</v>
      </c>
      <c r="AH16" s="20">
        <v>8.1231001169999999</v>
      </c>
      <c r="AI16" s="20">
        <v>1.466378154</v>
      </c>
      <c r="AJ16" s="20">
        <v>0.30982639200000001</v>
      </c>
      <c r="AK16" s="20">
        <v>1.177999644</v>
      </c>
      <c r="AL16" s="20">
        <v>0.127674659</v>
      </c>
      <c r="AM16" s="20">
        <v>0.80876260099999997</v>
      </c>
      <c r="AN16" s="20">
        <v>0.13954303800000001</v>
      </c>
      <c r="AO16" s="20">
        <v>0.36310562499999999</v>
      </c>
      <c r="AP16" s="20">
        <v>4.9346526000000002E-2</v>
      </c>
      <c r="AQ16" s="20">
        <v>0.31153479499999998</v>
      </c>
      <c r="AR16" s="20">
        <v>4.3299272999999999E-2</v>
      </c>
      <c r="AS16" s="20">
        <v>1.328143944</v>
      </c>
      <c r="AT16" s="20">
        <v>0.32630899600000002</v>
      </c>
      <c r="AU16" s="20">
        <v>0.59961679700000003</v>
      </c>
      <c r="AV16" s="147">
        <v>2.0117397050000001</v>
      </c>
      <c r="AW16" s="206"/>
      <c r="AX16" s="21">
        <v>2.8000000000000001E-2</v>
      </c>
      <c r="AY16" s="20">
        <v>5.9329999999999998</v>
      </c>
      <c r="AZ16" s="21">
        <v>1.2999999999999999E-2</v>
      </c>
      <c r="BA16" s="21">
        <v>4.0000000000000001E-3</v>
      </c>
      <c r="BB16" s="21">
        <v>9.4930000000000003</v>
      </c>
      <c r="BC16" s="20">
        <v>8.2000000000000003E-2</v>
      </c>
      <c r="BD16" s="20">
        <v>57.005000000000003</v>
      </c>
      <c r="BE16" s="21">
        <v>3.1E-2</v>
      </c>
      <c r="BF16" s="21">
        <v>0.92500000000000004</v>
      </c>
      <c r="BG16" s="21">
        <v>1.1919999999999999</v>
      </c>
      <c r="BH16" s="20">
        <v>1.7010000000000001</v>
      </c>
      <c r="BI16" s="20">
        <v>2.16</v>
      </c>
      <c r="BJ16" s="147">
        <v>22.834</v>
      </c>
      <c r="BK16" s="139"/>
      <c r="BL16" s="58">
        <f t="shared" si="1"/>
        <v>0.15560024536873157</v>
      </c>
      <c r="BM16" s="58">
        <f t="shared" si="2"/>
        <v>26.149830887905605</v>
      </c>
      <c r="BN16" s="58">
        <f t="shared" si="3"/>
        <v>7.6232446607669626</v>
      </c>
      <c r="BO16" s="58">
        <f t="shared" si="4"/>
        <v>1.0527009542772863</v>
      </c>
      <c r="BP16" s="58">
        <f t="shared" si="5"/>
        <v>6.1169284247787614E-2</v>
      </c>
      <c r="BQ16" s="58">
        <f t="shared" si="6"/>
        <v>0.18529008772861358</v>
      </c>
      <c r="BR16" s="58">
        <f t="shared" si="7"/>
        <v>0.72509846607669626</v>
      </c>
      <c r="BS16" s="58">
        <f t="shared" si="8"/>
        <v>1.7240405044247789</v>
      </c>
      <c r="BT16" s="58">
        <f t="shared" si="9"/>
        <v>0.2553290308259587</v>
      </c>
      <c r="BU16" s="58">
        <f t="shared" si="10"/>
        <v>5.7990120589970502E-2</v>
      </c>
      <c r="BV16" s="58">
        <f t="shared" si="11"/>
        <v>7.1485818997050157E-2</v>
      </c>
      <c r="BW16" s="58">
        <f t="shared" si="12"/>
        <v>1.1070824365781711</v>
      </c>
      <c r="BX16" s="58">
        <f t="shared" si="13"/>
        <v>8.1050104867256653E-2</v>
      </c>
      <c r="BY16" s="58">
        <f t="shared" si="14"/>
        <v>7.5682064601769905E-2</v>
      </c>
      <c r="BZ16" s="58">
        <f t="shared" si="15"/>
        <v>2.614765410029499E-2</v>
      </c>
      <c r="CA16" s="58">
        <f t="shared" si="16"/>
        <v>3.8595363126843665E-3</v>
      </c>
      <c r="CB16" s="58">
        <f t="shared" si="17"/>
        <v>0.32672020560471976</v>
      </c>
      <c r="CC16" s="58">
        <f t="shared" si="18"/>
        <v>0.62222703952802372</v>
      </c>
      <c r="CD16" s="58">
        <f t="shared" si="19"/>
        <v>6.6598165014749272E-2</v>
      </c>
      <c r="CE16" s="58">
        <f t="shared" si="20"/>
        <v>0.23961947247787613</v>
      </c>
      <c r="CF16" s="58">
        <f t="shared" si="21"/>
        <v>4.3255992743362837E-2</v>
      </c>
      <c r="CG16" s="58">
        <f t="shared" si="22"/>
        <v>9.1394215929203552E-3</v>
      </c>
      <c r="CH16" s="58">
        <f t="shared" si="23"/>
        <v>3.4749252035398234E-2</v>
      </c>
      <c r="CI16" s="58">
        <f t="shared" si="24"/>
        <v>3.7662141297935105E-3</v>
      </c>
      <c r="CJ16" s="58">
        <f t="shared" si="25"/>
        <v>2.3857303864306786E-2</v>
      </c>
      <c r="CK16" s="58">
        <f t="shared" si="26"/>
        <v>4.1163138053097355E-3</v>
      </c>
      <c r="CL16" s="58">
        <f t="shared" si="27"/>
        <v>1.0711080383480827E-2</v>
      </c>
      <c r="CM16" s="58">
        <f t="shared" si="28"/>
        <v>1.4556497345132745E-3</v>
      </c>
      <c r="CN16" s="58">
        <f t="shared" si="29"/>
        <v>9.1898169616519178E-3</v>
      </c>
      <c r="CO16" s="58">
        <f t="shared" si="30"/>
        <v>1.2772646902654867E-3</v>
      </c>
      <c r="CP16" s="58">
        <f t="shared" si="31"/>
        <v>3.917828743362832E-2</v>
      </c>
      <c r="CQ16" s="58">
        <f t="shared" si="32"/>
        <v>9.6256341002949868E-3</v>
      </c>
      <c r="CR16" s="58">
        <f t="shared" si="33"/>
        <v>1.7687811120943954E-2</v>
      </c>
      <c r="CS16" s="169">
        <f t="shared" si="41"/>
        <v>5.9343354129793517E-2</v>
      </c>
      <c r="CT16" s="225"/>
      <c r="CU16" s="58">
        <f t="shared" si="40"/>
        <v>0.82595870206489685</v>
      </c>
      <c r="CV16" s="58">
        <f t="shared" si="35"/>
        <v>175.01474926253687</v>
      </c>
      <c r="CW16" s="58">
        <f t="shared" si="36"/>
        <v>0.38348082595870209</v>
      </c>
      <c r="CX16" s="58">
        <f t="shared" si="36"/>
        <v>0.11799410029498526</v>
      </c>
      <c r="CY16" s="58">
        <f t="shared" si="36"/>
        <v>280.02949852507379</v>
      </c>
      <c r="CZ16" s="58">
        <f t="shared" si="36"/>
        <v>2.418879056047198</v>
      </c>
      <c r="DA16" s="58">
        <f t="shared" si="36"/>
        <v>1681.5634218289088</v>
      </c>
      <c r="DB16" s="58">
        <f t="shared" si="36"/>
        <v>0.91445427728613571</v>
      </c>
      <c r="DC16" s="58">
        <f t="shared" si="36"/>
        <v>27.286135693215343</v>
      </c>
      <c r="DD16" s="58">
        <f t="shared" si="36"/>
        <v>35.162241887905608</v>
      </c>
      <c r="DE16" s="58">
        <f t="shared" si="36"/>
        <v>50.176991150442483</v>
      </c>
      <c r="DF16" s="58">
        <f t="shared" si="36"/>
        <v>63.716814159292042</v>
      </c>
      <c r="DG16" s="169">
        <f t="shared" si="37"/>
        <v>673.56932153392336</v>
      </c>
      <c r="DM16" s="8">
        <v>27.286135693215343</v>
      </c>
      <c r="DN16" s="8">
        <v>26.149830887905605</v>
      </c>
    </row>
    <row r="17" spans="1:118" s="8" customFormat="1">
      <c r="A17" s="8" t="s">
        <v>279</v>
      </c>
      <c r="B17" s="154">
        <v>4</v>
      </c>
      <c r="C17" s="154">
        <v>1</v>
      </c>
      <c r="D17" s="154">
        <v>1</v>
      </c>
      <c r="E17" s="9" t="s">
        <v>263</v>
      </c>
      <c r="F17" s="10" t="s">
        <v>280</v>
      </c>
      <c r="G17" s="21">
        <v>1.002</v>
      </c>
      <c r="H17" s="21">
        <v>30</v>
      </c>
      <c r="I17" s="21">
        <f t="shared" si="39"/>
        <v>29.940119760479043</v>
      </c>
      <c r="J17" s="20">
        <v>1</v>
      </c>
      <c r="K17" s="20">
        <f t="shared" si="38"/>
        <v>29.940119760479043</v>
      </c>
      <c r="L17" s="20">
        <v>1</v>
      </c>
      <c r="M17" s="20">
        <f t="shared" si="0"/>
        <v>29.940119760479043</v>
      </c>
      <c r="N17" s="147"/>
      <c r="O17" s="20">
        <v>2.0392080469999998</v>
      </c>
      <c r="P17" s="20">
        <v>246.37544679999999</v>
      </c>
      <c r="Q17" s="20">
        <v>152.4249149</v>
      </c>
      <c r="R17" s="20">
        <v>14.95708406</v>
      </c>
      <c r="S17" s="20">
        <v>1.1589703179999999</v>
      </c>
      <c r="T17" s="20">
        <v>3.2994144539999999</v>
      </c>
      <c r="U17" s="20">
        <v>5.1541386820000001</v>
      </c>
      <c r="V17" s="20">
        <v>17.415859770000001</v>
      </c>
      <c r="W17" s="20">
        <v>5.134792558</v>
      </c>
      <c r="X17" s="20">
        <v>2.160671588</v>
      </c>
      <c r="Y17" s="20">
        <v>2.9700172619999998</v>
      </c>
      <c r="Z17" s="20">
        <v>7.4984078360000002</v>
      </c>
      <c r="AA17" s="20">
        <v>1.0118278199999999</v>
      </c>
      <c r="AB17" s="20">
        <v>10.359269859999999</v>
      </c>
      <c r="AC17" s="20">
        <v>2.683603535</v>
      </c>
      <c r="AD17" s="20">
        <v>2.3695376000000001E-2</v>
      </c>
      <c r="AE17" s="20">
        <v>9.5148230530000006</v>
      </c>
      <c r="AF17" s="20">
        <v>20.519636219999999</v>
      </c>
      <c r="AG17" s="20">
        <v>2.3218179960000001</v>
      </c>
      <c r="AH17" s="20">
        <v>9.1283043520000007</v>
      </c>
      <c r="AI17" s="20">
        <v>1.7689550030000001</v>
      </c>
      <c r="AJ17" s="20">
        <v>0.36935086</v>
      </c>
      <c r="AK17" s="20">
        <v>1.4998974469999999</v>
      </c>
      <c r="AL17" s="20">
        <v>0.15968262799999999</v>
      </c>
      <c r="AM17" s="20">
        <v>1.0043287489999999</v>
      </c>
      <c r="AN17" s="20">
        <v>0.16728675300000001</v>
      </c>
      <c r="AO17" s="20">
        <v>0.41033292999999998</v>
      </c>
      <c r="AP17" s="20">
        <v>5.2665511999999998E-2</v>
      </c>
      <c r="AQ17" s="20">
        <v>0.30931473599999998</v>
      </c>
      <c r="AR17" s="20">
        <v>4.0322687000000003E-2</v>
      </c>
      <c r="AS17" s="20">
        <v>0.30724469700000001</v>
      </c>
      <c r="AT17" s="20">
        <v>0.15926848699999999</v>
      </c>
      <c r="AU17" s="20">
        <v>0.29551857100000001</v>
      </c>
      <c r="AV17" s="147">
        <v>1.613445368</v>
      </c>
      <c r="AW17" s="206"/>
      <c r="AX17" s="21" t="s">
        <v>188</v>
      </c>
      <c r="AY17" s="20">
        <v>2.911</v>
      </c>
      <c r="AZ17" s="21">
        <v>1.7000000000000001E-2</v>
      </c>
      <c r="BA17" s="21" t="s">
        <v>188</v>
      </c>
      <c r="BB17" s="21">
        <v>12.839</v>
      </c>
      <c r="BC17" s="20">
        <v>4.1000000000000002E-2</v>
      </c>
      <c r="BD17" s="20">
        <v>36.549999999999997</v>
      </c>
      <c r="BE17" s="21">
        <v>2.5000000000000001E-2</v>
      </c>
      <c r="BF17" s="21">
        <v>0.25900000000000001</v>
      </c>
      <c r="BG17" s="21">
        <v>0.68200000000000005</v>
      </c>
      <c r="BH17" s="20">
        <v>1.974</v>
      </c>
      <c r="BI17" s="20">
        <v>1.49</v>
      </c>
      <c r="BJ17" s="147">
        <v>12.824999999999999</v>
      </c>
      <c r="BK17" s="139"/>
      <c r="BL17" s="58">
        <f t="shared" si="1"/>
        <v>6.1054133143712566E-2</v>
      </c>
      <c r="BM17" s="58">
        <f t="shared" si="2"/>
        <v>7.3765103832335326</v>
      </c>
      <c r="BN17" s="58">
        <f t="shared" si="3"/>
        <v>4.5636202065868261</v>
      </c>
      <c r="BO17" s="58">
        <f t="shared" si="4"/>
        <v>0.44781688802395214</v>
      </c>
      <c r="BP17" s="58">
        <f t="shared" si="5"/>
        <v>3.4699710119760474E-2</v>
      </c>
      <c r="BQ17" s="58">
        <f t="shared" si="6"/>
        <v>9.8784863892215566E-2</v>
      </c>
      <c r="BR17" s="58">
        <f t="shared" si="7"/>
        <v>0.15431552940119761</v>
      </c>
      <c r="BS17" s="58">
        <f t="shared" si="8"/>
        <v>0.52143292724550905</v>
      </c>
      <c r="BT17" s="58">
        <f t="shared" si="9"/>
        <v>0.15373630413173653</v>
      </c>
      <c r="BU17" s="58">
        <f t="shared" si="10"/>
        <v>6.4690766107784431E-2</v>
      </c>
      <c r="BV17" s="58">
        <f t="shared" si="11"/>
        <v>8.8922672514970061E-2</v>
      </c>
      <c r="BW17" s="58">
        <f t="shared" si="12"/>
        <v>0.22450322862275451</v>
      </c>
      <c r="BX17" s="58">
        <f t="shared" si="13"/>
        <v>3.0294246107784431E-2</v>
      </c>
      <c r="BY17" s="58">
        <f t="shared" si="14"/>
        <v>0.31015778023952095</v>
      </c>
      <c r="BZ17" s="58">
        <f t="shared" si="15"/>
        <v>8.0347411227544907E-2</v>
      </c>
      <c r="CA17" s="58">
        <f t="shared" si="16"/>
        <v>7.094423952095809E-4</v>
      </c>
      <c r="CB17" s="58">
        <f t="shared" si="17"/>
        <v>0.28487494170658689</v>
      </c>
      <c r="CC17" s="58">
        <f t="shared" si="18"/>
        <v>0.61436036586826348</v>
      </c>
      <c r="CD17" s="58">
        <f t="shared" si="19"/>
        <v>6.9515508862275449E-2</v>
      </c>
      <c r="CE17" s="58">
        <f t="shared" si="20"/>
        <v>0.27330252550898204</v>
      </c>
      <c r="CF17" s="58">
        <f t="shared" si="21"/>
        <v>5.2962724640718571E-2</v>
      </c>
      <c r="CG17" s="58">
        <f t="shared" si="22"/>
        <v>1.1058408982035929E-2</v>
      </c>
      <c r="CH17" s="58">
        <f t="shared" si="23"/>
        <v>4.4907109191616772E-2</v>
      </c>
      <c r="CI17" s="58">
        <f t="shared" si="24"/>
        <v>4.7809170059880243E-3</v>
      </c>
      <c r="CJ17" s="58">
        <f t="shared" si="25"/>
        <v>3.0069723023952093E-2</v>
      </c>
      <c r="CK17" s="58">
        <f t="shared" si="26"/>
        <v>5.008585419161677E-3</v>
      </c>
      <c r="CL17" s="58">
        <f t="shared" si="27"/>
        <v>1.2285417065868262E-2</v>
      </c>
      <c r="CM17" s="58">
        <f t="shared" si="28"/>
        <v>1.576811736526946E-3</v>
      </c>
      <c r="CN17" s="58">
        <f t="shared" si="29"/>
        <v>9.2609202395209575E-3</v>
      </c>
      <c r="CO17" s="58">
        <f t="shared" si="30"/>
        <v>1.2072660778443113E-3</v>
      </c>
      <c r="CP17" s="58">
        <f t="shared" si="31"/>
        <v>9.1989430239520966E-3</v>
      </c>
      <c r="CQ17" s="58">
        <f t="shared" si="32"/>
        <v>4.7685175748502992E-3</v>
      </c>
      <c r="CR17" s="58">
        <f t="shared" si="33"/>
        <v>8.8478614071856292E-3</v>
      </c>
      <c r="CS17" s="169">
        <f t="shared" si="41"/>
        <v>4.8306747544910184E-2</v>
      </c>
      <c r="CT17" s="225"/>
      <c r="CU17" s="58" t="s">
        <v>188</v>
      </c>
      <c r="CV17" s="58">
        <f t="shared" si="35"/>
        <v>87.155688622754496</v>
      </c>
      <c r="CW17" s="58">
        <f t="shared" si="36"/>
        <v>0.50898203592814373</v>
      </c>
      <c r="CX17" s="58" t="s">
        <v>188</v>
      </c>
      <c r="CY17" s="58">
        <f t="shared" si="36"/>
        <v>384.40119760479041</v>
      </c>
      <c r="CZ17" s="58">
        <f t="shared" si="36"/>
        <v>1.2275449101796407</v>
      </c>
      <c r="DA17" s="58">
        <f t="shared" si="36"/>
        <v>1094.311377245509</v>
      </c>
      <c r="DB17" s="58">
        <f t="shared" si="36"/>
        <v>0.74850299401197606</v>
      </c>
      <c r="DC17" s="58">
        <f t="shared" si="36"/>
        <v>7.7544910179640727</v>
      </c>
      <c r="DD17" s="58">
        <f t="shared" si="36"/>
        <v>20.419161676646709</v>
      </c>
      <c r="DE17" s="58">
        <f t="shared" si="36"/>
        <v>59.101796407185631</v>
      </c>
      <c r="DF17" s="58">
        <f t="shared" si="36"/>
        <v>44.610778443113773</v>
      </c>
      <c r="DG17" s="169">
        <f t="shared" si="37"/>
        <v>383.98203592814372</v>
      </c>
      <c r="DM17" s="8">
        <v>7.7544910179640727</v>
      </c>
      <c r="DN17" s="8">
        <v>7.3765103832335326</v>
      </c>
    </row>
    <row r="18" spans="1:118" s="8" customFormat="1">
      <c r="A18" s="8" t="s">
        <v>279</v>
      </c>
      <c r="B18" s="154">
        <v>4</v>
      </c>
      <c r="C18" s="154">
        <v>2</v>
      </c>
      <c r="D18" s="154">
        <v>1</v>
      </c>
      <c r="E18" s="9" t="s">
        <v>263</v>
      </c>
      <c r="F18" s="10" t="s">
        <v>281</v>
      </c>
      <c r="G18" s="21">
        <v>1.016</v>
      </c>
      <c r="H18" s="21">
        <v>30</v>
      </c>
      <c r="I18" s="21">
        <f t="shared" si="39"/>
        <v>29.527559055118111</v>
      </c>
      <c r="J18" s="20">
        <v>1</v>
      </c>
      <c r="K18" s="20">
        <f t="shared" si="38"/>
        <v>29.527559055118111</v>
      </c>
      <c r="L18" s="20">
        <v>1</v>
      </c>
      <c r="M18" s="20">
        <f t="shared" si="0"/>
        <v>29.527559055118111</v>
      </c>
      <c r="N18" s="147"/>
      <c r="O18" s="20">
        <v>2.5850119029999998</v>
      </c>
      <c r="P18" s="20">
        <v>279.69654989999998</v>
      </c>
      <c r="Q18" s="20">
        <v>164.29037969999999</v>
      </c>
      <c r="R18" s="20">
        <v>19.446934970000001</v>
      </c>
      <c r="S18" s="20">
        <v>1.3835576430000001</v>
      </c>
      <c r="T18" s="20">
        <v>3.9309090119999999</v>
      </c>
      <c r="U18" s="20">
        <v>5.8293261310000002</v>
      </c>
      <c r="V18" s="20">
        <v>21.115135049999999</v>
      </c>
      <c r="W18" s="20">
        <v>6.6593914779999999</v>
      </c>
      <c r="X18" s="20">
        <v>2.6666634839999999</v>
      </c>
      <c r="Y18" s="20">
        <v>3.5593625100000001</v>
      </c>
      <c r="Z18" s="20">
        <v>7.9785993790000003</v>
      </c>
      <c r="AA18" s="20">
        <v>1.095983937</v>
      </c>
      <c r="AB18" s="20">
        <v>10.662794079999999</v>
      </c>
      <c r="AC18" s="20">
        <v>2.786423734</v>
      </c>
      <c r="AD18" s="20">
        <v>2.7396215000000002E-2</v>
      </c>
      <c r="AE18" s="20">
        <v>11.727395400000001</v>
      </c>
      <c r="AF18" s="20">
        <v>25.181826269999998</v>
      </c>
      <c r="AG18" s="20">
        <v>2.848169978</v>
      </c>
      <c r="AH18" s="20">
        <v>11.24775333</v>
      </c>
      <c r="AI18" s="20">
        <v>2.186387082</v>
      </c>
      <c r="AJ18" s="20">
        <v>0.45468231999999997</v>
      </c>
      <c r="AK18" s="20">
        <v>1.838938913</v>
      </c>
      <c r="AL18" s="20">
        <v>0.196429463</v>
      </c>
      <c r="AM18" s="20">
        <v>1.23407292</v>
      </c>
      <c r="AN18" s="20">
        <v>0.20496518799999999</v>
      </c>
      <c r="AO18" s="20">
        <v>0.493474617</v>
      </c>
      <c r="AP18" s="20">
        <v>6.1980964E-2</v>
      </c>
      <c r="AQ18" s="20">
        <v>0.36848258900000003</v>
      </c>
      <c r="AR18" s="20">
        <v>4.7571303000000002E-2</v>
      </c>
      <c r="AS18" s="20">
        <v>0.35945006699999998</v>
      </c>
      <c r="AT18" s="20">
        <v>0.16659845200000001</v>
      </c>
      <c r="AU18" s="20">
        <v>0.44710798800000001</v>
      </c>
      <c r="AV18" s="147">
        <v>1.9771301960000001</v>
      </c>
      <c r="AW18" s="206"/>
      <c r="AX18" s="21" t="s">
        <v>188</v>
      </c>
      <c r="AY18" s="20">
        <v>3.4740000000000002</v>
      </c>
      <c r="AZ18" s="21">
        <v>1.7000000000000001E-2</v>
      </c>
      <c r="BA18" s="21" t="s">
        <v>188</v>
      </c>
      <c r="BB18" s="21">
        <v>12.984</v>
      </c>
      <c r="BC18" s="20">
        <v>3.9E-2</v>
      </c>
      <c r="BD18" s="20">
        <v>42.795999999999999</v>
      </c>
      <c r="BE18" s="21">
        <v>3.3000000000000002E-2</v>
      </c>
      <c r="BF18" s="21">
        <v>0.27</v>
      </c>
      <c r="BG18" s="21">
        <v>0.75600000000000001</v>
      </c>
      <c r="BH18" s="20">
        <v>2.1680000000000001</v>
      </c>
      <c r="BI18" s="20">
        <v>1.661</v>
      </c>
      <c r="BJ18" s="147">
        <v>15.827</v>
      </c>
      <c r="BK18" s="139"/>
      <c r="BL18" s="58">
        <f t="shared" si="1"/>
        <v>7.6329091624015744E-2</v>
      </c>
      <c r="BM18" s="58">
        <f t="shared" si="2"/>
        <v>8.2587563946850384</v>
      </c>
      <c r="BN18" s="58">
        <f t="shared" si="3"/>
        <v>4.851093888779527</v>
      </c>
      <c r="BO18" s="58">
        <f t="shared" si="4"/>
        <v>0.57422052076771657</v>
      </c>
      <c r="BP18" s="58">
        <f t="shared" si="5"/>
        <v>4.0853080009842523E-2</v>
      </c>
      <c r="BQ18" s="58">
        <f t="shared" si="6"/>
        <v>0.11607014799212598</v>
      </c>
      <c r="BR18" s="58">
        <f t="shared" si="7"/>
        <v>0.1721257715846457</v>
      </c>
      <c r="BS18" s="58">
        <f t="shared" si="8"/>
        <v>0.62347839714566933</v>
      </c>
      <c r="BT18" s="58">
        <f t="shared" si="9"/>
        <v>0.19663557513779528</v>
      </c>
      <c r="BU18" s="58">
        <f t="shared" si="10"/>
        <v>7.8740063503937002E-2</v>
      </c>
      <c r="BV18" s="58">
        <f t="shared" si="11"/>
        <v>0.10509928671259842</v>
      </c>
      <c r="BW18" s="58">
        <f t="shared" si="12"/>
        <v>0.2355885643405512</v>
      </c>
      <c r="BX18" s="58">
        <f t="shared" si="13"/>
        <v>3.2361730423228346E-2</v>
      </c>
      <c r="BY18" s="58">
        <f t="shared" si="14"/>
        <v>0.31484628188976377</v>
      </c>
      <c r="BZ18" s="58">
        <f t="shared" si="15"/>
        <v>8.2276291358267709E-2</v>
      </c>
      <c r="CA18" s="58">
        <f t="shared" si="16"/>
        <v>8.0894335629921269E-4</v>
      </c>
      <c r="CB18" s="58">
        <f t="shared" si="17"/>
        <v>0.34628136023622053</v>
      </c>
      <c r="CC18" s="58">
        <f t="shared" si="18"/>
        <v>0.74355786230314957</v>
      </c>
      <c r="CD18" s="58">
        <f t="shared" si="19"/>
        <v>8.4099507224409453E-2</v>
      </c>
      <c r="CE18" s="58">
        <f t="shared" si="20"/>
        <v>0.33211870068897636</v>
      </c>
      <c r="CF18" s="58">
        <f t="shared" si="21"/>
        <v>6.4558673681102366E-2</v>
      </c>
      <c r="CG18" s="58">
        <f t="shared" si="22"/>
        <v>1.3425659055118111E-2</v>
      </c>
      <c r="CH18" s="58">
        <f t="shared" si="23"/>
        <v>5.4299377352362205E-2</v>
      </c>
      <c r="CI18" s="58">
        <f t="shared" si="24"/>
        <v>5.800082568897638E-3</v>
      </c>
      <c r="CJ18" s="58">
        <f t="shared" si="25"/>
        <v>3.6439161023622046E-2</v>
      </c>
      <c r="CK18" s="58">
        <f t="shared" si="26"/>
        <v>6.0521216929133861E-3</v>
      </c>
      <c r="CL18" s="58">
        <f t="shared" si="27"/>
        <v>1.457110089566929E-2</v>
      </c>
      <c r="CM18" s="58">
        <f t="shared" si="28"/>
        <v>1.8301465748031495E-3</v>
      </c>
      <c r="CN18" s="58">
        <f t="shared" si="29"/>
        <v>1.0880391407480315E-2</v>
      </c>
      <c r="CO18" s="58">
        <f t="shared" si="30"/>
        <v>1.4046644586614174E-3</v>
      </c>
      <c r="CP18" s="58">
        <f t="shared" si="31"/>
        <v>1.0613683080708661E-2</v>
      </c>
      <c r="CQ18" s="58">
        <f t="shared" si="32"/>
        <v>4.9192456299212602E-3</v>
      </c>
      <c r="CR18" s="58">
        <f t="shared" si="33"/>
        <v>1.320200751968504E-2</v>
      </c>
      <c r="CS18" s="169">
        <f t="shared" si="41"/>
        <v>5.8379828622047249E-2</v>
      </c>
      <c r="CT18" s="225"/>
      <c r="CU18" s="58" t="s">
        <v>188</v>
      </c>
      <c r="CV18" s="58">
        <f t="shared" si="35"/>
        <v>102.57874015748033</v>
      </c>
      <c r="CW18" s="58">
        <f t="shared" si="36"/>
        <v>0.50196850393700787</v>
      </c>
      <c r="CX18" s="58" t="s">
        <v>188</v>
      </c>
      <c r="CY18" s="58">
        <f t="shared" si="36"/>
        <v>383.38582677165357</v>
      </c>
      <c r="CZ18" s="58">
        <f t="shared" si="36"/>
        <v>1.1515748031496063</v>
      </c>
      <c r="DA18" s="58">
        <f t="shared" si="36"/>
        <v>1263.6614173228347</v>
      </c>
      <c r="DB18" s="58">
        <f t="shared" si="36"/>
        <v>0.97440944881889768</v>
      </c>
      <c r="DC18" s="58">
        <f t="shared" si="36"/>
        <v>7.9724409448818907</v>
      </c>
      <c r="DD18" s="58">
        <f t="shared" si="36"/>
        <v>22.322834645669293</v>
      </c>
      <c r="DE18" s="58">
        <f t="shared" si="36"/>
        <v>64.015748031496074</v>
      </c>
      <c r="DF18" s="58">
        <f t="shared" si="36"/>
        <v>49.045275590551185</v>
      </c>
      <c r="DG18" s="169">
        <f t="shared" si="37"/>
        <v>467.33267716535437</v>
      </c>
      <c r="DM18" s="8">
        <v>7.9724409448818907</v>
      </c>
      <c r="DN18" s="8">
        <v>8.2587563946850384</v>
      </c>
    </row>
    <row r="19" spans="1:118" s="8" customFormat="1">
      <c r="A19" s="8" t="s">
        <v>279</v>
      </c>
      <c r="B19" s="154">
        <v>4</v>
      </c>
      <c r="C19" s="154">
        <v>3</v>
      </c>
      <c r="D19" s="154">
        <v>1</v>
      </c>
      <c r="E19" s="9" t="s">
        <v>263</v>
      </c>
      <c r="F19" s="10" t="s">
        <v>282</v>
      </c>
      <c r="G19" s="21">
        <v>1.006</v>
      </c>
      <c r="H19" s="21">
        <v>30</v>
      </c>
      <c r="I19" s="21">
        <f t="shared" si="39"/>
        <v>29.821073558648113</v>
      </c>
      <c r="J19" s="20">
        <v>1</v>
      </c>
      <c r="K19" s="20">
        <f t="shared" si="38"/>
        <v>29.821073558648113</v>
      </c>
      <c r="L19" s="20">
        <v>1</v>
      </c>
      <c r="M19" s="20">
        <f t="shared" si="0"/>
        <v>29.821073558648113</v>
      </c>
      <c r="N19" s="147"/>
      <c r="O19" s="20">
        <v>2.1136590829999999</v>
      </c>
      <c r="P19" s="20">
        <v>218.7037751</v>
      </c>
      <c r="Q19" s="20">
        <v>155.40184439999999</v>
      </c>
      <c r="R19" s="20">
        <v>15.69484778</v>
      </c>
      <c r="S19" s="20">
        <v>1.1723558199999999</v>
      </c>
      <c r="T19" s="20">
        <v>3.3796726970000002</v>
      </c>
      <c r="U19" s="20">
        <v>5.2752753859999997</v>
      </c>
      <c r="V19" s="20">
        <v>17.554564800000001</v>
      </c>
      <c r="W19" s="20">
        <v>5.2546626400000003</v>
      </c>
      <c r="X19" s="20">
        <v>2.0605378050000001</v>
      </c>
      <c r="Y19" s="20">
        <v>2.7985851670000002</v>
      </c>
      <c r="Z19" s="20">
        <v>6.5568925350000002</v>
      </c>
      <c r="AA19" s="20">
        <v>0.84491292299999998</v>
      </c>
      <c r="AB19" s="20">
        <v>10.30027531</v>
      </c>
      <c r="AC19" s="20">
        <v>2.6684192539999998</v>
      </c>
      <c r="AD19" s="20">
        <v>2.0692003E-2</v>
      </c>
      <c r="AE19" s="20">
        <v>9.2545123920000005</v>
      </c>
      <c r="AF19" s="20">
        <v>20.175616999999999</v>
      </c>
      <c r="AG19" s="20">
        <v>2.2571621660000001</v>
      </c>
      <c r="AH19" s="20">
        <v>8.9828194119999996</v>
      </c>
      <c r="AI19" s="20">
        <v>1.7468774419999999</v>
      </c>
      <c r="AJ19" s="20">
        <v>0.36573802500000002</v>
      </c>
      <c r="AK19" s="20">
        <v>1.4619750869999999</v>
      </c>
      <c r="AL19" s="20">
        <v>0.15718579099999999</v>
      </c>
      <c r="AM19" s="20">
        <v>0.98329482499999998</v>
      </c>
      <c r="AN19" s="20">
        <v>0.16237700699999999</v>
      </c>
      <c r="AO19" s="20">
        <v>0.39092534600000001</v>
      </c>
      <c r="AP19" s="20">
        <v>4.9804258999999997E-2</v>
      </c>
      <c r="AQ19" s="20">
        <v>0.29275609000000002</v>
      </c>
      <c r="AR19" s="20">
        <v>3.7389354E-2</v>
      </c>
      <c r="AS19" s="20">
        <v>0.29385156800000001</v>
      </c>
      <c r="AT19" s="20">
        <v>0.13834402800000001</v>
      </c>
      <c r="AU19" s="20">
        <v>0.27950679499999997</v>
      </c>
      <c r="AV19" s="147">
        <v>1.583313244</v>
      </c>
      <c r="AW19" s="206"/>
      <c r="AX19" s="21" t="s">
        <v>188</v>
      </c>
      <c r="AY19" s="20">
        <v>2.9119999999999999</v>
      </c>
      <c r="AZ19" s="21">
        <v>1.4E-2</v>
      </c>
      <c r="BA19" s="21" t="s">
        <v>188</v>
      </c>
      <c r="BB19" s="21">
        <v>12.667</v>
      </c>
      <c r="BC19" s="20">
        <v>5.0999999999999997E-2</v>
      </c>
      <c r="BD19" s="20">
        <v>35.231000000000002</v>
      </c>
      <c r="BE19" s="21">
        <v>3.9E-2</v>
      </c>
      <c r="BF19" s="21">
        <v>0.21299999999999999</v>
      </c>
      <c r="BG19" s="21">
        <v>0.6</v>
      </c>
      <c r="BH19" s="20">
        <v>1.9490000000000001</v>
      </c>
      <c r="BI19" s="20">
        <v>1.44</v>
      </c>
      <c r="BJ19" s="147">
        <v>12.407</v>
      </c>
      <c r="BK19" s="139"/>
      <c r="BL19" s="58">
        <f t="shared" si="1"/>
        <v>6.3031582992047711E-2</v>
      </c>
      <c r="BM19" s="58">
        <f t="shared" si="2"/>
        <v>6.5219813648111336</v>
      </c>
      <c r="BN19" s="58">
        <f t="shared" si="3"/>
        <v>4.6342498330019879</v>
      </c>
      <c r="BO19" s="58">
        <f t="shared" si="4"/>
        <v>0.46803721013916505</v>
      </c>
      <c r="BP19" s="58">
        <f t="shared" si="5"/>
        <v>3.4960909145129219E-2</v>
      </c>
      <c r="BQ19" s="58">
        <f t="shared" si="6"/>
        <v>0.10078546810139166</v>
      </c>
      <c r="BR19" s="58">
        <f t="shared" si="7"/>
        <v>0.1573143753280318</v>
      </c>
      <c r="BS19" s="58">
        <f t="shared" si="8"/>
        <v>0.52349596819085487</v>
      </c>
      <c r="BT19" s="58">
        <f t="shared" si="9"/>
        <v>0.15669968111332008</v>
      </c>
      <c r="BU19" s="58">
        <f t="shared" si="10"/>
        <v>6.1447449453280317E-2</v>
      </c>
      <c r="BV19" s="58">
        <f t="shared" si="11"/>
        <v>8.345681412524851E-2</v>
      </c>
      <c r="BW19" s="58">
        <f t="shared" si="12"/>
        <v>0.19553357460238568</v>
      </c>
      <c r="BX19" s="58">
        <f t="shared" si="13"/>
        <v>2.5196210427435389E-2</v>
      </c>
      <c r="BY19" s="58">
        <f t="shared" si="14"/>
        <v>0.30716526769383701</v>
      </c>
      <c r="BZ19" s="58">
        <f t="shared" si="15"/>
        <v>7.957512685884692E-2</v>
      </c>
      <c r="CA19" s="58">
        <f t="shared" si="16"/>
        <v>6.1705774353876741E-4</v>
      </c>
      <c r="CB19" s="58">
        <f t="shared" si="17"/>
        <v>0.27597949479125256</v>
      </c>
      <c r="CC19" s="58">
        <f t="shared" si="18"/>
        <v>0.60165855864811135</v>
      </c>
      <c r="CD19" s="58">
        <f t="shared" si="19"/>
        <v>6.7310998986083503E-2</v>
      </c>
      <c r="CE19" s="58">
        <f t="shared" si="20"/>
        <v>0.26787731844930418</v>
      </c>
      <c r="CF19" s="58">
        <f t="shared" si="21"/>
        <v>5.2093760695825053E-2</v>
      </c>
      <c r="CG19" s="58">
        <f t="shared" si="22"/>
        <v>1.0906700546719683E-2</v>
      </c>
      <c r="CH19" s="58">
        <f t="shared" si="23"/>
        <v>4.3597666610337975E-2</v>
      </c>
      <c r="CI19" s="58">
        <f t="shared" si="24"/>
        <v>4.6874490357852886E-3</v>
      </c>
      <c r="CJ19" s="58">
        <f t="shared" si="25"/>
        <v>2.9322907306163024E-2</v>
      </c>
      <c r="CK19" s="58">
        <f t="shared" si="26"/>
        <v>4.8422566699801196E-3</v>
      </c>
      <c r="CL19" s="58">
        <f t="shared" si="27"/>
        <v>1.1657813499005965E-2</v>
      </c>
      <c r="CM19" s="58">
        <f t="shared" si="28"/>
        <v>1.4852164711729623E-3</v>
      </c>
      <c r="CN19" s="58">
        <f t="shared" si="29"/>
        <v>8.7303008946322085E-3</v>
      </c>
      <c r="CO19" s="58">
        <f t="shared" si="30"/>
        <v>1.1149906759443341E-3</v>
      </c>
      <c r="CP19" s="58">
        <f t="shared" si="31"/>
        <v>8.7629692246520893E-3</v>
      </c>
      <c r="CQ19" s="58">
        <f t="shared" si="32"/>
        <v>4.1255674353876748E-3</v>
      </c>
      <c r="CR19" s="58">
        <f t="shared" si="33"/>
        <v>8.3351926938369774E-3</v>
      </c>
      <c r="CS19" s="169">
        <f t="shared" si="41"/>
        <v>4.7216100715705762E-2</v>
      </c>
      <c r="CT19" s="225"/>
      <c r="CU19" s="58" t="s">
        <v>188</v>
      </c>
      <c r="CV19" s="58">
        <f t="shared" si="35"/>
        <v>86.838966202783297</v>
      </c>
      <c r="CW19" s="58">
        <f t="shared" si="36"/>
        <v>0.41749502982107362</v>
      </c>
      <c r="CX19" s="58" t="s">
        <v>188</v>
      </c>
      <c r="CY19" s="58">
        <f t="shared" si="36"/>
        <v>377.74353876739565</v>
      </c>
      <c r="CZ19" s="58">
        <f t="shared" si="36"/>
        <v>1.5208747514910537</v>
      </c>
      <c r="DA19" s="58">
        <f t="shared" si="36"/>
        <v>1050.6262425447317</v>
      </c>
      <c r="DB19" s="58">
        <f t="shared" si="36"/>
        <v>1.1630218687872764</v>
      </c>
      <c r="DC19" s="58">
        <f t="shared" si="36"/>
        <v>6.3518886679920481</v>
      </c>
      <c r="DD19" s="58">
        <f t="shared" si="36"/>
        <v>17.892644135188867</v>
      </c>
      <c r="DE19" s="58">
        <f t="shared" si="36"/>
        <v>58.121272365805176</v>
      </c>
      <c r="DF19" s="58">
        <f t="shared" si="36"/>
        <v>42.942345924453278</v>
      </c>
      <c r="DG19" s="169">
        <f t="shared" si="37"/>
        <v>369.99005964214712</v>
      </c>
      <c r="DM19" s="8">
        <v>6.3518886679920481</v>
      </c>
      <c r="DN19" s="8">
        <v>6.5219813648111336</v>
      </c>
    </row>
    <row r="20" spans="1:118" s="8" customFormat="1">
      <c r="A20" s="8" t="s">
        <v>283</v>
      </c>
      <c r="B20" s="154">
        <v>5</v>
      </c>
      <c r="C20" s="154">
        <v>1</v>
      </c>
      <c r="D20" s="154">
        <v>1</v>
      </c>
      <c r="E20" s="9" t="s">
        <v>263</v>
      </c>
      <c r="F20" s="10" t="s">
        <v>284</v>
      </c>
      <c r="G20" s="21">
        <v>1.01</v>
      </c>
      <c r="H20" s="21">
        <v>30</v>
      </c>
      <c r="I20" s="21">
        <f t="shared" si="39"/>
        <v>29.702970297029704</v>
      </c>
      <c r="J20" s="20">
        <v>1</v>
      </c>
      <c r="K20" s="20">
        <f t="shared" si="38"/>
        <v>29.702970297029704</v>
      </c>
      <c r="L20" s="20">
        <v>1</v>
      </c>
      <c r="M20" s="20">
        <f t="shared" si="0"/>
        <v>29.702970297029704</v>
      </c>
      <c r="N20" s="147"/>
      <c r="O20" s="20">
        <v>3.1603549050000002</v>
      </c>
      <c r="P20" s="20">
        <v>582.36248190000003</v>
      </c>
      <c r="Q20" s="20">
        <v>186.17893900000001</v>
      </c>
      <c r="R20" s="20">
        <v>27.216622130000001</v>
      </c>
      <c r="S20" s="20">
        <v>0.93709055600000002</v>
      </c>
      <c r="T20" s="20">
        <v>2.8294033359999999</v>
      </c>
      <c r="U20" s="20">
        <v>16.935910969999998</v>
      </c>
      <c r="V20" s="20">
        <v>10.92089159</v>
      </c>
      <c r="W20" s="20">
        <v>6.1732429590000004</v>
      </c>
      <c r="X20" s="20">
        <v>0.405965733</v>
      </c>
      <c r="Y20" s="20">
        <v>0.509941121</v>
      </c>
      <c r="Z20" s="20">
        <v>21.076081080000002</v>
      </c>
      <c r="AA20" s="20">
        <v>2.222803351</v>
      </c>
      <c r="AB20" s="20">
        <v>2.7854092669999999</v>
      </c>
      <c r="AC20" s="20">
        <v>1.1169841579999999</v>
      </c>
      <c r="AD20" s="20">
        <v>0.20089791300000001</v>
      </c>
      <c r="AE20" s="20">
        <v>2.9303699679999999</v>
      </c>
      <c r="AF20" s="20">
        <v>3.196220678</v>
      </c>
      <c r="AG20" s="20">
        <v>0.27398995799999998</v>
      </c>
      <c r="AH20" s="20">
        <v>0.77138901000000004</v>
      </c>
      <c r="AI20" s="20">
        <v>0.112962093</v>
      </c>
      <c r="AJ20" s="20">
        <v>2.8169270999999999E-2</v>
      </c>
      <c r="AK20" s="20">
        <v>0.111690544</v>
      </c>
      <c r="AL20" s="20">
        <v>1.4455763E-2</v>
      </c>
      <c r="AM20" s="20">
        <v>0.11213187500000001</v>
      </c>
      <c r="AN20" s="20">
        <v>2.7541369999999999E-2</v>
      </c>
      <c r="AO20" s="20">
        <v>8.8949517000000006E-2</v>
      </c>
      <c r="AP20" s="20">
        <v>1.5775951999999999E-2</v>
      </c>
      <c r="AQ20" s="20">
        <v>0.10837556399999999</v>
      </c>
      <c r="AR20" s="20">
        <v>1.8738174E-2</v>
      </c>
      <c r="AS20" s="20">
        <v>0.92539622300000002</v>
      </c>
      <c r="AT20" s="20">
        <v>0.410853951</v>
      </c>
      <c r="AU20" s="20">
        <v>1.0383101050000001</v>
      </c>
      <c r="AV20" s="147">
        <v>0.57108229899999996</v>
      </c>
      <c r="AW20" s="206"/>
      <c r="AX20" s="21">
        <v>5.0000000000000001E-3</v>
      </c>
      <c r="AY20" s="20">
        <v>5.173</v>
      </c>
      <c r="AZ20" s="21">
        <v>1.2999999999999999E-2</v>
      </c>
      <c r="BA20" s="21">
        <v>2E-3</v>
      </c>
      <c r="BB20" s="21">
        <v>7.2210000000000001</v>
      </c>
      <c r="BC20" s="20">
        <v>3.6999999999999998E-2</v>
      </c>
      <c r="BD20" s="20">
        <v>52.029000000000003</v>
      </c>
      <c r="BE20" s="21">
        <v>2.9000000000000001E-2</v>
      </c>
      <c r="BF20" s="21">
        <v>0.624</v>
      </c>
      <c r="BG20" s="21">
        <v>0.79800000000000004</v>
      </c>
      <c r="BH20" s="20">
        <v>1.585</v>
      </c>
      <c r="BI20" s="20">
        <v>1.9770000000000001</v>
      </c>
      <c r="BJ20" s="147">
        <v>19.73</v>
      </c>
      <c r="BK20" s="139"/>
      <c r="BL20" s="58">
        <f t="shared" si="1"/>
        <v>9.3871927871287147E-2</v>
      </c>
      <c r="BM20" s="58">
        <f t="shared" si="2"/>
        <v>17.2978955019802</v>
      </c>
      <c r="BN20" s="58">
        <f t="shared" si="3"/>
        <v>5.5300674950495061</v>
      </c>
      <c r="BO20" s="58">
        <f t="shared" si="4"/>
        <v>0.80841451871287129</v>
      </c>
      <c r="BP20" s="58">
        <f t="shared" si="5"/>
        <v>2.783437295049505E-2</v>
      </c>
      <c r="BQ20" s="58">
        <f t="shared" si="6"/>
        <v>8.4041683247524757E-2</v>
      </c>
      <c r="BR20" s="58">
        <f t="shared" si="7"/>
        <v>0.50304686049504954</v>
      </c>
      <c r="BS20" s="58">
        <f t="shared" si="8"/>
        <v>0.32438291851485151</v>
      </c>
      <c r="BT20" s="58">
        <f t="shared" si="9"/>
        <v>0.18336365224752479</v>
      </c>
      <c r="BU20" s="58">
        <f t="shared" si="10"/>
        <v>1.2058388108910892E-2</v>
      </c>
      <c r="BV20" s="58">
        <f t="shared" si="11"/>
        <v>1.514676597029703E-2</v>
      </c>
      <c r="BW20" s="58">
        <f t="shared" si="12"/>
        <v>0.62602221029702976</v>
      </c>
      <c r="BX20" s="58">
        <f t="shared" si="13"/>
        <v>6.6023861910891102E-2</v>
      </c>
      <c r="BY20" s="58">
        <f t="shared" si="14"/>
        <v>8.2734928722772286E-2</v>
      </c>
      <c r="BZ20" s="58">
        <f t="shared" si="15"/>
        <v>3.3177747267326731E-2</v>
      </c>
      <c r="CA20" s="58">
        <f t="shared" si="16"/>
        <v>5.9672647425742581E-3</v>
      </c>
      <c r="CB20" s="58">
        <f t="shared" si="17"/>
        <v>8.7040692118811894E-2</v>
      </c>
      <c r="CC20" s="58">
        <f t="shared" si="18"/>
        <v>9.4937247861386145E-2</v>
      </c>
      <c r="CD20" s="58">
        <f t="shared" si="19"/>
        <v>8.1383155841584162E-3</v>
      </c>
      <c r="CE20" s="58">
        <f t="shared" si="20"/>
        <v>2.291254485148515E-2</v>
      </c>
      <c r="CF20" s="58">
        <f t="shared" si="21"/>
        <v>3.3553096930693071E-3</v>
      </c>
      <c r="CG20" s="58">
        <f t="shared" si="22"/>
        <v>8.3671101980198022E-4</v>
      </c>
      <c r="CH20" s="58">
        <f t="shared" si="23"/>
        <v>3.3175409108910895E-3</v>
      </c>
      <c r="CI20" s="58">
        <f t="shared" si="24"/>
        <v>4.29379099009901E-4</v>
      </c>
      <c r="CJ20" s="58">
        <f t="shared" si="25"/>
        <v>3.3306497524752481E-3</v>
      </c>
      <c r="CK20" s="58">
        <f t="shared" si="26"/>
        <v>8.1806049504950498E-4</v>
      </c>
      <c r="CL20" s="58">
        <f t="shared" si="27"/>
        <v>2.642064861386139E-3</v>
      </c>
      <c r="CM20" s="58">
        <f t="shared" si="28"/>
        <v>4.6859263366336634E-4</v>
      </c>
      <c r="CN20" s="58">
        <f t="shared" si="29"/>
        <v>3.2190761584158416E-3</v>
      </c>
      <c r="CO20" s="58">
        <f t="shared" si="30"/>
        <v>5.565794257425742E-4</v>
      </c>
      <c r="CP20" s="58">
        <f t="shared" si="31"/>
        <v>2.7487016524752477E-2</v>
      </c>
      <c r="CQ20" s="58">
        <f t="shared" si="32"/>
        <v>1.2203582702970298E-2</v>
      </c>
      <c r="CR20" s="58">
        <f t="shared" si="33"/>
        <v>3.0840894207920796E-2</v>
      </c>
      <c r="CS20" s="169">
        <f t="shared" si="41"/>
        <v>1.6962840564356436E-2</v>
      </c>
      <c r="CT20" s="225"/>
      <c r="CU20" s="58">
        <f t="shared" si="40"/>
        <v>0.14851485148514854</v>
      </c>
      <c r="CV20" s="58">
        <f t="shared" si="35"/>
        <v>153.65346534653466</v>
      </c>
      <c r="CW20" s="58">
        <f t="shared" si="36"/>
        <v>0.38613861386138615</v>
      </c>
      <c r="CX20" s="58">
        <f t="shared" si="36"/>
        <v>5.940594059405941E-2</v>
      </c>
      <c r="CY20" s="58">
        <f t="shared" si="36"/>
        <v>214.48514851485149</v>
      </c>
      <c r="CZ20" s="58">
        <f t="shared" si="36"/>
        <v>1.0990099009900991</v>
      </c>
      <c r="DA20" s="58">
        <f t="shared" si="36"/>
        <v>1545.4158415841587</v>
      </c>
      <c r="DB20" s="58">
        <f t="shared" si="36"/>
        <v>0.86138613861386149</v>
      </c>
      <c r="DC20" s="58">
        <f t="shared" si="36"/>
        <v>18.534653465346537</v>
      </c>
      <c r="DD20" s="58">
        <f t="shared" si="36"/>
        <v>23.702970297029704</v>
      </c>
      <c r="DE20" s="58">
        <f t="shared" si="36"/>
        <v>47.079207920792079</v>
      </c>
      <c r="DF20" s="58">
        <f t="shared" si="36"/>
        <v>58.722772277227726</v>
      </c>
      <c r="DG20" s="169">
        <f t="shared" si="37"/>
        <v>586.03960396039611</v>
      </c>
      <c r="DM20" s="8">
        <v>18.534653465346537</v>
      </c>
      <c r="DN20" s="8">
        <v>17.2978955019802</v>
      </c>
    </row>
    <row r="21" spans="1:118" s="8" customFormat="1">
      <c r="A21" s="8" t="s">
        <v>283</v>
      </c>
      <c r="B21" s="154">
        <v>5</v>
      </c>
      <c r="C21" s="154">
        <v>2</v>
      </c>
      <c r="D21" s="154">
        <v>1</v>
      </c>
      <c r="E21" s="9" t="s">
        <v>263</v>
      </c>
      <c r="F21" s="10" t="s">
        <v>285</v>
      </c>
      <c r="G21" s="21">
        <v>1.022</v>
      </c>
      <c r="H21" s="21">
        <v>30</v>
      </c>
      <c r="I21" s="21">
        <f t="shared" si="39"/>
        <v>29.354207436399218</v>
      </c>
      <c r="J21" s="20">
        <v>1</v>
      </c>
      <c r="K21" s="20">
        <f t="shared" si="38"/>
        <v>29.354207436399218</v>
      </c>
      <c r="L21" s="20">
        <v>1</v>
      </c>
      <c r="M21" s="20">
        <f t="shared" si="0"/>
        <v>29.354207436399218</v>
      </c>
      <c r="N21" s="147"/>
      <c r="O21" s="20">
        <v>3.8957874060000002</v>
      </c>
      <c r="P21" s="20">
        <v>745.42354279999995</v>
      </c>
      <c r="Q21" s="20">
        <v>200.4464007</v>
      </c>
      <c r="R21" s="20">
        <v>34.050060360000003</v>
      </c>
      <c r="S21" s="20">
        <v>1.159733262</v>
      </c>
      <c r="T21" s="20">
        <v>3.5884459299999998</v>
      </c>
      <c r="U21" s="20">
        <v>18.56713633</v>
      </c>
      <c r="V21" s="20">
        <v>14.441526509999999</v>
      </c>
      <c r="W21" s="20">
        <v>7.7497717899999996</v>
      </c>
      <c r="X21" s="20">
        <v>0.50959731600000002</v>
      </c>
      <c r="Y21" s="20">
        <v>0.64502629300000003</v>
      </c>
      <c r="Z21" s="20">
        <v>25.72945447</v>
      </c>
      <c r="AA21" s="20">
        <v>2.536354888</v>
      </c>
      <c r="AB21" s="20">
        <v>2.441095169</v>
      </c>
      <c r="AC21" s="20">
        <v>1.003109764</v>
      </c>
      <c r="AD21" s="20">
        <v>0.145204949</v>
      </c>
      <c r="AE21" s="20">
        <v>3.6697804650000001</v>
      </c>
      <c r="AF21" s="20">
        <v>4.015834699</v>
      </c>
      <c r="AG21" s="20">
        <v>0.34610316699999999</v>
      </c>
      <c r="AH21" s="20">
        <v>0.99117192499999995</v>
      </c>
      <c r="AI21" s="20">
        <v>0.142975255</v>
      </c>
      <c r="AJ21" s="20">
        <v>3.4807520000000002E-2</v>
      </c>
      <c r="AK21" s="20">
        <v>0.14141679900000001</v>
      </c>
      <c r="AL21" s="20">
        <v>1.6858841999999999E-2</v>
      </c>
      <c r="AM21" s="20">
        <v>0.14427752199999999</v>
      </c>
      <c r="AN21" s="20">
        <v>3.4509686999999997E-2</v>
      </c>
      <c r="AO21" s="20">
        <v>0.115673701</v>
      </c>
      <c r="AP21" s="20">
        <v>1.9029727E-2</v>
      </c>
      <c r="AQ21" s="20">
        <v>0.13791493799999999</v>
      </c>
      <c r="AR21" s="20">
        <v>2.2575563E-2</v>
      </c>
      <c r="AS21" s="20">
        <v>1.1156943429999999</v>
      </c>
      <c r="AT21" s="20">
        <v>0.39430305900000001</v>
      </c>
      <c r="AU21" s="20">
        <v>0.542713538</v>
      </c>
      <c r="AV21" s="147">
        <v>0.69266663399999995</v>
      </c>
      <c r="AW21" s="206"/>
      <c r="AX21" s="21">
        <v>1.4E-2</v>
      </c>
      <c r="AY21" s="20">
        <v>6.1040000000000001</v>
      </c>
      <c r="AZ21" s="21">
        <v>1.2999999999999999E-2</v>
      </c>
      <c r="BA21" s="21">
        <v>4.0000000000000001E-3</v>
      </c>
      <c r="BB21" s="21">
        <v>7.2480000000000002</v>
      </c>
      <c r="BC21" s="20">
        <v>4.9000000000000002E-2</v>
      </c>
      <c r="BD21" s="20">
        <v>60.012999999999998</v>
      </c>
      <c r="BE21" s="21">
        <v>5.2999999999999999E-2</v>
      </c>
      <c r="BF21" s="21">
        <v>0.76100000000000001</v>
      </c>
      <c r="BG21" s="21">
        <v>0.98599999999999999</v>
      </c>
      <c r="BH21" s="20">
        <v>1.726</v>
      </c>
      <c r="BI21" s="20">
        <v>2.3319999999999999</v>
      </c>
      <c r="BJ21" s="147">
        <v>24.169</v>
      </c>
      <c r="BK21" s="139"/>
      <c r="BL21" s="58">
        <f t="shared" si="1"/>
        <v>0.11435775164383563</v>
      </c>
      <c r="BM21" s="58">
        <f t="shared" si="2"/>
        <v>21.88131730332681</v>
      </c>
      <c r="BN21" s="58">
        <f t="shared" si="3"/>
        <v>5.8839452260273974</v>
      </c>
      <c r="BO21" s="58">
        <f t="shared" si="4"/>
        <v>0.99951253502935433</v>
      </c>
      <c r="BP21" s="58">
        <f t="shared" si="5"/>
        <v>3.4043050743639926E-2</v>
      </c>
      <c r="BQ21" s="58">
        <f t="shared" si="6"/>
        <v>0.1053359862035225</v>
      </c>
      <c r="BR21" s="58">
        <f t="shared" si="7"/>
        <v>0.5450235713307241</v>
      </c>
      <c r="BS21" s="58">
        <f t="shared" si="8"/>
        <v>0.42391956487279847</v>
      </c>
      <c r="BT21" s="58">
        <f t="shared" si="9"/>
        <v>0.22748840870841486</v>
      </c>
      <c r="BU21" s="58">
        <f t="shared" si="10"/>
        <v>1.4958825322896283E-2</v>
      </c>
      <c r="BV21" s="58">
        <f t="shared" si="11"/>
        <v>1.8934235606653624E-2</v>
      </c>
      <c r="BW21" s="58">
        <f t="shared" si="12"/>
        <v>0.75526774373776917</v>
      </c>
      <c r="BX21" s="58">
        <f t="shared" si="13"/>
        <v>7.445268751467711E-2</v>
      </c>
      <c r="BY21" s="58">
        <f t="shared" si="14"/>
        <v>7.1656413962818008E-2</v>
      </c>
      <c r="BZ21" s="58">
        <f t="shared" si="15"/>
        <v>2.9445492093933462E-2</v>
      </c>
      <c r="CA21" s="58">
        <f t="shared" si="16"/>
        <v>4.2623761937377698E-3</v>
      </c>
      <c r="CB21" s="58">
        <f t="shared" si="17"/>
        <v>0.10772349701565558</v>
      </c>
      <c r="CC21" s="58">
        <f t="shared" si="18"/>
        <v>0.11788164478473581</v>
      </c>
      <c r="CD21" s="58">
        <f t="shared" si="19"/>
        <v>1.015958415851272E-2</v>
      </c>
      <c r="CE21" s="58">
        <f t="shared" si="20"/>
        <v>2.9095066291585127E-2</v>
      </c>
      <c r="CF21" s="58">
        <f t="shared" si="21"/>
        <v>4.1969252935420741E-3</v>
      </c>
      <c r="CG21" s="58">
        <f t="shared" si="22"/>
        <v>1.0217471624266146E-3</v>
      </c>
      <c r="CH21" s="58">
        <f t="shared" si="23"/>
        <v>4.1511780528375739E-3</v>
      </c>
      <c r="CI21" s="58">
        <f t="shared" si="24"/>
        <v>4.9487794520547944E-4</v>
      </c>
      <c r="CJ21" s="58">
        <f t="shared" si="25"/>
        <v>4.2351523091976517E-3</v>
      </c>
      <c r="CK21" s="58">
        <f t="shared" si="26"/>
        <v>1.0130045107632094E-3</v>
      </c>
      <c r="CL21" s="58">
        <f t="shared" si="27"/>
        <v>3.3955098140900199E-3</v>
      </c>
      <c r="CM21" s="58">
        <f t="shared" si="28"/>
        <v>5.5860255381604701E-4</v>
      </c>
      <c r="CN21" s="58">
        <f t="shared" si="29"/>
        <v>4.0483836986301364E-3</v>
      </c>
      <c r="CO21" s="58">
        <f t="shared" si="30"/>
        <v>6.6268775929549911E-4</v>
      </c>
      <c r="CP21" s="58">
        <f t="shared" si="31"/>
        <v>3.2750323180039141E-2</v>
      </c>
      <c r="CQ21" s="58">
        <f t="shared" si="32"/>
        <v>1.157445378669276E-2</v>
      </c>
      <c r="CR21" s="58">
        <f t="shared" si="33"/>
        <v>1.5930925772994129E-2</v>
      </c>
      <c r="CS21" s="169">
        <f t="shared" si="41"/>
        <v>2.0332680058708412E-2</v>
      </c>
      <c r="CT21" s="225"/>
      <c r="CU21" s="58">
        <f t="shared" si="40"/>
        <v>0.41095890410958907</v>
      </c>
      <c r="CV21" s="58">
        <f t="shared" si="35"/>
        <v>179.17808219178082</v>
      </c>
      <c r="CW21" s="58">
        <f t="shared" ref="CW21:DF21" si="42">AZ21*$M21</f>
        <v>0.3816046966731898</v>
      </c>
      <c r="CX21" s="58">
        <f t="shared" si="42"/>
        <v>0.11741682974559688</v>
      </c>
      <c r="CY21" s="58">
        <f t="shared" si="42"/>
        <v>212.75929549902153</v>
      </c>
      <c r="CZ21" s="58">
        <f t="shared" si="42"/>
        <v>1.4383561643835616</v>
      </c>
      <c r="DA21" s="58">
        <f t="shared" si="42"/>
        <v>1761.6340508806261</v>
      </c>
      <c r="DB21" s="58">
        <f t="shared" si="42"/>
        <v>1.5557729941291585</v>
      </c>
      <c r="DC21" s="58">
        <f t="shared" si="42"/>
        <v>22.338551859099805</v>
      </c>
      <c r="DD21" s="58">
        <f t="shared" si="42"/>
        <v>28.94324853228963</v>
      </c>
      <c r="DE21" s="58">
        <f t="shared" si="42"/>
        <v>50.665362035225051</v>
      </c>
      <c r="DF21" s="58">
        <f t="shared" si="42"/>
        <v>68.454011741682976</v>
      </c>
      <c r="DG21" s="169">
        <f t="shared" si="37"/>
        <v>709.46183953033267</v>
      </c>
      <c r="DM21" s="8">
        <v>22.338551859099805</v>
      </c>
      <c r="DN21" s="8">
        <v>21.88131730332681</v>
      </c>
    </row>
    <row r="22" spans="1:118" s="8" customFormat="1">
      <c r="A22" s="8" t="s">
        <v>283</v>
      </c>
      <c r="B22" s="154">
        <v>5</v>
      </c>
      <c r="C22" s="154">
        <v>3</v>
      </c>
      <c r="D22" s="154">
        <v>1</v>
      </c>
      <c r="E22" s="9" t="s">
        <v>263</v>
      </c>
      <c r="F22" s="10" t="s">
        <v>286</v>
      </c>
      <c r="G22" s="21">
        <v>1.0149999999999999</v>
      </c>
      <c r="H22" s="21">
        <v>30</v>
      </c>
      <c r="I22" s="21">
        <f t="shared" si="39"/>
        <v>29.55665024630542</v>
      </c>
      <c r="J22" s="20">
        <v>1</v>
      </c>
      <c r="K22" s="20">
        <f t="shared" si="38"/>
        <v>29.55665024630542</v>
      </c>
      <c r="L22" s="20">
        <v>1</v>
      </c>
      <c r="M22" s="20">
        <f t="shared" si="0"/>
        <v>29.55665024630542</v>
      </c>
      <c r="N22" s="147"/>
      <c r="O22" s="20">
        <v>2.6318130439999998</v>
      </c>
      <c r="P22" s="20">
        <v>629.33571170000005</v>
      </c>
      <c r="Q22" s="20">
        <v>176.2301641</v>
      </c>
      <c r="R22" s="20">
        <v>22.02625089</v>
      </c>
      <c r="S22" s="20">
        <v>0.78273517299999995</v>
      </c>
      <c r="T22" s="20">
        <v>2.3813560819999999</v>
      </c>
      <c r="U22" s="20">
        <v>15.379168659999999</v>
      </c>
      <c r="V22" s="20">
        <v>8.4588911719999995</v>
      </c>
      <c r="W22" s="20">
        <v>5.0782578940000001</v>
      </c>
      <c r="X22" s="20">
        <v>0.366125647</v>
      </c>
      <c r="Y22" s="20">
        <v>0.62492410799999998</v>
      </c>
      <c r="Z22" s="20">
        <v>20.814323330000001</v>
      </c>
      <c r="AA22" s="20">
        <v>2.267451967</v>
      </c>
      <c r="AB22" s="20">
        <v>2.301446909</v>
      </c>
      <c r="AC22" s="20">
        <v>0.964257268</v>
      </c>
      <c r="AD22" s="20">
        <v>0.12004382299999999</v>
      </c>
      <c r="AE22" s="20">
        <v>3.0687155939999999</v>
      </c>
      <c r="AF22" s="20">
        <v>3.4887605000000002</v>
      </c>
      <c r="AG22" s="20">
        <v>0.30271308000000002</v>
      </c>
      <c r="AH22" s="20">
        <v>0.86872954300000005</v>
      </c>
      <c r="AI22" s="20">
        <v>0.13176154000000001</v>
      </c>
      <c r="AJ22" s="20">
        <v>2.9909114000000001E-2</v>
      </c>
      <c r="AK22" s="20">
        <v>0.12865154300000001</v>
      </c>
      <c r="AL22" s="20">
        <v>1.5879496999999999E-2</v>
      </c>
      <c r="AM22" s="20">
        <v>0.13517931799999999</v>
      </c>
      <c r="AN22" s="20">
        <v>3.3108181E-2</v>
      </c>
      <c r="AO22" s="20">
        <v>0.10930092600000001</v>
      </c>
      <c r="AP22" s="20">
        <v>1.8401681999999999E-2</v>
      </c>
      <c r="AQ22" s="20">
        <v>0.131361852</v>
      </c>
      <c r="AR22" s="20">
        <v>2.1902020000000001E-2</v>
      </c>
      <c r="AS22" s="20">
        <v>0.81961109200000004</v>
      </c>
      <c r="AT22" s="20">
        <v>0.33175944699999999</v>
      </c>
      <c r="AU22" s="20">
        <v>0.48448035</v>
      </c>
      <c r="AV22" s="147">
        <v>0.62242436499999998</v>
      </c>
      <c r="AW22" s="206"/>
      <c r="AX22" s="21" t="s">
        <v>188</v>
      </c>
      <c r="AY22" s="20">
        <v>4.1020000000000003</v>
      </c>
      <c r="AZ22" s="21">
        <v>0.01</v>
      </c>
      <c r="BA22" s="21" t="s">
        <v>188</v>
      </c>
      <c r="BB22" s="21">
        <v>7.1680000000000001</v>
      </c>
      <c r="BC22" s="20">
        <v>4.2000000000000003E-2</v>
      </c>
      <c r="BD22" s="20">
        <v>41.374000000000002</v>
      </c>
      <c r="BE22" s="21">
        <v>2.7E-2</v>
      </c>
      <c r="BF22" s="21">
        <v>0.67</v>
      </c>
      <c r="BG22" s="21">
        <v>0.55500000000000005</v>
      </c>
      <c r="BH22" s="20">
        <v>1.389</v>
      </c>
      <c r="BI22" s="20">
        <v>1.627</v>
      </c>
      <c r="BJ22" s="147">
        <v>15.87</v>
      </c>
      <c r="BK22" s="139"/>
      <c r="BL22" s="58">
        <f t="shared" si="1"/>
        <v>7.7787577655172413E-2</v>
      </c>
      <c r="BM22" s="58">
        <f t="shared" si="2"/>
        <v>18.601055518226602</v>
      </c>
      <c r="BN22" s="58">
        <f t="shared" si="3"/>
        <v>5.2087733231527089</v>
      </c>
      <c r="BO22" s="58">
        <f t="shared" si="4"/>
        <v>0.65102219379310344</v>
      </c>
      <c r="BP22" s="58">
        <f t="shared" si="5"/>
        <v>2.3135029743842364E-2</v>
      </c>
      <c r="BQ22" s="58">
        <f t="shared" si="6"/>
        <v>7.0384908827586204E-2</v>
      </c>
      <c r="BR22" s="58">
        <f t="shared" si="7"/>
        <v>0.45455670916256158</v>
      </c>
      <c r="BS22" s="58">
        <f t="shared" si="8"/>
        <v>0.25001648784236452</v>
      </c>
      <c r="BT22" s="58">
        <f t="shared" si="9"/>
        <v>0.15009629243349756</v>
      </c>
      <c r="BU22" s="58">
        <f t="shared" si="10"/>
        <v>1.0821447694581281E-2</v>
      </c>
      <c r="BV22" s="58">
        <f t="shared" si="11"/>
        <v>1.8470663290640395E-2</v>
      </c>
      <c r="BW22" s="58">
        <f t="shared" si="12"/>
        <v>0.6152016747783251</v>
      </c>
      <c r="BX22" s="58">
        <f t="shared" si="13"/>
        <v>6.7018284738916259E-2</v>
      </c>
      <c r="BY22" s="58">
        <f t="shared" si="14"/>
        <v>6.8023061349753708E-2</v>
      </c>
      <c r="BZ22" s="58">
        <f t="shared" si="15"/>
        <v>2.8500214817733991E-2</v>
      </c>
      <c r="CA22" s="58">
        <f t="shared" si="16"/>
        <v>3.5480932906403941E-3</v>
      </c>
      <c r="CB22" s="58">
        <f t="shared" si="17"/>
        <v>9.0700953517241389E-2</v>
      </c>
      <c r="CC22" s="58">
        <f t="shared" si="18"/>
        <v>0.10311607389162562</v>
      </c>
      <c r="CD22" s="58">
        <f t="shared" si="19"/>
        <v>8.9471846305418726E-3</v>
      </c>
      <c r="CE22" s="58">
        <f t="shared" si="20"/>
        <v>2.5676735261083744E-2</v>
      </c>
      <c r="CF22" s="58">
        <f t="shared" si="21"/>
        <v>3.8944297536945816E-3</v>
      </c>
      <c r="CG22" s="58">
        <f t="shared" si="22"/>
        <v>8.8401322167487692E-4</v>
      </c>
      <c r="CH22" s="58">
        <f t="shared" si="23"/>
        <v>3.8025086600985223E-3</v>
      </c>
      <c r="CI22" s="58">
        <f t="shared" si="24"/>
        <v>4.6934473891625616E-4</v>
      </c>
      <c r="CJ22" s="58">
        <f t="shared" si="25"/>
        <v>3.995447822660099E-3</v>
      </c>
      <c r="CK22" s="58">
        <f t="shared" si="26"/>
        <v>9.7856692610837439E-4</v>
      </c>
      <c r="CL22" s="58">
        <f t="shared" si="27"/>
        <v>3.2305692413793106E-3</v>
      </c>
      <c r="CM22" s="58">
        <f t="shared" si="28"/>
        <v>5.4389207881773394E-4</v>
      </c>
      <c r="CN22" s="58">
        <f t="shared" si="29"/>
        <v>3.8826163152709363E-3</v>
      </c>
      <c r="CO22" s="58">
        <f t="shared" si="30"/>
        <v>6.4735034482758629E-4</v>
      </c>
      <c r="CP22" s="58">
        <f t="shared" si="31"/>
        <v>2.4224958384236456E-2</v>
      </c>
      <c r="CQ22" s="58">
        <f t="shared" si="32"/>
        <v>9.8056979408866988E-3</v>
      </c>
      <c r="CR22" s="58">
        <f t="shared" si="33"/>
        <v>1.4319616256157635E-2</v>
      </c>
      <c r="CS22" s="169">
        <f t="shared" si="41"/>
        <v>1.8396779261083743E-2</v>
      </c>
      <c r="CT22" s="225"/>
      <c r="CU22" s="58" t="s">
        <v>188</v>
      </c>
      <c r="CV22" s="58">
        <f t="shared" si="35"/>
        <v>121.24137931034484</v>
      </c>
      <c r="CW22" s="58">
        <f t="shared" ref="CW22:CW53" si="43">AZ22*$M22</f>
        <v>0.29556650246305421</v>
      </c>
      <c r="CX22" s="58" t="s">
        <v>188</v>
      </c>
      <c r="CY22" s="58">
        <f t="shared" ref="CY22:DF24" si="44">BB22*$M22</f>
        <v>211.86206896551727</v>
      </c>
      <c r="CZ22" s="58">
        <f t="shared" si="44"/>
        <v>1.2413793103448276</v>
      </c>
      <c r="DA22" s="58">
        <f t="shared" si="44"/>
        <v>1222.8768472906406</v>
      </c>
      <c r="DB22" s="58">
        <f t="shared" si="44"/>
        <v>0.79802955665024633</v>
      </c>
      <c r="DC22" s="58">
        <f t="shared" si="44"/>
        <v>19.802955665024633</v>
      </c>
      <c r="DD22" s="58">
        <f t="shared" si="44"/>
        <v>16.403940886699509</v>
      </c>
      <c r="DE22" s="58">
        <f t="shared" si="44"/>
        <v>41.054187192118228</v>
      </c>
      <c r="DF22" s="58">
        <f t="shared" si="44"/>
        <v>48.088669950738918</v>
      </c>
      <c r="DG22" s="169">
        <f t="shared" si="37"/>
        <v>469.06403940886702</v>
      </c>
      <c r="DM22" s="8">
        <v>19.802955665024633</v>
      </c>
      <c r="DN22" s="8">
        <v>18.601055518226602</v>
      </c>
    </row>
    <row r="23" spans="1:118" s="8" customFormat="1">
      <c r="A23" s="8" t="s">
        <v>221</v>
      </c>
      <c r="B23" s="154">
        <v>6</v>
      </c>
      <c r="C23" s="154">
        <v>1</v>
      </c>
      <c r="D23" s="154">
        <v>1</v>
      </c>
      <c r="E23" s="9" t="s">
        <v>263</v>
      </c>
      <c r="F23" s="10" t="s">
        <v>287</v>
      </c>
      <c r="G23" s="21">
        <v>1.004</v>
      </c>
      <c r="H23" s="21">
        <v>30</v>
      </c>
      <c r="I23" s="21">
        <f t="shared" si="39"/>
        <v>29.880478087649401</v>
      </c>
      <c r="J23" s="20">
        <v>1</v>
      </c>
      <c r="K23" s="20">
        <f t="shared" si="38"/>
        <v>29.880478087649401</v>
      </c>
      <c r="L23" s="20">
        <v>1</v>
      </c>
      <c r="M23" s="20">
        <f t="shared" si="0"/>
        <v>29.880478087649401</v>
      </c>
      <c r="N23" s="147"/>
      <c r="O23" s="20">
        <v>5.787982564</v>
      </c>
      <c r="P23" s="20">
        <v>554.87695929999995</v>
      </c>
      <c r="Q23" s="20">
        <v>223.24188910000001</v>
      </c>
      <c r="R23" s="20">
        <v>46.966652459999999</v>
      </c>
      <c r="S23" s="20">
        <v>2.054939783</v>
      </c>
      <c r="T23" s="20">
        <v>6.8169455650000002</v>
      </c>
      <c r="U23" s="20">
        <v>9.4105653589999996</v>
      </c>
      <c r="V23" s="20">
        <v>36.454905539999999</v>
      </c>
      <c r="W23" s="20">
        <v>17.440471840000001</v>
      </c>
      <c r="X23" s="20">
        <v>5.2767615640000001</v>
      </c>
      <c r="Y23" s="20">
        <v>5.3083844439999996</v>
      </c>
      <c r="Z23" s="20">
        <v>16.312387869999998</v>
      </c>
      <c r="AA23" s="20">
        <v>2.0632608600000002</v>
      </c>
      <c r="AB23" s="20">
        <v>4.7337770990000001</v>
      </c>
      <c r="AC23" s="20">
        <v>1.1116401090000001</v>
      </c>
      <c r="AD23" s="20">
        <v>3.4429467999999998E-2</v>
      </c>
      <c r="AE23" s="20">
        <v>23.414095280000002</v>
      </c>
      <c r="AF23" s="20">
        <v>54.883004319999998</v>
      </c>
      <c r="AG23" s="20">
        <v>6.6896538809999999</v>
      </c>
      <c r="AH23" s="20">
        <v>23.562234459999999</v>
      </c>
      <c r="AI23" s="20">
        <v>4.1169439810000004</v>
      </c>
      <c r="AJ23" s="20">
        <v>0.84709614300000002</v>
      </c>
      <c r="AK23" s="20">
        <v>3.1060524580000002</v>
      </c>
      <c r="AL23" s="20">
        <v>0.31698031700000001</v>
      </c>
      <c r="AM23" s="20">
        <v>1.9444592839999999</v>
      </c>
      <c r="AN23" s="20">
        <v>0.32172911799999998</v>
      </c>
      <c r="AO23" s="20">
        <v>0.81363104100000005</v>
      </c>
      <c r="AP23" s="20">
        <v>0.103185414</v>
      </c>
      <c r="AQ23" s="20">
        <v>0.63071725499999998</v>
      </c>
      <c r="AR23" s="20">
        <v>8.2944700999999996E-2</v>
      </c>
      <c r="AS23" s="20">
        <v>0.77206215499999997</v>
      </c>
      <c r="AT23" s="20">
        <v>0.29018411999999999</v>
      </c>
      <c r="AU23" s="20">
        <v>0.41997959800000001</v>
      </c>
      <c r="AV23" s="147">
        <v>2.9914380459999999</v>
      </c>
      <c r="AW23" s="206"/>
      <c r="AX23" s="21">
        <v>6.3E-2</v>
      </c>
      <c r="AY23" s="20">
        <v>9.0519999999999996</v>
      </c>
      <c r="AZ23" s="21">
        <v>2.8000000000000001E-2</v>
      </c>
      <c r="BA23" s="21">
        <v>0.02</v>
      </c>
      <c r="BB23" s="21">
        <v>6.7859999999999996</v>
      </c>
      <c r="BC23" s="20">
        <v>0.10299999999999999</v>
      </c>
      <c r="BD23" s="20">
        <v>104.113</v>
      </c>
      <c r="BE23" s="21">
        <v>5.6000000000000001E-2</v>
      </c>
      <c r="BF23" s="21">
        <v>0.54900000000000004</v>
      </c>
      <c r="BG23" s="21">
        <v>1.153</v>
      </c>
      <c r="BH23" s="20">
        <v>3.3330000000000002</v>
      </c>
      <c r="BI23" s="20">
        <v>3.9849999999999999</v>
      </c>
      <c r="BJ23" s="147">
        <v>45.164999999999999</v>
      </c>
      <c r="BK23" s="139"/>
      <c r="BL23" s="58">
        <f t="shared" si="1"/>
        <v>0.17294768617529879</v>
      </c>
      <c r="BM23" s="58">
        <f t="shared" si="2"/>
        <v>16.579988823705179</v>
      </c>
      <c r="BN23" s="58">
        <f t="shared" si="3"/>
        <v>6.670574375498008</v>
      </c>
      <c r="BO23" s="58">
        <f t="shared" si="4"/>
        <v>1.4033860296812748</v>
      </c>
      <c r="BP23" s="58">
        <f t="shared" si="5"/>
        <v>6.1402583157370516E-2</v>
      </c>
      <c r="BQ23" s="58">
        <f t="shared" si="6"/>
        <v>0.20369359257968128</v>
      </c>
      <c r="BR23" s="58">
        <f t="shared" si="7"/>
        <v>0.28119219200199203</v>
      </c>
      <c r="BS23" s="58">
        <f t="shared" si="8"/>
        <v>1.0892900061752986</v>
      </c>
      <c r="BT23" s="58">
        <f t="shared" si="9"/>
        <v>0.52112963665338641</v>
      </c>
      <c r="BU23" s="58">
        <f t="shared" si="10"/>
        <v>0.15767215828685258</v>
      </c>
      <c r="BV23" s="58">
        <f t="shared" si="11"/>
        <v>0.15861706505976092</v>
      </c>
      <c r="BW23" s="58">
        <f t="shared" si="12"/>
        <v>0.48742194830677282</v>
      </c>
      <c r="BX23" s="58">
        <f t="shared" si="13"/>
        <v>6.1651220916334667E-2</v>
      </c>
      <c r="BY23" s="58">
        <f t="shared" si="14"/>
        <v>0.14144752287848605</v>
      </c>
      <c r="BZ23" s="58">
        <f t="shared" si="15"/>
        <v>3.3216337918326691E-2</v>
      </c>
      <c r="CA23" s="58">
        <f t="shared" si="16"/>
        <v>1.0287689641434261E-3</v>
      </c>
      <c r="CB23" s="58">
        <f t="shared" si="17"/>
        <v>0.69962436095617531</v>
      </c>
      <c r="CC23" s="58">
        <f t="shared" si="18"/>
        <v>1.6399304079681274</v>
      </c>
      <c r="CD23" s="58">
        <f t="shared" si="19"/>
        <v>0.19989005620517927</v>
      </c>
      <c r="CE23" s="58">
        <f t="shared" si="20"/>
        <v>0.70405083047808759</v>
      </c>
      <c r="CF23" s="58">
        <f t="shared" si="21"/>
        <v>0.1230162544123506</v>
      </c>
      <c r="CG23" s="58">
        <f t="shared" si="22"/>
        <v>2.5311637739043824E-2</v>
      </c>
      <c r="CH23" s="58">
        <f t="shared" si="23"/>
        <v>9.2810332410358576E-2</v>
      </c>
      <c r="CI23" s="58">
        <f t="shared" si="24"/>
        <v>9.4715234163346602E-3</v>
      </c>
      <c r="CJ23" s="58">
        <f t="shared" si="25"/>
        <v>5.8101373027888439E-2</v>
      </c>
      <c r="CK23" s="58">
        <f t="shared" si="26"/>
        <v>9.6134198605577672E-3</v>
      </c>
      <c r="CL23" s="58">
        <f t="shared" si="27"/>
        <v>2.4311684492031874E-2</v>
      </c>
      <c r="CM23" s="58">
        <f t="shared" si="28"/>
        <v>3.0832295019920315E-3</v>
      </c>
      <c r="CN23" s="58">
        <f t="shared" si="29"/>
        <v>1.8846133117529876E-2</v>
      </c>
      <c r="CO23" s="58">
        <f t="shared" si="30"/>
        <v>2.4784273207171309E-3</v>
      </c>
      <c r="CP23" s="58">
        <f t="shared" si="31"/>
        <v>2.3069586304780874E-2</v>
      </c>
      <c r="CQ23" s="58">
        <f t="shared" si="32"/>
        <v>8.6708402390438238E-3</v>
      </c>
      <c r="CR23" s="58">
        <f t="shared" si="33"/>
        <v>1.2549191175298804E-2</v>
      </c>
      <c r="CS23" s="169">
        <f t="shared" si="41"/>
        <v>8.938559898406373E-2</v>
      </c>
      <c r="CT23" s="225"/>
      <c r="CU23" s="58">
        <f t="shared" si="40"/>
        <v>1.8824701195219122</v>
      </c>
      <c r="CV23" s="58">
        <f t="shared" si="35"/>
        <v>270.47808764940237</v>
      </c>
      <c r="CW23" s="58">
        <f t="shared" si="43"/>
        <v>0.83665338645418319</v>
      </c>
      <c r="CX23" s="58">
        <f>BA23*$M23</f>
        <v>0.59760956175298807</v>
      </c>
      <c r="CY23" s="58">
        <f t="shared" si="44"/>
        <v>202.76892430278883</v>
      </c>
      <c r="CZ23" s="58">
        <f t="shared" si="44"/>
        <v>3.0776892430278879</v>
      </c>
      <c r="DA23" s="58">
        <f t="shared" si="44"/>
        <v>3110.9462151394418</v>
      </c>
      <c r="DB23" s="58">
        <f t="shared" si="44"/>
        <v>1.6733067729083664</v>
      </c>
      <c r="DC23" s="58">
        <f t="shared" si="44"/>
        <v>16.404382470119522</v>
      </c>
      <c r="DD23" s="58">
        <f t="shared" si="44"/>
        <v>34.452191235059757</v>
      </c>
      <c r="DE23" s="58">
        <f t="shared" si="44"/>
        <v>99.591633466135463</v>
      </c>
      <c r="DF23" s="58">
        <f t="shared" si="44"/>
        <v>119.07370517928285</v>
      </c>
      <c r="DG23" s="169">
        <f t="shared" si="37"/>
        <v>1349.5517928286852</v>
      </c>
      <c r="DM23" s="8">
        <v>16.404382470119522</v>
      </c>
      <c r="DN23" s="8">
        <v>16.579988823705179</v>
      </c>
    </row>
    <row r="24" spans="1:118" s="8" customFormat="1">
      <c r="A24" s="8" t="s">
        <v>221</v>
      </c>
      <c r="B24" s="154">
        <v>6</v>
      </c>
      <c r="C24" s="154">
        <v>2</v>
      </c>
      <c r="D24" s="154">
        <v>1</v>
      </c>
      <c r="E24" s="9" t="s">
        <v>263</v>
      </c>
      <c r="F24" s="10" t="s">
        <v>288</v>
      </c>
      <c r="G24" s="21">
        <v>1.026</v>
      </c>
      <c r="H24" s="21">
        <v>30</v>
      </c>
      <c r="I24" s="21">
        <f t="shared" si="39"/>
        <v>29.239766081871345</v>
      </c>
      <c r="J24" s="20">
        <v>1</v>
      </c>
      <c r="K24" s="20">
        <f t="shared" si="38"/>
        <v>29.239766081871345</v>
      </c>
      <c r="L24" s="20">
        <v>1</v>
      </c>
      <c r="M24" s="20">
        <f t="shared" si="0"/>
        <v>29.239766081871345</v>
      </c>
      <c r="N24" s="147"/>
      <c r="O24" s="20">
        <v>6.1485835690000004</v>
      </c>
      <c r="P24" s="20">
        <v>592.44756459999996</v>
      </c>
      <c r="Q24" s="20">
        <v>230.6519222</v>
      </c>
      <c r="R24" s="20">
        <v>49.988465320000003</v>
      </c>
      <c r="S24" s="20">
        <v>2.1559903629999999</v>
      </c>
      <c r="T24" s="20">
        <v>7.17398633</v>
      </c>
      <c r="U24" s="20">
        <v>9.8600327480000001</v>
      </c>
      <c r="V24" s="20">
        <v>39.120873709999998</v>
      </c>
      <c r="W24" s="20">
        <v>18.55516665</v>
      </c>
      <c r="X24" s="20">
        <v>5.669986959</v>
      </c>
      <c r="Y24" s="20">
        <v>5.7354105779999998</v>
      </c>
      <c r="Z24" s="20">
        <v>17.399006669999999</v>
      </c>
      <c r="AA24" s="20">
        <v>2.1900346700000002</v>
      </c>
      <c r="AB24" s="20">
        <v>4.8919404719999999</v>
      </c>
      <c r="AC24" s="20">
        <v>1.1522896600000001</v>
      </c>
      <c r="AD24" s="20">
        <v>3.7792971000000002E-2</v>
      </c>
      <c r="AE24" s="20">
        <v>25.378221700000001</v>
      </c>
      <c r="AF24" s="20">
        <v>59.857640330000002</v>
      </c>
      <c r="AG24" s="20">
        <v>7.2840233310000002</v>
      </c>
      <c r="AH24" s="20">
        <v>25.63331938</v>
      </c>
      <c r="AI24" s="20">
        <v>4.5094824549999997</v>
      </c>
      <c r="AJ24" s="20">
        <v>0.92502864900000004</v>
      </c>
      <c r="AK24" s="20">
        <v>3.3889669530000002</v>
      </c>
      <c r="AL24" s="20">
        <v>0.348317074</v>
      </c>
      <c r="AM24" s="20">
        <v>2.119161144</v>
      </c>
      <c r="AN24" s="20">
        <v>0.35109641400000002</v>
      </c>
      <c r="AO24" s="20">
        <v>0.88473580600000001</v>
      </c>
      <c r="AP24" s="20">
        <v>0.112552166</v>
      </c>
      <c r="AQ24" s="20">
        <v>0.67815907399999997</v>
      </c>
      <c r="AR24" s="20">
        <v>9.0501924999999997E-2</v>
      </c>
      <c r="AS24" s="20">
        <v>0.819251022</v>
      </c>
      <c r="AT24" s="20">
        <v>0.29668877399999999</v>
      </c>
      <c r="AU24" s="20">
        <v>0.48029961900000001</v>
      </c>
      <c r="AV24" s="147">
        <v>3.2543054260000002</v>
      </c>
      <c r="AW24" s="206"/>
      <c r="AX24" s="21">
        <v>6.8000000000000005E-2</v>
      </c>
      <c r="AY24" s="20">
        <v>9.5830000000000002</v>
      </c>
      <c r="AZ24" s="21">
        <v>2.8000000000000001E-2</v>
      </c>
      <c r="BA24" s="21">
        <v>2.1000000000000001E-2</v>
      </c>
      <c r="BB24" s="21">
        <v>6.95</v>
      </c>
      <c r="BC24" s="20">
        <v>0.112</v>
      </c>
      <c r="BD24" s="20">
        <v>108.714</v>
      </c>
      <c r="BE24" s="21">
        <v>4.1000000000000002E-2</v>
      </c>
      <c r="BF24" s="21">
        <v>0.58399999999999996</v>
      </c>
      <c r="BG24" s="21">
        <v>1.236</v>
      </c>
      <c r="BH24" s="20">
        <v>3.508</v>
      </c>
      <c r="BI24" s="20">
        <v>4.1749999999999998</v>
      </c>
      <c r="BJ24" s="147">
        <v>47.311999999999998</v>
      </c>
      <c r="BK24" s="139"/>
      <c r="BL24" s="58">
        <f t="shared" si="1"/>
        <v>0.17978314529239767</v>
      </c>
      <c r="BM24" s="58">
        <f t="shared" si="2"/>
        <v>17.323028204678362</v>
      </c>
      <c r="BN24" s="58">
        <f t="shared" si="3"/>
        <v>6.7442082514619877</v>
      </c>
      <c r="BO24" s="58">
        <f t="shared" si="4"/>
        <v>1.4616510327485379</v>
      </c>
      <c r="BP24" s="58">
        <f t="shared" si="5"/>
        <v>6.3040653888888881E-2</v>
      </c>
      <c r="BQ24" s="58">
        <f t="shared" si="6"/>
        <v>0.20976568216374269</v>
      </c>
      <c r="BR24" s="58">
        <f t="shared" si="7"/>
        <v>0.2883050511111111</v>
      </c>
      <c r="BS24" s="58">
        <f t="shared" si="8"/>
        <v>1.1438851961988303</v>
      </c>
      <c r="BT24" s="58">
        <f t="shared" si="9"/>
        <v>0.54254873245614033</v>
      </c>
      <c r="BU24" s="58">
        <f t="shared" si="10"/>
        <v>0.16578909236842104</v>
      </c>
      <c r="BV24" s="58">
        <f t="shared" si="11"/>
        <v>0.16770206368421051</v>
      </c>
      <c r="BW24" s="58">
        <f t="shared" si="12"/>
        <v>0.50874288508771925</v>
      </c>
      <c r="BX24" s="58">
        <f t="shared" si="13"/>
        <v>6.4036101461988307E-2</v>
      </c>
      <c r="BY24" s="58">
        <f t="shared" si="14"/>
        <v>0.14303919508771928</v>
      </c>
      <c r="BZ24" s="58">
        <f t="shared" si="15"/>
        <v>3.369268011695907E-2</v>
      </c>
      <c r="CA24" s="58">
        <f t="shared" si="16"/>
        <v>1.1050576315789473E-3</v>
      </c>
      <c r="CB24" s="58">
        <f t="shared" si="17"/>
        <v>0.74205326608187139</v>
      </c>
      <c r="CC24" s="58">
        <f t="shared" si="18"/>
        <v>1.7502234014619882</v>
      </c>
      <c r="CD24" s="58">
        <f t="shared" si="19"/>
        <v>0.21298313833333332</v>
      </c>
      <c r="CE24" s="58">
        <f t="shared" si="20"/>
        <v>0.74951226257309944</v>
      </c>
      <c r="CF24" s="58">
        <f t="shared" si="21"/>
        <v>0.13185621213450294</v>
      </c>
      <c r="CG24" s="58">
        <f t="shared" si="22"/>
        <v>2.7047621315789475E-2</v>
      </c>
      <c r="CH24" s="58">
        <f t="shared" si="23"/>
        <v>9.9092600964912278E-2</v>
      </c>
      <c r="CI24" s="58">
        <f t="shared" si="24"/>
        <v>1.0184709766081872E-2</v>
      </c>
      <c r="CJ24" s="58">
        <f t="shared" si="25"/>
        <v>6.1963776140350875E-2</v>
      </c>
      <c r="CK24" s="58">
        <f t="shared" si="26"/>
        <v>1.0265977017543861E-2</v>
      </c>
      <c r="CL24" s="58">
        <f t="shared" si="27"/>
        <v>2.5869468011695908E-2</v>
      </c>
      <c r="CM24" s="58">
        <f t="shared" si="28"/>
        <v>3.2909990058479529E-3</v>
      </c>
      <c r="CN24" s="58">
        <f t="shared" si="29"/>
        <v>1.9829212690058481E-2</v>
      </c>
      <c r="CO24" s="58">
        <f t="shared" si="30"/>
        <v>2.6462551169590641E-3</v>
      </c>
      <c r="CP24" s="58">
        <f t="shared" si="31"/>
        <v>2.3954708245614034E-2</v>
      </c>
      <c r="CQ24" s="58">
        <f t="shared" si="32"/>
        <v>8.6751103508771917E-3</v>
      </c>
      <c r="CR24" s="58">
        <f t="shared" si="33"/>
        <v>1.404384850877193E-2</v>
      </c>
      <c r="CS24" s="169">
        <f t="shared" si="41"/>
        <v>9.5155129415204681E-2</v>
      </c>
      <c r="CT24" s="225"/>
      <c r="CU24" s="58">
        <f t="shared" si="40"/>
        <v>1.9883040935672516</v>
      </c>
      <c r="CV24" s="58">
        <f t="shared" si="35"/>
        <v>280.20467836257308</v>
      </c>
      <c r="CW24" s="58">
        <f t="shared" si="43"/>
        <v>0.81871345029239762</v>
      </c>
      <c r="CX24" s="58">
        <f>BA24*$M24</f>
        <v>0.61403508771929827</v>
      </c>
      <c r="CY24" s="58">
        <f t="shared" si="44"/>
        <v>203.21637426900585</v>
      </c>
      <c r="CZ24" s="58">
        <f t="shared" si="44"/>
        <v>3.2748538011695905</v>
      </c>
      <c r="DA24" s="58">
        <f t="shared" si="44"/>
        <v>3178.7719298245615</v>
      </c>
      <c r="DB24" s="58">
        <f t="shared" si="44"/>
        <v>1.1988304093567252</v>
      </c>
      <c r="DC24" s="58">
        <f t="shared" si="44"/>
        <v>17.076023391812864</v>
      </c>
      <c r="DD24" s="58">
        <f t="shared" si="44"/>
        <v>36.140350877192979</v>
      </c>
      <c r="DE24" s="58">
        <f t="shared" si="44"/>
        <v>102.57309941520468</v>
      </c>
      <c r="DF24" s="58">
        <f t="shared" si="44"/>
        <v>122.07602339181285</v>
      </c>
      <c r="DG24" s="169">
        <f t="shared" si="37"/>
        <v>1383.3918128654971</v>
      </c>
      <c r="DM24" s="8">
        <v>17.076023391812864</v>
      </c>
      <c r="DN24" s="8">
        <v>17.323028204678362</v>
      </c>
    </row>
    <row r="25" spans="1:118" s="8" customFormat="1">
      <c r="A25" s="8" t="s">
        <v>221</v>
      </c>
      <c r="B25" s="154">
        <v>6</v>
      </c>
      <c r="C25" s="154">
        <v>3</v>
      </c>
      <c r="D25" s="154">
        <v>1</v>
      </c>
      <c r="E25" s="9" t="s">
        <v>263</v>
      </c>
      <c r="F25" s="10" t="s">
        <v>289</v>
      </c>
      <c r="G25" s="21">
        <v>1</v>
      </c>
      <c r="H25" s="21">
        <v>30</v>
      </c>
      <c r="I25" s="21">
        <f t="shared" si="39"/>
        <v>30</v>
      </c>
      <c r="J25" s="20">
        <v>1</v>
      </c>
      <c r="K25" s="20">
        <f t="shared" si="38"/>
        <v>30</v>
      </c>
      <c r="L25" s="20">
        <v>1</v>
      </c>
      <c r="M25" s="20">
        <f t="shared" si="0"/>
        <v>30</v>
      </c>
      <c r="N25" s="147"/>
      <c r="O25" s="20">
        <v>4.5139998769999998</v>
      </c>
      <c r="P25" s="20">
        <v>394.89928470000001</v>
      </c>
      <c r="Q25" s="20">
        <v>182.74948240000001</v>
      </c>
      <c r="R25" s="20">
        <v>36.858360990000001</v>
      </c>
      <c r="S25" s="20">
        <v>1.6360437569999999</v>
      </c>
      <c r="T25" s="20">
        <v>5.3772455150000003</v>
      </c>
      <c r="U25" s="20">
        <v>7.8843988610000002</v>
      </c>
      <c r="V25" s="20">
        <v>28.690376700000002</v>
      </c>
      <c r="W25" s="20">
        <v>13.13450755</v>
      </c>
      <c r="X25" s="20">
        <v>3.6413656159999999</v>
      </c>
      <c r="Y25" s="20">
        <v>3.7266925149999999</v>
      </c>
      <c r="Z25" s="20">
        <v>12.29148052</v>
      </c>
      <c r="AA25" s="20">
        <v>1.411286501</v>
      </c>
      <c r="AB25" s="20">
        <v>4.4156325409999999</v>
      </c>
      <c r="AC25" s="20">
        <v>1.223811685</v>
      </c>
      <c r="AD25" s="20">
        <v>3.0413208000000001E-2</v>
      </c>
      <c r="AE25" s="20">
        <v>16.245940310000002</v>
      </c>
      <c r="AF25" s="20">
        <v>37.715772319999999</v>
      </c>
      <c r="AG25" s="20">
        <v>4.5836971120000003</v>
      </c>
      <c r="AH25" s="20">
        <v>16.253542729999999</v>
      </c>
      <c r="AI25" s="20">
        <v>2.8716361699999999</v>
      </c>
      <c r="AJ25" s="20">
        <v>0.58031542599999997</v>
      </c>
      <c r="AK25" s="20">
        <v>2.1589450129999999</v>
      </c>
      <c r="AL25" s="20">
        <v>0.222598676</v>
      </c>
      <c r="AM25" s="20">
        <v>1.3622638460000001</v>
      </c>
      <c r="AN25" s="20">
        <v>0.226913317</v>
      </c>
      <c r="AO25" s="20">
        <v>0.58007089099999998</v>
      </c>
      <c r="AP25" s="20">
        <v>7.4237632999999997E-2</v>
      </c>
      <c r="AQ25" s="20">
        <v>0.444038816</v>
      </c>
      <c r="AR25" s="20">
        <v>5.8260880000000001E-2</v>
      </c>
      <c r="AS25" s="20">
        <v>0.604921661</v>
      </c>
      <c r="AT25" s="20">
        <v>0.19295111300000001</v>
      </c>
      <c r="AU25" s="20">
        <v>0.30248441500000001</v>
      </c>
      <c r="AV25" s="147">
        <v>2.1089855380000002</v>
      </c>
      <c r="AW25" s="206"/>
      <c r="AX25" s="21">
        <v>3.5999999999999997E-2</v>
      </c>
      <c r="AY25" s="20">
        <v>7.1289999999999996</v>
      </c>
      <c r="AZ25" s="21">
        <v>0.02</v>
      </c>
      <c r="BA25" s="21">
        <v>1.2999999999999999E-2</v>
      </c>
      <c r="BB25" s="21">
        <v>6.5990000000000002</v>
      </c>
      <c r="BC25" s="20">
        <v>5.7000000000000002E-2</v>
      </c>
      <c r="BD25" s="20">
        <v>80.584000000000003</v>
      </c>
      <c r="BE25" s="21">
        <v>4.2999999999999997E-2</v>
      </c>
      <c r="BF25" s="21">
        <v>0.38400000000000001</v>
      </c>
      <c r="BG25" s="21">
        <v>0.84599999999999997</v>
      </c>
      <c r="BH25" s="20">
        <v>2.7</v>
      </c>
      <c r="BI25" s="20">
        <v>3.032</v>
      </c>
      <c r="BJ25" s="147">
        <v>33.502000000000002</v>
      </c>
      <c r="BK25" s="139"/>
      <c r="BL25" s="58">
        <f t="shared" si="1"/>
        <v>0.13541999630999998</v>
      </c>
      <c r="BM25" s="58">
        <f t="shared" si="2"/>
        <v>11.846978541</v>
      </c>
      <c r="BN25" s="58">
        <f t="shared" si="3"/>
        <v>5.4824844720000003</v>
      </c>
      <c r="BO25" s="58">
        <f t="shared" si="4"/>
        <v>1.1057508297</v>
      </c>
      <c r="BP25" s="58">
        <f t="shared" si="5"/>
        <v>4.9081312709999998E-2</v>
      </c>
      <c r="BQ25" s="58">
        <f t="shared" si="6"/>
        <v>0.16131736545</v>
      </c>
      <c r="BR25" s="58">
        <f t="shared" si="7"/>
        <v>0.23653196583000002</v>
      </c>
      <c r="BS25" s="58">
        <f t="shared" si="8"/>
        <v>0.86071130100000004</v>
      </c>
      <c r="BT25" s="58">
        <f t="shared" si="9"/>
        <v>0.3940352265</v>
      </c>
      <c r="BU25" s="58">
        <f t="shared" si="10"/>
        <v>0.10924096847999999</v>
      </c>
      <c r="BV25" s="58">
        <f t="shared" si="11"/>
        <v>0.11180077545</v>
      </c>
      <c r="BW25" s="58">
        <f t="shared" si="12"/>
        <v>0.36874441560000004</v>
      </c>
      <c r="BX25" s="58">
        <f t="shared" si="13"/>
        <v>4.2338595030000002E-2</v>
      </c>
      <c r="BY25" s="58">
        <f t="shared" si="14"/>
        <v>0.13246897623000001</v>
      </c>
      <c r="BZ25" s="58">
        <f t="shared" si="15"/>
        <v>3.6714350549999997E-2</v>
      </c>
      <c r="CA25" s="58">
        <f t="shared" si="16"/>
        <v>9.1239624000000001E-4</v>
      </c>
      <c r="CB25" s="58">
        <f t="shared" si="17"/>
        <v>0.48737820930000003</v>
      </c>
      <c r="CC25" s="58">
        <f t="shared" si="18"/>
        <v>1.1314731696</v>
      </c>
      <c r="CD25" s="58">
        <f t="shared" si="19"/>
        <v>0.13751091336000001</v>
      </c>
      <c r="CE25" s="58">
        <f t="shared" si="20"/>
        <v>0.48760628189999999</v>
      </c>
      <c r="CF25" s="58">
        <f t="shared" si="21"/>
        <v>8.6149085099999995E-2</v>
      </c>
      <c r="CG25" s="58">
        <f t="shared" si="22"/>
        <v>1.7409462779999999E-2</v>
      </c>
      <c r="CH25" s="58">
        <f t="shared" si="23"/>
        <v>6.4768350389999993E-2</v>
      </c>
      <c r="CI25" s="58">
        <f t="shared" si="24"/>
        <v>6.6779602799999999E-3</v>
      </c>
      <c r="CJ25" s="58">
        <f t="shared" si="25"/>
        <v>4.0867915380000001E-2</v>
      </c>
      <c r="CK25" s="58">
        <f t="shared" si="26"/>
        <v>6.8073995100000001E-3</v>
      </c>
      <c r="CL25" s="58">
        <f t="shared" si="27"/>
        <v>1.7402126729999998E-2</v>
      </c>
      <c r="CM25" s="58">
        <f t="shared" si="28"/>
        <v>2.2271289899999996E-3</v>
      </c>
      <c r="CN25" s="58">
        <f t="shared" si="29"/>
        <v>1.332116448E-2</v>
      </c>
      <c r="CO25" s="58">
        <f t="shared" si="30"/>
        <v>1.7478264000000002E-3</v>
      </c>
      <c r="CP25" s="58">
        <f t="shared" si="31"/>
        <v>1.8147649829999998E-2</v>
      </c>
      <c r="CQ25" s="58">
        <f t="shared" si="32"/>
        <v>5.7885333900000004E-3</v>
      </c>
      <c r="CR25" s="58">
        <f t="shared" si="33"/>
        <v>9.0745324499999988E-3</v>
      </c>
      <c r="CS25" s="169">
        <f t="shared" si="41"/>
        <v>6.3269566140000011E-2</v>
      </c>
      <c r="CT25" s="225"/>
      <c r="CU25" s="58">
        <f t="shared" si="40"/>
        <v>1.0799999999999998</v>
      </c>
      <c r="CV25" s="58">
        <f t="shared" ref="CV25:CV88" si="45">AY25*$M25</f>
        <v>213.86999999999998</v>
      </c>
      <c r="CW25" s="58">
        <f t="shared" si="43"/>
        <v>0.6</v>
      </c>
      <c r="CX25" s="58">
        <f>BA25*$M25</f>
        <v>0.38999999999999996</v>
      </c>
      <c r="CY25" s="58">
        <f t="shared" ref="CY25:CY56" si="46">BB25*$M25</f>
        <v>197.97</v>
      </c>
      <c r="CZ25" s="58">
        <f t="shared" ref="CZ25:CZ87" si="47">BC25*$M25</f>
        <v>1.71</v>
      </c>
      <c r="DA25" s="58">
        <f t="shared" ref="DA25:DA88" si="48">BD25*$M25</f>
        <v>2417.52</v>
      </c>
      <c r="DB25" s="58">
        <f t="shared" ref="DB25:DF32" si="49">BE25*$M25</f>
        <v>1.2899999999999998</v>
      </c>
      <c r="DC25" s="58">
        <f t="shared" si="49"/>
        <v>11.52</v>
      </c>
      <c r="DD25" s="58">
        <f t="shared" si="49"/>
        <v>25.38</v>
      </c>
      <c r="DE25" s="58">
        <f t="shared" si="49"/>
        <v>81</v>
      </c>
      <c r="DF25" s="58">
        <f t="shared" si="49"/>
        <v>90.960000000000008</v>
      </c>
      <c r="DG25" s="169">
        <f t="shared" si="37"/>
        <v>1005.0600000000001</v>
      </c>
      <c r="DM25" s="8">
        <v>11.52</v>
      </c>
      <c r="DN25" s="8">
        <v>11.846978541</v>
      </c>
    </row>
    <row r="26" spans="1:118" s="8" customFormat="1">
      <c r="A26" s="8" t="s">
        <v>290</v>
      </c>
      <c r="B26" s="154">
        <v>7</v>
      </c>
      <c r="C26" s="154">
        <v>1</v>
      </c>
      <c r="D26" s="154">
        <v>1</v>
      </c>
      <c r="E26" s="9" t="s">
        <v>263</v>
      </c>
      <c r="F26" s="10" t="s">
        <v>291</v>
      </c>
      <c r="G26" s="21">
        <v>1.0249999999999999</v>
      </c>
      <c r="H26" s="21">
        <v>30</v>
      </c>
      <c r="I26" s="21">
        <f t="shared" si="39"/>
        <v>29.26829268292683</v>
      </c>
      <c r="J26" s="20">
        <v>1</v>
      </c>
      <c r="K26" s="20">
        <f t="shared" si="38"/>
        <v>29.26829268292683</v>
      </c>
      <c r="L26" s="20">
        <v>1</v>
      </c>
      <c r="M26" s="20">
        <f t="shared" si="0"/>
        <v>29.26829268292683</v>
      </c>
      <c r="N26" s="147"/>
      <c r="O26" s="20">
        <v>0.38739455499999997</v>
      </c>
      <c r="P26" s="20">
        <v>142.2190372</v>
      </c>
      <c r="Q26" s="20">
        <v>33.197603129999997</v>
      </c>
      <c r="R26" s="20">
        <v>3.0525499790000001</v>
      </c>
      <c r="S26" s="20">
        <v>0.235204265</v>
      </c>
      <c r="T26" s="20">
        <v>0.70684506999999996</v>
      </c>
      <c r="U26" s="20">
        <v>3.4498755019999998</v>
      </c>
      <c r="V26" s="20">
        <v>1.795061488</v>
      </c>
      <c r="W26" s="20">
        <v>1.3883634460000001</v>
      </c>
      <c r="X26" s="20">
        <v>0.20727842099999999</v>
      </c>
      <c r="Y26" s="20">
        <v>8.0712013999999999E-2</v>
      </c>
      <c r="Z26" s="20">
        <v>2.011881201</v>
      </c>
      <c r="AA26" s="20">
        <v>0.365421673</v>
      </c>
      <c r="AB26" s="20">
        <v>1.6094979190000001</v>
      </c>
      <c r="AC26" s="20">
        <v>0.34175000799999999</v>
      </c>
      <c r="AD26" s="20">
        <v>0.110981726</v>
      </c>
      <c r="AE26" s="20">
        <v>0.55622284200000005</v>
      </c>
      <c r="AF26" s="20">
        <v>0.779718778</v>
      </c>
      <c r="AG26" s="20">
        <v>7.9848068999999994E-2</v>
      </c>
      <c r="AH26" s="20">
        <v>0.22183851099999999</v>
      </c>
      <c r="AI26" s="20">
        <v>2.6500013999999999E-2</v>
      </c>
      <c r="AJ26" s="20">
        <v>6.6229940000000001E-3</v>
      </c>
      <c r="AK26" s="20">
        <v>2.3854337999999999E-2</v>
      </c>
      <c r="AL26" s="20">
        <v>2.8556800000000002E-3</v>
      </c>
      <c r="AM26" s="20">
        <v>2.0610087999999999E-2</v>
      </c>
      <c r="AN26" s="20">
        <v>4.1259069999999998E-3</v>
      </c>
      <c r="AO26" s="20">
        <v>1.3372149E-2</v>
      </c>
      <c r="AP26" s="20">
        <v>2.1516830000000002E-3</v>
      </c>
      <c r="AQ26" s="20">
        <v>1.5841523999999999E-2</v>
      </c>
      <c r="AR26" s="20">
        <v>2.3504770000000001E-3</v>
      </c>
      <c r="AS26" s="20">
        <v>9.5546178999999995E-2</v>
      </c>
      <c r="AT26" s="20">
        <v>0.18132701000000001</v>
      </c>
      <c r="AU26" s="20">
        <v>1.2917501E-2</v>
      </c>
      <c r="AV26" s="147">
        <v>5.5000407000000001E-2</v>
      </c>
      <c r="AW26" s="206"/>
      <c r="AX26" s="21" t="s">
        <v>188</v>
      </c>
      <c r="AY26" s="20">
        <v>0.874</v>
      </c>
      <c r="AZ26" s="21">
        <v>6.9000000000000006E-2</v>
      </c>
      <c r="BA26" s="21" t="s">
        <v>188</v>
      </c>
      <c r="BB26" s="21">
        <v>12.505000000000001</v>
      </c>
      <c r="BC26" s="20">
        <v>6.0000000000000001E-3</v>
      </c>
      <c r="BD26" s="20">
        <v>13.116</v>
      </c>
      <c r="BE26" s="21">
        <v>1.0999999999999999E-2</v>
      </c>
      <c r="BF26" s="21">
        <v>0.13900000000000001</v>
      </c>
      <c r="BG26" s="21">
        <v>1.41</v>
      </c>
      <c r="BH26" s="20">
        <v>1.123</v>
      </c>
      <c r="BI26" s="20">
        <v>1.389</v>
      </c>
      <c r="BJ26" s="147">
        <v>5.01</v>
      </c>
      <c r="BK26" s="139"/>
      <c r="BL26" s="58">
        <f t="shared" si="1"/>
        <v>1.1338377219512195E-2</v>
      </c>
      <c r="BM26" s="58">
        <f t="shared" si="2"/>
        <v>4.162508405853659</v>
      </c>
      <c r="BN26" s="58">
        <f t="shared" si="3"/>
        <v>0.97163716478048778</v>
      </c>
      <c r="BO26" s="58">
        <f t="shared" si="4"/>
        <v>8.9342926214634147E-2</v>
      </c>
      <c r="BP26" s="58">
        <f t="shared" si="5"/>
        <v>6.8840272682926832E-3</v>
      </c>
      <c r="BQ26" s="58">
        <f t="shared" si="6"/>
        <v>2.0688148390243903E-2</v>
      </c>
      <c r="BR26" s="58">
        <f t="shared" si="7"/>
        <v>0.10097196591219512</v>
      </c>
      <c r="BS26" s="58">
        <f t="shared" si="8"/>
        <v>5.2538385014634141E-2</v>
      </c>
      <c r="BT26" s="58">
        <f t="shared" si="9"/>
        <v>4.063502768780488E-2</v>
      </c>
      <c r="BU26" s="58">
        <f t="shared" si="10"/>
        <v>6.0666854926829271E-3</v>
      </c>
      <c r="BV26" s="58">
        <f t="shared" si="11"/>
        <v>2.3623028487804879E-3</v>
      </c>
      <c r="BW26" s="58">
        <f t="shared" si="12"/>
        <v>5.8884327834146349E-2</v>
      </c>
      <c r="BX26" s="58">
        <f t="shared" si="13"/>
        <v>1.0695268478048782E-2</v>
      </c>
      <c r="BY26" s="58">
        <f t="shared" si="14"/>
        <v>4.7107256165853664E-2</v>
      </c>
      <c r="BZ26" s="58">
        <f t="shared" si="15"/>
        <v>1.0002439258536585E-2</v>
      </c>
      <c r="CA26" s="58">
        <f t="shared" si="16"/>
        <v>3.2482456390243906E-3</v>
      </c>
      <c r="CB26" s="58">
        <f t="shared" si="17"/>
        <v>1.6279692936585367E-2</v>
      </c>
      <c r="CC26" s="58">
        <f t="shared" si="18"/>
        <v>2.2821037404878047E-2</v>
      </c>
      <c r="CD26" s="58">
        <f t="shared" si="19"/>
        <v>2.3370166536585365E-3</v>
      </c>
      <c r="CE26" s="58">
        <f t="shared" si="20"/>
        <v>6.4928344682926827E-3</v>
      </c>
      <c r="CF26" s="58">
        <f t="shared" si="21"/>
        <v>7.7561016585365853E-4</v>
      </c>
      <c r="CG26" s="58">
        <f t="shared" si="22"/>
        <v>1.9384372682926831E-4</v>
      </c>
      <c r="CH26" s="58">
        <f t="shared" si="23"/>
        <v>6.9817574634146345E-4</v>
      </c>
      <c r="CI26" s="58">
        <f t="shared" si="24"/>
        <v>8.358087804878049E-5</v>
      </c>
      <c r="CJ26" s="58">
        <f t="shared" si="25"/>
        <v>6.0322208780487811E-4</v>
      </c>
      <c r="CK26" s="58">
        <f t="shared" si="26"/>
        <v>1.2075825365853658E-4</v>
      </c>
      <c r="CL26" s="58">
        <f t="shared" si="27"/>
        <v>3.9137997073170733E-4</v>
      </c>
      <c r="CM26" s="58">
        <f t="shared" si="28"/>
        <v>6.2976087804878048E-5</v>
      </c>
      <c r="CN26" s="58">
        <f t="shared" si="29"/>
        <v>4.6365436097560973E-4</v>
      </c>
      <c r="CO26" s="58">
        <f t="shared" si="30"/>
        <v>6.8794448780487807E-5</v>
      </c>
      <c r="CP26" s="58">
        <f t="shared" si="31"/>
        <v>2.7964735317073169E-3</v>
      </c>
      <c r="CQ26" s="58">
        <f t="shared" si="32"/>
        <v>5.307132E-3</v>
      </c>
      <c r="CR26" s="58">
        <f t="shared" si="33"/>
        <v>3.780732E-4</v>
      </c>
      <c r="CS26" s="169">
        <f t="shared" si="41"/>
        <v>1.6097680097560975E-3</v>
      </c>
      <c r="CT26" s="225"/>
      <c r="CU26" s="58" t="s">
        <v>188</v>
      </c>
      <c r="CV26" s="58">
        <f t="shared" si="45"/>
        <v>25.58048780487805</v>
      </c>
      <c r="CW26" s="58">
        <f t="shared" si="43"/>
        <v>2.0195121951219517</v>
      </c>
      <c r="CX26" s="58" t="s">
        <v>188</v>
      </c>
      <c r="CY26" s="58">
        <f t="shared" si="46"/>
        <v>366.00000000000006</v>
      </c>
      <c r="CZ26" s="58">
        <f t="shared" si="47"/>
        <v>0.17560975609756099</v>
      </c>
      <c r="DA26" s="58">
        <f t="shared" si="48"/>
        <v>383.88292682926829</v>
      </c>
      <c r="DB26" s="58">
        <f t="shared" si="49"/>
        <v>0.32195121951219513</v>
      </c>
      <c r="DC26" s="58">
        <f t="shared" si="49"/>
        <v>4.0682926829268302</v>
      </c>
      <c r="DD26" s="58">
        <f t="shared" si="49"/>
        <v>41.268292682926827</v>
      </c>
      <c r="DE26" s="58">
        <f t="shared" si="49"/>
        <v>32.868292682926828</v>
      </c>
      <c r="DF26" s="58">
        <f t="shared" si="49"/>
        <v>40.653658536585368</v>
      </c>
      <c r="DG26" s="169">
        <f t="shared" si="37"/>
        <v>146.63414634146341</v>
      </c>
      <c r="DM26" s="8">
        <v>4.0682926829268302</v>
      </c>
      <c r="DN26" s="8">
        <v>4.162508405853659</v>
      </c>
    </row>
    <row r="27" spans="1:118" s="8" customFormat="1">
      <c r="A27" s="8" t="s">
        <v>290</v>
      </c>
      <c r="B27" s="154">
        <v>7</v>
      </c>
      <c r="C27" s="154">
        <v>2</v>
      </c>
      <c r="D27" s="154">
        <v>1</v>
      </c>
      <c r="E27" s="9" t="s">
        <v>263</v>
      </c>
      <c r="F27" s="10" t="s">
        <v>292</v>
      </c>
      <c r="G27" s="21">
        <v>1.0109999999999999</v>
      </c>
      <c r="H27" s="21">
        <v>30</v>
      </c>
      <c r="I27" s="21">
        <f t="shared" si="39"/>
        <v>29.673590504451042</v>
      </c>
      <c r="J27" s="20">
        <v>1</v>
      </c>
      <c r="K27" s="20">
        <f t="shared" si="38"/>
        <v>29.673590504451042</v>
      </c>
      <c r="L27" s="20">
        <v>1</v>
      </c>
      <c r="M27" s="20">
        <f t="shared" si="0"/>
        <v>29.673590504451042</v>
      </c>
      <c r="N27" s="147"/>
      <c r="O27" s="20">
        <v>0.35470500399999999</v>
      </c>
      <c r="P27" s="20">
        <v>137.44284289999999</v>
      </c>
      <c r="Q27" s="20">
        <v>32.195049040000001</v>
      </c>
      <c r="R27" s="20">
        <v>2.6180982730000002</v>
      </c>
      <c r="S27" s="20">
        <v>0.22007931</v>
      </c>
      <c r="T27" s="20">
        <v>0.62139981300000002</v>
      </c>
      <c r="U27" s="20">
        <v>3.3116863419999998</v>
      </c>
      <c r="V27" s="20">
        <v>1.855178142</v>
      </c>
      <c r="W27" s="20">
        <v>1.2705205980000001</v>
      </c>
      <c r="X27" s="20">
        <v>0.17919327400000001</v>
      </c>
      <c r="Y27" s="20">
        <v>7.4004350999999996E-2</v>
      </c>
      <c r="Z27" s="20">
        <v>1.996241538</v>
      </c>
      <c r="AA27" s="20">
        <v>0.33057618900000002</v>
      </c>
      <c r="AB27" s="20">
        <v>1.5931037619999999</v>
      </c>
      <c r="AC27" s="20">
        <v>0.30735613699999997</v>
      </c>
      <c r="AD27" s="20">
        <v>0.114857775</v>
      </c>
      <c r="AE27" s="20">
        <v>0.52099563699999996</v>
      </c>
      <c r="AF27" s="20">
        <v>0.72629845199999998</v>
      </c>
      <c r="AG27" s="20">
        <v>7.3355141999999998E-2</v>
      </c>
      <c r="AH27" s="20">
        <v>0.200911118</v>
      </c>
      <c r="AI27" s="20">
        <v>2.4234578999999999E-2</v>
      </c>
      <c r="AJ27" s="20">
        <v>6.0676890000000002E-3</v>
      </c>
      <c r="AK27" s="20">
        <v>2.2075832E-2</v>
      </c>
      <c r="AL27" s="20">
        <v>2.435666E-3</v>
      </c>
      <c r="AM27" s="20">
        <v>1.8892933000000001E-2</v>
      </c>
      <c r="AN27" s="20">
        <v>4.3207819999999996E-3</v>
      </c>
      <c r="AO27" s="20">
        <v>1.3088084999999999E-2</v>
      </c>
      <c r="AP27" s="20">
        <v>2.200797E-3</v>
      </c>
      <c r="AQ27" s="20">
        <v>1.5897239000000001E-2</v>
      </c>
      <c r="AR27" s="20">
        <v>2.4996049999999998E-3</v>
      </c>
      <c r="AS27" s="20">
        <v>8.2343124000000004E-2</v>
      </c>
      <c r="AT27" s="20">
        <v>0.16770012400000001</v>
      </c>
      <c r="AU27" s="20">
        <v>4.7760552999999997E-2</v>
      </c>
      <c r="AV27" s="147">
        <v>5.0499414999999999E-2</v>
      </c>
      <c r="AW27" s="206"/>
      <c r="AX27" s="21" t="s">
        <v>188</v>
      </c>
      <c r="AY27" s="20">
        <v>0.81299999999999994</v>
      </c>
      <c r="AZ27" s="21">
        <v>1.7999999999999999E-2</v>
      </c>
      <c r="BA27" s="21" t="s">
        <v>188</v>
      </c>
      <c r="BB27" s="21">
        <v>12.007</v>
      </c>
      <c r="BC27" s="20">
        <v>1.0999999999999999E-2</v>
      </c>
      <c r="BD27" s="20">
        <v>12.291</v>
      </c>
      <c r="BE27" s="21">
        <v>1.4999999999999999E-2</v>
      </c>
      <c r="BF27" s="21">
        <v>0.13600000000000001</v>
      </c>
      <c r="BG27" s="21">
        <v>1.345</v>
      </c>
      <c r="BH27" s="20">
        <v>1.083</v>
      </c>
      <c r="BI27" s="20">
        <v>1.323</v>
      </c>
      <c r="BJ27" s="147">
        <v>4.4279999999999999</v>
      </c>
      <c r="BK27" s="139"/>
      <c r="BL27" s="58">
        <f t="shared" si="1"/>
        <v>1.0525371038575669E-2</v>
      </c>
      <c r="BM27" s="58">
        <f t="shared" si="2"/>
        <v>4.0784226379821957</v>
      </c>
      <c r="BN27" s="58">
        <f t="shared" si="3"/>
        <v>0.95534270148367961</v>
      </c>
      <c r="BO27" s="58">
        <f t="shared" si="4"/>
        <v>7.7688376053412486E-2</v>
      </c>
      <c r="BP27" s="58">
        <f t="shared" si="5"/>
        <v>6.5305433234421366E-3</v>
      </c>
      <c r="BQ27" s="58">
        <f t="shared" si="6"/>
        <v>1.8439163590504452E-2</v>
      </c>
      <c r="BR27" s="58">
        <f t="shared" si="7"/>
        <v>9.8269624391691388E-2</v>
      </c>
      <c r="BS27" s="58">
        <f t="shared" si="8"/>
        <v>5.5049796498516324E-2</v>
      </c>
      <c r="BT27" s="58">
        <f t="shared" si="9"/>
        <v>3.7700907952522254E-2</v>
      </c>
      <c r="BU27" s="58">
        <f t="shared" si="10"/>
        <v>5.3173078338278942E-3</v>
      </c>
      <c r="BV27" s="58">
        <f t="shared" si="11"/>
        <v>2.1959748071216619E-3</v>
      </c>
      <c r="BW27" s="58">
        <f t="shared" si="12"/>
        <v>5.9235653946587544E-2</v>
      </c>
      <c r="BX27" s="58">
        <f t="shared" si="13"/>
        <v>9.8093824629080142E-3</v>
      </c>
      <c r="BY27" s="58">
        <f t="shared" si="14"/>
        <v>4.727310866468843E-2</v>
      </c>
      <c r="BZ27" s="58">
        <f t="shared" si="15"/>
        <v>9.1203601483679526E-3</v>
      </c>
      <c r="CA27" s="58">
        <f t="shared" si="16"/>
        <v>3.4082425816023745E-3</v>
      </c>
      <c r="CB27" s="58">
        <f t="shared" si="17"/>
        <v>1.5459811186943621E-2</v>
      </c>
      <c r="CC27" s="58">
        <f t="shared" si="18"/>
        <v>2.1551882848664689E-2</v>
      </c>
      <c r="CD27" s="58">
        <f t="shared" si="19"/>
        <v>2.1767104451038575E-3</v>
      </c>
      <c r="CE27" s="58">
        <f t="shared" si="20"/>
        <v>5.9617542433234435E-3</v>
      </c>
      <c r="CF27" s="58">
        <f t="shared" si="21"/>
        <v>7.1912697329376866E-4</v>
      </c>
      <c r="CG27" s="58">
        <f t="shared" si="22"/>
        <v>1.8005011869436205E-4</v>
      </c>
      <c r="CH27" s="58">
        <f t="shared" si="23"/>
        <v>6.550691988130565E-4</v>
      </c>
      <c r="CI27" s="58">
        <f t="shared" si="24"/>
        <v>7.2274955489614248E-5</v>
      </c>
      <c r="CJ27" s="58">
        <f t="shared" si="25"/>
        <v>5.6062115727002965E-4</v>
      </c>
      <c r="CK27" s="58">
        <f t="shared" si="26"/>
        <v>1.2821311572700297E-4</v>
      </c>
      <c r="CL27" s="58">
        <f t="shared" si="27"/>
        <v>3.8837047477744807E-4</v>
      </c>
      <c r="CM27" s="58">
        <f t="shared" si="28"/>
        <v>6.5305548961424331E-5</v>
      </c>
      <c r="CN27" s="58">
        <f t="shared" si="29"/>
        <v>4.7172816023738877E-4</v>
      </c>
      <c r="CO27" s="58">
        <f t="shared" si="30"/>
        <v>7.4172255192878338E-5</v>
      </c>
      <c r="CP27" s="58">
        <f t="shared" si="31"/>
        <v>2.4434161424332344E-3</v>
      </c>
      <c r="CQ27" s="58">
        <f t="shared" si="32"/>
        <v>4.9762648071216622E-3</v>
      </c>
      <c r="CR27" s="58">
        <f t="shared" si="33"/>
        <v>1.4172270919881307E-3</v>
      </c>
      <c r="CS27" s="169">
        <f t="shared" si="41"/>
        <v>1.4984989614243325E-3</v>
      </c>
      <c r="CT27" s="225"/>
      <c r="CU27" s="58" t="s">
        <v>188</v>
      </c>
      <c r="CV27" s="58">
        <f t="shared" si="45"/>
        <v>24.124629080118694</v>
      </c>
      <c r="CW27" s="58">
        <f t="shared" si="43"/>
        <v>0.53412462908011871</v>
      </c>
      <c r="CX27" s="58" t="s">
        <v>188</v>
      </c>
      <c r="CY27" s="58">
        <f t="shared" si="46"/>
        <v>356.29080118694367</v>
      </c>
      <c r="CZ27" s="58">
        <f t="shared" si="47"/>
        <v>0.32640949554896143</v>
      </c>
      <c r="DA27" s="58">
        <f t="shared" si="48"/>
        <v>364.71810089020778</v>
      </c>
      <c r="DB27" s="58">
        <f t="shared" si="49"/>
        <v>0.44510385756676563</v>
      </c>
      <c r="DC27" s="58">
        <f t="shared" si="49"/>
        <v>4.035608308605342</v>
      </c>
      <c r="DD27" s="58">
        <f t="shared" si="49"/>
        <v>39.910979228486653</v>
      </c>
      <c r="DE27" s="58">
        <f t="shared" si="49"/>
        <v>32.136498516320479</v>
      </c>
      <c r="DF27" s="58">
        <f t="shared" si="49"/>
        <v>39.258160237388729</v>
      </c>
      <c r="DG27" s="169">
        <f t="shared" si="37"/>
        <v>131.39465875370922</v>
      </c>
      <c r="DM27" s="8">
        <v>4.035608308605342</v>
      </c>
      <c r="DN27" s="8">
        <v>4.0784226379821957</v>
      </c>
    </row>
    <row r="28" spans="1:118" s="8" customFormat="1">
      <c r="A28" s="8" t="s">
        <v>290</v>
      </c>
      <c r="B28" s="154">
        <v>7</v>
      </c>
      <c r="C28" s="154">
        <v>3</v>
      </c>
      <c r="D28" s="154">
        <v>1</v>
      </c>
      <c r="E28" s="9" t="s">
        <v>263</v>
      </c>
      <c r="F28" s="10" t="s">
        <v>293</v>
      </c>
      <c r="G28" s="21">
        <v>1.028</v>
      </c>
      <c r="H28" s="21">
        <v>30</v>
      </c>
      <c r="I28" s="21">
        <f t="shared" si="39"/>
        <v>29.182879377431906</v>
      </c>
      <c r="J28" s="20">
        <v>1</v>
      </c>
      <c r="K28" s="20">
        <f t="shared" si="38"/>
        <v>29.182879377431906</v>
      </c>
      <c r="L28" s="20">
        <v>1</v>
      </c>
      <c r="M28" s="20">
        <f t="shared" si="0"/>
        <v>29.182879377431906</v>
      </c>
      <c r="N28" s="147"/>
      <c r="O28" s="20">
        <v>0.28678334799999999</v>
      </c>
      <c r="P28" s="20">
        <v>103.3644839</v>
      </c>
      <c r="Q28" s="20">
        <v>28.620009289999999</v>
      </c>
      <c r="R28" s="20">
        <v>2.1961200249999999</v>
      </c>
      <c r="S28" s="20">
        <v>0.20433588899999999</v>
      </c>
      <c r="T28" s="20">
        <v>0.559721209</v>
      </c>
      <c r="U28" s="20">
        <v>3.0772218200000001</v>
      </c>
      <c r="V28" s="20">
        <v>2.0362341989999999</v>
      </c>
      <c r="W28" s="20">
        <v>1.0422320220000001</v>
      </c>
      <c r="X28" s="20">
        <v>0.17200338300000001</v>
      </c>
      <c r="Y28" s="20">
        <v>5.3163007999999998E-2</v>
      </c>
      <c r="Z28" s="20">
        <v>1.571410186</v>
      </c>
      <c r="AA28" s="20">
        <v>0.24639786599999999</v>
      </c>
      <c r="AB28" s="20">
        <v>1.478303065</v>
      </c>
      <c r="AC28" s="20">
        <v>0.29855449899999997</v>
      </c>
      <c r="AD28" s="20">
        <v>0.108482895</v>
      </c>
      <c r="AE28" s="20">
        <v>0.41992484499999999</v>
      </c>
      <c r="AF28" s="20">
        <v>0.61192160299999998</v>
      </c>
      <c r="AG28" s="20">
        <v>5.7286458999999998E-2</v>
      </c>
      <c r="AH28" s="20">
        <v>0.153579145</v>
      </c>
      <c r="AI28" s="20">
        <v>1.7281938E-2</v>
      </c>
      <c r="AJ28" s="20">
        <v>4.6927920000000003E-3</v>
      </c>
      <c r="AK28" s="20">
        <v>1.5773509000000002E-2</v>
      </c>
      <c r="AL28" s="20">
        <v>1.8664059999999999E-3</v>
      </c>
      <c r="AM28" s="20">
        <v>1.3369806999999999E-2</v>
      </c>
      <c r="AN28" s="20">
        <v>3.1097759999999999E-3</v>
      </c>
      <c r="AO28" s="20">
        <v>9.3574810000000008E-3</v>
      </c>
      <c r="AP28" s="20">
        <v>1.469932E-3</v>
      </c>
      <c r="AQ28" s="20">
        <v>1.0652398E-2</v>
      </c>
      <c r="AR28" s="20">
        <v>1.6921340000000001E-3</v>
      </c>
      <c r="AS28" s="20">
        <v>6.5732137999999996E-2</v>
      </c>
      <c r="AT28" s="20">
        <v>0.14063746799999999</v>
      </c>
      <c r="AU28" s="20">
        <v>-1.4198545E-2</v>
      </c>
      <c r="AV28" s="147">
        <v>4.0384419999999997E-2</v>
      </c>
      <c r="AW28" s="206"/>
      <c r="AX28" s="21" t="s">
        <v>188</v>
      </c>
      <c r="AY28" s="20">
        <v>0.71599999999999997</v>
      </c>
      <c r="AZ28" s="21">
        <v>1.6E-2</v>
      </c>
      <c r="BA28" s="21" t="s">
        <v>188</v>
      </c>
      <c r="BB28" s="21">
        <v>12.629</v>
      </c>
      <c r="BC28" s="20">
        <v>8.0000000000000002E-3</v>
      </c>
      <c r="BD28" s="20">
        <v>10.231</v>
      </c>
      <c r="BE28" s="21">
        <v>2.5000000000000001E-2</v>
      </c>
      <c r="BF28" s="21">
        <v>0.10100000000000001</v>
      </c>
      <c r="BG28" s="21">
        <v>1.4</v>
      </c>
      <c r="BH28" s="20">
        <v>1.054</v>
      </c>
      <c r="BI28" s="20">
        <v>1.3680000000000001</v>
      </c>
      <c r="BJ28" s="147">
        <v>3.5579999999999998</v>
      </c>
      <c r="BK28" s="139"/>
      <c r="BL28" s="58">
        <f t="shared" si="1"/>
        <v>8.3691638521400779E-3</v>
      </c>
      <c r="BM28" s="58">
        <f t="shared" si="2"/>
        <v>3.0164732655642021</v>
      </c>
      <c r="BN28" s="58">
        <f t="shared" si="3"/>
        <v>0.83521427889105049</v>
      </c>
      <c r="BO28" s="58">
        <f t="shared" si="4"/>
        <v>6.4089105787937736E-2</v>
      </c>
      <c r="BP28" s="58">
        <f t="shared" si="5"/>
        <v>5.963109601167315E-3</v>
      </c>
      <c r="BQ28" s="58">
        <f t="shared" si="6"/>
        <v>1.6334276527237353E-2</v>
      </c>
      <c r="BR28" s="58">
        <f t="shared" si="7"/>
        <v>8.9802193190661489E-2</v>
      </c>
      <c r="BS28" s="58">
        <f t="shared" si="8"/>
        <v>5.9423177013618669E-2</v>
      </c>
      <c r="BT28" s="58">
        <f t="shared" si="9"/>
        <v>3.041533138132296E-2</v>
      </c>
      <c r="BU28" s="58">
        <f t="shared" si="10"/>
        <v>5.019553978599222E-3</v>
      </c>
      <c r="BV28" s="58">
        <f t="shared" si="11"/>
        <v>1.5514496498054474E-3</v>
      </c>
      <c r="BW28" s="58">
        <f t="shared" si="12"/>
        <v>4.5858273910505835E-2</v>
      </c>
      <c r="BX28" s="58">
        <f t="shared" si="13"/>
        <v>7.1905992023346297E-3</v>
      </c>
      <c r="BY28" s="58">
        <f t="shared" si="14"/>
        <v>4.314114002918288E-2</v>
      </c>
      <c r="BZ28" s="58">
        <f t="shared" si="15"/>
        <v>8.7126799319066136E-3</v>
      </c>
      <c r="CA28" s="58">
        <f t="shared" si="16"/>
        <v>3.1658432392996107E-3</v>
      </c>
      <c r="CB28" s="58">
        <f t="shared" si="17"/>
        <v>1.2254616099221788E-2</v>
      </c>
      <c r="CC28" s="58">
        <f t="shared" si="18"/>
        <v>1.7857634328793771E-2</v>
      </c>
      <c r="CD28" s="58">
        <f t="shared" si="19"/>
        <v>1.6717838229571983E-3</v>
      </c>
      <c r="CE28" s="58">
        <f t="shared" si="20"/>
        <v>4.4818816634241239E-3</v>
      </c>
      <c r="CF28" s="58">
        <f t="shared" si="21"/>
        <v>5.0433671206225679E-4</v>
      </c>
      <c r="CG28" s="58">
        <f t="shared" si="22"/>
        <v>1.3694918287937745E-4</v>
      </c>
      <c r="CH28" s="58">
        <f t="shared" si="23"/>
        <v>4.6031641050583663E-4</v>
      </c>
      <c r="CI28" s="58">
        <f t="shared" si="24"/>
        <v>5.4467101167315172E-5</v>
      </c>
      <c r="CJ28" s="58">
        <f t="shared" si="25"/>
        <v>3.9016946498054473E-4</v>
      </c>
      <c r="CK28" s="58">
        <f t="shared" si="26"/>
        <v>9.0752217898832686E-5</v>
      </c>
      <c r="CL28" s="58">
        <f t="shared" si="27"/>
        <v>2.7307823929961089E-4</v>
      </c>
      <c r="CM28" s="58">
        <f t="shared" si="28"/>
        <v>4.2896848249027236E-5</v>
      </c>
      <c r="CN28" s="58">
        <f t="shared" si="29"/>
        <v>3.1086764591439694E-4</v>
      </c>
      <c r="CO28" s="58">
        <f t="shared" si="30"/>
        <v>4.9381342412451366E-5</v>
      </c>
      <c r="CP28" s="58">
        <f t="shared" si="31"/>
        <v>1.9182530544747081E-3</v>
      </c>
      <c r="CQ28" s="58">
        <f t="shared" si="32"/>
        <v>4.104206264591439E-3</v>
      </c>
      <c r="CR28" s="58">
        <f t="shared" si="33"/>
        <v>-4.1435442607003892E-4</v>
      </c>
      <c r="CS28" s="169">
        <f t="shared" si="41"/>
        <v>1.1785336575875485E-3</v>
      </c>
      <c r="CT28" s="225"/>
      <c r="CU28" s="58" t="s">
        <v>188</v>
      </c>
      <c r="CV28" s="58">
        <f t="shared" si="45"/>
        <v>20.894941634241246</v>
      </c>
      <c r="CW28" s="58">
        <f t="shared" si="43"/>
        <v>0.46692607003891051</v>
      </c>
      <c r="CX28" s="58" t="s">
        <v>188</v>
      </c>
      <c r="CY28" s="58">
        <f t="shared" si="46"/>
        <v>368.55058365758754</v>
      </c>
      <c r="CZ28" s="58">
        <f t="shared" si="47"/>
        <v>0.23346303501945526</v>
      </c>
      <c r="DA28" s="58">
        <f t="shared" si="48"/>
        <v>298.57003891050584</v>
      </c>
      <c r="DB28" s="58">
        <f t="shared" si="49"/>
        <v>0.72957198443579774</v>
      </c>
      <c r="DC28" s="58">
        <f t="shared" si="49"/>
        <v>2.9474708171206228</v>
      </c>
      <c r="DD28" s="58">
        <f t="shared" si="49"/>
        <v>40.856031128404666</v>
      </c>
      <c r="DE28" s="58">
        <f t="shared" si="49"/>
        <v>30.75875486381323</v>
      </c>
      <c r="DF28" s="58">
        <f t="shared" si="49"/>
        <v>39.922178988326849</v>
      </c>
      <c r="DG28" s="169">
        <f t="shared" si="37"/>
        <v>103.83268482490271</v>
      </c>
      <c r="DM28" s="8">
        <v>2.9474708171206228</v>
      </c>
      <c r="DN28" s="8">
        <v>3.0164732655642021</v>
      </c>
    </row>
    <row r="29" spans="1:118" s="8" customFormat="1">
      <c r="A29" s="8" t="s">
        <v>224</v>
      </c>
      <c r="B29" s="154">
        <v>8</v>
      </c>
      <c r="C29" s="154">
        <v>1</v>
      </c>
      <c r="D29" s="154">
        <v>1</v>
      </c>
      <c r="E29" s="9" t="s">
        <v>263</v>
      </c>
      <c r="F29" s="10" t="s">
        <v>294</v>
      </c>
      <c r="G29" s="21">
        <v>1.0169999999999999</v>
      </c>
      <c r="H29" s="21">
        <v>30</v>
      </c>
      <c r="I29" s="21">
        <f t="shared" si="39"/>
        <v>29.498525073746315</v>
      </c>
      <c r="J29" s="20">
        <v>1</v>
      </c>
      <c r="K29" s="20">
        <f t="shared" si="38"/>
        <v>29.498525073746315</v>
      </c>
      <c r="L29" s="20">
        <v>1</v>
      </c>
      <c r="M29" s="20">
        <f t="shared" si="0"/>
        <v>29.498525073746315</v>
      </c>
      <c r="N29" s="147"/>
      <c r="O29" s="20">
        <v>0.74930419400000003</v>
      </c>
      <c r="P29" s="20">
        <v>111.94882870000001</v>
      </c>
      <c r="Q29" s="20">
        <v>73.773058059999997</v>
      </c>
      <c r="R29" s="20">
        <v>5.9832909829999998</v>
      </c>
      <c r="S29" s="20">
        <v>1.1425785690000001</v>
      </c>
      <c r="T29" s="20">
        <v>2.0070028369999999</v>
      </c>
      <c r="U29" s="20">
        <v>1.3859746289999999</v>
      </c>
      <c r="V29" s="20">
        <v>2.7880636810000001</v>
      </c>
      <c r="W29" s="20">
        <v>1.6476348220000001</v>
      </c>
      <c r="X29" s="20">
        <v>0.55947513299999996</v>
      </c>
      <c r="Y29" s="20">
        <v>0.59452978499999998</v>
      </c>
      <c r="Z29" s="20">
        <v>4.0336703780000001</v>
      </c>
      <c r="AA29" s="20">
        <v>0.37460339799999998</v>
      </c>
      <c r="AB29" s="20">
        <v>1.536457787</v>
      </c>
      <c r="AC29" s="20">
        <v>0.56287089800000001</v>
      </c>
      <c r="AD29" s="20">
        <v>1.6073740999999999E-2</v>
      </c>
      <c r="AE29" s="20">
        <v>2.0939824410000001</v>
      </c>
      <c r="AF29" s="20">
        <v>5.3667290430000003</v>
      </c>
      <c r="AG29" s="20">
        <v>0.60857042800000005</v>
      </c>
      <c r="AH29" s="20">
        <v>2.345004957</v>
      </c>
      <c r="AI29" s="20">
        <v>0.42698998700000002</v>
      </c>
      <c r="AJ29" s="20">
        <v>9.2367996999999993E-2</v>
      </c>
      <c r="AK29" s="20">
        <v>0.34647688199999999</v>
      </c>
      <c r="AL29" s="20">
        <v>3.7471494000000001E-2</v>
      </c>
      <c r="AM29" s="20">
        <v>0.232778598</v>
      </c>
      <c r="AN29" s="20">
        <v>3.8786664999999998E-2</v>
      </c>
      <c r="AO29" s="20">
        <v>9.0882693000000001E-2</v>
      </c>
      <c r="AP29" s="20">
        <v>1.1671358999999999E-2</v>
      </c>
      <c r="AQ29" s="20">
        <v>7.1525131000000006E-2</v>
      </c>
      <c r="AR29" s="20">
        <v>9.2052579999999991E-3</v>
      </c>
      <c r="AS29" s="20">
        <v>0.18481180799999999</v>
      </c>
      <c r="AT29" s="20">
        <v>8.9058459000000006E-2</v>
      </c>
      <c r="AU29" s="20">
        <v>-5.804264E-3</v>
      </c>
      <c r="AV29" s="147">
        <v>0.26998912200000003</v>
      </c>
      <c r="AW29" s="206"/>
      <c r="AX29" s="21" t="s">
        <v>188</v>
      </c>
      <c r="AY29" s="20">
        <v>0.88100000000000001</v>
      </c>
      <c r="AZ29" s="21">
        <v>1.2E-2</v>
      </c>
      <c r="BA29" s="21" t="s">
        <v>188</v>
      </c>
      <c r="BB29" s="21">
        <v>6.0819999999999999</v>
      </c>
      <c r="BC29" s="20">
        <v>1.7999999999999999E-2</v>
      </c>
      <c r="BD29" s="20">
        <v>14.576000000000001</v>
      </c>
      <c r="BE29" s="21">
        <v>0.03</v>
      </c>
      <c r="BF29" s="21">
        <v>0.108</v>
      </c>
      <c r="BG29" s="21">
        <v>1.8959999999999999</v>
      </c>
      <c r="BH29" s="20">
        <v>2.2829999999999999</v>
      </c>
      <c r="BI29" s="20">
        <v>1.329</v>
      </c>
      <c r="BJ29" s="147">
        <v>3.6779999999999999</v>
      </c>
      <c r="BK29" s="139"/>
      <c r="BL29" s="58">
        <f t="shared" si="1"/>
        <v>2.2103368554572275E-2</v>
      </c>
      <c r="BM29" s="58">
        <f t="shared" si="2"/>
        <v>3.3023253303834812</v>
      </c>
      <c r="BN29" s="58">
        <f t="shared" si="3"/>
        <v>2.1761964029498526</v>
      </c>
      <c r="BO29" s="58">
        <f t="shared" si="4"/>
        <v>0.17649825908554573</v>
      </c>
      <c r="BP29" s="58">
        <f t="shared" si="5"/>
        <v>3.3704382566371684E-2</v>
      </c>
      <c r="BQ29" s="58">
        <f t="shared" si="6"/>
        <v>5.9203623510324481E-2</v>
      </c>
      <c r="BR29" s="58">
        <f t="shared" si="7"/>
        <v>4.0884207345132741E-2</v>
      </c>
      <c r="BS29" s="58">
        <f t="shared" si="8"/>
        <v>8.224376640117996E-2</v>
      </c>
      <c r="BT29" s="58">
        <f t="shared" si="9"/>
        <v>4.8602797109144544E-2</v>
      </c>
      <c r="BU29" s="58">
        <f t="shared" si="10"/>
        <v>1.6503691238938054E-2</v>
      </c>
      <c r="BV29" s="58">
        <f t="shared" si="11"/>
        <v>1.7537751769911507E-2</v>
      </c>
      <c r="BW29" s="58">
        <f t="shared" si="12"/>
        <v>0.11898732678466079</v>
      </c>
      <c r="BX29" s="58">
        <f t="shared" si="13"/>
        <v>1.105024772861357E-2</v>
      </c>
      <c r="BY29" s="58">
        <f t="shared" si="14"/>
        <v>4.5323238554572279E-2</v>
      </c>
      <c r="BZ29" s="58">
        <f t="shared" si="15"/>
        <v>1.6603861297935105E-2</v>
      </c>
      <c r="CA29" s="58">
        <f t="shared" si="16"/>
        <v>4.7415165191740414E-4</v>
      </c>
      <c r="CB29" s="58">
        <f t="shared" si="17"/>
        <v>6.1769393539823012E-2</v>
      </c>
      <c r="CC29" s="58">
        <f t="shared" si="18"/>
        <v>0.15831059123893806</v>
      </c>
      <c r="CD29" s="58">
        <f t="shared" si="19"/>
        <v>1.7951930029498527E-2</v>
      </c>
      <c r="CE29" s="58">
        <f t="shared" si="20"/>
        <v>6.9174187522123898E-2</v>
      </c>
      <c r="CF29" s="58">
        <f t="shared" si="21"/>
        <v>1.2595574837758113E-2</v>
      </c>
      <c r="CG29" s="58">
        <f t="shared" si="22"/>
        <v>2.7247196755162241E-3</v>
      </c>
      <c r="CH29" s="58">
        <f t="shared" si="23"/>
        <v>1.0220556991150442E-2</v>
      </c>
      <c r="CI29" s="58">
        <f t="shared" si="24"/>
        <v>1.1053538053097348E-3</v>
      </c>
      <c r="CJ29" s="58">
        <f t="shared" si="25"/>
        <v>6.8666253097345135E-3</v>
      </c>
      <c r="CK29" s="58">
        <f t="shared" si="26"/>
        <v>1.1441494100294985E-3</v>
      </c>
      <c r="CL29" s="58">
        <f t="shared" si="27"/>
        <v>2.6809053982300886E-3</v>
      </c>
      <c r="CM29" s="58">
        <f t="shared" si="28"/>
        <v>3.4428787610619473E-4</v>
      </c>
      <c r="CN29" s="58">
        <f t="shared" si="29"/>
        <v>2.1098858702064903E-3</v>
      </c>
      <c r="CO29" s="58">
        <f t="shared" si="30"/>
        <v>2.7154153392330382E-4</v>
      </c>
      <c r="CP29" s="58">
        <f t="shared" si="31"/>
        <v>5.45167575221239E-3</v>
      </c>
      <c r="CQ29" s="58">
        <f t="shared" si="32"/>
        <v>2.6270931858407083E-3</v>
      </c>
      <c r="CR29" s="58">
        <f t="shared" si="33"/>
        <v>-1.7121722713864306E-4</v>
      </c>
      <c r="CS29" s="169">
        <f t="shared" si="41"/>
        <v>7.9642808849557534E-3</v>
      </c>
      <c r="CT29" s="225"/>
      <c r="CU29" s="58" t="s">
        <v>188</v>
      </c>
      <c r="CV29" s="58">
        <f t="shared" si="45"/>
        <v>25.988200589970504</v>
      </c>
      <c r="CW29" s="58">
        <f t="shared" si="43"/>
        <v>0.3539823008849558</v>
      </c>
      <c r="CX29" s="58" t="s">
        <v>188</v>
      </c>
      <c r="CY29" s="58">
        <f t="shared" si="46"/>
        <v>179.41002949852509</v>
      </c>
      <c r="CZ29" s="58">
        <f t="shared" si="47"/>
        <v>0.53097345132743368</v>
      </c>
      <c r="DA29" s="58">
        <f t="shared" si="48"/>
        <v>429.97050147492632</v>
      </c>
      <c r="DB29" s="58">
        <f t="shared" si="49"/>
        <v>0.88495575221238942</v>
      </c>
      <c r="DC29" s="58">
        <f t="shared" si="49"/>
        <v>3.1858407079646018</v>
      </c>
      <c r="DD29" s="58">
        <f t="shared" si="49"/>
        <v>55.929203539823007</v>
      </c>
      <c r="DE29" s="58">
        <f t="shared" si="49"/>
        <v>67.345132743362839</v>
      </c>
      <c r="DF29" s="58">
        <f t="shared" si="49"/>
        <v>39.203539823008853</v>
      </c>
      <c r="DG29" s="169">
        <f t="shared" si="37"/>
        <v>108.49557522123894</v>
      </c>
      <c r="DM29" s="8">
        <v>3.1858407079646018</v>
      </c>
      <c r="DN29" s="8">
        <v>3.3023253303834812</v>
      </c>
    </row>
    <row r="30" spans="1:118" s="8" customFormat="1">
      <c r="A30" s="8" t="s">
        <v>224</v>
      </c>
      <c r="B30" s="154">
        <v>8</v>
      </c>
      <c r="C30" s="154">
        <v>2</v>
      </c>
      <c r="D30" s="154">
        <v>1</v>
      </c>
      <c r="E30" s="9" t="s">
        <v>263</v>
      </c>
      <c r="F30" s="10" t="s">
        <v>295</v>
      </c>
      <c r="G30" s="21">
        <v>1.024</v>
      </c>
      <c r="H30" s="21">
        <v>30</v>
      </c>
      <c r="I30" s="21">
        <f t="shared" si="39"/>
        <v>29.296875</v>
      </c>
      <c r="J30" s="20">
        <v>1</v>
      </c>
      <c r="K30" s="20">
        <f t="shared" si="38"/>
        <v>29.296875</v>
      </c>
      <c r="L30" s="20">
        <v>1</v>
      </c>
      <c r="M30" s="20">
        <f t="shared" si="0"/>
        <v>29.296875</v>
      </c>
      <c r="N30" s="147"/>
      <c r="O30" s="20">
        <v>0.63007938100000005</v>
      </c>
      <c r="P30" s="20">
        <v>87.067066800000006</v>
      </c>
      <c r="Q30" s="20">
        <v>70.972269220000001</v>
      </c>
      <c r="R30" s="20">
        <v>4.9345106349999996</v>
      </c>
      <c r="S30" s="20">
        <v>1.0653875159999999</v>
      </c>
      <c r="T30" s="20">
        <v>1.8637681530000001</v>
      </c>
      <c r="U30" s="20">
        <v>1.1987356339999999</v>
      </c>
      <c r="V30" s="20">
        <v>1.669716915</v>
      </c>
      <c r="W30" s="20">
        <v>1.3400262570000001</v>
      </c>
      <c r="X30" s="20">
        <v>0.45960577499999999</v>
      </c>
      <c r="Y30" s="20">
        <v>0.47612155699999997</v>
      </c>
      <c r="Z30" s="20">
        <v>3.1654018549999998</v>
      </c>
      <c r="AA30" s="20">
        <v>0.29477648299999998</v>
      </c>
      <c r="AB30" s="20">
        <v>1.596752996</v>
      </c>
      <c r="AC30" s="20">
        <v>0.59626558399999996</v>
      </c>
      <c r="AD30" s="20">
        <v>1.4414639999999999E-2</v>
      </c>
      <c r="AE30" s="20">
        <v>1.7544521230000001</v>
      </c>
      <c r="AF30" s="20">
        <v>4.3161752849999999</v>
      </c>
      <c r="AG30" s="20">
        <v>0.49423779800000001</v>
      </c>
      <c r="AH30" s="20">
        <v>1.886525451</v>
      </c>
      <c r="AI30" s="20">
        <v>0.34626290900000001</v>
      </c>
      <c r="AJ30" s="20">
        <v>7.6385046999999998E-2</v>
      </c>
      <c r="AK30" s="20">
        <v>0.28541871899999999</v>
      </c>
      <c r="AL30" s="20">
        <v>3.0240006E-2</v>
      </c>
      <c r="AM30" s="20">
        <v>0.189978178</v>
      </c>
      <c r="AN30" s="20">
        <v>2.9938768000000001E-2</v>
      </c>
      <c r="AO30" s="20">
        <v>7.2506727000000007E-2</v>
      </c>
      <c r="AP30" s="20">
        <v>9.1866069999999994E-3</v>
      </c>
      <c r="AQ30" s="20">
        <v>5.6601418000000001E-2</v>
      </c>
      <c r="AR30" s="20">
        <v>7.5985649999999998E-3</v>
      </c>
      <c r="AS30" s="20">
        <v>0.14926503699999999</v>
      </c>
      <c r="AT30" s="20">
        <v>7.7249295999999995E-2</v>
      </c>
      <c r="AU30" s="20">
        <v>-1.6691951999999999E-2</v>
      </c>
      <c r="AV30" s="147">
        <v>0.21511745400000001</v>
      </c>
      <c r="AW30" s="206"/>
      <c r="AX30" s="21" t="s">
        <v>188</v>
      </c>
      <c r="AY30" s="20">
        <v>0.75600000000000001</v>
      </c>
      <c r="AZ30" s="21">
        <v>1.0999999999999999E-2</v>
      </c>
      <c r="BA30" s="21" t="s">
        <v>188</v>
      </c>
      <c r="BB30" s="21">
        <v>5.9710000000000001</v>
      </c>
      <c r="BC30" s="20">
        <v>2.3E-2</v>
      </c>
      <c r="BD30" s="20">
        <v>12.506</v>
      </c>
      <c r="BE30" s="21">
        <v>4.7E-2</v>
      </c>
      <c r="BF30" s="21">
        <v>8.5999999999999993E-2</v>
      </c>
      <c r="BG30" s="21">
        <v>1.7529999999999999</v>
      </c>
      <c r="BH30" s="20">
        <v>2.2240000000000002</v>
      </c>
      <c r="BI30" s="20">
        <v>1.2170000000000001</v>
      </c>
      <c r="BJ30" s="147">
        <v>2.9129999999999998</v>
      </c>
      <c r="BK30" s="139"/>
      <c r="BL30" s="58">
        <f t="shared" si="1"/>
        <v>1.8459356865234377E-2</v>
      </c>
      <c r="BM30" s="58">
        <f t="shared" si="2"/>
        <v>2.5507929726562502</v>
      </c>
      <c r="BN30" s="58">
        <f t="shared" si="3"/>
        <v>2.0792656998046879</v>
      </c>
      <c r="BO30" s="58">
        <f t="shared" si="4"/>
        <v>0.14456574125976562</v>
      </c>
      <c r="BP30" s="58">
        <f t="shared" si="5"/>
        <v>3.1212524882812499E-2</v>
      </c>
      <c r="BQ30" s="58">
        <f t="shared" si="6"/>
        <v>5.460258260742188E-2</v>
      </c>
      <c r="BR30" s="58">
        <f t="shared" si="7"/>
        <v>3.5119208027343744E-2</v>
      </c>
      <c r="BS30" s="58">
        <f t="shared" si="8"/>
        <v>4.891748774414062E-2</v>
      </c>
      <c r="BT30" s="58">
        <f t="shared" si="9"/>
        <v>3.9258581748046882E-2</v>
      </c>
      <c r="BU30" s="58">
        <f t="shared" si="10"/>
        <v>1.3465012939453125E-2</v>
      </c>
      <c r="BV30" s="58">
        <f t="shared" si="11"/>
        <v>1.3948873740234374E-2</v>
      </c>
      <c r="BW30" s="58">
        <f t="shared" si="12"/>
        <v>9.2736382470703121E-2</v>
      </c>
      <c r="BX30" s="58">
        <f t="shared" si="13"/>
        <v>8.6360297753906249E-3</v>
      </c>
      <c r="BY30" s="58">
        <f t="shared" si="14"/>
        <v>4.6779872929687501E-2</v>
      </c>
      <c r="BZ30" s="58">
        <f t="shared" si="15"/>
        <v>1.7468718281249997E-2</v>
      </c>
      <c r="CA30" s="58">
        <f t="shared" si="16"/>
        <v>4.2230390624999997E-4</v>
      </c>
      <c r="CB30" s="58">
        <f t="shared" si="17"/>
        <v>5.1399964541015628E-2</v>
      </c>
      <c r="CC30" s="58">
        <f t="shared" si="18"/>
        <v>0.12645044780273437</v>
      </c>
      <c r="CD30" s="58">
        <f t="shared" si="19"/>
        <v>1.447962298828125E-2</v>
      </c>
      <c r="CE30" s="58">
        <f t="shared" si="20"/>
        <v>5.5269300322265631E-2</v>
      </c>
      <c r="CF30" s="58">
        <f t="shared" si="21"/>
        <v>1.0144421162109375E-2</v>
      </c>
      <c r="CG30" s="58">
        <f t="shared" si="22"/>
        <v>2.2378431738281248E-3</v>
      </c>
      <c r="CH30" s="58">
        <f t="shared" si="23"/>
        <v>8.3618765332031247E-3</v>
      </c>
      <c r="CI30" s="58">
        <f t="shared" si="24"/>
        <v>8.8593767578125002E-4</v>
      </c>
      <c r="CJ30" s="58">
        <f t="shared" si="25"/>
        <v>5.5657669335937498E-3</v>
      </c>
      <c r="CK30" s="58">
        <f t="shared" si="26"/>
        <v>8.7711234375000002E-4</v>
      </c>
      <c r="CL30" s="58">
        <f t="shared" si="27"/>
        <v>2.1242205175781249E-3</v>
      </c>
      <c r="CM30" s="58">
        <f t="shared" si="28"/>
        <v>2.6913887695312501E-4</v>
      </c>
      <c r="CN30" s="58">
        <f t="shared" si="29"/>
        <v>1.6582446679687499E-3</v>
      </c>
      <c r="CO30" s="58">
        <f t="shared" si="30"/>
        <v>2.2261420898437502E-4</v>
      </c>
      <c r="CP30" s="58">
        <f t="shared" si="31"/>
        <v>4.3729991308593752E-3</v>
      </c>
      <c r="CQ30" s="58">
        <f t="shared" si="32"/>
        <v>2.2631629687499995E-3</v>
      </c>
      <c r="CR30" s="58">
        <f t="shared" si="33"/>
        <v>-4.8902203124999996E-4</v>
      </c>
      <c r="CS30" s="169">
        <f t="shared" si="41"/>
        <v>6.3022691601562512E-3</v>
      </c>
      <c r="CT30" s="225"/>
      <c r="CU30" s="58" t="s">
        <v>188</v>
      </c>
      <c r="CV30" s="58">
        <f t="shared" si="45"/>
        <v>22.1484375</v>
      </c>
      <c r="CW30" s="58">
        <f t="shared" si="43"/>
        <v>0.322265625</v>
      </c>
      <c r="CX30" s="58" t="s">
        <v>188</v>
      </c>
      <c r="CY30" s="58">
        <f t="shared" si="46"/>
        <v>174.931640625</v>
      </c>
      <c r="CZ30" s="58">
        <f t="shared" si="47"/>
        <v>0.673828125</v>
      </c>
      <c r="DA30" s="58">
        <f t="shared" si="48"/>
        <v>366.38671875</v>
      </c>
      <c r="DB30" s="58">
        <f t="shared" si="49"/>
        <v>1.376953125</v>
      </c>
      <c r="DC30" s="58">
        <f t="shared" si="49"/>
        <v>2.51953125</v>
      </c>
      <c r="DD30" s="58">
        <f t="shared" si="49"/>
        <v>51.357421875</v>
      </c>
      <c r="DE30" s="58">
        <f t="shared" si="49"/>
        <v>65.15625</v>
      </c>
      <c r="DF30" s="58">
        <f t="shared" si="49"/>
        <v>35.654296875</v>
      </c>
      <c r="DG30" s="169">
        <f t="shared" si="37"/>
        <v>85.341796875</v>
      </c>
      <c r="DM30" s="8">
        <v>2.51953125</v>
      </c>
      <c r="DN30" s="8">
        <v>2.5507929726562502</v>
      </c>
    </row>
    <row r="31" spans="1:118" s="8" customFormat="1">
      <c r="A31" s="8" t="s">
        <v>224</v>
      </c>
      <c r="B31" s="154">
        <v>8</v>
      </c>
      <c r="C31" s="154">
        <v>3</v>
      </c>
      <c r="D31" s="154">
        <v>1</v>
      </c>
      <c r="E31" s="9" t="s">
        <v>263</v>
      </c>
      <c r="F31" s="10" t="s">
        <v>296</v>
      </c>
      <c r="G31" s="21">
        <v>1.0149999999999999</v>
      </c>
      <c r="H31" s="21">
        <v>30</v>
      </c>
      <c r="I31" s="21">
        <f t="shared" si="39"/>
        <v>29.55665024630542</v>
      </c>
      <c r="J31" s="20">
        <v>1</v>
      </c>
      <c r="K31" s="20">
        <f t="shared" si="38"/>
        <v>29.55665024630542</v>
      </c>
      <c r="L31" s="20">
        <v>1</v>
      </c>
      <c r="M31" s="20">
        <f t="shared" si="0"/>
        <v>29.55665024630542</v>
      </c>
      <c r="N31" s="147"/>
      <c r="O31" s="20">
        <v>0.485883597</v>
      </c>
      <c r="P31" s="20">
        <v>56.255782969999998</v>
      </c>
      <c r="Q31" s="20">
        <v>66.758624729999994</v>
      </c>
      <c r="R31" s="20">
        <v>4.2455123009999998</v>
      </c>
      <c r="S31" s="20">
        <v>0.961356286</v>
      </c>
      <c r="T31" s="20">
        <v>1.7158230649999999</v>
      </c>
      <c r="U31" s="20">
        <v>0.99324058900000001</v>
      </c>
      <c r="V31" s="20">
        <v>1.1629356120000001</v>
      </c>
      <c r="W31" s="20">
        <v>1.0628624840000001</v>
      </c>
      <c r="X31" s="20">
        <v>0.34431331900000001</v>
      </c>
      <c r="Y31" s="20">
        <v>0.332472622</v>
      </c>
      <c r="Z31" s="20">
        <v>2.071529935</v>
      </c>
      <c r="AA31" s="20">
        <v>0.18193569100000001</v>
      </c>
      <c r="AB31" s="20">
        <v>1.4628627540000001</v>
      </c>
      <c r="AC31" s="20">
        <v>0.511295057</v>
      </c>
      <c r="AD31" s="20">
        <v>1.011193E-2</v>
      </c>
      <c r="AE31" s="20">
        <v>1.2727880949999999</v>
      </c>
      <c r="AF31" s="20">
        <v>3.1714710350000002</v>
      </c>
      <c r="AG31" s="20">
        <v>0.37257379899999998</v>
      </c>
      <c r="AH31" s="20">
        <v>1.435080865</v>
      </c>
      <c r="AI31" s="20">
        <v>0.25428450200000002</v>
      </c>
      <c r="AJ31" s="20">
        <v>5.5595893E-2</v>
      </c>
      <c r="AK31" s="20">
        <v>0.207820741</v>
      </c>
      <c r="AL31" s="20">
        <v>2.1865121000000001E-2</v>
      </c>
      <c r="AM31" s="20">
        <v>0.134307866</v>
      </c>
      <c r="AN31" s="20">
        <v>2.122276E-2</v>
      </c>
      <c r="AO31" s="20">
        <v>5.0685664999999998E-2</v>
      </c>
      <c r="AP31" s="20">
        <v>6.3662279999999998E-3</v>
      </c>
      <c r="AQ31" s="20">
        <v>3.8371706999999998E-2</v>
      </c>
      <c r="AR31" s="20">
        <v>5.1700599999999998E-3</v>
      </c>
      <c r="AS31" s="20">
        <v>0.115931036</v>
      </c>
      <c r="AT31" s="20">
        <v>6.4656099999999994E-2</v>
      </c>
      <c r="AU31" s="20">
        <v>1.8035404000000001E-2</v>
      </c>
      <c r="AV31" s="147">
        <v>0.150491502</v>
      </c>
      <c r="AW31" s="206"/>
      <c r="AX31" s="21" t="s">
        <v>188</v>
      </c>
      <c r="AY31" s="20">
        <v>0.65600000000000003</v>
      </c>
      <c r="AZ31" s="21">
        <v>0.01</v>
      </c>
      <c r="BA31" s="21" t="s">
        <v>188</v>
      </c>
      <c r="BB31" s="21">
        <v>5.944</v>
      </c>
      <c r="BC31" s="20">
        <v>1.7999999999999999E-2</v>
      </c>
      <c r="BD31" s="20">
        <v>10.922000000000001</v>
      </c>
      <c r="BE31" s="21">
        <v>2.8000000000000001E-2</v>
      </c>
      <c r="BF31" s="21">
        <v>5.3999999999999999E-2</v>
      </c>
      <c r="BG31" s="21">
        <v>1.71</v>
      </c>
      <c r="BH31" s="20">
        <v>2.1880000000000002</v>
      </c>
      <c r="BI31" s="20">
        <v>1.1739999999999999</v>
      </c>
      <c r="BJ31" s="147">
        <v>2.3050000000000002</v>
      </c>
      <c r="BK31" s="139"/>
      <c r="BL31" s="58">
        <f t="shared" si="1"/>
        <v>1.4361091536945814E-2</v>
      </c>
      <c r="BM31" s="58">
        <f t="shared" si="2"/>
        <v>1.6627325015763548</v>
      </c>
      <c r="BN31" s="58">
        <f t="shared" si="3"/>
        <v>1.9731613220689652</v>
      </c>
      <c r="BO31" s="58">
        <f t="shared" si="4"/>
        <v>0.12548312219704433</v>
      </c>
      <c r="BP31" s="58">
        <f t="shared" si="5"/>
        <v>2.8414471507389162E-2</v>
      </c>
      <c r="BQ31" s="58">
        <f t="shared" si="6"/>
        <v>5.0713982216748769E-2</v>
      </c>
      <c r="BR31" s="58">
        <f t="shared" si="7"/>
        <v>2.9356864699507389E-2</v>
      </c>
      <c r="BS31" s="58">
        <f t="shared" si="8"/>
        <v>3.4372481142857146E-2</v>
      </c>
      <c r="BT31" s="58">
        <f t="shared" si="9"/>
        <v>3.141465469950739E-2</v>
      </c>
      <c r="BU31" s="58">
        <f t="shared" si="10"/>
        <v>1.0176748344827586E-2</v>
      </c>
      <c r="BV31" s="58">
        <f t="shared" si="11"/>
        <v>9.8267770049261099E-3</v>
      </c>
      <c r="BW31" s="58">
        <f t="shared" si="12"/>
        <v>6.12274857635468E-2</v>
      </c>
      <c r="BX31" s="58">
        <f t="shared" si="13"/>
        <v>5.3774095862068969E-3</v>
      </c>
      <c r="BY31" s="58">
        <f t="shared" si="14"/>
        <v>4.3237322778325128E-2</v>
      </c>
      <c r="BZ31" s="58">
        <f t="shared" si="15"/>
        <v>1.5112169172413793E-2</v>
      </c>
      <c r="CA31" s="58">
        <f t="shared" si="16"/>
        <v>2.9887477832512318E-4</v>
      </c>
      <c r="CB31" s="58">
        <f t="shared" si="17"/>
        <v>3.7619352561576357E-2</v>
      </c>
      <c r="CC31" s="58">
        <f t="shared" si="18"/>
        <v>9.3738060147783256E-2</v>
      </c>
      <c r="CD31" s="58">
        <f t="shared" si="19"/>
        <v>1.1012033467980294E-2</v>
      </c>
      <c r="CE31" s="58">
        <f t="shared" si="20"/>
        <v>4.241618320197045E-2</v>
      </c>
      <c r="CF31" s="58">
        <f t="shared" si="21"/>
        <v>7.5157980886699513E-3</v>
      </c>
      <c r="CG31" s="58">
        <f t="shared" si="22"/>
        <v>1.6432283645320199E-3</v>
      </c>
      <c r="CH31" s="58">
        <f t="shared" si="23"/>
        <v>6.1424849556650247E-3</v>
      </c>
      <c r="CI31" s="58">
        <f t="shared" si="24"/>
        <v>6.4625973399014779E-4</v>
      </c>
      <c r="CJ31" s="58">
        <f t="shared" si="25"/>
        <v>3.9696906206896556E-3</v>
      </c>
      <c r="CK31" s="58">
        <f t="shared" si="26"/>
        <v>6.2727369458128075E-4</v>
      </c>
      <c r="CL31" s="58">
        <f t="shared" si="27"/>
        <v>1.4980984729064039E-3</v>
      </c>
      <c r="CM31" s="58">
        <f t="shared" si="28"/>
        <v>1.8816437438423644E-4</v>
      </c>
      <c r="CN31" s="58">
        <f t="shared" si="29"/>
        <v>1.1341391231527093E-3</v>
      </c>
      <c r="CO31" s="58">
        <f t="shared" si="30"/>
        <v>1.5280965517241381E-4</v>
      </c>
      <c r="CP31" s="58">
        <f t="shared" si="31"/>
        <v>3.4265330837438424E-3</v>
      </c>
      <c r="CQ31" s="58">
        <f t="shared" si="32"/>
        <v>1.9110177339901478E-3</v>
      </c>
      <c r="CR31" s="58">
        <f t="shared" si="33"/>
        <v>5.3306612807881785E-4</v>
      </c>
      <c r="CS31" s="169">
        <f t="shared" si="41"/>
        <v>4.4480246896551725E-3</v>
      </c>
      <c r="CT31" s="225"/>
      <c r="CU31" s="58" t="s">
        <v>188</v>
      </c>
      <c r="CV31" s="58">
        <f t="shared" si="45"/>
        <v>19.389162561576356</v>
      </c>
      <c r="CW31" s="58">
        <f t="shared" si="43"/>
        <v>0.29556650246305421</v>
      </c>
      <c r="CX31" s="58" t="s">
        <v>188</v>
      </c>
      <c r="CY31" s="58">
        <f t="shared" si="46"/>
        <v>175.6847290640394</v>
      </c>
      <c r="CZ31" s="58">
        <f t="shared" si="47"/>
        <v>0.53201970443349755</v>
      </c>
      <c r="DA31" s="58">
        <f t="shared" si="48"/>
        <v>322.81773399014781</v>
      </c>
      <c r="DB31" s="58">
        <f t="shared" si="49"/>
        <v>0.82758620689655182</v>
      </c>
      <c r="DC31" s="58">
        <f t="shared" si="49"/>
        <v>1.5960591133004927</v>
      </c>
      <c r="DD31" s="58">
        <f t="shared" si="49"/>
        <v>50.54187192118227</v>
      </c>
      <c r="DE31" s="58">
        <f t="shared" si="49"/>
        <v>64.66995073891627</v>
      </c>
      <c r="DF31" s="58">
        <f t="shared" si="49"/>
        <v>34.699507389162562</v>
      </c>
      <c r="DG31" s="169">
        <f t="shared" si="37"/>
        <v>68.128078817733993</v>
      </c>
      <c r="DM31" s="8">
        <v>1.5960591133004927</v>
      </c>
      <c r="DN31" s="8">
        <v>1.6627325015763548</v>
      </c>
    </row>
    <row r="32" spans="1:118" s="8" customFormat="1">
      <c r="A32" s="8" t="s">
        <v>225</v>
      </c>
      <c r="B32" s="154">
        <v>9</v>
      </c>
      <c r="C32" s="154">
        <v>1</v>
      </c>
      <c r="D32" s="154">
        <v>1</v>
      </c>
      <c r="E32" s="9" t="s">
        <v>263</v>
      </c>
      <c r="F32" s="10" t="s">
        <v>297</v>
      </c>
      <c r="G32" s="21">
        <v>1.008</v>
      </c>
      <c r="H32" s="21">
        <v>30</v>
      </c>
      <c r="I32" s="21">
        <f t="shared" si="39"/>
        <v>29.761904761904763</v>
      </c>
      <c r="J32" s="20">
        <v>1</v>
      </c>
      <c r="K32" s="20">
        <f t="shared" si="38"/>
        <v>29.761904761904763</v>
      </c>
      <c r="L32" s="20">
        <v>1</v>
      </c>
      <c r="M32" s="20">
        <f t="shared" si="0"/>
        <v>29.761904761904763</v>
      </c>
      <c r="N32" s="147"/>
      <c r="O32" s="20">
        <v>1.4637269470000001</v>
      </c>
      <c r="P32" s="20">
        <v>301.19172070000002</v>
      </c>
      <c r="Q32" s="20">
        <v>49.241926640000003</v>
      </c>
      <c r="R32" s="20">
        <v>13.82911651</v>
      </c>
      <c r="S32" s="20">
        <v>0.73679819300000005</v>
      </c>
      <c r="T32" s="20">
        <v>2.1869618759999998</v>
      </c>
      <c r="U32" s="20">
        <v>1.3454915140000001</v>
      </c>
      <c r="V32" s="20">
        <v>6.3444684459999996</v>
      </c>
      <c r="W32" s="20">
        <v>3.4990149879999999</v>
      </c>
      <c r="X32" s="20">
        <v>0.26317213</v>
      </c>
      <c r="Y32" s="20">
        <v>0.35381068500000001</v>
      </c>
      <c r="Z32" s="20">
        <v>8.5538912889999992</v>
      </c>
      <c r="AA32" s="20">
        <v>0.95105004400000004</v>
      </c>
      <c r="AB32" s="20">
        <v>1.5588388200000001</v>
      </c>
      <c r="AC32" s="20">
        <v>1.386212032</v>
      </c>
      <c r="AD32" s="20">
        <v>1.1820733E-2</v>
      </c>
      <c r="AE32" s="20">
        <v>2.0056326160000002</v>
      </c>
      <c r="AF32" s="20">
        <v>2.3494860530000001</v>
      </c>
      <c r="AG32" s="20">
        <v>0.22821456100000001</v>
      </c>
      <c r="AH32" s="20">
        <v>0.70481733999999996</v>
      </c>
      <c r="AI32" s="20">
        <v>0.107665408</v>
      </c>
      <c r="AJ32" s="20">
        <v>2.2953939E-2</v>
      </c>
      <c r="AK32" s="20">
        <v>9.2596029999999996E-2</v>
      </c>
      <c r="AL32" s="20">
        <v>1.1130281000000001E-2</v>
      </c>
      <c r="AM32" s="20">
        <v>8.3835119E-2</v>
      </c>
      <c r="AN32" s="20">
        <v>1.9167248000000001E-2</v>
      </c>
      <c r="AO32" s="20">
        <v>6.1723095999999998E-2</v>
      </c>
      <c r="AP32" s="20">
        <v>9.8034530000000002E-3</v>
      </c>
      <c r="AQ32" s="20">
        <v>6.8674992000000004E-2</v>
      </c>
      <c r="AR32" s="20">
        <v>1.1122544999999999E-2</v>
      </c>
      <c r="AS32" s="20">
        <v>0.37127223799999998</v>
      </c>
      <c r="AT32" s="20">
        <v>0.13842791700000001</v>
      </c>
      <c r="AU32" s="20">
        <v>7.5488347999999997E-2</v>
      </c>
      <c r="AV32" s="147">
        <v>0.199315823</v>
      </c>
      <c r="AW32" s="206"/>
      <c r="AX32" s="21" t="s">
        <v>188</v>
      </c>
      <c r="AY32" s="20">
        <v>1.7190000000000001</v>
      </c>
      <c r="AZ32" s="21">
        <v>8.0000000000000002E-3</v>
      </c>
      <c r="BA32" s="21" t="s">
        <v>188</v>
      </c>
      <c r="BB32" s="21">
        <v>2.8109999999999999</v>
      </c>
      <c r="BC32" s="20">
        <v>2.1000000000000001E-2</v>
      </c>
      <c r="BD32" s="20">
        <v>20.204999999999998</v>
      </c>
      <c r="BE32" s="21">
        <v>4.0000000000000001E-3</v>
      </c>
      <c r="BF32" s="21">
        <v>0.316</v>
      </c>
      <c r="BG32" s="21">
        <v>0.13700000000000001</v>
      </c>
      <c r="BH32" s="20">
        <v>1.4970000000000001</v>
      </c>
      <c r="BI32" s="20">
        <v>0.72599999999999998</v>
      </c>
      <c r="BJ32" s="147">
        <v>7.9820000000000002</v>
      </c>
      <c r="BK32" s="139"/>
      <c r="BL32" s="58">
        <f t="shared" si="1"/>
        <v>4.3563301994047621E-2</v>
      </c>
      <c r="BM32" s="58">
        <f t="shared" si="2"/>
        <v>8.9640393065476207</v>
      </c>
      <c r="BN32" s="58">
        <f t="shared" si="3"/>
        <v>1.4655335309523811</v>
      </c>
      <c r="BO32" s="58">
        <f t="shared" si="4"/>
        <v>0.4115808485119048</v>
      </c>
      <c r="BP32" s="58">
        <f t="shared" si="5"/>
        <v>2.1928517648809525E-2</v>
      </c>
      <c r="BQ32" s="58">
        <f t="shared" si="6"/>
        <v>6.5088151071428568E-2</v>
      </c>
      <c r="BR32" s="58">
        <f t="shared" si="7"/>
        <v>4.0044390297619054E-2</v>
      </c>
      <c r="BS32" s="58">
        <f t="shared" si="8"/>
        <v>0.18882346565476188</v>
      </c>
      <c r="BT32" s="58">
        <f t="shared" si="9"/>
        <v>0.10413735083333332</v>
      </c>
      <c r="BU32" s="58">
        <f t="shared" si="10"/>
        <v>7.8325038690476197E-3</v>
      </c>
      <c r="BV32" s="58">
        <f t="shared" si="11"/>
        <v>1.0530079910714286E-2</v>
      </c>
      <c r="BW32" s="58">
        <f t="shared" si="12"/>
        <v>0.25458009788690478</v>
      </c>
      <c r="BX32" s="58">
        <f t="shared" si="13"/>
        <v>2.8305060833333336E-2</v>
      </c>
      <c r="BY32" s="58">
        <f t="shared" si="14"/>
        <v>4.6394012500000005E-2</v>
      </c>
      <c r="BZ32" s="58">
        <f t="shared" si="15"/>
        <v>4.125631047619048E-2</v>
      </c>
      <c r="CA32" s="58">
        <f t="shared" si="16"/>
        <v>3.518075297619048E-4</v>
      </c>
      <c r="CB32" s="58">
        <f t="shared" si="17"/>
        <v>5.9691446904761913E-2</v>
      </c>
      <c r="CC32" s="58">
        <f t="shared" si="18"/>
        <v>6.9925180148809538E-2</v>
      </c>
      <c r="CD32" s="58">
        <f t="shared" si="19"/>
        <v>6.7921000297619053E-3</v>
      </c>
      <c r="CE32" s="58">
        <f t="shared" si="20"/>
        <v>2.0976706547619045E-2</v>
      </c>
      <c r="CF32" s="58">
        <f t="shared" si="21"/>
        <v>3.204327619047619E-3</v>
      </c>
      <c r="CG32" s="58">
        <f t="shared" si="22"/>
        <v>6.8315294642857139E-4</v>
      </c>
      <c r="CH32" s="58">
        <f t="shared" si="23"/>
        <v>2.755834226190476E-3</v>
      </c>
      <c r="CI32" s="58">
        <f t="shared" si="24"/>
        <v>3.3125836309523809E-4</v>
      </c>
      <c r="CJ32" s="58">
        <f t="shared" si="25"/>
        <v>2.4950928273809523E-3</v>
      </c>
      <c r="CK32" s="58">
        <f t="shared" si="26"/>
        <v>5.7045380952380949E-4</v>
      </c>
      <c r="CL32" s="58">
        <f t="shared" si="27"/>
        <v>1.8369969047619047E-3</v>
      </c>
      <c r="CM32" s="58">
        <f t="shared" si="28"/>
        <v>2.9176943452380956E-4</v>
      </c>
      <c r="CN32" s="58">
        <f t="shared" si="29"/>
        <v>2.0438985714285717E-3</v>
      </c>
      <c r="CO32" s="58">
        <f t="shared" si="30"/>
        <v>3.3102812500000002E-4</v>
      </c>
      <c r="CP32" s="58">
        <f t="shared" si="31"/>
        <v>1.1049768988095237E-2</v>
      </c>
      <c r="CQ32" s="58">
        <f t="shared" si="32"/>
        <v>4.1198784821428582E-3</v>
      </c>
      <c r="CR32" s="58">
        <f t="shared" si="33"/>
        <v>2.2466770238095237E-3</v>
      </c>
      <c r="CS32" s="169">
        <f t="shared" si="41"/>
        <v>5.9320185416666671E-3</v>
      </c>
      <c r="CT32" s="225"/>
      <c r="CU32" s="58" t="s">
        <v>188</v>
      </c>
      <c r="CV32" s="58">
        <f t="shared" si="45"/>
        <v>51.160714285714292</v>
      </c>
      <c r="CW32" s="58">
        <f t="shared" si="43"/>
        <v>0.23809523809523811</v>
      </c>
      <c r="CX32" s="58" t="s">
        <v>188</v>
      </c>
      <c r="CY32" s="58">
        <f t="shared" si="46"/>
        <v>83.660714285714292</v>
      </c>
      <c r="CZ32" s="58">
        <f t="shared" si="47"/>
        <v>0.62500000000000011</v>
      </c>
      <c r="DA32" s="58">
        <f t="shared" si="48"/>
        <v>601.33928571428567</v>
      </c>
      <c r="DB32" s="58">
        <f t="shared" si="49"/>
        <v>0.11904761904761905</v>
      </c>
      <c r="DC32" s="58">
        <f t="shared" si="49"/>
        <v>9.4047619047619051</v>
      </c>
      <c r="DD32" s="58">
        <f t="shared" si="49"/>
        <v>4.0773809523809526</v>
      </c>
      <c r="DE32" s="58">
        <f t="shared" si="49"/>
        <v>44.553571428571431</v>
      </c>
      <c r="DF32" s="58">
        <f t="shared" si="49"/>
        <v>21.607142857142858</v>
      </c>
      <c r="DG32" s="169">
        <f t="shared" si="37"/>
        <v>237.55952380952382</v>
      </c>
      <c r="DM32" s="8">
        <v>9.4047619047619051</v>
      </c>
      <c r="DN32" s="8">
        <v>8.9640393065476207</v>
      </c>
    </row>
    <row r="33" spans="1:119" s="8" customFormat="1">
      <c r="A33" s="8" t="s">
        <v>225</v>
      </c>
      <c r="B33" s="154">
        <v>9</v>
      </c>
      <c r="C33" s="154">
        <v>2</v>
      </c>
      <c r="D33" s="154">
        <v>1</v>
      </c>
      <c r="E33" s="9" t="s">
        <v>263</v>
      </c>
      <c r="F33" s="10" t="s">
        <v>298</v>
      </c>
      <c r="G33" s="21">
        <v>1.0049999999999999</v>
      </c>
      <c r="H33" s="21">
        <v>30</v>
      </c>
      <c r="I33" s="21">
        <f t="shared" si="39"/>
        <v>29.850746268656721</v>
      </c>
      <c r="J33" s="20">
        <v>1</v>
      </c>
      <c r="K33" s="20">
        <f t="shared" si="38"/>
        <v>29.850746268656721</v>
      </c>
      <c r="L33" s="20">
        <v>1</v>
      </c>
      <c r="M33" s="20">
        <f t="shared" si="0"/>
        <v>29.850746268656721</v>
      </c>
      <c r="N33" s="147"/>
      <c r="O33" s="20">
        <v>1.0954344060000001</v>
      </c>
      <c r="P33" s="20">
        <v>222.6692597</v>
      </c>
      <c r="Q33" s="20">
        <v>44.391918750000002</v>
      </c>
      <c r="R33" s="20">
        <v>10.473117589999999</v>
      </c>
      <c r="S33" s="20">
        <v>0.57527850899999999</v>
      </c>
      <c r="T33" s="20">
        <v>1.810201414</v>
      </c>
      <c r="U33" s="20">
        <v>1.116574892</v>
      </c>
      <c r="V33" s="20">
        <v>4.0636532990000003</v>
      </c>
      <c r="W33" s="20">
        <v>2.650981298</v>
      </c>
      <c r="X33" s="20">
        <v>0.18799113000000001</v>
      </c>
      <c r="Y33" s="20">
        <v>0.23955825</v>
      </c>
      <c r="Z33" s="20">
        <v>6.3435075530000002</v>
      </c>
      <c r="AA33" s="20">
        <v>0.70508876799999998</v>
      </c>
      <c r="AB33" s="20">
        <v>1.583215679</v>
      </c>
      <c r="AC33" s="20">
        <v>1.372976915</v>
      </c>
      <c r="AD33" s="20">
        <v>1.3634478E-2</v>
      </c>
      <c r="AE33" s="20">
        <v>1.5626062519999999</v>
      </c>
      <c r="AF33" s="20">
        <v>1.677895457</v>
      </c>
      <c r="AG33" s="20">
        <v>0.162992516</v>
      </c>
      <c r="AH33" s="20">
        <v>0.49690651400000002</v>
      </c>
      <c r="AI33" s="20">
        <v>7.2035951000000001E-2</v>
      </c>
      <c r="AJ33" s="20">
        <v>1.6546089999999999E-2</v>
      </c>
      <c r="AK33" s="20">
        <v>6.4878114000000001E-2</v>
      </c>
      <c r="AL33" s="20">
        <v>7.5230829999999999E-3</v>
      </c>
      <c r="AM33" s="20">
        <v>5.8880051000000003E-2</v>
      </c>
      <c r="AN33" s="20">
        <v>1.3057556E-2</v>
      </c>
      <c r="AO33" s="20">
        <v>4.1476264999999998E-2</v>
      </c>
      <c r="AP33" s="20">
        <v>6.5173169999999999E-3</v>
      </c>
      <c r="AQ33" s="20">
        <v>4.7335297999999998E-2</v>
      </c>
      <c r="AR33" s="20">
        <v>7.3512949999999999E-3</v>
      </c>
      <c r="AS33" s="20">
        <v>0.279033961</v>
      </c>
      <c r="AT33" s="20">
        <v>0.113127296</v>
      </c>
      <c r="AU33" s="20">
        <v>4.2323307999999997E-2</v>
      </c>
      <c r="AV33" s="147">
        <v>0.144083556</v>
      </c>
      <c r="AW33" s="206"/>
      <c r="AX33" s="21" t="s">
        <v>188</v>
      </c>
      <c r="AY33" s="20">
        <v>1.359</v>
      </c>
      <c r="AZ33" s="21">
        <v>7.0000000000000001E-3</v>
      </c>
      <c r="BA33" s="21" t="s">
        <v>188</v>
      </c>
      <c r="BB33" s="21">
        <v>2.7240000000000002</v>
      </c>
      <c r="BC33" s="20">
        <v>3.2000000000000001E-2</v>
      </c>
      <c r="BD33" s="20">
        <v>16.62</v>
      </c>
      <c r="BE33" s="21">
        <v>1.0999999999999999E-2</v>
      </c>
      <c r="BF33" s="21">
        <v>0.23200000000000001</v>
      </c>
      <c r="BG33" s="21" t="s">
        <v>188</v>
      </c>
      <c r="BH33" s="20">
        <v>1.359</v>
      </c>
      <c r="BI33" s="20">
        <v>0.54300000000000004</v>
      </c>
      <c r="BJ33" s="147">
        <v>5.7640000000000002</v>
      </c>
      <c r="BK33" s="139"/>
      <c r="BL33" s="58">
        <f t="shared" si="1"/>
        <v>3.2699534507462692E-2</v>
      </c>
      <c r="BM33" s="58">
        <f t="shared" si="2"/>
        <v>6.6468435731343289</v>
      </c>
      <c r="BN33" s="58">
        <f t="shared" si="3"/>
        <v>1.325131902985075</v>
      </c>
      <c r="BO33" s="58">
        <f t="shared" si="4"/>
        <v>0.31263037582089553</v>
      </c>
      <c r="BP33" s="58">
        <f t="shared" si="5"/>
        <v>1.7172492805970153E-2</v>
      </c>
      <c r="BQ33" s="58">
        <f t="shared" si="6"/>
        <v>5.4035863104477617E-2</v>
      </c>
      <c r="BR33" s="58">
        <f t="shared" si="7"/>
        <v>3.3330593791044784E-2</v>
      </c>
      <c r="BS33" s="58">
        <f t="shared" si="8"/>
        <v>0.12130308355223883</v>
      </c>
      <c r="BT33" s="58">
        <f t="shared" si="9"/>
        <v>7.9133770089552261E-2</v>
      </c>
      <c r="BU33" s="58">
        <f t="shared" si="10"/>
        <v>5.6116755223880608E-3</v>
      </c>
      <c r="BV33" s="58">
        <f t="shared" si="11"/>
        <v>7.1509925373134343E-3</v>
      </c>
      <c r="BW33" s="58">
        <f t="shared" si="12"/>
        <v>0.18935843441791048</v>
      </c>
      <c r="BX33" s="58">
        <f t="shared" si="13"/>
        <v>2.1047425910447764E-2</v>
      </c>
      <c r="BY33" s="58">
        <f t="shared" si="14"/>
        <v>4.7260169522388068E-2</v>
      </c>
      <c r="BZ33" s="58">
        <f t="shared" si="15"/>
        <v>4.0984385522388068E-2</v>
      </c>
      <c r="CA33" s="58">
        <f t="shared" si="16"/>
        <v>4.0699934328358218E-4</v>
      </c>
      <c r="CB33" s="58">
        <f t="shared" si="17"/>
        <v>4.6644962746268663E-2</v>
      </c>
      <c r="CC33" s="58">
        <f t="shared" si="18"/>
        <v>5.0086431552238811E-2</v>
      </c>
      <c r="CD33" s="58">
        <f t="shared" si="19"/>
        <v>4.8654482388059712E-3</v>
      </c>
      <c r="CE33" s="58">
        <f t="shared" si="20"/>
        <v>1.4833030268656719E-2</v>
      </c>
      <c r="CF33" s="58">
        <f t="shared" si="21"/>
        <v>2.1503268955223886E-3</v>
      </c>
      <c r="CG33" s="58">
        <f t="shared" si="22"/>
        <v>4.9391313432835824E-4</v>
      </c>
      <c r="CH33" s="58">
        <f t="shared" si="23"/>
        <v>1.9366601194029853E-3</v>
      </c>
      <c r="CI33" s="58">
        <f t="shared" si="24"/>
        <v>2.245696417910448E-4</v>
      </c>
      <c r="CJ33" s="58">
        <f t="shared" si="25"/>
        <v>1.7576134626865675E-3</v>
      </c>
      <c r="CK33" s="58">
        <f t="shared" si="26"/>
        <v>3.8977779104477618E-4</v>
      </c>
      <c r="CL33" s="58">
        <f t="shared" si="27"/>
        <v>1.2380974626865673E-3</v>
      </c>
      <c r="CM33" s="58">
        <f t="shared" si="28"/>
        <v>1.9454677611940302E-4</v>
      </c>
      <c r="CN33" s="58">
        <f t="shared" si="29"/>
        <v>1.4129939701492541E-3</v>
      </c>
      <c r="CO33" s="58">
        <f t="shared" si="30"/>
        <v>2.194416417910448E-4</v>
      </c>
      <c r="CP33" s="58">
        <f t="shared" si="31"/>
        <v>8.3293719701492547E-3</v>
      </c>
      <c r="CQ33" s="58">
        <f t="shared" si="32"/>
        <v>3.3769342089552245E-3</v>
      </c>
      <c r="CR33" s="58">
        <f t="shared" si="33"/>
        <v>1.2633823283582091E-3</v>
      </c>
      <c r="CS33" s="169">
        <f t="shared" si="41"/>
        <v>4.3010016716417913E-3</v>
      </c>
      <c r="CT33" s="225"/>
      <c r="CU33" s="58" t="s">
        <v>188</v>
      </c>
      <c r="CV33" s="58">
        <f t="shared" si="45"/>
        <v>40.567164179104481</v>
      </c>
      <c r="CW33" s="58">
        <f t="shared" si="43"/>
        <v>0.20895522388059706</v>
      </c>
      <c r="CX33" s="58" t="s">
        <v>188</v>
      </c>
      <c r="CY33" s="58">
        <f t="shared" si="46"/>
        <v>81.313432835820919</v>
      </c>
      <c r="CZ33" s="58">
        <f t="shared" si="47"/>
        <v>0.95522388059701513</v>
      </c>
      <c r="DA33" s="58">
        <f t="shared" si="48"/>
        <v>496.11940298507471</v>
      </c>
      <c r="DB33" s="58">
        <f t="shared" ref="DB33:DC37" si="50">BE33*$M33</f>
        <v>0.32835820895522388</v>
      </c>
      <c r="DC33" s="58">
        <f t="shared" si="50"/>
        <v>6.9253731343283595</v>
      </c>
      <c r="DD33" s="58" t="s">
        <v>188</v>
      </c>
      <c r="DE33" s="58">
        <f t="shared" ref="DE33:DE64" si="51">BH33*$M33</f>
        <v>40.567164179104481</v>
      </c>
      <c r="DF33" s="58">
        <f t="shared" ref="DF33:DF64" si="52">BI33*$M33</f>
        <v>16.208955223880601</v>
      </c>
      <c r="DG33" s="169">
        <f t="shared" si="37"/>
        <v>172.05970149253736</v>
      </c>
      <c r="DM33" s="8">
        <v>6.9253731343283595</v>
      </c>
      <c r="DN33" s="8">
        <v>6.6468435731343289</v>
      </c>
    </row>
    <row r="34" spans="1:119" s="12" customFormat="1">
      <c r="A34" s="233" t="s">
        <v>225</v>
      </c>
      <c r="B34" s="175">
        <v>9</v>
      </c>
      <c r="C34" s="175">
        <v>3</v>
      </c>
      <c r="D34" s="175">
        <v>1</v>
      </c>
      <c r="E34" s="52" t="s">
        <v>263</v>
      </c>
      <c r="F34" s="176" t="s">
        <v>299</v>
      </c>
      <c r="G34" s="53">
        <v>1.012</v>
      </c>
      <c r="H34" s="53">
        <v>30</v>
      </c>
      <c r="I34" s="53">
        <f t="shared" si="39"/>
        <v>29.644268774703558</v>
      </c>
      <c r="J34" s="54">
        <v>1</v>
      </c>
      <c r="K34" s="54">
        <f t="shared" si="38"/>
        <v>29.644268774703558</v>
      </c>
      <c r="L34" s="54">
        <v>1</v>
      </c>
      <c r="M34" s="54">
        <f t="shared" si="0"/>
        <v>29.644268774703558</v>
      </c>
      <c r="N34" s="177"/>
      <c r="O34" s="54">
        <v>1.1470159879999999</v>
      </c>
      <c r="P34" s="54">
        <v>200.4343184</v>
      </c>
      <c r="Q34" s="54">
        <v>44.16174049</v>
      </c>
      <c r="R34" s="54">
        <v>11.417047889999999</v>
      </c>
      <c r="S34" s="54">
        <v>0.608766535</v>
      </c>
      <c r="T34" s="54">
        <v>1.877249476</v>
      </c>
      <c r="U34" s="54">
        <v>1.1157081529999999</v>
      </c>
      <c r="V34" s="54">
        <v>4.9017894320000002</v>
      </c>
      <c r="W34" s="54">
        <v>2.8857651720000002</v>
      </c>
      <c r="X34" s="54">
        <v>0.190384514</v>
      </c>
      <c r="Y34" s="54">
        <v>0.24759519199999999</v>
      </c>
      <c r="Z34" s="54">
        <v>6.5434851680000001</v>
      </c>
      <c r="AA34" s="54">
        <v>0.62962577600000003</v>
      </c>
      <c r="AB34" s="54">
        <v>1.5363434789999999</v>
      </c>
      <c r="AC34" s="54">
        <v>1.3188171930000001</v>
      </c>
      <c r="AD34" s="54">
        <v>1.0043598000000001E-2</v>
      </c>
      <c r="AE34" s="54">
        <v>1.5728070970000001</v>
      </c>
      <c r="AF34" s="54">
        <v>1.727671282</v>
      </c>
      <c r="AG34" s="54">
        <v>0.16802566299999999</v>
      </c>
      <c r="AH34" s="54">
        <v>0.50041311899999996</v>
      </c>
      <c r="AI34" s="54">
        <v>7.4019360000000006E-2</v>
      </c>
      <c r="AJ34" s="54">
        <v>1.7653671999999999E-2</v>
      </c>
      <c r="AK34" s="54">
        <v>6.6652952000000001E-2</v>
      </c>
      <c r="AL34" s="54">
        <v>7.601928E-3</v>
      </c>
      <c r="AM34" s="54">
        <v>6.1627872E-2</v>
      </c>
      <c r="AN34" s="54">
        <v>1.2970310000000001E-2</v>
      </c>
      <c r="AO34" s="54">
        <v>4.2986470999999998E-2</v>
      </c>
      <c r="AP34" s="54">
        <v>6.7705580000000003E-3</v>
      </c>
      <c r="AQ34" s="54">
        <v>5.0430507999999999E-2</v>
      </c>
      <c r="AR34" s="54">
        <v>7.8538919999999995E-3</v>
      </c>
      <c r="AS34" s="54">
        <v>0.29828626699999999</v>
      </c>
      <c r="AT34" s="54">
        <v>0.105225759</v>
      </c>
      <c r="AU34" s="54">
        <v>2.9809615000000001E-2</v>
      </c>
      <c r="AV34" s="177">
        <v>0.13993646200000001</v>
      </c>
      <c r="AW34" s="207"/>
      <c r="AX34" s="53" t="s">
        <v>188</v>
      </c>
      <c r="AY34" s="54">
        <v>1.456</v>
      </c>
      <c r="AZ34" s="53">
        <v>7.0000000000000001E-3</v>
      </c>
      <c r="BA34" s="53" t="s">
        <v>188</v>
      </c>
      <c r="BB34" s="53">
        <v>2.8170000000000002</v>
      </c>
      <c r="BC34" s="54">
        <v>2.8000000000000001E-2</v>
      </c>
      <c r="BD34" s="54">
        <v>17.446000000000002</v>
      </c>
      <c r="BE34" s="53">
        <v>5.0000000000000001E-3</v>
      </c>
      <c r="BF34" s="53">
        <v>0.20699999999999999</v>
      </c>
      <c r="BG34" s="53">
        <v>4.2999999999999997E-2</v>
      </c>
      <c r="BH34" s="54">
        <v>1.3939999999999999</v>
      </c>
      <c r="BI34" s="54">
        <v>0.58399999999999996</v>
      </c>
      <c r="BJ34" s="177">
        <v>6.1680000000000001</v>
      </c>
      <c r="BK34" s="143"/>
      <c r="BL34" s="85">
        <f t="shared" si="1"/>
        <v>3.4002450237154147E-2</v>
      </c>
      <c r="BM34" s="85">
        <f t="shared" si="2"/>
        <v>5.94172880632411</v>
      </c>
      <c r="BN34" s="85">
        <f t="shared" si="3"/>
        <v>1.3091425046442688</v>
      </c>
      <c r="BO34" s="85">
        <f t="shared" si="4"/>
        <v>0.33845003626482212</v>
      </c>
      <c r="BP34" s="85">
        <f t="shared" si="5"/>
        <v>1.8046438784584982E-2</v>
      </c>
      <c r="BQ34" s="85">
        <f t="shared" si="6"/>
        <v>5.5649688023715421E-2</v>
      </c>
      <c r="BR34" s="85">
        <f t="shared" si="7"/>
        <v>3.3074352361660078E-2</v>
      </c>
      <c r="BS34" s="85">
        <f t="shared" si="8"/>
        <v>0.14530996339920949</v>
      </c>
      <c r="BT34" s="85">
        <f t="shared" si="9"/>
        <v>8.5546398379446636E-2</v>
      </c>
      <c r="BU34" s="85">
        <f t="shared" si="10"/>
        <v>5.6438097035573127E-3</v>
      </c>
      <c r="BV34" s="85">
        <f t="shared" si="11"/>
        <v>7.3397784189723324E-3</v>
      </c>
      <c r="BW34" s="85">
        <f t="shared" si="12"/>
        <v>0.19397683304347829</v>
      </c>
      <c r="BX34" s="85">
        <f t="shared" si="13"/>
        <v>1.8664795731225297E-2</v>
      </c>
      <c r="BY34" s="85">
        <f t="shared" si="14"/>
        <v>4.5543779021739124E-2</v>
      </c>
      <c r="BZ34" s="85">
        <f t="shared" si="15"/>
        <v>3.9095371333992095E-2</v>
      </c>
      <c r="CA34" s="85">
        <f t="shared" si="16"/>
        <v>2.9773511857707511E-4</v>
      </c>
      <c r="CB34" s="85">
        <f t="shared" si="17"/>
        <v>4.662471631422925E-2</v>
      </c>
      <c r="CC34" s="85">
        <f t="shared" si="18"/>
        <v>5.1215551837944663E-2</v>
      </c>
      <c r="CD34" s="85">
        <f t="shared" si="19"/>
        <v>4.9809979150197622E-3</v>
      </c>
      <c r="CE34" s="85">
        <f t="shared" si="20"/>
        <v>1.4834380998023715E-2</v>
      </c>
      <c r="CF34" s="85">
        <f t="shared" si="21"/>
        <v>2.1942498023715417E-3</v>
      </c>
      <c r="CG34" s="85">
        <f t="shared" si="22"/>
        <v>5.2333019762845843E-4</v>
      </c>
      <c r="CH34" s="85">
        <f t="shared" si="23"/>
        <v>1.9758780237154154E-3</v>
      </c>
      <c r="CI34" s="85">
        <f t="shared" si="24"/>
        <v>2.2535359683794468E-4</v>
      </c>
      <c r="CJ34" s="85">
        <f t="shared" si="25"/>
        <v>1.8269132015810276E-3</v>
      </c>
      <c r="CK34" s="85">
        <f t="shared" si="26"/>
        <v>3.8449535573122534E-4</v>
      </c>
      <c r="CL34" s="85">
        <f t="shared" si="27"/>
        <v>1.2743024999999999E-3</v>
      </c>
      <c r="CM34" s="85">
        <f t="shared" si="28"/>
        <v>2.007082411067194E-4</v>
      </c>
      <c r="CN34" s="85">
        <f t="shared" si="29"/>
        <v>1.4949755335968379E-3</v>
      </c>
      <c r="CO34" s="85">
        <f t="shared" si="30"/>
        <v>2.3282288537549407E-4</v>
      </c>
      <c r="CP34" s="85">
        <f t="shared" si="31"/>
        <v>8.8424782707509884E-3</v>
      </c>
      <c r="CQ34" s="85">
        <f t="shared" si="32"/>
        <v>3.1193406818181822E-3</v>
      </c>
      <c r="CR34" s="85">
        <f t="shared" si="33"/>
        <v>8.8368423913043478E-4</v>
      </c>
      <c r="CS34" s="178">
        <f t="shared" si="41"/>
        <v>4.1483140909090912E-3</v>
      </c>
      <c r="CT34" s="226"/>
      <c r="CU34" s="85" t="s">
        <v>188</v>
      </c>
      <c r="CV34" s="85">
        <f t="shared" si="45"/>
        <v>43.162055335968383</v>
      </c>
      <c r="CW34" s="85">
        <f t="shared" si="43"/>
        <v>0.20750988142292492</v>
      </c>
      <c r="CX34" s="85" t="s">
        <v>188</v>
      </c>
      <c r="CY34" s="85">
        <f t="shared" si="46"/>
        <v>83.507905138339936</v>
      </c>
      <c r="CZ34" s="85">
        <f t="shared" si="47"/>
        <v>0.8300395256916997</v>
      </c>
      <c r="DA34" s="85">
        <f t="shared" si="48"/>
        <v>517.17391304347836</v>
      </c>
      <c r="DB34" s="85">
        <f t="shared" si="50"/>
        <v>0.14822134387351779</v>
      </c>
      <c r="DC34" s="85">
        <f t="shared" si="50"/>
        <v>6.1363636363636367</v>
      </c>
      <c r="DD34" s="85">
        <f t="shared" ref="DD34:DD65" si="53">BG34*$M34</f>
        <v>1.2747035573122529</v>
      </c>
      <c r="DE34" s="85">
        <f t="shared" si="51"/>
        <v>41.324110671936758</v>
      </c>
      <c r="DF34" s="85">
        <f t="shared" si="52"/>
        <v>17.312252964426879</v>
      </c>
      <c r="DG34" s="178">
        <f t="shared" si="37"/>
        <v>182.84584980237156</v>
      </c>
      <c r="DM34" s="12">
        <v>6.1363636363636367</v>
      </c>
      <c r="DN34" s="12">
        <v>5.94172880632411</v>
      </c>
    </row>
    <row r="35" spans="1:119" s="25" customFormat="1">
      <c r="A35" s="25" t="s">
        <v>262</v>
      </c>
      <c r="B35" s="155">
        <v>0</v>
      </c>
      <c r="C35" s="155">
        <v>1</v>
      </c>
      <c r="D35" s="155">
        <v>2</v>
      </c>
      <c r="E35" s="26" t="s">
        <v>300</v>
      </c>
      <c r="F35" s="27" t="s">
        <v>301</v>
      </c>
      <c r="G35" s="44">
        <v>1.0089999999999999</v>
      </c>
      <c r="H35" s="44">
        <v>30.259</v>
      </c>
      <c r="I35" s="44">
        <f t="shared" si="39"/>
        <v>29.989098116947478</v>
      </c>
      <c r="J35" s="38">
        <v>29.393346379647749</v>
      </c>
      <c r="K35" s="38">
        <f t="shared" ref="K35:K66" si="54">I35*J35</f>
        <v>881.47994856467926</v>
      </c>
      <c r="L35" s="38">
        <v>9.9129287598944593</v>
      </c>
      <c r="M35" s="38">
        <f t="shared" si="0"/>
        <v>297.27979320678543</v>
      </c>
      <c r="N35" s="148"/>
      <c r="O35" s="38" t="s">
        <v>188</v>
      </c>
      <c r="P35" s="38">
        <v>4.0472647750000004</v>
      </c>
      <c r="Q35" s="38">
        <v>0.31167931500000001</v>
      </c>
      <c r="R35" s="38" t="s">
        <v>188</v>
      </c>
      <c r="S35" s="38">
        <v>7.4750539000000005E-2</v>
      </c>
      <c r="T35" s="38">
        <v>1.401400738</v>
      </c>
      <c r="U35" s="38" t="s">
        <v>188</v>
      </c>
      <c r="V35" s="38">
        <v>4.385035588</v>
      </c>
      <c r="W35" s="38">
        <v>6.2622779999999996E-3</v>
      </c>
      <c r="X35" s="38" t="s">
        <v>188</v>
      </c>
      <c r="Y35" s="38">
        <v>8.6920780000000007E-3</v>
      </c>
      <c r="Z35" s="38">
        <v>6.5250270000000001E-3</v>
      </c>
      <c r="AA35" s="38">
        <v>0.245990721</v>
      </c>
      <c r="AB35" s="38">
        <v>8.8263187000000007E-2</v>
      </c>
      <c r="AC35" s="38">
        <v>5.7307320000000002E-2</v>
      </c>
      <c r="AD35" s="38">
        <v>1.0024262000000001E-2</v>
      </c>
      <c r="AE35" s="38">
        <v>8.283571E-3</v>
      </c>
      <c r="AF35" s="38">
        <v>3.1894363000000002E-2</v>
      </c>
      <c r="AG35" s="38">
        <v>3.198602E-3</v>
      </c>
      <c r="AH35" s="38">
        <v>1.1070178999999999E-2</v>
      </c>
      <c r="AI35" s="38">
        <v>2.6822500000000002E-3</v>
      </c>
      <c r="AJ35" s="38">
        <v>2.9703529999999998E-3</v>
      </c>
      <c r="AK35" s="38">
        <v>3.3137980000000002E-3</v>
      </c>
      <c r="AL35" s="38">
        <v>4.5531E-4</v>
      </c>
      <c r="AM35" s="38">
        <v>2.2885900000000001E-3</v>
      </c>
      <c r="AN35" s="38">
        <v>5.03952E-4</v>
      </c>
      <c r="AO35" s="38">
        <v>1.0160049999999999E-3</v>
      </c>
      <c r="AP35" s="38" t="s">
        <v>188</v>
      </c>
      <c r="AQ35" s="38">
        <v>7.5460399999999997E-4</v>
      </c>
      <c r="AR35" s="38" t="s">
        <v>188</v>
      </c>
      <c r="AS35" s="38">
        <v>7.3094429999999997E-3</v>
      </c>
      <c r="AT35" s="38">
        <v>9.8147469000000001E-2</v>
      </c>
      <c r="AU35" s="38">
        <v>5.4193525999999999E-2</v>
      </c>
      <c r="AV35" s="148">
        <v>4.6377409000000001E-2</v>
      </c>
      <c r="AW35" s="208"/>
      <c r="AX35" s="45">
        <v>6.7000000000000004E-2</v>
      </c>
      <c r="AY35" s="45" t="s">
        <v>188</v>
      </c>
      <c r="AZ35" s="44">
        <v>5.0000000000000001E-3</v>
      </c>
      <c r="BA35" s="44">
        <v>2.4E-2</v>
      </c>
      <c r="BB35" s="44">
        <v>0.23400000000000001</v>
      </c>
      <c r="BC35" s="44" t="s">
        <v>188</v>
      </c>
      <c r="BD35" s="44">
        <v>0.189</v>
      </c>
      <c r="BE35" s="44">
        <v>0.14899999999999999</v>
      </c>
      <c r="BF35" s="44">
        <v>1E-3</v>
      </c>
      <c r="BG35" s="44">
        <v>9.4969999999999999</v>
      </c>
      <c r="BH35" s="44">
        <v>1.391</v>
      </c>
      <c r="BI35" s="44">
        <v>3.726</v>
      </c>
      <c r="BJ35" s="212">
        <v>4.1000000000000002E-2</v>
      </c>
      <c r="BK35" s="139"/>
      <c r="BL35" s="59" t="s">
        <v>188</v>
      </c>
      <c r="BM35" s="59">
        <f t="shared" ref="BM35:BM66" si="55">(P35*$K35)/1000</f>
        <v>3.5675827456946387</v>
      </c>
      <c r="BN35" s="59">
        <f t="shared" ref="BN35:BN66" si="56">(Q35*$K35)/1000</f>
        <v>0.27473906655487446</v>
      </c>
      <c r="BO35" s="59" t="s">
        <v>188</v>
      </c>
      <c r="BP35" s="59">
        <f t="shared" ref="BP35:BQ40" si="57">(S35*$K35)/1000</f>
        <v>6.5891101272902042E-2</v>
      </c>
      <c r="BQ35" s="59">
        <f t="shared" si="57"/>
        <v>1.2353066504507435</v>
      </c>
      <c r="BR35" s="59" t="s">
        <v>188</v>
      </c>
      <c r="BS35" s="59">
        <f t="shared" ref="BS35:BT37" si="58">(V35*$K35)/1000</f>
        <v>3.865320944564528</v>
      </c>
      <c r="BT35" s="59">
        <f t="shared" si="58"/>
        <v>5.5200724893377223E-3</v>
      </c>
      <c r="BU35" s="59" t="s">
        <v>188</v>
      </c>
      <c r="BV35" s="59">
        <f t="shared" ref="BV35:CL35" si="59">(Y35*$K35)/1000</f>
        <v>7.6618924683601805E-3</v>
      </c>
      <c r="BW35" s="59">
        <f t="shared" si="59"/>
        <v>5.7516804643431441E-3</v>
      </c>
      <c r="BX35" s="59">
        <f t="shared" si="59"/>
        <v>0.21683588809446838</v>
      </c>
      <c r="BY35" s="59">
        <f t="shared" si="59"/>
        <v>7.780222953691468E-2</v>
      </c>
      <c r="BZ35" s="59">
        <f t="shared" si="59"/>
        <v>5.0515253485979614E-2</v>
      </c>
      <c r="CA35" s="59">
        <f t="shared" si="59"/>
        <v>8.836185952158869E-3</v>
      </c>
      <c r="CB35" s="59">
        <f t="shared" si="59"/>
        <v>7.3018017390118692E-3</v>
      </c>
      <c r="CC35" s="59">
        <f t="shared" si="59"/>
        <v>2.8114241456743211E-2</v>
      </c>
      <c r="CD35" s="59">
        <f t="shared" si="59"/>
        <v>2.81950352643888E-3</v>
      </c>
      <c r="CE35" s="59">
        <f t="shared" si="59"/>
        <v>9.7581408155217909E-3</v>
      </c>
      <c r="CF35" s="59">
        <f t="shared" si="59"/>
        <v>2.3643495920376112E-3</v>
      </c>
      <c r="CG35" s="59">
        <f t="shared" si="59"/>
        <v>2.6183066096589409E-3</v>
      </c>
      <c r="CH35" s="59">
        <f t="shared" si="59"/>
        <v>2.9210464905937371E-3</v>
      </c>
      <c r="CI35" s="59">
        <f t="shared" si="59"/>
        <v>4.0134663538098412E-4</v>
      </c>
      <c r="CJ35" s="59">
        <f t="shared" si="59"/>
        <v>2.0173461954856396E-3</v>
      </c>
      <c r="CK35" s="59">
        <f t="shared" si="59"/>
        <v>4.4422358303906721E-4</v>
      </c>
      <c r="CL35" s="59">
        <f t="shared" si="59"/>
        <v>8.9558803514145691E-4</v>
      </c>
      <c r="CM35" s="59" t="s">
        <v>188</v>
      </c>
      <c r="CN35" s="59">
        <f>(AQ35*$K35)/1000</f>
        <v>6.6516829510670117E-4</v>
      </c>
      <c r="CO35" s="59" t="s">
        <v>188</v>
      </c>
      <c r="CP35" s="59">
        <f t="shared" ref="CP35:CR38" si="60">(AS35*$K35)/1000</f>
        <v>6.4431274396764548E-3</v>
      </c>
      <c r="CQ35" s="59">
        <f t="shared" si="60"/>
        <v>8.6515025925873457E-2</v>
      </c>
      <c r="CR35" s="59">
        <f t="shared" si="60"/>
        <v>4.7770506511018607E-2</v>
      </c>
      <c r="CS35" s="170">
        <f t="shared" si="41"/>
        <v>4.0880756099883092E-2</v>
      </c>
      <c r="CT35" s="227"/>
      <c r="CU35" s="59">
        <f t="shared" si="40"/>
        <v>19.917746144854625</v>
      </c>
      <c r="CV35" s="59" t="s">
        <v>188</v>
      </c>
      <c r="CW35" s="59">
        <f t="shared" si="43"/>
        <v>1.4863989660339272</v>
      </c>
      <c r="CX35" s="59">
        <f t="shared" ref="CX35:CX66" si="61">BA35*$M35</f>
        <v>7.1347150369628505</v>
      </c>
      <c r="CY35" s="59">
        <f t="shared" si="46"/>
        <v>69.563471610387793</v>
      </c>
      <c r="CZ35" s="59" t="s">
        <v>188</v>
      </c>
      <c r="DA35" s="59">
        <f t="shared" si="48"/>
        <v>56.185880916082446</v>
      </c>
      <c r="DB35" s="59">
        <f t="shared" si="50"/>
        <v>44.294689187811024</v>
      </c>
      <c r="DC35" s="59">
        <f t="shared" si="50"/>
        <v>0.29727979320678544</v>
      </c>
      <c r="DD35" s="59">
        <f t="shared" si="53"/>
        <v>2823.2661960848413</v>
      </c>
      <c r="DE35" s="59">
        <f t="shared" si="51"/>
        <v>413.51619235063856</v>
      </c>
      <c r="DF35" s="59">
        <f t="shared" si="52"/>
        <v>1107.6645094884825</v>
      </c>
      <c r="DG35" s="170">
        <f t="shared" si="37"/>
        <v>12.188471521478203</v>
      </c>
      <c r="DM35" s="25">
        <v>0.29727979320678544</v>
      </c>
      <c r="DN35" s="25">
        <v>3.5675827456946387</v>
      </c>
      <c r="DO35" s="57"/>
    </row>
    <row r="36" spans="1:119" s="25" customFormat="1">
      <c r="A36" s="25" t="s">
        <v>262</v>
      </c>
      <c r="B36" s="155">
        <v>0</v>
      </c>
      <c r="C36" s="155">
        <v>2</v>
      </c>
      <c r="D36" s="155">
        <v>2</v>
      </c>
      <c r="E36" s="26" t="s">
        <v>300</v>
      </c>
      <c r="F36" s="27" t="s">
        <v>302</v>
      </c>
      <c r="G36" s="44">
        <v>1</v>
      </c>
      <c r="H36" s="44">
        <v>30.259</v>
      </c>
      <c r="I36" s="44">
        <f t="shared" si="39"/>
        <v>30.259</v>
      </c>
      <c r="J36" s="38">
        <v>29.509765625</v>
      </c>
      <c r="K36" s="38">
        <f t="shared" si="54"/>
        <v>892.93599804687506</v>
      </c>
      <c r="L36" s="38">
        <v>10.045634920634921</v>
      </c>
      <c r="M36" s="38">
        <f t="shared" si="0"/>
        <v>303.97086706349205</v>
      </c>
      <c r="N36" s="148"/>
      <c r="O36" s="38" t="s">
        <v>188</v>
      </c>
      <c r="P36" s="38">
        <v>4.6046780719999996</v>
      </c>
      <c r="Q36" s="38">
        <v>0.35187983099999998</v>
      </c>
      <c r="R36" s="38" t="s">
        <v>188</v>
      </c>
      <c r="S36" s="38">
        <v>6.9423048000000001E-2</v>
      </c>
      <c r="T36" s="38">
        <v>1.5376044689999999</v>
      </c>
      <c r="U36" s="38" t="s">
        <v>188</v>
      </c>
      <c r="V36" s="38">
        <v>5.2426067879999998</v>
      </c>
      <c r="W36" s="38">
        <v>5.852805E-3</v>
      </c>
      <c r="X36" s="38" t="s">
        <v>188</v>
      </c>
      <c r="Y36" s="38">
        <v>1.1360471E-2</v>
      </c>
      <c r="Z36" s="38">
        <v>5.6912170000000002E-3</v>
      </c>
      <c r="AA36" s="38">
        <v>0.16423806199999999</v>
      </c>
      <c r="AB36" s="38">
        <v>7.3507357999999995E-2</v>
      </c>
      <c r="AC36" s="38">
        <v>4.5539690000000001E-2</v>
      </c>
      <c r="AD36" s="38">
        <v>6.491742E-3</v>
      </c>
      <c r="AE36" s="38">
        <v>1.1028477E-2</v>
      </c>
      <c r="AF36" s="38">
        <v>1.7053037E-2</v>
      </c>
      <c r="AG36" s="38">
        <v>2.520226E-3</v>
      </c>
      <c r="AH36" s="38">
        <v>1.8710484999999999E-2</v>
      </c>
      <c r="AI36" s="38">
        <v>2.56105E-3</v>
      </c>
      <c r="AJ36" s="38">
        <v>3.1656919999999999E-3</v>
      </c>
      <c r="AK36" s="38">
        <v>3.1833679999999998E-3</v>
      </c>
      <c r="AL36" s="38">
        <v>3.9562100000000003E-4</v>
      </c>
      <c r="AM36" s="38">
        <v>1.9876080000000001E-3</v>
      </c>
      <c r="AN36" s="38" t="s">
        <v>188</v>
      </c>
      <c r="AO36" s="38">
        <v>7.7882199999999998E-4</v>
      </c>
      <c r="AP36" s="38" t="s">
        <v>188</v>
      </c>
      <c r="AQ36" s="38">
        <v>6.1074899999999995E-4</v>
      </c>
      <c r="AR36" s="38" t="s">
        <v>188</v>
      </c>
      <c r="AS36" s="38">
        <v>6.2104159999999999E-3</v>
      </c>
      <c r="AT36" s="38">
        <v>8.4082203999999994E-2</v>
      </c>
      <c r="AU36" s="38">
        <v>2.9389716E-2</v>
      </c>
      <c r="AV36" s="148">
        <v>6.3452228999999999E-2</v>
      </c>
      <c r="AW36" s="208"/>
      <c r="AX36" s="45">
        <v>0.13600000000000001</v>
      </c>
      <c r="AY36" s="45" t="s">
        <v>188</v>
      </c>
      <c r="AZ36" s="44">
        <v>5.0000000000000001E-3</v>
      </c>
      <c r="BA36" s="44">
        <v>5.1999999999999998E-2</v>
      </c>
      <c r="BB36" s="44">
        <v>0.41399999999999998</v>
      </c>
      <c r="BC36" s="44">
        <v>5.0000000000000001E-3</v>
      </c>
      <c r="BD36" s="44">
        <v>0.40799999999999997</v>
      </c>
      <c r="BE36" s="44">
        <v>0.27600000000000002</v>
      </c>
      <c r="BF36" s="44">
        <v>1E-3</v>
      </c>
      <c r="BG36" s="44">
        <v>18.949000000000002</v>
      </c>
      <c r="BH36" s="44">
        <v>2.5409999999999999</v>
      </c>
      <c r="BI36" s="44">
        <v>7.2110000000000003</v>
      </c>
      <c r="BJ36" s="212">
        <v>7.2999999999999995E-2</v>
      </c>
      <c r="BK36" s="139"/>
      <c r="BL36" s="59" t="s">
        <v>188</v>
      </c>
      <c r="BM36" s="59">
        <f>(P36*$K36)/1000</f>
        <v>4.1116828099058802</v>
      </c>
      <c r="BN36" s="59">
        <f t="shared" si="56"/>
        <v>0.31420616808655066</v>
      </c>
      <c r="BO36" s="59" t="s">
        <v>188</v>
      </c>
      <c r="BP36" s="59">
        <f t="shared" si="57"/>
        <v>6.199033865333612E-2</v>
      </c>
      <c r="BQ36" s="59">
        <f t="shared" si="57"/>
        <v>1.3729823811278501</v>
      </c>
      <c r="BR36" s="59" t="s">
        <v>188</v>
      </c>
      <c r="BS36" s="59">
        <f t="shared" si="58"/>
        <v>4.6813123246101016</v>
      </c>
      <c r="BT36" s="59">
        <f t="shared" si="58"/>
        <v>5.2261802740487407E-3</v>
      </c>
      <c r="BU36" s="59" t="s">
        <v>188</v>
      </c>
      <c r="BV36" s="59">
        <f t="shared" ref="BV36:CJ38" si="62">(Y36*$K36)/1000</f>
        <v>1.0144173510667582E-2</v>
      </c>
      <c r="BW36" s="59">
        <f t="shared" si="62"/>
        <v>5.0818925319963421E-3</v>
      </c>
      <c r="BX36" s="59">
        <f t="shared" si="62"/>
        <v>0.14665407780925455</v>
      </c>
      <c r="BY36" s="59">
        <f t="shared" si="62"/>
        <v>6.5637366079518936E-2</v>
      </c>
      <c r="BZ36" s="59">
        <f t="shared" si="62"/>
        <v>4.0664028540895292E-2</v>
      </c>
      <c r="CA36" s="59">
        <f t="shared" si="62"/>
        <v>5.7967101218328165E-3</v>
      </c>
      <c r="CB36" s="59">
        <f t="shared" si="62"/>
        <v>9.8477241169320062E-3</v>
      </c>
      <c r="CC36" s="59">
        <f t="shared" si="62"/>
        <v>1.5227270613325287E-2</v>
      </c>
      <c r="CD36" s="59">
        <f t="shared" si="62"/>
        <v>2.2504005186136833E-3</v>
      </c>
      <c r="CE36" s="59">
        <f t="shared" si="62"/>
        <v>1.6707265597416081E-2</v>
      </c>
      <c r="CF36" s="59">
        <f t="shared" si="62"/>
        <v>2.2868537377979492E-3</v>
      </c>
      <c r="CG36" s="59">
        <f t="shared" si="62"/>
        <v>2.826760345529008E-3</v>
      </c>
      <c r="CH36" s="59">
        <f t="shared" si="62"/>
        <v>2.8425438822304843E-3</v>
      </c>
      <c r="CI36" s="59">
        <f t="shared" si="62"/>
        <v>3.5326423248330279E-4</v>
      </c>
      <c r="CJ36" s="59">
        <f t="shared" si="62"/>
        <v>1.7748067332059533E-3</v>
      </c>
      <c r="CK36" s="59" t="s">
        <v>188</v>
      </c>
      <c r="CL36" s="59">
        <f>(AO36*$K36)/1000</f>
        <v>6.9543819987086329E-4</v>
      </c>
      <c r="CM36" s="59" t="s">
        <v>188</v>
      </c>
      <c r="CN36" s="59">
        <f>(AQ36*$K36)/1000</f>
        <v>5.4535976787113086E-4</v>
      </c>
      <c r="CO36" s="59" t="s">
        <v>188</v>
      </c>
      <c r="CP36" s="59">
        <f t="shared" si="60"/>
        <v>5.5455040092462814E-3</v>
      </c>
      <c r="CQ36" s="59">
        <f t="shared" si="60"/>
        <v>7.5080026746720943E-2</v>
      </c>
      <c r="CR36" s="59">
        <f t="shared" si="60"/>
        <v>2.6243135388774215E-2</v>
      </c>
      <c r="CS36" s="170">
        <f t="shared" si="41"/>
        <v>5.6658779430413864E-2</v>
      </c>
      <c r="CT36" s="227"/>
      <c r="CU36" s="59">
        <f t="shared" si="40"/>
        <v>41.34003792063492</v>
      </c>
      <c r="CV36" s="59" t="s">
        <v>188</v>
      </c>
      <c r="CW36" s="59">
        <f t="shared" si="43"/>
        <v>1.5198543353174603</v>
      </c>
      <c r="CX36" s="59">
        <f t="shared" si="61"/>
        <v>15.806485087301587</v>
      </c>
      <c r="CY36" s="59">
        <f t="shared" si="46"/>
        <v>125.8439389642857</v>
      </c>
      <c r="CZ36" s="59">
        <f t="shared" si="47"/>
        <v>1.5198543353174603</v>
      </c>
      <c r="DA36" s="59">
        <f t="shared" si="48"/>
        <v>124.02011376190475</v>
      </c>
      <c r="DB36" s="59">
        <f t="shared" si="50"/>
        <v>83.895959309523818</v>
      </c>
      <c r="DC36" s="59">
        <f t="shared" si="50"/>
        <v>0.30397086706349208</v>
      </c>
      <c r="DD36" s="59">
        <f t="shared" si="53"/>
        <v>5759.9439599861116</v>
      </c>
      <c r="DE36" s="59">
        <f t="shared" si="51"/>
        <v>772.38997320833323</v>
      </c>
      <c r="DF36" s="59">
        <f t="shared" si="52"/>
        <v>2191.9339223948414</v>
      </c>
      <c r="DG36" s="170">
        <f t="shared" si="37"/>
        <v>22.189873295634918</v>
      </c>
      <c r="DM36" s="25">
        <v>0.30397086706349208</v>
      </c>
      <c r="DN36" s="25">
        <v>4.1116828099058802</v>
      </c>
      <c r="DO36" s="57"/>
    </row>
    <row r="37" spans="1:119" s="25" customFormat="1">
      <c r="A37" s="25" t="s">
        <v>262</v>
      </c>
      <c r="B37" s="155">
        <v>0</v>
      </c>
      <c r="C37" s="155">
        <v>3</v>
      </c>
      <c r="D37" s="155">
        <v>2</v>
      </c>
      <c r="E37" s="26" t="s">
        <v>300</v>
      </c>
      <c r="F37" s="27" t="s">
        <v>303</v>
      </c>
      <c r="G37" s="44">
        <v>1.008</v>
      </c>
      <c r="H37" s="44">
        <v>30.259</v>
      </c>
      <c r="I37" s="44">
        <f t="shared" si="39"/>
        <v>30.018849206349206</v>
      </c>
      <c r="J37" s="38">
        <v>29.466666666666669</v>
      </c>
      <c r="K37" s="38">
        <f t="shared" si="54"/>
        <v>884.55542328042327</v>
      </c>
      <c r="L37" s="38">
        <v>9.9544554455445553</v>
      </c>
      <c r="M37" s="38">
        <f t="shared" ref="M37:M68" si="63">I37*L37</f>
        <v>298.82129695112371</v>
      </c>
      <c r="N37" s="148"/>
      <c r="O37" s="38" t="s">
        <v>188</v>
      </c>
      <c r="P37" s="38">
        <v>4.5080142719999996</v>
      </c>
      <c r="Q37" s="38">
        <v>0.35709629799999998</v>
      </c>
      <c r="R37" s="38" t="s">
        <v>188</v>
      </c>
      <c r="S37" s="38">
        <v>7.1857283999999993E-2</v>
      </c>
      <c r="T37" s="38">
        <v>1.569882593</v>
      </c>
      <c r="U37" s="38" t="s">
        <v>188</v>
      </c>
      <c r="V37" s="38">
        <v>5.3009995989999998</v>
      </c>
      <c r="W37" s="38">
        <v>5.4080609999999996E-3</v>
      </c>
      <c r="X37" s="38" t="s">
        <v>188</v>
      </c>
      <c r="Y37" s="38">
        <v>1.021583E-2</v>
      </c>
      <c r="Z37" s="38">
        <v>1.0120034999999999E-2</v>
      </c>
      <c r="AA37" s="38">
        <v>0.12922208800000001</v>
      </c>
      <c r="AB37" s="38">
        <v>7.2557504999999994E-2</v>
      </c>
      <c r="AC37" s="38">
        <v>3.8857661000000002E-2</v>
      </c>
      <c r="AD37" s="38">
        <v>4.3856060000000002E-3</v>
      </c>
      <c r="AE37" s="38">
        <v>9.2313180000000005E-3</v>
      </c>
      <c r="AF37" s="38">
        <v>1.5836570000000001E-2</v>
      </c>
      <c r="AG37" s="38">
        <v>2.6800930000000001E-3</v>
      </c>
      <c r="AH37" s="38">
        <v>1.3072546000000001E-2</v>
      </c>
      <c r="AI37" s="38">
        <v>2.944262E-3</v>
      </c>
      <c r="AJ37" s="38">
        <v>3.1093269999999998E-3</v>
      </c>
      <c r="AK37" s="38">
        <v>3.3344400000000001E-3</v>
      </c>
      <c r="AL37" s="38">
        <v>3.08423E-4</v>
      </c>
      <c r="AM37" s="38">
        <v>2.1142090000000001E-3</v>
      </c>
      <c r="AN37" s="38" t="s">
        <v>188</v>
      </c>
      <c r="AO37" s="38">
        <v>8.9797100000000001E-4</v>
      </c>
      <c r="AP37" s="38" t="s">
        <v>188</v>
      </c>
      <c r="AQ37" s="38">
        <v>5.86583E-4</v>
      </c>
      <c r="AR37" s="38" t="s">
        <v>188</v>
      </c>
      <c r="AS37" s="38">
        <v>6.1457710000000004E-3</v>
      </c>
      <c r="AT37" s="38">
        <v>7.9688744000000006E-2</v>
      </c>
      <c r="AU37" s="38">
        <v>2.0123676E-2</v>
      </c>
      <c r="AV37" s="148">
        <v>6.4956620000000007E-2</v>
      </c>
      <c r="AW37" s="208"/>
      <c r="AX37" s="45">
        <v>9.6000000000000002E-2</v>
      </c>
      <c r="AY37" s="45" t="s">
        <v>188</v>
      </c>
      <c r="AZ37" s="44">
        <v>4.0000000000000001E-3</v>
      </c>
      <c r="BA37" s="44">
        <v>3.7999999999999999E-2</v>
      </c>
      <c r="BB37" s="44">
        <v>0.29199999999999998</v>
      </c>
      <c r="BC37" s="44" t="s">
        <v>188</v>
      </c>
      <c r="BD37" s="44">
        <v>0.28299999999999997</v>
      </c>
      <c r="BE37" s="44">
        <v>0.217</v>
      </c>
      <c r="BF37" s="44">
        <v>1E-3</v>
      </c>
      <c r="BG37" s="44">
        <v>13.52</v>
      </c>
      <c r="BH37" s="44">
        <v>1.8220000000000001</v>
      </c>
      <c r="BI37" s="44">
        <v>5.2889999999999997</v>
      </c>
      <c r="BJ37" s="212">
        <v>6.5000000000000002E-2</v>
      </c>
      <c r="BK37" s="139"/>
      <c r="BL37" s="59" t="s">
        <v>188</v>
      </c>
      <c r="BM37" s="59">
        <f t="shared" si="55"/>
        <v>3.9875884725231492</v>
      </c>
      <c r="BN37" s="59">
        <f t="shared" si="56"/>
        <v>0.31587146702926211</v>
      </c>
      <c r="BO37" s="59" t="s">
        <v>188</v>
      </c>
      <c r="BP37" s="59">
        <f t="shared" si="57"/>
        <v>6.3561750264401584E-2</v>
      </c>
      <c r="BQ37" s="59">
        <f t="shared" si="57"/>
        <v>1.3886481615516835</v>
      </c>
      <c r="BR37" s="59" t="s">
        <v>188</v>
      </c>
      <c r="BS37" s="59">
        <f t="shared" si="58"/>
        <v>4.6890279441027989</v>
      </c>
      <c r="BT37" s="59">
        <f t="shared" si="58"/>
        <v>4.7837296869813481E-3</v>
      </c>
      <c r="BU37" s="59" t="s">
        <v>188</v>
      </c>
      <c r="BV37" s="59">
        <f t="shared" si="62"/>
        <v>9.0364678298108479E-3</v>
      </c>
      <c r="BW37" s="59">
        <f t="shared" si="62"/>
        <v>8.9517318430376979E-3</v>
      </c>
      <c r="BX37" s="59">
        <f t="shared" si="62"/>
        <v>0.11430409874802011</v>
      </c>
      <c r="BY37" s="59">
        <f t="shared" si="62"/>
        <v>6.4181134547446422E-2</v>
      </c>
      <c r="BZ37" s="59">
        <f t="shared" si="62"/>
        <v>3.43717547735422E-2</v>
      </c>
      <c r="CA37" s="59">
        <f t="shared" si="62"/>
        <v>3.8793115716711643E-3</v>
      </c>
      <c r="CB37" s="59">
        <f t="shared" si="62"/>
        <v>8.1656124009261907E-3</v>
      </c>
      <c r="CC37" s="59">
        <f t="shared" si="62"/>
        <v>1.4008323879660054E-2</v>
      </c>
      <c r="CD37" s="59">
        <f t="shared" si="62"/>
        <v>2.3706907980458997E-3</v>
      </c>
      <c r="CE37" s="59">
        <f t="shared" si="62"/>
        <v>1.1563391460382806E-2</v>
      </c>
      <c r="CF37" s="59">
        <f t="shared" si="62"/>
        <v>2.6043629196584655E-3</v>
      </c>
      <c r="CG37" s="59">
        <f t="shared" si="62"/>
        <v>2.7503720606022485E-3</v>
      </c>
      <c r="CH37" s="59">
        <f t="shared" si="62"/>
        <v>2.9494969856031744E-3</v>
      </c>
      <c r="CI37" s="59">
        <f t="shared" si="62"/>
        <v>2.7281723731441797E-4</v>
      </c>
      <c r="CJ37" s="59">
        <f t="shared" si="62"/>
        <v>1.8701350368982806E-3</v>
      </c>
      <c r="CK37" s="59" t="s">
        <v>188</v>
      </c>
      <c r="CL37" s="59">
        <f>(AO37*$K37)/1000</f>
        <v>7.94305117998545E-4</v>
      </c>
      <c r="CM37" s="59" t="s">
        <v>188</v>
      </c>
      <c r="CN37" s="59">
        <f>(AQ37*$K37)/1000</f>
        <v>5.1886517385410058E-4</v>
      </c>
      <c r="CO37" s="59" t="s">
        <v>188</v>
      </c>
      <c r="CP37" s="59">
        <f t="shared" si="60"/>
        <v>5.4362750682895502E-3</v>
      </c>
      <c r="CQ37" s="59">
        <f t="shared" si="60"/>
        <v>7.0489110679605296E-2</v>
      </c>
      <c r="CR37" s="59">
        <f t="shared" si="60"/>
        <v>1.7800506742138095E-2</v>
      </c>
      <c r="CS37" s="170">
        <f t="shared" si="41"/>
        <v>5.7457730498965617E-2</v>
      </c>
      <c r="CT37" s="227"/>
      <c r="CU37" s="59">
        <f t="shared" si="40"/>
        <v>28.686844507307878</v>
      </c>
      <c r="CV37" s="59" t="s">
        <v>188</v>
      </c>
      <c r="CW37" s="59">
        <f t="shared" si="43"/>
        <v>1.1952851878044948</v>
      </c>
      <c r="CX37" s="59">
        <f t="shared" si="61"/>
        <v>11.355209284142701</v>
      </c>
      <c r="CY37" s="59">
        <f t="shared" si="46"/>
        <v>87.255818709728118</v>
      </c>
      <c r="CZ37" s="59" t="s">
        <v>188</v>
      </c>
      <c r="DA37" s="59">
        <f t="shared" si="48"/>
        <v>84.566427037167998</v>
      </c>
      <c r="DB37" s="59">
        <f t="shared" si="50"/>
        <v>64.844221438393845</v>
      </c>
      <c r="DC37" s="59">
        <f t="shared" si="50"/>
        <v>0.29882129695112369</v>
      </c>
      <c r="DD37" s="59">
        <f t="shared" si="53"/>
        <v>4040.0639347791926</v>
      </c>
      <c r="DE37" s="59">
        <f t="shared" si="51"/>
        <v>544.45240304494746</v>
      </c>
      <c r="DF37" s="59">
        <f t="shared" si="52"/>
        <v>1580.4658395744932</v>
      </c>
      <c r="DG37" s="170">
        <f t="shared" ref="DG37:DG68" si="64">BJ37*$M37</f>
        <v>19.423384301823042</v>
      </c>
      <c r="DM37" s="25">
        <v>0.29882129695112369</v>
      </c>
      <c r="DN37" s="25">
        <v>3.9875884725231492</v>
      </c>
      <c r="DO37" s="57"/>
    </row>
    <row r="38" spans="1:119" s="25" customFormat="1">
      <c r="A38" s="25" t="s">
        <v>267</v>
      </c>
      <c r="B38" s="155">
        <v>1</v>
      </c>
      <c r="C38" s="155">
        <v>1</v>
      </c>
      <c r="D38" s="155">
        <v>2</v>
      </c>
      <c r="E38" s="26" t="s">
        <v>300</v>
      </c>
      <c r="F38" s="27" t="s">
        <v>304</v>
      </c>
      <c r="G38" s="44">
        <v>1.0009999999999999</v>
      </c>
      <c r="H38" s="44">
        <v>30.259</v>
      </c>
      <c r="I38" s="44">
        <f t="shared" si="39"/>
        <v>30.228771228771233</v>
      </c>
      <c r="J38" s="38">
        <v>29.561023622047241</v>
      </c>
      <c r="K38" s="38">
        <f t="shared" si="54"/>
        <v>893.59342035916848</v>
      </c>
      <c r="L38" s="38">
        <v>10.007217847769029</v>
      </c>
      <c r="M38" s="38">
        <f t="shared" si="63"/>
        <v>302.50589895668639</v>
      </c>
      <c r="N38" s="148"/>
      <c r="O38" s="38" t="s">
        <v>188</v>
      </c>
      <c r="P38" s="38">
        <v>4.4987150219999998</v>
      </c>
      <c r="Q38" s="38">
        <v>0.320029114</v>
      </c>
      <c r="R38" s="38" t="s">
        <v>188</v>
      </c>
      <c r="S38" s="38">
        <v>1.8401416E-2</v>
      </c>
      <c r="T38" s="38">
        <v>0.116698989</v>
      </c>
      <c r="U38" s="38" t="s">
        <v>188</v>
      </c>
      <c r="V38" s="38" t="s">
        <v>188</v>
      </c>
      <c r="W38" s="38">
        <v>5.058056E-3</v>
      </c>
      <c r="X38" s="38">
        <v>1.004004E-3</v>
      </c>
      <c r="Y38" s="38">
        <v>4.148339E-3</v>
      </c>
      <c r="Z38" s="38">
        <v>3.5203270000000002E-3</v>
      </c>
      <c r="AA38" s="38">
        <v>7.6997237999999996E-2</v>
      </c>
      <c r="AB38" s="38">
        <v>2.4457106999999999E-2</v>
      </c>
      <c r="AC38" s="38">
        <v>7.3766420000000001E-3</v>
      </c>
      <c r="AD38" s="38">
        <v>6.9886199999999996E-4</v>
      </c>
      <c r="AE38" s="38">
        <v>1.7772245999999998E-2</v>
      </c>
      <c r="AF38" s="38">
        <v>2.3701799999999999E-2</v>
      </c>
      <c r="AG38" s="38">
        <v>3.6908399999999999E-3</v>
      </c>
      <c r="AH38" s="38">
        <v>1.7215807E-2</v>
      </c>
      <c r="AI38" s="38">
        <v>3.9214610000000002E-3</v>
      </c>
      <c r="AJ38" s="38">
        <v>8.4068730000000005E-3</v>
      </c>
      <c r="AK38" s="38">
        <v>3.547485E-3</v>
      </c>
      <c r="AL38" s="38">
        <v>2.6445800000000002E-4</v>
      </c>
      <c r="AM38" s="38">
        <v>1.294527E-3</v>
      </c>
      <c r="AN38" s="38" t="s">
        <v>188</v>
      </c>
      <c r="AO38" s="38" t="s">
        <v>188</v>
      </c>
      <c r="AP38" s="38" t="s">
        <v>188</v>
      </c>
      <c r="AQ38" s="38" t="s">
        <v>188</v>
      </c>
      <c r="AR38" s="38" t="s">
        <v>188</v>
      </c>
      <c r="AS38" s="38">
        <v>9.8828700000000002E-4</v>
      </c>
      <c r="AT38" s="38">
        <v>6.1049665000000003E-2</v>
      </c>
      <c r="AU38" s="38">
        <v>9.6186399999999995E-3</v>
      </c>
      <c r="AV38" s="148">
        <v>1.5029407999999999E-2</v>
      </c>
      <c r="AW38" s="208"/>
      <c r="AX38" s="45">
        <v>0.26100000000000001</v>
      </c>
      <c r="AY38" s="45" t="s">
        <v>188</v>
      </c>
      <c r="AZ38" s="44">
        <v>5.0000000000000001E-3</v>
      </c>
      <c r="BA38" s="44">
        <v>1E-3</v>
      </c>
      <c r="BB38" s="44">
        <v>1.2509999999999999</v>
      </c>
      <c r="BC38" s="44" t="s">
        <v>188</v>
      </c>
      <c r="BD38" s="44">
        <v>0.28499999999999998</v>
      </c>
      <c r="BE38" s="44">
        <v>0.186</v>
      </c>
      <c r="BF38" s="44" t="s">
        <v>188</v>
      </c>
      <c r="BG38" s="44">
        <v>9.5169999999999995</v>
      </c>
      <c r="BH38" s="44">
        <v>1.9990000000000001</v>
      </c>
      <c r="BI38" s="44">
        <v>3.4710000000000001</v>
      </c>
      <c r="BJ38" s="212">
        <v>0.04</v>
      </c>
      <c r="BK38" s="139"/>
      <c r="BL38" s="59" t="s">
        <v>188</v>
      </c>
      <c r="BM38" s="59">
        <f t="shared" si="55"/>
        <v>4.0200221437301513</v>
      </c>
      <c r="BN38" s="59">
        <f t="shared" si="56"/>
        <v>0.28597591059377425</v>
      </c>
      <c r="BO38" s="59" t="s">
        <v>188</v>
      </c>
      <c r="BP38" s="59">
        <f t="shared" si="57"/>
        <v>1.6443384262891929E-2</v>
      </c>
      <c r="BQ38" s="59">
        <f t="shared" si="57"/>
        <v>0.10428144873296698</v>
      </c>
      <c r="BR38" s="59" t="s">
        <v>188</v>
      </c>
      <c r="BS38" s="59" t="s">
        <v>188</v>
      </c>
      <c r="BT38" s="59">
        <f>(W38*$K38)/1000</f>
        <v>4.519845561408214E-3</v>
      </c>
      <c r="BU38" s="59">
        <f>(X38*$K38)/1000</f>
        <v>8.9717136841428659E-4</v>
      </c>
      <c r="BV38" s="59">
        <f t="shared" si="62"/>
        <v>3.7069284358193328E-3</v>
      </c>
      <c r="BW38" s="59">
        <f t="shared" si="62"/>
        <v>3.1457410447127306E-3</v>
      </c>
      <c r="BX38" s="59">
        <f t="shared" si="62"/>
        <v>6.8804225262628929E-2</v>
      </c>
      <c r="BY38" s="59">
        <f t="shared" si="62"/>
        <v>2.1854709896220161E-2</v>
      </c>
      <c r="BZ38" s="59">
        <f t="shared" si="62"/>
        <v>6.5917187555450977E-3</v>
      </c>
      <c r="CA38" s="59">
        <f t="shared" si="62"/>
        <v>6.2449848493904912E-4</v>
      </c>
      <c r="CB38" s="59">
        <f t="shared" si="62"/>
        <v>1.5881162090604549E-2</v>
      </c>
      <c r="CC38" s="59">
        <f t="shared" si="62"/>
        <v>2.1179772530668939E-2</v>
      </c>
      <c r="CD38" s="59">
        <f t="shared" si="62"/>
        <v>3.2981103395984331E-3</v>
      </c>
      <c r="CE38" s="59">
        <f t="shared" si="62"/>
        <v>1.5383931861373315E-2</v>
      </c>
      <c r="CF38" s="59">
        <f t="shared" si="62"/>
        <v>3.5041917477950857E-3</v>
      </c>
      <c r="CG38" s="59">
        <f t="shared" si="62"/>
        <v>7.5123263985951445E-3</v>
      </c>
      <c r="CH38" s="59">
        <f t="shared" si="62"/>
        <v>3.1700092548228448E-3</v>
      </c>
      <c r="CI38" s="59">
        <f t="shared" si="62"/>
        <v>2.3631792876134501E-4</v>
      </c>
      <c r="CJ38" s="59">
        <f t="shared" si="62"/>
        <v>1.1567808096772934E-3</v>
      </c>
      <c r="CK38" s="59" t="s">
        <v>188</v>
      </c>
      <c r="CL38" s="59" t="s">
        <v>188</v>
      </c>
      <c r="CM38" s="59" t="s">
        <v>188</v>
      </c>
      <c r="CN38" s="59" t="s">
        <v>188</v>
      </c>
      <c r="CO38" s="59" t="s">
        <v>188</v>
      </c>
      <c r="CP38" s="59">
        <f t="shared" si="60"/>
        <v>8.8312676062650148E-4</v>
      </c>
      <c r="CQ38" s="59">
        <f t="shared" si="60"/>
        <v>5.4553578959131419E-2</v>
      </c>
      <c r="CR38" s="59">
        <f t="shared" si="60"/>
        <v>8.5951534168035131E-3</v>
      </c>
      <c r="CS38" s="170">
        <f t="shared" si="41"/>
        <v>1.3430180100693448E-2</v>
      </c>
      <c r="CT38" s="227"/>
      <c r="CU38" s="59">
        <f t="shared" si="40"/>
        <v>78.954039627695153</v>
      </c>
      <c r="CV38" s="59" t="s">
        <v>188</v>
      </c>
      <c r="CW38" s="59">
        <f t="shared" si="43"/>
        <v>1.512529494783432</v>
      </c>
      <c r="CX38" s="59">
        <f t="shared" si="61"/>
        <v>0.30250589895668639</v>
      </c>
      <c r="CY38" s="59">
        <f t="shared" si="46"/>
        <v>378.43487959481462</v>
      </c>
      <c r="CZ38" s="59" t="s">
        <v>188</v>
      </c>
      <c r="DA38" s="59">
        <f t="shared" si="48"/>
        <v>86.21418120265561</v>
      </c>
      <c r="DB38" s="59">
        <f t="shared" ref="DB38:DB75" si="65">BE38*$M38</f>
        <v>56.266097205943666</v>
      </c>
      <c r="DC38" s="59" t="s">
        <v>188</v>
      </c>
      <c r="DD38" s="59">
        <f t="shared" si="53"/>
        <v>2878.9486403707842</v>
      </c>
      <c r="DE38" s="59">
        <f t="shared" si="51"/>
        <v>604.70929201441618</v>
      </c>
      <c r="DF38" s="59">
        <f t="shared" si="52"/>
        <v>1049.9979752786585</v>
      </c>
      <c r="DG38" s="170">
        <f t="shared" si="64"/>
        <v>12.100235958267456</v>
      </c>
      <c r="DM38" s="25" t="s">
        <v>188</v>
      </c>
      <c r="DN38" s="25">
        <v>4.0200221437301513</v>
      </c>
      <c r="DO38" s="57"/>
    </row>
    <row r="39" spans="1:119" s="25" customFormat="1">
      <c r="A39" s="25" t="s">
        <v>267</v>
      </c>
      <c r="B39" s="155">
        <v>1</v>
      </c>
      <c r="C39" s="155">
        <v>2</v>
      </c>
      <c r="D39" s="155">
        <v>2</v>
      </c>
      <c r="E39" s="26" t="s">
        <v>300</v>
      </c>
      <c r="F39" s="27" t="s">
        <v>305</v>
      </c>
      <c r="G39" s="44">
        <v>1.034</v>
      </c>
      <c r="H39" s="44">
        <v>30.259</v>
      </c>
      <c r="I39" s="44">
        <f t="shared" si="39"/>
        <v>29.26402321083172</v>
      </c>
      <c r="J39" s="38">
        <v>30.612121212121213</v>
      </c>
      <c r="K39" s="38">
        <f t="shared" si="54"/>
        <v>895.8338256843092</v>
      </c>
      <c r="L39" s="38">
        <v>9.8453541260558808</v>
      </c>
      <c r="M39" s="38">
        <f t="shared" si="63"/>
        <v>288.11467166375712</v>
      </c>
      <c r="N39" s="148"/>
      <c r="O39" s="38" t="s">
        <v>188</v>
      </c>
      <c r="P39" s="38">
        <v>4.2196497270000002</v>
      </c>
      <c r="Q39" s="38">
        <v>0.27037704899999998</v>
      </c>
      <c r="R39" s="38" t="s">
        <v>188</v>
      </c>
      <c r="S39" s="38">
        <v>1.6750620000000001E-2</v>
      </c>
      <c r="T39" s="38">
        <v>9.6513889000000005E-2</v>
      </c>
      <c r="U39" s="38" t="s">
        <v>188</v>
      </c>
      <c r="V39" s="38" t="s">
        <v>188</v>
      </c>
      <c r="W39" s="38">
        <v>3.8701529999999999E-3</v>
      </c>
      <c r="X39" s="38" t="s">
        <v>188</v>
      </c>
      <c r="Y39" s="38">
        <v>4.3708779999999999E-3</v>
      </c>
      <c r="Z39" s="38">
        <v>3.0333600000000002E-4</v>
      </c>
      <c r="AA39" s="38">
        <v>2.0442956000000002E-2</v>
      </c>
      <c r="AB39" s="38">
        <v>1.7133949999999998E-2</v>
      </c>
      <c r="AC39" s="38">
        <v>3.4635120000000002E-3</v>
      </c>
      <c r="AD39" s="38" t="s">
        <v>188</v>
      </c>
      <c r="AE39" s="38">
        <v>1.8325613000000001E-2</v>
      </c>
      <c r="AF39" s="38">
        <v>2.4014806E-2</v>
      </c>
      <c r="AG39" s="38">
        <v>3.8266419999999999E-3</v>
      </c>
      <c r="AH39" s="38">
        <v>1.8137555999999999E-2</v>
      </c>
      <c r="AI39" s="38">
        <v>4.364639E-3</v>
      </c>
      <c r="AJ39" s="38">
        <v>7.8239360000000001E-3</v>
      </c>
      <c r="AK39" s="38">
        <v>3.7000549999999998E-3</v>
      </c>
      <c r="AL39" s="38">
        <v>2.3490199999999999E-4</v>
      </c>
      <c r="AM39" s="38">
        <v>1.394417E-3</v>
      </c>
      <c r="AN39" s="38" t="s">
        <v>188</v>
      </c>
      <c r="AO39" s="38">
        <v>8.4637099999999995E-4</v>
      </c>
      <c r="AP39" s="38" t="s">
        <v>188</v>
      </c>
      <c r="AQ39" s="38" t="s">
        <v>188</v>
      </c>
      <c r="AR39" s="38" t="s">
        <v>188</v>
      </c>
      <c r="AS39" s="38" t="s">
        <v>188</v>
      </c>
      <c r="AT39" s="38">
        <v>2.6525304E-2</v>
      </c>
      <c r="AU39" s="38">
        <v>1.9585660000000001E-3</v>
      </c>
      <c r="AV39" s="148">
        <v>1.172541E-2</v>
      </c>
      <c r="AW39" s="208"/>
      <c r="AX39" s="45">
        <v>0.255</v>
      </c>
      <c r="AY39" s="45" t="s">
        <v>188</v>
      </c>
      <c r="AZ39" s="44">
        <v>4.0000000000000001E-3</v>
      </c>
      <c r="BA39" s="44">
        <v>1E-3</v>
      </c>
      <c r="BB39" s="44">
        <v>1.1950000000000001</v>
      </c>
      <c r="BC39" s="44" t="s">
        <v>188</v>
      </c>
      <c r="BD39" s="44">
        <v>0.27700000000000002</v>
      </c>
      <c r="BE39" s="44">
        <v>0.20899999999999999</v>
      </c>
      <c r="BF39" s="44" t="s">
        <v>188</v>
      </c>
      <c r="BG39" s="44">
        <v>9.2949999999999999</v>
      </c>
      <c r="BH39" s="44">
        <v>2.0299999999999998</v>
      </c>
      <c r="BI39" s="44">
        <v>3.3780000000000001</v>
      </c>
      <c r="BJ39" s="212">
        <v>4.1000000000000002E-2</v>
      </c>
      <c r="BK39" s="139"/>
      <c r="BL39" s="59" t="s">
        <v>188</v>
      </c>
      <c r="BM39" s="59">
        <f t="shared" si="55"/>
        <v>3.7801049579861612</v>
      </c>
      <c r="BN39" s="59">
        <f t="shared" si="56"/>
        <v>0.24221290618290392</v>
      </c>
      <c r="BO39" s="59" t="s">
        <v>188</v>
      </c>
      <c r="BP39" s="59">
        <f t="shared" si="57"/>
        <v>1.5005771997184104E-2</v>
      </c>
      <c r="BQ39" s="59">
        <f t="shared" si="57"/>
        <v>8.6460406414540766E-2</v>
      </c>
      <c r="BR39" s="59" t="s">
        <v>188</v>
      </c>
      <c r="BS39" s="59" t="s">
        <v>188</v>
      </c>
      <c r="BT39" s="59">
        <f t="shared" ref="BT39:BT64" si="66">(W39*$K39)/1000</f>
        <v>3.4670139679736063E-3</v>
      </c>
      <c r="BU39" s="59" t="s">
        <v>188</v>
      </c>
      <c r="BV39" s="59">
        <f t="shared" ref="BV39:BZ40" si="67">(Y39*$K39)/1000</f>
        <v>3.9155803603393826E-3</v>
      </c>
      <c r="BW39" s="59">
        <f t="shared" si="67"/>
        <v>2.7173864934777563E-4</v>
      </c>
      <c r="BX39" s="59">
        <f t="shared" si="67"/>
        <v>1.8313491481776006E-2</v>
      </c>
      <c r="BY39" s="59">
        <f t="shared" si="67"/>
        <v>1.5349171977583667E-2</v>
      </c>
      <c r="BZ39" s="59">
        <f t="shared" si="67"/>
        <v>3.1027312052635133E-3</v>
      </c>
      <c r="CA39" s="59" t="s">
        <v>188</v>
      </c>
      <c r="CB39" s="59">
        <f t="shared" ref="CB39:CJ40" si="68">(AE39*$K39)/1000</f>
        <v>1.6416704001800113E-2</v>
      </c>
      <c r="CC39" s="59">
        <f t="shared" si="68"/>
        <v>2.1513275532046502E-2</v>
      </c>
      <c r="CD39" s="59">
        <f t="shared" si="68"/>
        <v>3.4280353423842566E-3</v>
      </c>
      <c r="CE39" s="59">
        <f t="shared" si="68"/>
        <v>1.6248236180043396E-2</v>
      </c>
      <c r="CF39" s="59">
        <f t="shared" si="68"/>
        <v>3.9099912531009376E-3</v>
      </c>
      <c r="CG39" s="59">
        <f t="shared" si="68"/>
        <v>7.0089465187891907E-3</v>
      </c>
      <c r="CH39" s="59">
        <f t="shared" si="68"/>
        <v>3.3146344258923564E-3</v>
      </c>
      <c r="CI39" s="59">
        <f t="shared" si="68"/>
        <v>2.1043315732089559E-4</v>
      </c>
      <c r="CJ39" s="59">
        <f t="shared" si="68"/>
        <v>1.2491659157092374E-3</v>
      </c>
      <c r="CK39" s="59" t="s">
        <v>188</v>
      </c>
      <c r="CL39" s="59">
        <f>(AO39*$K39)/1000</f>
        <v>7.5820777087825446E-4</v>
      </c>
      <c r="CM39" s="59" t="s">
        <v>188</v>
      </c>
      <c r="CN39" s="59" t="s">
        <v>188</v>
      </c>
      <c r="CO39" s="59" t="s">
        <v>188</v>
      </c>
      <c r="CP39" s="59" t="s">
        <v>188</v>
      </c>
      <c r="CQ39" s="59">
        <f t="shared" ref="CQ39:CR43" si="69">(AT39*$K39)/1000</f>
        <v>2.376226455975931E-2</v>
      </c>
      <c r="CR39" s="59">
        <f t="shared" si="69"/>
        <v>1.7545496726352147E-3</v>
      </c>
      <c r="CS39" s="170">
        <f t="shared" si="41"/>
        <v>1.0504018898017057E-2</v>
      </c>
      <c r="CT39" s="227"/>
      <c r="CU39" s="59">
        <f t="shared" si="40"/>
        <v>73.469241274258067</v>
      </c>
      <c r="CV39" s="59" t="s">
        <v>188</v>
      </c>
      <c r="CW39" s="59">
        <f t="shared" si="43"/>
        <v>1.1524586866550286</v>
      </c>
      <c r="CX39" s="59">
        <f t="shared" si="61"/>
        <v>0.28811467166375715</v>
      </c>
      <c r="CY39" s="59">
        <f t="shared" si="46"/>
        <v>344.29703263818976</v>
      </c>
      <c r="CZ39" s="59" t="s">
        <v>188</v>
      </c>
      <c r="DA39" s="59">
        <f t="shared" si="48"/>
        <v>79.807764050860726</v>
      </c>
      <c r="DB39" s="59">
        <f t="shared" si="65"/>
        <v>60.215966377725238</v>
      </c>
      <c r="DC39" s="59" t="s">
        <v>188</v>
      </c>
      <c r="DD39" s="59">
        <f t="shared" si="53"/>
        <v>2678.0258731146223</v>
      </c>
      <c r="DE39" s="59">
        <f t="shared" si="51"/>
        <v>584.87278347742688</v>
      </c>
      <c r="DF39" s="59">
        <f t="shared" si="52"/>
        <v>973.25136088017155</v>
      </c>
      <c r="DG39" s="170">
        <f t="shared" si="64"/>
        <v>11.812701538214043</v>
      </c>
      <c r="DM39" s="25" t="s">
        <v>188</v>
      </c>
      <c r="DN39" s="25">
        <v>3.7801049579861612</v>
      </c>
      <c r="DO39" s="57"/>
    </row>
    <row r="40" spans="1:119" s="25" customFormat="1">
      <c r="A40" s="25" t="s">
        <v>267</v>
      </c>
      <c r="B40" s="155">
        <v>1</v>
      </c>
      <c r="C40" s="155">
        <v>3</v>
      </c>
      <c r="D40" s="155">
        <v>2</v>
      </c>
      <c r="E40" s="26" t="s">
        <v>300</v>
      </c>
      <c r="F40" s="27" t="s">
        <v>306</v>
      </c>
      <c r="G40" s="44">
        <v>1.006</v>
      </c>
      <c r="H40" s="44">
        <v>30.259</v>
      </c>
      <c r="I40" s="44">
        <f t="shared" si="39"/>
        <v>30.078528827037772</v>
      </c>
      <c r="J40" s="38">
        <v>30.367793240556662</v>
      </c>
      <c r="K40" s="38">
        <f t="shared" si="54"/>
        <v>913.41854439960639</v>
      </c>
      <c r="L40" s="38">
        <v>9.9339933993399345</v>
      </c>
      <c r="M40" s="38">
        <f t="shared" si="63"/>
        <v>298.79990682964916</v>
      </c>
      <c r="N40" s="148"/>
      <c r="O40" s="38" t="s">
        <v>188</v>
      </c>
      <c r="P40" s="38">
        <v>3.4978633719999999</v>
      </c>
      <c r="Q40" s="38">
        <v>0.29654399100000001</v>
      </c>
      <c r="R40" s="38" t="s">
        <v>188</v>
      </c>
      <c r="S40" s="38">
        <v>1.7985162999999998E-2</v>
      </c>
      <c r="T40" s="38">
        <v>8.8512951000000006E-2</v>
      </c>
      <c r="U40" s="38">
        <v>0.18437868499999999</v>
      </c>
      <c r="V40" s="38" t="s">
        <v>188</v>
      </c>
      <c r="W40" s="38">
        <v>6.1464199999999997E-3</v>
      </c>
      <c r="X40" s="38">
        <v>4.3338780000000002E-3</v>
      </c>
      <c r="Y40" s="38">
        <v>4.324591E-3</v>
      </c>
      <c r="Z40" s="38">
        <v>5.2965590000000002E-3</v>
      </c>
      <c r="AA40" s="38">
        <v>5.9984995999999999E-2</v>
      </c>
      <c r="AB40" s="38">
        <v>1.9249891000000002E-2</v>
      </c>
      <c r="AC40" s="38">
        <v>1.4654990000000001E-3</v>
      </c>
      <c r="AD40" s="38">
        <v>1.1805380000000001E-3</v>
      </c>
      <c r="AE40" s="38">
        <v>1.8237486000000001E-2</v>
      </c>
      <c r="AF40" s="38">
        <v>2.5345721000000002E-2</v>
      </c>
      <c r="AG40" s="38">
        <v>4.0334849999999998E-3</v>
      </c>
      <c r="AH40" s="38">
        <v>1.9455373000000001E-2</v>
      </c>
      <c r="AI40" s="38">
        <v>4.0599319999999996E-3</v>
      </c>
      <c r="AJ40" s="38">
        <v>7.1974409999999997E-3</v>
      </c>
      <c r="AK40" s="38">
        <v>3.6479379999999999E-3</v>
      </c>
      <c r="AL40" s="38">
        <v>2.5398599999999999E-4</v>
      </c>
      <c r="AM40" s="38">
        <v>1.3815419999999999E-3</v>
      </c>
      <c r="AN40" s="38" t="s">
        <v>188</v>
      </c>
      <c r="AO40" s="38" t="s">
        <v>188</v>
      </c>
      <c r="AP40" s="38" t="s">
        <v>188</v>
      </c>
      <c r="AQ40" s="38" t="s">
        <v>188</v>
      </c>
      <c r="AR40" s="38" t="s">
        <v>188</v>
      </c>
      <c r="AS40" s="38">
        <v>6.1025399999999996E-4</v>
      </c>
      <c r="AT40" s="38">
        <v>5.4986115000000002E-2</v>
      </c>
      <c r="AU40" s="38">
        <v>3.4698680000000001E-3</v>
      </c>
      <c r="AV40" s="148">
        <v>1.3101836E-2</v>
      </c>
      <c r="AW40" s="208"/>
      <c r="AX40" s="45">
        <v>0.214</v>
      </c>
      <c r="AY40" s="45" t="s">
        <v>188</v>
      </c>
      <c r="AZ40" s="44">
        <v>4.0000000000000001E-3</v>
      </c>
      <c r="BA40" s="44">
        <v>1E-3</v>
      </c>
      <c r="BB40" s="44">
        <v>1.03</v>
      </c>
      <c r="BC40" s="44" t="s">
        <v>188</v>
      </c>
      <c r="BD40" s="44">
        <v>0.24199999999999999</v>
      </c>
      <c r="BE40" s="44">
        <v>0.154</v>
      </c>
      <c r="BF40" s="44">
        <v>1E-3</v>
      </c>
      <c r="BG40" s="44">
        <v>7.8659999999999997</v>
      </c>
      <c r="BH40" s="44">
        <v>1.776</v>
      </c>
      <c r="BI40" s="44">
        <v>2.9009999999999998</v>
      </c>
      <c r="BJ40" s="212">
        <v>5.7000000000000002E-2</v>
      </c>
      <c r="BK40" s="139"/>
      <c r="BL40" s="59" t="s">
        <v>188</v>
      </c>
      <c r="BM40" s="59">
        <f t="shared" si="55"/>
        <v>3.1950132697609388</v>
      </c>
      <c r="BN40" s="59">
        <f t="shared" si="56"/>
        <v>0.27086878060967001</v>
      </c>
      <c r="BO40" s="59" t="s">
        <v>188</v>
      </c>
      <c r="BP40" s="59">
        <f t="shared" si="57"/>
        <v>1.6427981408249658E-2</v>
      </c>
      <c r="BQ40" s="59">
        <f t="shared" si="57"/>
        <v>8.08493708629337E-2</v>
      </c>
      <c r="BR40" s="59">
        <f>(U40*$K40)/1000</f>
        <v>0.16841491007101353</v>
      </c>
      <c r="BS40" s="59" t="s">
        <v>188</v>
      </c>
      <c r="BT40" s="59">
        <f t="shared" si="66"/>
        <v>5.6142540096686287E-3</v>
      </c>
      <c r="BU40" s="59">
        <f>(X40*$K40)/1000</f>
        <v>3.958644534365478E-3</v>
      </c>
      <c r="BV40" s="59">
        <f t="shared" si="67"/>
        <v>3.9501616163436382E-3</v>
      </c>
      <c r="BW40" s="59">
        <f t="shared" si="67"/>
        <v>4.8379752121066348E-3</v>
      </c>
      <c r="BX40" s="59">
        <f t="shared" si="67"/>
        <v>5.4791407732136206E-2</v>
      </c>
      <c r="BY40" s="59">
        <f t="shared" si="67"/>
        <v>1.7583207417071083E-2</v>
      </c>
      <c r="BZ40" s="59">
        <f t="shared" si="67"/>
        <v>1.3386139633990788E-3</v>
      </c>
      <c r="CA40" s="59">
        <f>(AD40*$K40)/1000</f>
        <v>1.0783253015684226E-3</v>
      </c>
      <c r="CB40" s="59">
        <f t="shared" si="68"/>
        <v>1.66584579156282E-2</v>
      </c>
      <c r="CC40" s="59">
        <f t="shared" si="68"/>
        <v>2.3151251582578539E-2</v>
      </c>
      <c r="CD40" s="59">
        <f t="shared" si="68"/>
        <v>3.6842599975576464E-3</v>
      </c>
      <c r="CE40" s="59">
        <f t="shared" si="68"/>
        <v>1.7770898486411404E-2</v>
      </c>
      <c r="CF40" s="59">
        <f t="shared" si="68"/>
        <v>3.7084171778013824E-3</v>
      </c>
      <c r="CG40" s="59">
        <f t="shared" si="68"/>
        <v>6.5742760816220472E-3</v>
      </c>
      <c r="CH40" s="59">
        <f t="shared" si="68"/>
        <v>3.3320942180200112E-3</v>
      </c>
      <c r="CI40" s="59">
        <f t="shared" si="68"/>
        <v>2.3199552241787841E-4</v>
      </c>
      <c r="CJ40" s="59">
        <f t="shared" si="68"/>
        <v>1.2619260826669211E-3</v>
      </c>
      <c r="CK40" s="59" t="s">
        <v>188</v>
      </c>
      <c r="CL40" s="59" t="s">
        <v>188</v>
      </c>
      <c r="CM40" s="59" t="s">
        <v>188</v>
      </c>
      <c r="CN40" s="59" t="s">
        <v>188</v>
      </c>
      <c r="CO40" s="59" t="s">
        <v>188</v>
      </c>
      <c r="CP40" s="59">
        <f>(AS40*$K40)/1000</f>
        <v>5.574173203940373E-4</v>
      </c>
      <c r="CQ40" s="59">
        <f t="shared" si="69"/>
        <v>5.0225337125489371E-2</v>
      </c>
      <c r="CR40" s="59">
        <f t="shared" si="69"/>
        <v>3.1694417778187732E-3</v>
      </c>
      <c r="CS40" s="170">
        <f t="shared" si="41"/>
        <v>1.1967459968082362E-2</v>
      </c>
      <c r="CT40" s="227"/>
      <c r="CU40" s="59">
        <f>AX40*$M40</f>
        <v>63.943180061544922</v>
      </c>
      <c r="CV40" s="59" t="s">
        <v>188</v>
      </c>
      <c r="CW40" s="59">
        <f t="shared" si="43"/>
        <v>1.1951996273185967</v>
      </c>
      <c r="CX40" s="59">
        <f t="shared" si="61"/>
        <v>0.29879990682964919</v>
      </c>
      <c r="CY40" s="59">
        <f t="shared" si="46"/>
        <v>307.76390403453865</v>
      </c>
      <c r="CZ40" s="59" t="s">
        <v>188</v>
      </c>
      <c r="DA40" s="59">
        <f t="shared" si="48"/>
        <v>72.309577452775088</v>
      </c>
      <c r="DB40" s="59">
        <f t="shared" si="65"/>
        <v>46.015185651765968</v>
      </c>
      <c r="DC40" s="59">
        <f t="shared" ref="DC40:DC47" si="70">BF40*$M40</f>
        <v>0.29879990682964919</v>
      </c>
      <c r="DD40" s="59">
        <f t="shared" si="53"/>
        <v>2350.3600671220202</v>
      </c>
      <c r="DE40" s="59">
        <f t="shared" si="51"/>
        <v>530.66863452945688</v>
      </c>
      <c r="DF40" s="59">
        <f t="shared" si="52"/>
        <v>866.81852971281216</v>
      </c>
      <c r="DG40" s="170">
        <f t="shared" si="64"/>
        <v>17.031594689290003</v>
      </c>
      <c r="DM40" s="25">
        <v>0.29879990682964919</v>
      </c>
      <c r="DN40" s="25">
        <v>3.1950132697609388</v>
      </c>
      <c r="DO40" s="57"/>
    </row>
    <row r="41" spans="1:119" s="25" customFormat="1">
      <c r="A41" s="25" t="s">
        <v>271</v>
      </c>
      <c r="B41" s="155">
        <v>2</v>
      </c>
      <c r="C41" s="155">
        <v>1</v>
      </c>
      <c r="D41" s="155">
        <v>2</v>
      </c>
      <c r="E41" s="26" t="s">
        <v>300</v>
      </c>
      <c r="F41" s="27" t="s">
        <v>307</v>
      </c>
      <c r="G41" s="44">
        <v>1.0049999999999999</v>
      </c>
      <c r="H41" s="44">
        <v>30.259</v>
      </c>
      <c r="I41" s="44">
        <f t="shared" si="39"/>
        <v>30.108457711442789</v>
      </c>
      <c r="J41" s="38">
        <v>29.62890625</v>
      </c>
      <c r="K41" s="38">
        <f t="shared" si="54"/>
        <v>892.08067086442793</v>
      </c>
      <c r="L41" s="38">
        <v>9.8725490196078436</v>
      </c>
      <c r="M41" s="38">
        <f t="shared" si="63"/>
        <v>297.24722466100872</v>
      </c>
      <c r="N41" s="148"/>
      <c r="O41" s="38" t="s">
        <v>188</v>
      </c>
      <c r="P41" s="38">
        <v>3.7039507719999998</v>
      </c>
      <c r="Q41" s="38">
        <v>9.7027054000000001E-2</v>
      </c>
      <c r="R41" s="38" t="s">
        <v>188</v>
      </c>
      <c r="S41" s="38">
        <v>3.682655E-3</v>
      </c>
      <c r="T41" s="38" t="s">
        <v>188</v>
      </c>
      <c r="U41" s="38" t="s">
        <v>188</v>
      </c>
      <c r="V41" s="38">
        <v>0.310360358</v>
      </c>
      <c r="W41" s="38">
        <v>3.250172E-3</v>
      </c>
      <c r="X41" s="38" t="s">
        <v>188</v>
      </c>
      <c r="Y41" s="38">
        <v>3.1874690999999997E-2</v>
      </c>
      <c r="Z41" s="38">
        <v>4.6171060000000002E-3</v>
      </c>
      <c r="AA41" s="38" t="s">
        <v>188</v>
      </c>
      <c r="AB41" s="38">
        <v>8.2081825999999997E-2</v>
      </c>
      <c r="AC41" s="38">
        <v>1.6587029999999999E-2</v>
      </c>
      <c r="AD41" s="38" t="s">
        <v>188</v>
      </c>
      <c r="AE41" s="38" t="s">
        <v>188</v>
      </c>
      <c r="AF41" s="38" t="s">
        <v>188</v>
      </c>
      <c r="AG41" s="38" t="s">
        <v>188</v>
      </c>
      <c r="AH41" s="38">
        <v>7.6144199999999998E-4</v>
      </c>
      <c r="AI41" s="38" t="s">
        <v>188</v>
      </c>
      <c r="AJ41" s="38">
        <v>8.85727E-4</v>
      </c>
      <c r="AK41" s="38" t="s">
        <v>188</v>
      </c>
      <c r="AL41" s="38" t="s">
        <v>188</v>
      </c>
      <c r="AM41" s="38" t="s">
        <v>188</v>
      </c>
      <c r="AN41" s="38" t="s">
        <v>188</v>
      </c>
      <c r="AO41" s="38" t="s">
        <v>188</v>
      </c>
      <c r="AP41" s="38" t="s">
        <v>188</v>
      </c>
      <c r="AQ41" s="38" t="s">
        <v>188</v>
      </c>
      <c r="AR41" s="38" t="s">
        <v>188</v>
      </c>
      <c r="AS41" s="38" t="s">
        <v>188</v>
      </c>
      <c r="AT41" s="38">
        <v>8.4689629999999995E-3</v>
      </c>
      <c r="AU41" s="38">
        <v>7.14534E-3</v>
      </c>
      <c r="AV41" s="148">
        <v>1.0013870000000001E-3</v>
      </c>
      <c r="AW41" s="208"/>
      <c r="AX41" s="45">
        <v>0.02</v>
      </c>
      <c r="AY41" s="45" t="s">
        <v>188</v>
      </c>
      <c r="AZ41" s="44">
        <v>4.0000000000000001E-3</v>
      </c>
      <c r="BA41" s="44">
        <v>4.0000000000000001E-3</v>
      </c>
      <c r="BB41" s="44">
        <v>0.41699999999999998</v>
      </c>
      <c r="BC41" s="44" t="s">
        <v>188</v>
      </c>
      <c r="BD41" s="44">
        <v>0.11899999999999999</v>
      </c>
      <c r="BE41" s="44">
        <v>0.15</v>
      </c>
      <c r="BF41" s="44">
        <v>1E-3</v>
      </c>
      <c r="BG41" s="44">
        <v>7.1459999999999999</v>
      </c>
      <c r="BH41" s="44">
        <v>0.88</v>
      </c>
      <c r="BI41" s="44">
        <v>2.093</v>
      </c>
      <c r="BJ41" s="212">
        <v>7.3999999999999996E-2</v>
      </c>
      <c r="BK41" s="139"/>
      <c r="BL41" s="59" t="s">
        <v>188</v>
      </c>
      <c r="BM41" s="59">
        <f t="shared" si="55"/>
        <v>3.3042228895345755</v>
      </c>
      <c r="BN41" s="59">
        <f t="shared" si="56"/>
        <v>8.6555959424319068E-2</v>
      </c>
      <c r="BO41" s="59" t="s">
        <v>188</v>
      </c>
      <c r="BP41" s="59">
        <f t="shared" ref="BP41:BP49" si="71">(S41*$K41)/1000</f>
        <v>3.2852253429622399E-3</v>
      </c>
      <c r="BQ41" s="59" t="s">
        <v>188</v>
      </c>
      <c r="BR41" s="59" t="s">
        <v>188</v>
      </c>
      <c r="BS41" s="59">
        <f>(V41*$K41)/1000</f>
        <v>0.27686647637436401</v>
      </c>
      <c r="BT41" s="59">
        <f t="shared" si="66"/>
        <v>2.8994156181847792E-3</v>
      </c>
      <c r="BU41" s="59" t="s">
        <v>188</v>
      </c>
      <c r="BV41" s="59">
        <f t="shared" ref="BV41:BW44" si="72">(Y41*$K41)/1000</f>
        <v>2.8434795730876341E-2</v>
      </c>
      <c r="BW41" s="59">
        <f t="shared" si="72"/>
        <v>4.1188310179321756E-3</v>
      </c>
      <c r="BX41" s="59" t="s">
        <v>188</v>
      </c>
      <c r="BY41" s="59">
        <f t="shared" ref="BY41:BZ43" si="73">(AB41*$K41)/1000</f>
        <v>7.3223610403857234E-2</v>
      </c>
      <c r="BZ41" s="59">
        <f t="shared" si="73"/>
        <v>1.479696885004839E-2</v>
      </c>
      <c r="CA41" s="59" t="s">
        <v>188</v>
      </c>
      <c r="CB41" s="59" t="s">
        <v>188</v>
      </c>
      <c r="CC41" s="59" t="s">
        <v>188</v>
      </c>
      <c r="CD41" s="59" t="s">
        <v>188</v>
      </c>
      <c r="CE41" s="59">
        <f t="shared" ref="CE41:CE49" si="74">(AH41*$K41)/1000</f>
        <v>6.7926769018435173E-4</v>
      </c>
      <c r="CF41" s="59" t="s">
        <v>188</v>
      </c>
      <c r="CG41" s="59">
        <f t="shared" ref="CG41:CG72" si="75">(AJ41*$K41)/1000</f>
        <v>7.9013993636273716E-4</v>
      </c>
      <c r="CH41" s="59" t="s">
        <v>188</v>
      </c>
      <c r="CI41" s="59" t="s">
        <v>188</v>
      </c>
      <c r="CJ41" s="59" t="s">
        <v>188</v>
      </c>
      <c r="CK41" s="59" t="s">
        <v>188</v>
      </c>
      <c r="CL41" s="59" t="s">
        <v>188</v>
      </c>
      <c r="CM41" s="59" t="s">
        <v>188</v>
      </c>
      <c r="CN41" s="59" t="s">
        <v>188</v>
      </c>
      <c r="CO41" s="59" t="s">
        <v>188</v>
      </c>
      <c r="CP41" s="59" t="s">
        <v>188</v>
      </c>
      <c r="CQ41" s="59">
        <f t="shared" si="69"/>
        <v>7.5549981945660181E-3</v>
      </c>
      <c r="CR41" s="59">
        <f t="shared" si="69"/>
        <v>6.3742197007544315E-3</v>
      </c>
      <c r="CS41" s="170">
        <f t="shared" si="41"/>
        <v>8.9331798675491695E-4</v>
      </c>
      <c r="CT41" s="227"/>
      <c r="CU41" s="59">
        <f t="shared" si="40"/>
        <v>5.9449444932201745</v>
      </c>
      <c r="CV41" s="59" t="s">
        <v>188</v>
      </c>
      <c r="CW41" s="59">
        <f t="shared" si="43"/>
        <v>1.1889888986440349</v>
      </c>
      <c r="CX41" s="59">
        <f t="shared" si="61"/>
        <v>1.1889888986440349</v>
      </c>
      <c r="CY41" s="59">
        <f t="shared" si="46"/>
        <v>123.95209268364063</v>
      </c>
      <c r="CZ41" s="59" t="s">
        <v>188</v>
      </c>
      <c r="DA41" s="59">
        <f t="shared" si="48"/>
        <v>35.372419734660035</v>
      </c>
      <c r="DB41" s="59">
        <f t="shared" si="65"/>
        <v>44.587083699151307</v>
      </c>
      <c r="DC41" s="59">
        <f t="shared" si="70"/>
        <v>0.29724722466100872</v>
      </c>
      <c r="DD41" s="59">
        <f t="shared" si="53"/>
        <v>2124.1286674275684</v>
      </c>
      <c r="DE41" s="59">
        <f t="shared" si="51"/>
        <v>261.57755770168768</v>
      </c>
      <c r="DF41" s="59">
        <f t="shared" si="52"/>
        <v>622.13844121549118</v>
      </c>
      <c r="DG41" s="170">
        <f t="shared" si="64"/>
        <v>21.996294624914643</v>
      </c>
      <c r="DM41" s="25">
        <v>0.29724722466100872</v>
      </c>
      <c r="DN41" s="25">
        <v>3.3042228895345755</v>
      </c>
      <c r="DO41" s="57"/>
    </row>
    <row r="42" spans="1:119" s="25" customFormat="1">
      <c r="A42" s="25" t="s">
        <v>271</v>
      </c>
      <c r="B42" s="155">
        <v>2</v>
      </c>
      <c r="C42" s="155">
        <v>2</v>
      </c>
      <c r="D42" s="155">
        <v>2</v>
      </c>
      <c r="E42" s="26" t="s">
        <v>300</v>
      </c>
      <c r="F42" s="27" t="s">
        <v>308</v>
      </c>
      <c r="G42" s="44">
        <v>1.0049999999999999</v>
      </c>
      <c r="H42" s="44">
        <v>30.259</v>
      </c>
      <c r="I42" s="44">
        <f t="shared" si="39"/>
        <v>30.108457711442789</v>
      </c>
      <c r="J42" s="38">
        <v>29.532416502946955</v>
      </c>
      <c r="K42" s="38">
        <f t="shared" si="54"/>
        <v>889.17551339569354</v>
      </c>
      <c r="L42" s="38">
        <v>9.8973008558262023</v>
      </c>
      <c r="M42" s="38">
        <f t="shared" si="63"/>
        <v>297.99246427506972</v>
      </c>
      <c r="N42" s="148"/>
      <c r="O42" s="38" t="s">
        <v>188</v>
      </c>
      <c r="P42" s="38">
        <v>3.2501251230000001</v>
      </c>
      <c r="Q42" s="38">
        <v>9.6290557999999998E-2</v>
      </c>
      <c r="R42" s="38" t="s">
        <v>188</v>
      </c>
      <c r="S42" s="38">
        <v>5.6444770000000002E-3</v>
      </c>
      <c r="T42" s="38" t="s">
        <v>188</v>
      </c>
      <c r="U42" s="38" t="s">
        <v>188</v>
      </c>
      <c r="V42" s="38">
        <v>0.26506248799999998</v>
      </c>
      <c r="W42" s="38">
        <v>3.4166560000000001E-3</v>
      </c>
      <c r="X42" s="38" t="s">
        <v>188</v>
      </c>
      <c r="Y42" s="38">
        <v>-1.1356700000000001E-4</v>
      </c>
      <c r="Z42" s="38">
        <v>2.4600709999999999E-3</v>
      </c>
      <c r="AA42" s="38" t="s">
        <v>188</v>
      </c>
      <c r="AB42" s="38">
        <v>8.3346935999999996E-2</v>
      </c>
      <c r="AC42" s="38">
        <v>1.2984926000000001E-2</v>
      </c>
      <c r="AD42" s="38" t="s">
        <v>188</v>
      </c>
      <c r="AE42" s="38" t="s">
        <v>188</v>
      </c>
      <c r="AF42" s="38">
        <v>8.0690720000000001E-3</v>
      </c>
      <c r="AG42" s="38" t="s">
        <v>188</v>
      </c>
      <c r="AH42" s="38">
        <v>2.3547780000000001E-3</v>
      </c>
      <c r="AI42" s="38" t="s">
        <v>188</v>
      </c>
      <c r="AJ42" s="38">
        <v>9.4340299999999999E-4</v>
      </c>
      <c r="AK42" s="38" t="s">
        <v>188</v>
      </c>
      <c r="AL42" s="38" t="s">
        <v>188</v>
      </c>
      <c r="AM42" s="38" t="s">
        <v>188</v>
      </c>
      <c r="AN42" s="38" t="s">
        <v>188</v>
      </c>
      <c r="AO42" s="38" t="s">
        <v>188</v>
      </c>
      <c r="AP42" s="38" t="s">
        <v>188</v>
      </c>
      <c r="AQ42" s="38">
        <v>7.6871700000000003E-4</v>
      </c>
      <c r="AR42" s="38" t="s">
        <v>188</v>
      </c>
      <c r="AS42" s="38" t="s">
        <v>188</v>
      </c>
      <c r="AT42" s="38">
        <v>9.0967689999999993E-3</v>
      </c>
      <c r="AU42" s="38">
        <v>4.4793510000000003E-3</v>
      </c>
      <c r="AV42" s="148">
        <v>1.1980579999999999E-3</v>
      </c>
      <c r="AW42" s="208"/>
      <c r="AX42" s="45">
        <v>2.1000000000000001E-2</v>
      </c>
      <c r="AY42" s="45" t="s">
        <v>188</v>
      </c>
      <c r="AZ42" s="44">
        <v>3.0000000000000001E-3</v>
      </c>
      <c r="BA42" s="44">
        <v>4.0000000000000001E-3</v>
      </c>
      <c r="BB42" s="44">
        <v>0.41899999999999998</v>
      </c>
      <c r="BC42" s="44" t="s">
        <v>188</v>
      </c>
      <c r="BD42" s="44">
        <v>0.14099999999999999</v>
      </c>
      <c r="BE42" s="44">
        <v>0.16900000000000001</v>
      </c>
      <c r="BF42" s="44">
        <v>1E-3</v>
      </c>
      <c r="BG42" s="44">
        <v>7.351</v>
      </c>
      <c r="BH42" s="44">
        <v>0.89800000000000002</v>
      </c>
      <c r="BI42" s="44">
        <v>2.1539999999999999</v>
      </c>
      <c r="BJ42" s="212">
        <v>7.2999999999999995E-2</v>
      </c>
      <c r="BK42" s="139"/>
      <c r="BL42" s="59" t="s">
        <v>188</v>
      </c>
      <c r="BM42" s="59">
        <f t="shared" si="55"/>
        <v>2.8899316748437669</v>
      </c>
      <c r="BN42" s="59">
        <f t="shared" si="56"/>
        <v>8.5619206344807811E-2</v>
      </c>
      <c r="BO42" s="59" t="s">
        <v>188</v>
      </c>
      <c r="BP42" s="59">
        <f t="shared" si="71"/>
        <v>5.0189307343251836E-3</v>
      </c>
      <c r="BQ42" s="59" t="s">
        <v>188</v>
      </c>
      <c r="BR42" s="59" t="s">
        <v>188</v>
      </c>
      <c r="BS42" s="59">
        <f>(V42*$K42)/1000</f>
        <v>0.23568707384933985</v>
      </c>
      <c r="BT42" s="59">
        <f t="shared" si="66"/>
        <v>3.0380068528964767E-3</v>
      </c>
      <c r="BU42" s="59" t="s">
        <v>188</v>
      </c>
      <c r="BV42" s="59">
        <f t="shared" si="72"/>
        <v>-1.0098099552980873E-4</v>
      </c>
      <c r="BW42" s="59">
        <f t="shared" si="72"/>
        <v>2.1874348944148571E-3</v>
      </c>
      <c r="BX42" s="59" t="s">
        <v>188</v>
      </c>
      <c r="BY42" s="59">
        <f t="shared" si="73"/>
        <v>7.4110054607758019E-2</v>
      </c>
      <c r="BZ42" s="59">
        <f t="shared" si="73"/>
        <v>1.1545878242455091E-2</v>
      </c>
      <c r="CA42" s="59" t="s">
        <v>188</v>
      </c>
      <c r="CB42" s="59" t="s">
        <v>188</v>
      </c>
      <c r="CC42" s="59">
        <f>(AF42*$K42)/1000</f>
        <v>7.1748212382268155E-3</v>
      </c>
      <c r="CD42" s="59" t="s">
        <v>188</v>
      </c>
      <c r="CE42" s="59">
        <f t="shared" si="74"/>
        <v>2.0938109370828846E-3</v>
      </c>
      <c r="CF42" s="59" t="s">
        <v>188</v>
      </c>
      <c r="CG42" s="59">
        <f t="shared" si="75"/>
        <v>8.3885084686403748E-4</v>
      </c>
      <c r="CH42" s="59" t="s">
        <v>188</v>
      </c>
      <c r="CI42" s="59" t="s">
        <v>188</v>
      </c>
      <c r="CJ42" s="59" t="s">
        <v>188</v>
      </c>
      <c r="CK42" s="59" t="s">
        <v>188</v>
      </c>
      <c r="CL42" s="59" t="s">
        <v>188</v>
      </c>
      <c r="CM42" s="59" t="s">
        <v>188</v>
      </c>
      <c r="CN42" s="59">
        <f>(AQ42*$K42)/1000</f>
        <v>6.8352433313099731E-4</v>
      </c>
      <c r="CO42" s="59" t="s">
        <v>188</v>
      </c>
      <c r="CP42" s="59" t="s">
        <v>188</v>
      </c>
      <c r="CQ42" s="59">
        <f t="shared" si="69"/>
        <v>8.088624245817029E-3</v>
      </c>
      <c r="CR42" s="59">
        <f t="shared" si="69"/>
        <v>3.9829292251045137E-3</v>
      </c>
      <c r="CS42" s="170">
        <f t="shared" si="41"/>
        <v>1.0652838372278177E-3</v>
      </c>
      <c r="CT42" s="227"/>
      <c r="CU42" s="59">
        <f t="shared" si="40"/>
        <v>6.2578417497764649</v>
      </c>
      <c r="CV42" s="59" t="s">
        <v>188</v>
      </c>
      <c r="CW42" s="59">
        <f t="shared" si="43"/>
        <v>0.89397739282520916</v>
      </c>
      <c r="CX42" s="59">
        <f t="shared" si="61"/>
        <v>1.1919698571002788</v>
      </c>
      <c r="CY42" s="59">
        <f t="shared" si="46"/>
        <v>124.85884253125421</v>
      </c>
      <c r="CZ42" s="59" t="s">
        <v>188</v>
      </c>
      <c r="DA42" s="59">
        <f t="shared" si="48"/>
        <v>42.016937462784824</v>
      </c>
      <c r="DB42" s="59">
        <f t="shared" si="65"/>
        <v>50.360726462486788</v>
      </c>
      <c r="DC42" s="59">
        <f t="shared" si="70"/>
        <v>0.2979924642750697</v>
      </c>
      <c r="DD42" s="59">
        <f t="shared" si="53"/>
        <v>2190.5426048860377</v>
      </c>
      <c r="DE42" s="59">
        <f t="shared" si="51"/>
        <v>267.59723291901264</v>
      </c>
      <c r="DF42" s="59">
        <f t="shared" si="52"/>
        <v>641.87576804850016</v>
      </c>
      <c r="DG42" s="170">
        <f t="shared" si="64"/>
        <v>21.753449892080088</v>
      </c>
      <c r="DM42" s="25">
        <v>0.2979924642750697</v>
      </c>
      <c r="DN42" s="25">
        <v>2.8899316748437669</v>
      </c>
      <c r="DO42" s="57"/>
    </row>
    <row r="43" spans="1:119" s="25" customFormat="1">
      <c r="A43" s="25" t="s">
        <v>271</v>
      </c>
      <c r="B43" s="155">
        <v>2</v>
      </c>
      <c r="C43" s="155">
        <v>3</v>
      </c>
      <c r="D43" s="155">
        <v>2</v>
      </c>
      <c r="E43" s="26" t="s">
        <v>300</v>
      </c>
      <c r="F43" s="27" t="s">
        <v>309</v>
      </c>
      <c r="G43" s="44">
        <v>1.0169999999999999</v>
      </c>
      <c r="H43" s="44">
        <v>30.259</v>
      </c>
      <c r="I43" s="44">
        <f t="shared" si="39"/>
        <v>29.753195673549659</v>
      </c>
      <c r="J43" s="38">
        <v>29.371595330739297</v>
      </c>
      <c r="K43" s="38">
        <f t="shared" si="54"/>
        <v>873.89882311980375</v>
      </c>
      <c r="L43" s="38">
        <v>10.011842105263158</v>
      </c>
      <c r="M43" s="38">
        <f t="shared" si="63"/>
        <v>297.8842972105781</v>
      </c>
      <c r="N43" s="148"/>
      <c r="O43" s="38">
        <v>5.218E-4</v>
      </c>
      <c r="P43" s="38">
        <v>3.5571393900000001</v>
      </c>
      <c r="Q43" s="38">
        <v>0.13870095900000001</v>
      </c>
      <c r="R43" s="38" t="s">
        <v>188</v>
      </c>
      <c r="S43" s="38">
        <v>5.0231570000000003E-3</v>
      </c>
      <c r="T43" s="38">
        <v>5.4092879999999999E-3</v>
      </c>
      <c r="U43" s="38" t="s">
        <v>188</v>
      </c>
      <c r="V43" s="38">
        <v>0.28184956999999999</v>
      </c>
      <c r="W43" s="38">
        <v>7.282976E-3</v>
      </c>
      <c r="X43" s="38" t="s">
        <v>188</v>
      </c>
      <c r="Y43" s="38">
        <v>4.5716569999999998E-3</v>
      </c>
      <c r="Z43" s="38">
        <v>1.6550255999999999E-2</v>
      </c>
      <c r="AA43" s="38">
        <v>1.9116377E-2</v>
      </c>
      <c r="AB43" s="38">
        <v>8.0138870000000001E-2</v>
      </c>
      <c r="AC43" s="38">
        <v>1.5242567E-2</v>
      </c>
      <c r="AD43" s="38" t="s">
        <v>188</v>
      </c>
      <c r="AE43" s="38">
        <v>5.1756299999999996E-3</v>
      </c>
      <c r="AF43" s="38">
        <v>2.3882952999999998E-2</v>
      </c>
      <c r="AG43" s="38">
        <v>2.099152E-3</v>
      </c>
      <c r="AH43" s="38">
        <v>9.7640839999999993E-3</v>
      </c>
      <c r="AI43" s="38">
        <v>1.7033669999999999E-3</v>
      </c>
      <c r="AJ43" s="38">
        <v>1.2714E-3</v>
      </c>
      <c r="AK43" s="38">
        <v>1.57026E-3</v>
      </c>
      <c r="AL43" s="38" t="s">
        <v>188</v>
      </c>
      <c r="AM43" s="38">
        <v>8.8727299999999995E-4</v>
      </c>
      <c r="AN43" s="38" t="s">
        <v>188</v>
      </c>
      <c r="AO43" s="38" t="s">
        <v>188</v>
      </c>
      <c r="AP43" s="38" t="s">
        <v>188</v>
      </c>
      <c r="AQ43" s="38" t="s">
        <v>188</v>
      </c>
      <c r="AR43" s="38" t="s">
        <v>188</v>
      </c>
      <c r="AS43" s="38">
        <v>3.5525209999999999E-3</v>
      </c>
      <c r="AT43" s="38">
        <v>2.6193498999999999E-2</v>
      </c>
      <c r="AU43" s="38">
        <v>2.8119439999999998E-3</v>
      </c>
      <c r="AV43" s="148">
        <v>2.3766830000000001E-3</v>
      </c>
      <c r="AW43" s="208"/>
      <c r="AX43" s="45">
        <v>1.7999999999999999E-2</v>
      </c>
      <c r="AY43" s="45" t="s">
        <v>188</v>
      </c>
      <c r="AZ43" s="44">
        <v>3.0000000000000001E-3</v>
      </c>
      <c r="BA43" s="44">
        <v>3.0000000000000001E-3</v>
      </c>
      <c r="BB43" s="44">
        <v>0.39700000000000002</v>
      </c>
      <c r="BC43" s="44" t="s">
        <v>188</v>
      </c>
      <c r="BD43" s="44">
        <v>0.126</v>
      </c>
      <c r="BE43" s="44">
        <v>0.14399999999999999</v>
      </c>
      <c r="BF43" s="44">
        <v>1E-3</v>
      </c>
      <c r="BG43" s="44">
        <v>6.7110000000000003</v>
      </c>
      <c r="BH43" s="44">
        <v>0.82099999999999995</v>
      </c>
      <c r="BI43" s="44">
        <v>1.9710000000000001</v>
      </c>
      <c r="BJ43" s="212">
        <v>7.8E-2</v>
      </c>
      <c r="BK43" s="139"/>
      <c r="BL43" s="59">
        <f>(O43*$K43)/1000</f>
        <v>4.5600040590391359E-4</v>
      </c>
      <c r="BM43" s="59">
        <f t="shared" si="55"/>
        <v>3.1085799265940968</v>
      </c>
      <c r="BN43" s="59">
        <f t="shared" si="56"/>
        <v>0.12121060483568816</v>
      </c>
      <c r="BO43" s="59" t="s">
        <v>188</v>
      </c>
      <c r="BP43" s="59">
        <f t="shared" si="71"/>
        <v>4.3897309906460041E-3</v>
      </c>
      <c r="BQ43" s="59">
        <f>(T43*$K43)/1000</f>
        <v>4.7271704171160771E-3</v>
      </c>
      <c r="BR43" s="59" t="s">
        <v>188</v>
      </c>
      <c r="BS43" s="59">
        <f>(V43*$K43)/1000</f>
        <v>0.24630800751982276</v>
      </c>
      <c r="BT43" s="59">
        <f t="shared" si="66"/>
        <v>6.3645841552097751E-3</v>
      </c>
      <c r="BU43" s="59" t="s">
        <v>188</v>
      </c>
      <c r="BV43" s="59">
        <f t="shared" si="72"/>
        <v>3.9951656720074126E-3</v>
      </c>
      <c r="BW43" s="59">
        <f t="shared" si="72"/>
        <v>1.446324924073147E-2</v>
      </c>
      <c r="BX43" s="59">
        <f>(AA43*$K43)/1000</f>
        <v>1.6705779362614484E-2</v>
      </c>
      <c r="BY43" s="59">
        <f t="shared" si="73"/>
        <v>7.0033264179150942E-2</v>
      </c>
      <c r="BZ43" s="59">
        <f t="shared" si="73"/>
        <v>1.3320461362624759E-2</v>
      </c>
      <c r="CA43" s="59" t="s">
        <v>188</v>
      </c>
      <c r="CB43" s="59">
        <f>(AE43*$K43)/1000</f>
        <v>4.5229769659035496E-3</v>
      </c>
      <c r="CC43" s="59">
        <f>(AF43*$K43)/1000</f>
        <v>2.0871284519325583E-2</v>
      </c>
      <c r="CD43" s="59">
        <f>(AG43*$K43)/1000</f>
        <v>1.8344464623495822E-3</v>
      </c>
      <c r="CE43" s="59">
        <f t="shared" si="74"/>
        <v>8.5328215164429053E-3</v>
      </c>
      <c r="CF43" s="59">
        <f>(AI43*$K43)/1000</f>
        <v>1.4885704166411108E-3</v>
      </c>
      <c r="CG43" s="59">
        <f t="shared" si="75"/>
        <v>1.1110749637145184E-3</v>
      </c>
      <c r="CH43" s="59">
        <f>(AK43*$K43)/1000</f>
        <v>1.3722483659921029E-3</v>
      </c>
      <c r="CI43" s="59" t="s">
        <v>188</v>
      </c>
      <c r="CJ43" s="59">
        <f>(AM43*$K43)/1000</f>
        <v>7.753868304859776E-4</v>
      </c>
      <c r="CK43" s="59" t="s">
        <v>188</v>
      </c>
      <c r="CL43" s="59" t="s">
        <v>188</v>
      </c>
      <c r="CM43" s="59" t="s">
        <v>188</v>
      </c>
      <c r="CN43" s="59" t="s">
        <v>188</v>
      </c>
      <c r="CO43" s="59" t="s">
        <v>188</v>
      </c>
      <c r="CP43" s="59">
        <f>(AS43*$K43)/1000</f>
        <v>3.1045439210083885E-3</v>
      </c>
      <c r="CQ43" s="59">
        <f t="shared" si="69"/>
        <v>2.2890467949489755E-2</v>
      </c>
      <c r="CR43" s="59">
        <f t="shared" si="69"/>
        <v>2.4573545522787936E-3</v>
      </c>
      <c r="CS43" s="170">
        <f t="shared" si="41"/>
        <v>2.0769804766288449E-3</v>
      </c>
      <c r="CT43" s="227"/>
      <c r="CU43" s="59">
        <f t="shared" si="40"/>
        <v>5.3619173497904056</v>
      </c>
      <c r="CV43" s="59" t="s">
        <v>188</v>
      </c>
      <c r="CW43" s="59">
        <f t="shared" si="43"/>
        <v>0.89365289163173434</v>
      </c>
      <c r="CX43" s="59">
        <f t="shared" si="61"/>
        <v>0.89365289163173434</v>
      </c>
      <c r="CY43" s="59">
        <f t="shared" si="46"/>
        <v>118.26006599259951</v>
      </c>
      <c r="CZ43" s="59" t="s">
        <v>188</v>
      </c>
      <c r="DA43" s="59">
        <f t="shared" si="48"/>
        <v>37.533421448532842</v>
      </c>
      <c r="DB43" s="59">
        <f t="shared" si="65"/>
        <v>42.895338798323245</v>
      </c>
      <c r="DC43" s="59">
        <f t="shared" si="70"/>
        <v>0.29788429721057813</v>
      </c>
      <c r="DD43" s="59">
        <f t="shared" si="53"/>
        <v>1999.1015185801898</v>
      </c>
      <c r="DE43" s="59">
        <f t="shared" si="51"/>
        <v>244.56300800988461</v>
      </c>
      <c r="DF43" s="59">
        <f t="shared" si="52"/>
        <v>587.12994980204951</v>
      </c>
      <c r="DG43" s="170">
        <f t="shared" si="64"/>
        <v>23.234975182425092</v>
      </c>
      <c r="DM43" s="25">
        <v>0.29788429721057813</v>
      </c>
      <c r="DN43" s="25">
        <v>3.1085799265940968</v>
      </c>
      <c r="DO43" s="57"/>
    </row>
    <row r="44" spans="1:119" s="25" customFormat="1">
      <c r="A44" s="25" t="s">
        <v>275</v>
      </c>
      <c r="B44" s="155">
        <v>3</v>
      </c>
      <c r="C44" s="155">
        <v>1</v>
      </c>
      <c r="D44" s="155">
        <v>2</v>
      </c>
      <c r="E44" s="26" t="s">
        <v>300</v>
      </c>
      <c r="F44" s="27" t="s">
        <v>310</v>
      </c>
      <c r="G44" s="44">
        <v>1.0249999999999999</v>
      </c>
      <c r="H44" s="44">
        <v>30.259</v>
      </c>
      <c r="I44" s="44">
        <f t="shared" si="39"/>
        <v>29.5209756097561</v>
      </c>
      <c r="J44" s="38">
        <v>29.877470355731226</v>
      </c>
      <c r="K44" s="38">
        <f t="shared" si="54"/>
        <v>882.01207365275241</v>
      </c>
      <c r="L44" s="38">
        <v>9.9086787564766841</v>
      </c>
      <c r="M44" s="38">
        <f t="shared" si="63"/>
        <v>292.51386389485657</v>
      </c>
      <c r="N44" s="148"/>
      <c r="O44" s="38">
        <v>2.1610169999999999E-3</v>
      </c>
      <c r="P44" s="38">
        <v>3.6062128580000001</v>
      </c>
      <c r="Q44" s="38">
        <v>0.19289321200000001</v>
      </c>
      <c r="R44" s="38" t="s">
        <v>188</v>
      </c>
      <c r="S44" s="38">
        <v>9.9612620000000002E-3</v>
      </c>
      <c r="T44" s="38">
        <v>7.6634479000000005E-2</v>
      </c>
      <c r="U44" s="38">
        <v>7.5749304000000003E-2</v>
      </c>
      <c r="V44" s="38" t="s">
        <v>188</v>
      </c>
      <c r="W44" s="38">
        <v>3.6913689999999999E-3</v>
      </c>
      <c r="X44" s="38" t="s">
        <v>188</v>
      </c>
      <c r="Y44" s="38">
        <v>1.021117E-3</v>
      </c>
      <c r="Z44" s="38">
        <v>5.2469650000000001E-3</v>
      </c>
      <c r="AA44" s="38">
        <v>4.5403596999999997E-2</v>
      </c>
      <c r="AB44" s="38">
        <v>1.1011262000000001E-2</v>
      </c>
      <c r="AC44" s="38" t="s">
        <v>188</v>
      </c>
      <c r="AD44" s="38">
        <v>6.2342799999999998E-4</v>
      </c>
      <c r="AE44" s="38">
        <v>3.4454120000000001E-3</v>
      </c>
      <c r="AF44" s="38">
        <v>5.1478469999999997E-3</v>
      </c>
      <c r="AG44" s="38">
        <v>9.8017500000000001E-4</v>
      </c>
      <c r="AH44" s="38">
        <v>5.351621E-3</v>
      </c>
      <c r="AI44" s="38">
        <v>1.3087660000000001E-3</v>
      </c>
      <c r="AJ44" s="38">
        <v>6.8399680000000001E-3</v>
      </c>
      <c r="AK44" s="38">
        <v>1.2239E-3</v>
      </c>
      <c r="AL44" s="38" t="s">
        <v>188</v>
      </c>
      <c r="AM44" s="38">
        <v>5.5964700000000003E-4</v>
      </c>
      <c r="AN44" s="38" t="s">
        <v>188</v>
      </c>
      <c r="AO44" s="38" t="s">
        <v>188</v>
      </c>
      <c r="AP44" s="38" t="s">
        <v>188</v>
      </c>
      <c r="AQ44" s="38" t="s">
        <v>188</v>
      </c>
      <c r="AR44" s="38" t="s">
        <v>188</v>
      </c>
      <c r="AS44" s="38">
        <v>8.6604E-4</v>
      </c>
      <c r="AT44" s="38">
        <v>4.7718188000000002E-2</v>
      </c>
      <c r="AU44" s="38" t="s">
        <v>188</v>
      </c>
      <c r="AV44" s="148">
        <v>4.3501859999999998E-3</v>
      </c>
      <c r="AW44" s="208"/>
      <c r="AX44" s="45">
        <v>0.215</v>
      </c>
      <c r="AY44" s="45" t="s">
        <v>188</v>
      </c>
      <c r="AZ44" s="44">
        <v>4.0000000000000001E-3</v>
      </c>
      <c r="BA44" s="44">
        <v>1E-3</v>
      </c>
      <c r="BB44" s="44">
        <v>0.91400000000000003</v>
      </c>
      <c r="BC44" s="44" t="s">
        <v>188</v>
      </c>
      <c r="BD44" s="44">
        <v>0.156</v>
      </c>
      <c r="BE44" s="44">
        <v>0.14699999999999999</v>
      </c>
      <c r="BF44" s="44">
        <v>1E-3</v>
      </c>
      <c r="BG44" s="44">
        <v>7.33</v>
      </c>
      <c r="BH44" s="44">
        <v>1.0620000000000001</v>
      </c>
      <c r="BI44" s="44">
        <v>2.84</v>
      </c>
      <c r="BJ44" s="212">
        <v>0.06</v>
      </c>
      <c r="BK44" s="139"/>
      <c r="BL44" s="59">
        <f>(O44*$K44)/1000</f>
        <v>1.9060430853688499E-3</v>
      </c>
      <c r="BM44" s="59">
        <f t="shared" si="55"/>
        <v>3.1807232809177992</v>
      </c>
      <c r="BN44" s="59">
        <f t="shared" si="56"/>
        <v>0.17013414190966</v>
      </c>
      <c r="BO44" s="59" t="s">
        <v>188</v>
      </c>
      <c r="BP44" s="59">
        <f t="shared" si="71"/>
        <v>8.7859533528183639E-3</v>
      </c>
      <c r="BQ44" s="59">
        <f>(T44*$K44)/1000</f>
        <v>6.7592535736088311E-2</v>
      </c>
      <c r="BR44" s="59">
        <f>(U44*$K44)/1000</f>
        <v>6.6811800698792737E-2</v>
      </c>
      <c r="BS44" s="59" t="s">
        <v>188</v>
      </c>
      <c r="BT44" s="59">
        <f t="shared" si="66"/>
        <v>3.2558320263074867E-3</v>
      </c>
      <c r="BU44" s="59" t="s">
        <v>188</v>
      </c>
      <c r="BV44" s="59">
        <f t="shared" si="72"/>
        <v>9.0063752261207756E-4</v>
      </c>
      <c r="BW44" s="59">
        <f t="shared" si="72"/>
        <v>4.6278864800334144E-3</v>
      </c>
      <c r="BX44" s="59">
        <f>(AA44*$K44)/1000</f>
        <v>4.0046520741263886E-2</v>
      </c>
      <c r="BY44" s="59">
        <f t="shared" ref="BY44:BY75" si="76">(AB44*$K44)/1000</f>
        <v>9.7120660301537546E-3</v>
      </c>
      <c r="BZ44" s="59" t="s">
        <v>188</v>
      </c>
      <c r="CA44" s="59">
        <f>(AD44*$K44)/1000</f>
        <v>5.4987102305318811E-4</v>
      </c>
      <c r="CB44" s="59">
        <f>(AE44*$K44)/1000</f>
        <v>3.0388949827080771E-3</v>
      </c>
      <c r="CC44" s="59">
        <f>(AF44*$K44)/1000</f>
        <v>4.5404632073170999E-3</v>
      </c>
      <c r="CD44" s="59">
        <f>(AG44*$K44)/1000</f>
        <v>8.6452618429258663E-4</v>
      </c>
      <c r="CE44" s="59">
        <f t="shared" si="74"/>
        <v>4.7201943356136164E-3</v>
      </c>
      <c r="CF44" s="59">
        <f>(AI44*$K44)/1000</f>
        <v>1.1543474135862182E-3</v>
      </c>
      <c r="CG44" s="59">
        <f t="shared" si="75"/>
        <v>6.0329343593984695E-3</v>
      </c>
      <c r="CH44" s="59">
        <f>(AK44*$K44)/1000</f>
        <v>1.0794945769436036E-3</v>
      </c>
      <c r="CI44" s="59" t="s">
        <v>188</v>
      </c>
      <c r="CJ44" s="59">
        <f>(AM44*$K44)/1000</f>
        <v>4.9361541098354199E-4</v>
      </c>
      <c r="CK44" s="59" t="s">
        <v>188</v>
      </c>
      <c r="CL44" s="59" t="s">
        <v>188</v>
      </c>
      <c r="CM44" s="59" t="s">
        <v>188</v>
      </c>
      <c r="CN44" s="59" t="s">
        <v>188</v>
      </c>
      <c r="CO44" s="59" t="s">
        <v>188</v>
      </c>
      <c r="CP44" s="59">
        <f>(AS44*$K44)/1000</f>
        <v>7.6385773626622968E-4</v>
      </c>
      <c r="CQ44" s="59">
        <f>(AT44*$K44)/1000</f>
        <v>4.2088017948831893E-2</v>
      </c>
      <c r="CR44" s="59" t="s">
        <v>188</v>
      </c>
      <c r="CS44" s="170">
        <f t="shared" si="41"/>
        <v>3.8369165746351725E-3</v>
      </c>
      <c r="CT44" s="227"/>
      <c r="CU44" s="59">
        <f t="shared" si="40"/>
        <v>62.890480737394164</v>
      </c>
      <c r="CV44" s="59" t="s">
        <v>188</v>
      </c>
      <c r="CW44" s="59">
        <f t="shared" si="43"/>
        <v>1.1700554555794263</v>
      </c>
      <c r="CX44" s="59">
        <f t="shared" si="61"/>
        <v>0.29251386389485656</v>
      </c>
      <c r="CY44" s="59">
        <f t="shared" si="46"/>
        <v>267.35767159989894</v>
      </c>
      <c r="CZ44" s="59" t="s">
        <v>188</v>
      </c>
      <c r="DA44" s="59">
        <f t="shared" si="48"/>
        <v>45.632162767597627</v>
      </c>
      <c r="DB44" s="59">
        <f t="shared" si="65"/>
        <v>42.999537992543914</v>
      </c>
      <c r="DC44" s="59">
        <f t="shared" si="70"/>
        <v>0.29251386389485656</v>
      </c>
      <c r="DD44" s="59">
        <f t="shared" si="53"/>
        <v>2144.1266223492985</v>
      </c>
      <c r="DE44" s="59">
        <f t="shared" si="51"/>
        <v>310.64972345633771</v>
      </c>
      <c r="DF44" s="59">
        <f t="shared" si="52"/>
        <v>830.73937346139257</v>
      </c>
      <c r="DG44" s="170">
        <f t="shared" si="64"/>
        <v>17.550831833691394</v>
      </c>
      <c r="DM44" s="25">
        <v>0.29251386389485656</v>
      </c>
      <c r="DN44" s="25">
        <v>3.1807232809177992</v>
      </c>
      <c r="DO44" s="57"/>
    </row>
    <row r="45" spans="1:119" s="25" customFormat="1">
      <c r="A45" s="25" t="s">
        <v>275</v>
      </c>
      <c r="B45" s="155">
        <v>3</v>
      </c>
      <c r="C45" s="155">
        <v>2</v>
      </c>
      <c r="D45" s="155">
        <v>2</v>
      </c>
      <c r="E45" s="26" t="s">
        <v>300</v>
      </c>
      <c r="F45" s="27" t="s">
        <v>311</v>
      </c>
      <c r="G45" s="44">
        <v>1.014</v>
      </c>
      <c r="H45" s="44">
        <v>30.259</v>
      </c>
      <c r="I45" s="44">
        <f t="shared" si="39"/>
        <v>29.84122287968442</v>
      </c>
      <c r="J45" s="38">
        <v>29.445945945945944</v>
      </c>
      <c r="K45" s="38">
        <f t="shared" si="54"/>
        <v>878.70303587611284</v>
      </c>
      <c r="L45" s="38">
        <v>10.027796161482462</v>
      </c>
      <c r="M45" s="38">
        <f t="shared" si="63"/>
        <v>299.24170024684202</v>
      </c>
      <c r="N45" s="148"/>
      <c r="O45" s="38" t="s">
        <v>188</v>
      </c>
      <c r="P45" s="38">
        <v>3.4797574560000002</v>
      </c>
      <c r="Q45" s="38">
        <v>9.8539163999999999E-2</v>
      </c>
      <c r="R45" s="38" t="s">
        <v>188</v>
      </c>
      <c r="S45" s="38">
        <v>6.6098950000000002E-3</v>
      </c>
      <c r="T45" s="38">
        <v>7.2790934000000002E-2</v>
      </c>
      <c r="U45" s="38" t="s">
        <v>188</v>
      </c>
      <c r="V45" s="38" t="s">
        <v>188</v>
      </c>
      <c r="W45" s="38">
        <v>5.2776500000000003E-4</v>
      </c>
      <c r="X45" s="38" t="s">
        <v>188</v>
      </c>
      <c r="Y45" s="38" t="s">
        <v>188</v>
      </c>
      <c r="Z45" s="38">
        <v>8.2684499999999999E-4</v>
      </c>
      <c r="AA45" s="38" t="s">
        <v>188</v>
      </c>
      <c r="AB45" s="38">
        <v>5.5001349999999997E-3</v>
      </c>
      <c r="AC45" s="38" t="s">
        <v>188</v>
      </c>
      <c r="AD45" s="38" t="s">
        <v>188</v>
      </c>
      <c r="AE45" s="38" t="s">
        <v>188</v>
      </c>
      <c r="AF45" s="38">
        <v>3.8894530000000002E-3</v>
      </c>
      <c r="AG45" s="38" t="s">
        <v>188</v>
      </c>
      <c r="AH45" s="38">
        <v>2.662504E-3</v>
      </c>
      <c r="AI45" s="38" t="s">
        <v>188</v>
      </c>
      <c r="AJ45" s="38">
        <v>6.7325299999999996E-3</v>
      </c>
      <c r="AK45" s="38" t="s">
        <v>188</v>
      </c>
      <c r="AL45" s="38" t="s">
        <v>188</v>
      </c>
      <c r="AM45" s="38" t="s">
        <v>188</v>
      </c>
      <c r="AN45" s="38" t="s">
        <v>188</v>
      </c>
      <c r="AO45" s="38" t="s">
        <v>188</v>
      </c>
      <c r="AP45" s="38" t="s">
        <v>188</v>
      </c>
      <c r="AQ45" s="38" t="s">
        <v>188</v>
      </c>
      <c r="AR45" s="38" t="s">
        <v>188</v>
      </c>
      <c r="AS45" s="38" t="s">
        <v>188</v>
      </c>
      <c r="AT45" s="38" t="s">
        <v>188</v>
      </c>
      <c r="AU45" s="38" t="s">
        <v>188</v>
      </c>
      <c r="AV45" s="148">
        <v>1.1995300000000001E-3</v>
      </c>
      <c r="AW45" s="208"/>
      <c r="AX45" s="45">
        <v>0.217</v>
      </c>
      <c r="AY45" s="45" t="s">
        <v>188</v>
      </c>
      <c r="AZ45" s="44">
        <v>3.0000000000000001E-3</v>
      </c>
      <c r="BA45" s="44">
        <v>2E-3</v>
      </c>
      <c r="BB45" s="44">
        <v>0.873</v>
      </c>
      <c r="BC45" s="44" t="s">
        <v>188</v>
      </c>
      <c r="BD45" s="44">
        <v>0.11799999999999999</v>
      </c>
      <c r="BE45" s="44">
        <v>0.157</v>
      </c>
      <c r="BF45" s="44">
        <v>1E-3</v>
      </c>
      <c r="BG45" s="44">
        <v>7.2709999999999999</v>
      </c>
      <c r="BH45" s="44">
        <v>1.038</v>
      </c>
      <c r="BI45" s="44">
        <v>2.7959999999999998</v>
      </c>
      <c r="BJ45" s="212">
        <v>4.8000000000000001E-2</v>
      </c>
      <c r="BK45" s="139"/>
      <c r="BL45" s="59" t="s">
        <v>188</v>
      </c>
      <c r="BM45" s="59">
        <f t="shared" si="55"/>
        <v>3.0576734406997392</v>
      </c>
      <c r="BN45" s="59">
        <f t="shared" si="56"/>
        <v>8.6586662559494154E-2</v>
      </c>
      <c r="BO45" s="59" t="s">
        <v>188</v>
      </c>
      <c r="BP45" s="59">
        <f t="shared" si="71"/>
        <v>5.8081348033223396E-3</v>
      </c>
      <c r="BQ45" s="59">
        <f>(T45*$K45)/1000</f>
        <v>6.3961614690057761E-2</v>
      </c>
      <c r="BR45" s="59" t="s">
        <v>188</v>
      </c>
      <c r="BS45" s="59" t="s">
        <v>188</v>
      </c>
      <c r="BT45" s="59">
        <f t="shared" si="66"/>
        <v>4.6374870772915674E-4</v>
      </c>
      <c r="BU45" s="59" t="s">
        <v>188</v>
      </c>
      <c r="BV45" s="59" t="s">
        <v>188</v>
      </c>
      <c r="BW45" s="59">
        <f t="shared" ref="BW45:BW67" si="77">(Z45*$K45)/1000</f>
        <v>7.2655121169898449E-4</v>
      </c>
      <c r="BX45" s="59" t="s">
        <v>188</v>
      </c>
      <c r="BY45" s="59">
        <f t="shared" si="76"/>
        <v>4.8329853222284632E-3</v>
      </c>
      <c r="BZ45" s="59" t="s">
        <v>188</v>
      </c>
      <c r="CA45" s="59" t="s">
        <v>188</v>
      </c>
      <c r="CB45" s="59" t="s">
        <v>188</v>
      </c>
      <c r="CC45" s="59">
        <f>(AF45*$K45)/1000</f>
        <v>3.4176741589974548E-3</v>
      </c>
      <c r="CD45" s="59" t="s">
        <v>188</v>
      </c>
      <c r="CE45" s="59">
        <f t="shared" si="74"/>
        <v>2.3395503478322939E-3</v>
      </c>
      <c r="CF45" s="59" t="s">
        <v>188</v>
      </c>
      <c r="CG45" s="59">
        <f t="shared" si="75"/>
        <v>5.9158945501270061E-3</v>
      </c>
      <c r="CH45" s="59" t="s">
        <v>188</v>
      </c>
      <c r="CI45" s="59" t="s">
        <v>188</v>
      </c>
      <c r="CJ45" s="59" t="s">
        <v>188</v>
      </c>
      <c r="CK45" s="59" t="s">
        <v>188</v>
      </c>
      <c r="CL45" s="59" t="s">
        <v>188</v>
      </c>
      <c r="CM45" s="59" t="s">
        <v>188</v>
      </c>
      <c r="CN45" s="59" t="s">
        <v>188</v>
      </c>
      <c r="CO45" s="59" t="s">
        <v>188</v>
      </c>
      <c r="CP45" s="59" t="s">
        <v>188</v>
      </c>
      <c r="CQ45" s="59" t="s">
        <v>188</v>
      </c>
      <c r="CR45" s="59" t="s">
        <v>188</v>
      </c>
      <c r="CS45" s="170">
        <f t="shared" si="41"/>
        <v>1.0540306526244736E-3</v>
      </c>
      <c r="CT45" s="227"/>
      <c r="CU45" s="59">
        <f t="shared" si="40"/>
        <v>64.935448953564716</v>
      </c>
      <c r="CV45" s="59" t="s">
        <v>188</v>
      </c>
      <c r="CW45" s="59">
        <f t="shared" si="43"/>
        <v>0.89772510074052603</v>
      </c>
      <c r="CX45" s="59">
        <f t="shared" si="61"/>
        <v>0.59848340049368409</v>
      </c>
      <c r="CY45" s="59">
        <f t="shared" si="46"/>
        <v>261.23800431549307</v>
      </c>
      <c r="CZ45" s="59" t="s">
        <v>188</v>
      </c>
      <c r="DA45" s="59">
        <f t="shared" si="48"/>
        <v>35.310520629127353</v>
      </c>
      <c r="DB45" s="59">
        <f t="shared" si="65"/>
        <v>46.980946938754194</v>
      </c>
      <c r="DC45" s="59">
        <f t="shared" si="70"/>
        <v>0.29924170024684205</v>
      </c>
      <c r="DD45" s="59">
        <f t="shared" si="53"/>
        <v>2175.7864024947885</v>
      </c>
      <c r="DE45" s="59">
        <f t="shared" si="51"/>
        <v>310.61288485622202</v>
      </c>
      <c r="DF45" s="59">
        <f t="shared" si="52"/>
        <v>836.67979389017023</v>
      </c>
      <c r="DG45" s="170">
        <f t="shared" si="64"/>
        <v>14.363601611848416</v>
      </c>
      <c r="DM45" s="25">
        <v>0.29924170024684205</v>
      </c>
      <c r="DN45" s="25">
        <v>3.0576734406997392</v>
      </c>
      <c r="DO45" s="57"/>
    </row>
    <row r="46" spans="1:119" s="25" customFormat="1">
      <c r="A46" s="25" t="s">
        <v>275</v>
      </c>
      <c r="B46" s="155">
        <v>3</v>
      </c>
      <c r="C46" s="155">
        <v>3</v>
      </c>
      <c r="D46" s="155">
        <v>2</v>
      </c>
      <c r="E46" s="26" t="s">
        <v>300</v>
      </c>
      <c r="F46" s="27" t="s">
        <v>312</v>
      </c>
      <c r="G46" s="44">
        <v>1.0169999999999999</v>
      </c>
      <c r="H46" s="44">
        <v>30.259</v>
      </c>
      <c r="I46" s="44">
        <f t="shared" si="39"/>
        <v>29.753195673549659</v>
      </c>
      <c r="J46" s="38">
        <v>29.700772200772199</v>
      </c>
      <c r="K46" s="38">
        <f t="shared" si="54"/>
        <v>883.69288694509942</v>
      </c>
      <c r="L46" s="38">
        <v>9.8725743855109958</v>
      </c>
      <c r="M46" s="38">
        <f t="shared" si="63"/>
        <v>293.74063749378291</v>
      </c>
      <c r="N46" s="148"/>
      <c r="O46" s="38" t="s">
        <v>188</v>
      </c>
      <c r="P46" s="38">
        <v>3.2852675229999999</v>
      </c>
      <c r="Q46" s="38">
        <v>0.122077992</v>
      </c>
      <c r="R46" s="38" t="s">
        <v>188</v>
      </c>
      <c r="S46" s="38">
        <v>9.7061519999999991E-3</v>
      </c>
      <c r="T46" s="38">
        <v>7.1869259000000005E-2</v>
      </c>
      <c r="U46" s="38" t="s">
        <v>188</v>
      </c>
      <c r="V46" s="38" t="s">
        <v>188</v>
      </c>
      <c r="W46" s="38">
        <v>1.0950650000000001E-3</v>
      </c>
      <c r="X46" s="38" t="s">
        <v>188</v>
      </c>
      <c r="Y46" s="38">
        <v>-3.4688600000000003E-4</v>
      </c>
      <c r="Z46" s="38">
        <v>1.9293089999999999E-3</v>
      </c>
      <c r="AA46" s="38" t="s">
        <v>188</v>
      </c>
      <c r="AB46" s="38">
        <v>4.8504969999999996E-3</v>
      </c>
      <c r="AC46" s="38" t="s">
        <v>188</v>
      </c>
      <c r="AD46" s="38" t="s">
        <v>188</v>
      </c>
      <c r="AE46" s="38">
        <v>3.0364879999999999E-3</v>
      </c>
      <c r="AF46" s="38" t="s">
        <v>188</v>
      </c>
      <c r="AG46" s="38" t="s">
        <v>188</v>
      </c>
      <c r="AH46" s="38">
        <v>1.2208189999999999E-3</v>
      </c>
      <c r="AI46" s="38" t="s">
        <v>188</v>
      </c>
      <c r="AJ46" s="38">
        <v>6.50155E-3</v>
      </c>
      <c r="AK46" s="38" t="s">
        <v>188</v>
      </c>
      <c r="AL46" s="38" t="s">
        <v>188</v>
      </c>
      <c r="AM46" s="38" t="s">
        <v>188</v>
      </c>
      <c r="AN46" s="38" t="s">
        <v>188</v>
      </c>
      <c r="AO46" s="38" t="s">
        <v>188</v>
      </c>
      <c r="AP46" s="38" t="s">
        <v>188</v>
      </c>
      <c r="AQ46" s="38" t="s">
        <v>188</v>
      </c>
      <c r="AR46" s="38" t="s">
        <v>188</v>
      </c>
      <c r="AS46" s="38" t="s">
        <v>188</v>
      </c>
      <c r="AT46" s="38" t="s">
        <v>313</v>
      </c>
      <c r="AU46" s="38" t="s">
        <v>188</v>
      </c>
      <c r="AV46" s="148">
        <v>1.1747109999999999E-3</v>
      </c>
      <c r="AW46" s="208"/>
      <c r="AX46" s="45">
        <v>0.214</v>
      </c>
      <c r="AY46" s="45" t="s">
        <v>188</v>
      </c>
      <c r="AZ46" s="44">
        <v>3.0000000000000001E-3</v>
      </c>
      <c r="BA46" s="44">
        <v>1E-3</v>
      </c>
      <c r="BB46" s="44">
        <v>0.9</v>
      </c>
      <c r="BC46" s="44">
        <v>5.0000000000000001E-3</v>
      </c>
      <c r="BD46" s="44">
        <v>0.13300000000000001</v>
      </c>
      <c r="BE46" s="44">
        <v>0.15</v>
      </c>
      <c r="BF46" s="44">
        <v>1E-3</v>
      </c>
      <c r="BG46" s="44">
        <v>7.3490000000000002</v>
      </c>
      <c r="BH46" s="44">
        <v>1.0629999999999999</v>
      </c>
      <c r="BI46" s="44">
        <v>2.8359999999999999</v>
      </c>
      <c r="BJ46" s="212">
        <v>6.3E-2</v>
      </c>
      <c r="BK46" s="139"/>
      <c r="BL46" s="59" t="s">
        <v>188</v>
      </c>
      <c r="BM46" s="59">
        <f t="shared" si="55"/>
        <v>2.9031675417868454</v>
      </c>
      <c r="BN46" s="59">
        <f t="shared" si="56"/>
        <v>0.10787945318294075</v>
      </c>
      <c r="BO46" s="59" t="s">
        <v>188</v>
      </c>
      <c r="BP46" s="59">
        <f t="shared" si="71"/>
        <v>8.5772574820079488E-3</v>
      </c>
      <c r="BQ46" s="59">
        <f>(T46*$K46)/1000</f>
        <v>6.3510352968315073E-2</v>
      </c>
      <c r="BR46" s="59" t="s">
        <v>188</v>
      </c>
      <c r="BS46" s="59" t="s">
        <v>188</v>
      </c>
      <c r="BT46" s="59">
        <f t="shared" si="66"/>
        <v>9.6770115124253538E-4</v>
      </c>
      <c r="BU46" s="59" t="s">
        <v>188</v>
      </c>
      <c r="BV46" s="59">
        <f>(Y46*$K46)/1000</f>
        <v>-3.0654069078083781E-4</v>
      </c>
      <c r="BW46" s="59">
        <f t="shared" si="77"/>
        <v>1.7049166400191626E-3</v>
      </c>
      <c r="BX46" s="59" t="s">
        <v>188</v>
      </c>
      <c r="BY46" s="59">
        <f t="shared" si="76"/>
        <v>4.2863496970485439E-3</v>
      </c>
      <c r="BZ46" s="59" t="s">
        <v>188</v>
      </c>
      <c r="CA46" s="59" t="s">
        <v>188</v>
      </c>
      <c r="CB46" s="59">
        <f>(AE46*$K46)/1000</f>
        <v>2.6833228468941509E-3</v>
      </c>
      <c r="CC46" s="59" t="s">
        <v>188</v>
      </c>
      <c r="CD46" s="59" t="s">
        <v>188</v>
      </c>
      <c r="CE46" s="59">
        <f t="shared" si="74"/>
        <v>1.0788290665474294E-3</v>
      </c>
      <c r="CF46" s="59" t="s">
        <v>188</v>
      </c>
      <c r="CG46" s="59">
        <f t="shared" si="75"/>
        <v>5.7453734891179118E-3</v>
      </c>
      <c r="CH46" s="59" t="s">
        <v>188</v>
      </c>
      <c r="CI46" s="59" t="s">
        <v>188</v>
      </c>
      <c r="CJ46" s="59" t="s">
        <v>188</v>
      </c>
      <c r="CK46" s="59" t="s">
        <v>188</v>
      </c>
      <c r="CL46" s="59" t="s">
        <v>188</v>
      </c>
      <c r="CM46" s="59" t="s">
        <v>188</v>
      </c>
      <c r="CN46" s="59" t="s">
        <v>188</v>
      </c>
      <c r="CO46" s="59" t="s">
        <v>188</v>
      </c>
      <c r="CP46" s="59" t="s">
        <v>188</v>
      </c>
      <c r="CQ46" s="59" t="s">
        <v>188</v>
      </c>
      <c r="CR46" s="59" t="s">
        <v>188</v>
      </c>
      <c r="CS46" s="170">
        <f t="shared" si="41"/>
        <v>1.0380837549161645E-3</v>
      </c>
      <c r="CT46" s="227"/>
      <c r="CU46" s="59">
        <f t="shared" si="40"/>
        <v>62.860496423669545</v>
      </c>
      <c r="CV46" s="59" t="s">
        <v>188</v>
      </c>
      <c r="CW46" s="59">
        <f t="shared" si="43"/>
        <v>0.88122191248134873</v>
      </c>
      <c r="CX46" s="59">
        <f t="shared" si="61"/>
        <v>0.29374063749378293</v>
      </c>
      <c r="CY46" s="59">
        <f t="shared" si="46"/>
        <v>264.3665737444046</v>
      </c>
      <c r="CZ46" s="59">
        <f t="shared" si="47"/>
        <v>1.4687031874689145</v>
      </c>
      <c r="DA46" s="59">
        <f t="shared" si="48"/>
        <v>39.067504786673126</v>
      </c>
      <c r="DB46" s="59">
        <f t="shared" si="65"/>
        <v>44.061095624067434</v>
      </c>
      <c r="DC46" s="59">
        <f t="shared" si="70"/>
        <v>0.29374063749378293</v>
      </c>
      <c r="DD46" s="59">
        <f t="shared" si="53"/>
        <v>2158.6999449418108</v>
      </c>
      <c r="DE46" s="59">
        <f t="shared" si="51"/>
        <v>312.24629765589123</v>
      </c>
      <c r="DF46" s="59">
        <f t="shared" si="52"/>
        <v>833.04844793236828</v>
      </c>
      <c r="DG46" s="170">
        <f t="shared" si="64"/>
        <v>18.505660162108324</v>
      </c>
      <c r="DM46" s="25">
        <v>0.29374063749378293</v>
      </c>
      <c r="DN46" s="25">
        <v>2.9031675417868454</v>
      </c>
      <c r="DO46" s="57"/>
    </row>
    <row r="47" spans="1:119" s="25" customFormat="1">
      <c r="A47" s="25" t="s">
        <v>279</v>
      </c>
      <c r="B47" s="155">
        <v>4</v>
      </c>
      <c r="C47" s="155">
        <v>1</v>
      </c>
      <c r="D47" s="155">
        <v>2</v>
      </c>
      <c r="E47" s="26" t="s">
        <v>300</v>
      </c>
      <c r="F47" s="27" t="s">
        <v>314</v>
      </c>
      <c r="G47" s="44">
        <v>1.002</v>
      </c>
      <c r="H47" s="44">
        <v>30.259</v>
      </c>
      <c r="I47" s="44">
        <f t="shared" si="39"/>
        <v>30.19860279441118</v>
      </c>
      <c r="J47" s="38">
        <v>30.057199211045365</v>
      </c>
      <c r="K47" s="38">
        <f t="shared" si="54"/>
        <v>907.68542008684801</v>
      </c>
      <c r="L47" s="38">
        <v>9.9674418604651169</v>
      </c>
      <c r="M47" s="38">
        <f t="shared" si="63"/>
        <v>301.00281762057284</v>
      </c>
      <c r="N47" s="148"/>
      <c r="O47" s="38" t="s">
        <v>188</v>
      </c>
      <c r="P47" s="38">
        <v>4.2405442530000004</v>
      </c>
      <c r="Q47" s="38">
        <v>0.220679978</v>
      </c>
      <c r="R47" s="38" t="s">
        <v>188</v>
      </c>
      <c r="S47" s="38">
        <v>1.0697481E-2</v>
      </c>
      <c r="T47" s="38" t="s">
        <v>188</v>
      </c>
      <c r="U47" s="38" t="s">
        <v>188</v>
      </c>
      <c r="V47" s="38">
        <v>2.9064191089999998</v>
      </c>
      <c r="W47" s="38">
        <v>2.3322379999999999E-3</v>
      </c>
      <c r="X47" s="38" t="s">
        <v>188</v>
      </c>
      <c r="Y47" s="38" t="s">
        <v>188</v>
      </c>
      <c r="Z47" s="38">
        <v>1.0929990000000001E-3</v>
      </c>
      <c r="AA47" s="38" t="s">
        <v>188</v>
      </c>
      <c r="AB47" s="38">
        <v>0.11631224599999999</v>
      </c>
      <c r="AC47" s="38">
        <v>9.1682610000000005E-3</v>
      </c>
      <c r="AD47" s="38" t="s">
        <v>188</v>
      </c>
      <c r="AE47" s="38" t="s">
        <v>188</v>
      </c>
      <c r="AF47" s="38">
        <v>2.1780364999999999E-2</v>
      </c>
      <c r="AG47" s="38" t="s">
        <v>188</v>
      </c>
      <c r="AH47" s="38">
        <v>1.9294290000000001E-3</v>
      </c>
      <c r="AI47" s="38" t="s">
        <v>188</v>
      </c>
      <c r="AJ47" s="38">
        <v>2.546151E-3</v>
      </c>
      <c r="AK47" s="38" t="s">
        <v>188</v>
      </c>
      <c r="AL47" s="38" t="s">
        <v>188</v>
      </c>
      <c r="AM47" s="38" t="s">
        <v>188</v>
      </c>
      <c r="AN47" s="38" t="s">
        <v>188</v>
      </c>
      <c r="AO47" s="38" t="s">
        <v>188</v>
      </c>
      <c r="AP47" s="38" t="s">
        <v>188</v>
      </c>
      <c r="AQ47" s="38" t="s">
        <v>188</v>
      </c>
      <c r="AR47" s="38" t="s">
        <v>188</v>
      </c>
      <c r="AS47" s="38" t="s">
        <v>188</v>
      </c>
      <c r="AT47" s="38" t="s">
        <v>313</v>
      </c>
      <c r="AU47" s="38" t="s">
        <v>188</v>
      </c>
      <c r="AV47" s="148">
        <v>1.5252250000000001E-3</v>
      </c>
      <c r="AW47" s="208"/>
      <c r="AX47" s="45">
        <v>7.0999999999999994E-2</v>
      </c>
      <c r="AY47" s="45" t="s">
        <v>188</v>
      </c>
      <c r="AZ47" s="44">
        <v>4.0000000000000001E-3</v>
      </c>
      <c r="BA47" s="44">
        <v>2E-3</v>
      </c>
      <c r="BB47" s="44">
        <v>0.876</v>
      </c>
      <c r="BC47" s="44" t="s">
        <v>188</v>
      </c>
      <c r="BD47" s="44">
        <v>0.152</v>
      </c>
      <c r="BE47" s="44">
        <v>0.19900000000000001</v>
      </c>
      <c r="BF47" s="44">
        <v>1E-3</v>
      </c>
      <c r="BG47" s="44">
        <v>8.3480000000000008</v>
      </c>
      <c r="BH47" s="44">
        <v>1.127</v>
      </c>
      <c r="BI47" s="44">
        <v>2.7669999999999999</v>
      </c>
      <c r="BJ47" s="212">
        <v>7.6999999999999999E-2</v>
      </c>
      <c r="BK47" s="139"/>
      <c r="BL47" s="59" t="s">
        <v>188</v>
      </c>
      <c r="BM47" s="59">
        <f t="shared" si="55"/>
        <v>3.8490801916811743</v>
      </c>
      <c r="BN47" s="59">
        <f t="shared" si="56"/>
        <v>0.20030799853568637</v>
      </c>
      <c r="BO47" s="59" t="s">
        <v>188</v>
      </c>
      <c r="BP47" s="59">
        <f t="shared" si="71"/>
        <v>9.7099475353560755E-3</v>
      </c>
      <c r="BQ47" s="59" t="s">
        <v>188</v>
      </c>
      <c r="BR47" s="59" t="s">
        <v>188</v>
      </c>
      <c r="BS47" s="59">
        <f>(V47*$K47)/1000</f>
        <v>2.6381142499011072</v>
      </c>
      <c r="BT47" s="59">
        <f t="shared" si="66"/>
        <v>2.1169384287725102E-3</v>
      </c>
      <c r="BU47" s="59" t="s">
        <v>188</v>
      </c>
      <c r="BV47" s="59" t="s">
        <v>188</v>
      </c>
      <c r="BW47" s="59">
        <f t="shared" si="77"/>
        <v>9.920992564695049E-4</v>
      </c>
      <c r="BX47" s="59" t="s">
        <v>188</v>
      </c>
      <c r="BY47" s="59">
        <f t="shared" si="76"/>
        <v>0.10557492987175481</v>
      </c>
      <c r="BZ47" s="59">
        <f t="shared" ref="BZ47:BZ56" si="78">(AC47*$K47)/1000</f>
        <v>8.3218968372508646E-3</v>
      </c>
      <c r="CA47" s="59" t="s">
        <v>188</v>
      </c>
      <c r="CB47" s="59" t="s">
        <v>188</v>
      </c>
      <c r="CC47" s="59">
        <f>(AF47*$K47)/1000</f>
        <v>1.9769719754669884E-2</v>
      </c>
      <c r="CD47" s="59" t="s">
        <v>188</v>
      </c>
      <c r="CE47" s="59">
        <f t="shared" si="74"/>
        <v>1.7513145723927473E-3</v>
      </c>
      <c r="CF47" s="59" t="s">
        <v>188</v>
      </c>
      <c r="CG47" s="59">
        <f t="shared" si="75"/>
        <v>2.3111041400395481E-3</v>
      </c>
      <c r="CH47" s="59" t="s">
        <v>188</v>
      </c>
      <c r="CI47" s="59" t="s">
        <v>188</v>
      </c>
      <c r="CJ47" s="59" t="s">
        <v>188</v>
      </c>
      <c r="CK47" s="59" t="s">
        <v>188</v>
      </c>
      <c r="CL47" s="59" t="s">
        <v>188</v>
      </c>
      <c r="CM47" s="59" t="s">
        <v>188</v>
      </c>
      <c r="CN47" s="59" t="s">
        <v>188</v>
      </c>
      <c r="CO47" s="59" t="s">
        <v>188</v>
      </c>
      <c r="CP47" s="59" t="s">
        <v>188</v>
      </c>
      <c r="CQ47" s="59" t="s">
        <v>188</v>
      </c>
      <c r="CR47" s="59" t="s">
        <v>188</v>
      </c>
      <c r="CS47" s="170">
        <f t="shared" si="41"/>
        <v>1.3844244948519628E-3</v>
      </c>
      <c r="CT47" s="227"/>
      <c r="CU47" s="59">
        <f t="shared" si="40"/>
        <v>21.371200051060669</v>
      </c>
      <c r="CV47" s="59" t="s">
        <v>188</v>
      </c>
      <c r="CW47" s="59">
        <f t="shared" si="43"/>
        <v>1.2040112704822914</v>
      </c>
      <c r="CX47" s="59">
        <f t="shared" si="61"/>
        <v>0.6020056352411457</v>
      </c>
      <c r="CY47" s="59">
        <f t="shared" si="46"/>
        <v>263.67846823562184</v>
      </c>
      <c r="CZ47" s="59" t="s">
        <v>188</v>
      </c>
      <c r="DA47" s="59">
        <f t="shared" si="48"/>
        <v>45.752428278327073</v>
      </c>
      <c r="DB47" s="59">
        <f t="shared" si="65"/>
        <v>59.899560706494</v>
      </c>
      <c r="DC47" s="59">
        <f t="shared" si="70"/>
        <v>0.30100281762057285</v>
      </c>
      <c r="DD47" s="59">
        <f t="shared" si="53"/>
        <v>2512.7715214965424</v>
      </c>
      <c r="DE47" s="59">
        <f t="shared" si="51"/>
        <v>339.23017545838559</v>
      </c>
      <c r="DF47" s="59">
        <f t="shared" si="52"/>
        <v>832.87479635612499</v>
      </c>
      <c r="DG47" s="170">
        <f t="shared" si="64"/>
        <v>23.177216956784108</v>
      </c>
      <c r="DM47" s="25">
        <v>0.30100281762057285</v>
      </c>
      <c r="DN47" s="25">
        <v>3.8490801916811743</v>
      </c>
      <c r="DO47" s="57"/>
    </row>
    <row r="48" spans="1:119" s="25" customFormat="1">
      <c r="A48" s="25" t="s">
        <v>279</v>
      </c>
      <c r="B48" s="155">
        <v>4</v>
      </c>
      <c r="C48" s="155">
        <v>2</v>
      </c>
      <c r="D48" s="155">
        <v>2</v>
      </c>
      <c r="E48" s="26" t="s">
        <v>300</v>
      </c>
      <c r="F48" s="27" t="s">
        <v>315</v>
      </c>
      <c r="G48" s="44">
        <v>1.016</v>
      </c>
      <c r="H48" s="44">
        <v>30.259</v>
      </c>
      <c r="I48" s="44">
        <f t="shared" si="39"/>
        <v>29.78248031496063</v>
      </c>
      <c r="J48" s="38">
        <v>30.211462450592887</v>
      </c>
      <c r="K48" s="38">
        <f t="shared" si="54"/>
        <v>899.77228572095487</v>
      </c>
      <c r="L48" s="38">
        <v>9.8702983138780809</v>
      </c>
      <c r="M48" s="38">
        <f t="shared" si="63"/>
        <v>293.96196523586303</v>
      </c>
      <c r="N48" s="148"/>
      <c r="O48" s="38">
        <v>2.0660320000000002E-3</v>
      </c>
      <c r="P48" s="38">
        <v>4.3168882430000002</v>
      </c>
      <c r="Q48" s="38">
        <v>0.36189930799999998</v>
      </c>
      <c r="R48" s="38" t="s">
        <v>188</v>
      </c>
      <c r="S48" s="38">
        <v>1.0805399E-2</v>
      </c>
      <c r="T48" s="38">
        <v>1.0092759999999999E-3</v>
      </c>
      <c r="U48" s="38" t="s">
        <v>188</v>
      </c>
      <c r="V48" s="38">
        <v>2.9676766859999999</v>
      </c>
      <c r="W48" s="38">
        <v>3.870793E-3</v>
      </c>
      <c r="X48" s="38" t="s">
        <v>188</v>
      </c>
      <c r="Y48" s="38">
        <v>3.0608580000000001E-3</v>
      </c>
      <c r="Z48" s="38">
        <v>3.6747540000000001E-3</v>
      </c>
      <c r="AA48" s="38">
        <v>9.1503520000000005E-3</v>
      </c>
      <c r="AB48" s="38">
        <v>0.112448136</v>
      </c>
      <c r="AC48" s="38">
        <v>4.1820420000000004E-3</v>
      </c>
      <c r="AD48" s="38" t="s">
        <v>188</v>
      </c>
      <c r="AE48" s="38">
        <v>3.2991159999999999E-3</v>
      </c>
      <c r="AF48" s="38">
        <v>7.1934299999999998E-3</v>
      </c>
      <c r="AG48" s="38">
        <v>1.3893519999999999E-3</v>
      </c>
      <c r="AH48" s="38">
        <v>7.1433160000000002E-3</v>
      </c>
      <c r="AI48" s="38">
        <v>1.699536E-3</v>
      </c>
      <c r="AJ48" s="38">
        <v>2.7662279999999999E-3</v>
      </c>
      <c r="AK48" s="38">
        <v>1.5443130000000001E-3</v>
      </c>
      <c r="AL48" s="38" t="s">
        <v>188</v>
      </c>
      <c r="AM48" s="38">
        <v>7.5887800000000005E-4</v>
      </c>
      <c r="AN48" s="38" t="s">
        <v>188</v>
      </c>
      <c r="AO48" s="38" t="s">
        <v>188</v>
      </c>
      <c r="AP48" s="38" t="s">
        <v>188</v>
      </c>
      <c r="AQ48" s="38" t="s">
        <v>188</v>
      </c>
      <c r="AR48" s="38" t="s">
        <v>188</v>
      </c>
      <c r="AS48" s="38">
        <v>3.1741389999999999E-3</v>
      </c>
      <c r="AT48" s="38">
        <v>3.056418E-2</v>
      </c>
      <c r="AU48" s="38" t="s">
        <v>188</v>
      </c>
      <c r="AV48" s="148">
        <v>2.9042880000000001E-3</v>
      </c>
      <c r="AW48" s="208"/>
      <c r="AX48" s="45">
        <v>7.5999999999999998E-2</v>
      </c>
      <c r="AY48" s="45" t="s">
        <v>188</v>
      </c>
      <c r="AZ48" s="44">
        <v>4.0000000000000001E-3</v>
      </c>
      <c r="BA48" s="44">
        <v>2E-3</v>
      </c>
      <c r="BB48" s="44">
        <v>0.89300000000000002</v>
      </c>
      <c r="BC48" s="44" t="s">
        <v>188</v>
      </c>
      <c r="BD48" s="44">
        <v>0.122</v>
      </c>
      <c r="BE48" s="44">
        <v>0.19400000000000001</v>
      </c>
      <c r="BF48" s="44" t="s">
        <v>188</v>
      </c>
      <c r="BG48" s="44">
        <v>8.8089999999999993</v>
      </c>
      <c r="BH48" s="44">
        <v>1.2010000000000001</v>
      </c>
      <c r="BI48" s="44">
        <v>2.9</v>
      </c>
      <c r="BJ48" s="212">
        <v>5.0999999999999997E-2</v>
      </c>
      <c r="BK48" s="139"/>
      <c r="BL48" s="59">
        <f>(O48*$K48)/1000</f>
        <v>1.8589583350126359E-3</v>
      </c>
      <c r="BM48" s="59">
        <f t="shared" si="55"/>
        <v>3.884216401606027</v>
      </c>
      <c r="BN48" s="59">
        <f t="shared" si="56"/>
        <v>0.32562696755999182</v>
      </c>
      <c r="BO48" s="59" t="s">
        <v>188</v>
      </c>
      <c r="BP48" s="59">
        <f t="shared" si="71"/>
        <v>9.722398556356919E-3</v>
      </c>
      <c r="BQ48" s="59">
        <f>(T48*$K48)/1000</f>
        <v>9.0811857344330236E-4</v>
      </c>
      <c r="BR48" s="59" t="s">
        <v>188</v>
      </c>
      <c r="BS48" s="59">
        <f>(V48*$K48)/1000</f>
        <v>2.6702332350430082</v>
      </c>
      <c r="BT48" s="59">
        <f t="shared" si="66"/>
        <v>3.4828322651626721E-3</v>
      </c>
      <c r="BU48" s="59" t="s">
        <v>188</v>
      </c>
      <c r="BV48" s="59">
        <f>(Y48*$K48)/1000</f>
        <v>2.7540751989272704E-3</v>
      </c>
      <c r="BW48" s="59">
        <f t="shared" si="77"/>
        <v>3.3064418060422219E-3</v>
      </c>
      <c r="BX48" s="59">
        <f>(AA48*$K48)/1000</f>
        <v>8.2332331341913104E-3</v>
      </c>
      <c r="BY48" s="59">
        <f t="shared" si="76"/>
        <v>0.1011777163537808</v>
      </c>
      <c r="BZ48" s="59">
        <f t="shared" si="78"/>
        <v>3.7628854893210339E-3</v>
      </c>
      <c r="CA48" s="59" t="s">
        <v>188</v>
      </c>
      <c r="CB48" s="59">
        <f>(AE48*$K48)/1000</f>
        <v>2.9684531441785738E-3</v>
      </c>
      <c r="CC48" s="59">
        <f>(AF48*$K48)/1000</f>
        <v>6.4724489532736887E-3</v>
      </c>
      <c r="CD48" s="59">
        <f>(AG48*$K48)/1000</f>
        <v>1.2501004247109802E-3</v>
      </c>
      <c r="CE48" s="59">
        <f t="shared" si="74"/>
        <v>6.4273577649470691E-3</v>
      </c>
      <c r="CF48" s="59">
        <f>(AI48*$K48)/1000</f>
        <v>1.5291953913850486E-3</v>
      </c>
      <c r="CG48" s="59">
        <f t="shared" si="75"/>
        <v>2.4889752903853057E-3</v>
      </c>
      <c r="CH48" s="59">
        <f>(AK48*$K48)/1000</f>
        <v>1.3895300378785852E-3</v>
      </c>
      <c r="CI48" s="59" t="s">
        <v>188</v>
      </c>
      <c r="CJ48" s="59">
        <f>(AM48*$K48)/1000</f>
        <v>6.8281739264334682E-4</v>
      </c>
      <c r="CK48" s="59" t="s">
        <v>188</v>
      </c>
      <c r="CL48" s="59" t="s">
        <v>188</v>
      </c>
      <c r="CM48" s="59" t="s">
        <v>188</v>
      </c>
      <c r="CN48" s="59" t="s">
        <v>188</v>
      </c>
      <c r="CO48" s="59" t="s">
        <v>188</v>
      </c>
      <c r="CP48" s="59">
        <f t="shared" ref="CP48:CQ52" si="79">(AS48*$K48)/1000</f>
        <v>2.8560023032260257E-3</v>
      </c>
      <c r="CQ48" s="59">
        <f t="shared" si="79"/>
        <v>2.7500802099786694E-2</v>
      </c>
      <c r="CR48" s="59" t="s">
        <v>188</v>
      </c>
      <c r="CS48" s="170">
        <f t="shared" ref="CS48:CS111" si="80">(AV48*$K48)/1000</f>
        <v>2.6131978521519404E-3</v>
      </c>
      <c r="CT48" s="227"/>
      <c r="CU48" s="59">
        <f t="shared" si="40"/>
        <v>22.341109357925589</v>
      </c>
      <c r="CV48" s="59" t="s">
        <v>188</v>
      </c>
      <c r="CW48" s="59">
        <f t="shared" si="43"/>
        <v>1.1758478609434522</v>
      </c>
      <c r="CX48" s="59">
        <f t="shared" si="61"/>
        <v>0.58792393047172609</v>
      </c>
      <c r="CY48" s="59">
        <f t="shared" si="46"/>
        <v>262.5080349556257</v>
      </c>
      <c r="CZ48" s="59" t="s">
        <v>188</v>
      </c>
      <c r="DA48" s="59">
        <f t="shared" si="48"/>
        <v>35.863359758775289</v>
      </c>
      <c r="DB48" s="59">
        <f t="shared" si="65"/>
        <v>57.028621255757429</v>
      </c>
      <c r="DC48" s="59" t="s">
        <v>188</v>
      </c>
      <c r="DD48" s="59">
        <f t="shared" si="53"/>
        <v>2589.5109517627175</v>
      </c>
      <c r="DE48" s="59">
        <f t="shared" si="51"/>
        <v>353.04832024827152</v>
      </c>
      <c r="DF48" s="59">
        <f t="shared" si="52"/>
        <v>852.4896991840028</v>
      </c>
      <c r="DG48" s="170">
        <f t="shared" si="64"/>
        <v>14.992060227029013</v>
      </c>
      <c r="DM48" s="25" t="s">
        <v>188</v>
      </c>
      <c r="DN48" s="25">
        <v>3.884216401606027</v>
      </c>
      <c r="DO48" s="57"/>
    </row>
    <row r="49" spans="1:119" s="25" customFormat="1">
      <c r="A49" s="25" t="s">
        <v>279</v>
      </c>
      <c r="B49" s="155">
        <v>4</v>
      </c>
      <c r="C49" s="155">
        <v>3</v>
      </c>
      <c r="D49" s="155">
        <v>2</v>
      </c>
      <c r="E49" s="26" t="s">
        <v>300</v>
      </c>
      <c r="F49" s="27" t="s">
        <v>316</v>
      </c>
      <c r="G49" s="44">
        <v>1.006</v>
      </c>
      <c r="H49" s="44">
        <v>30.259</v>
      </c>
      <c r="I49" s="44">
        <f t="shared" si="39"/>
        <v>30.078528827037772</v>
      </c>
      <c r="J49" s="38">
        <v>29.621359223300971</v>
      </c>
      <c r="K49" s="38">
        <f t="shared" si="54"/>
        <v>890.96690729409943</v>
      </c>
      <c r="L49" s="38">
        <v>9.9613874345549736</v>
      </c>
      <c r="M49" s="38">
        <f t="shared" si="63"/>
        <v>299.62387910755359</v>
      </c>
      <c r="N49" s="148"/>
      <c r="O49" s="38" t="s">
        <v>188</v>
      </c>
      <c r="P49" s="38">
        <v>4.9134975279999997</v>
      </c>
      <c r="Q49" s="38">
        <v>0.37942063399999998</v>
      </c>
      <c r="R49" s="38" t="s">
        <v>188</v>
      </c>
      <c r="S49" s="38">
        <v>1.2807712000000001E-2</v>
      </c>
      <c r="T49" s="38" t="s">
        <v>188</v>
      </c>
      <c r="U49" s="38" t="s">
        <v>188</v>
      </c>
      <c r="V49" s="38">
        <v>2.6863718680000002</v>
      </c>
      <c r="W49" s="38">
        <v>3.7002060000000002E-3</v>
      </c>
      <c r="X49" s="38" t="s">
        <v>188</v>
      </c>
      <c r="Y49" s="38">
        <v>3.3863930000000001E-3</v>
      </c>
      <c r="Z49" s="38">
        <v>3.6024059999999998E-3</v>
      </c>
      <c r="AA49" s="38">
        <v>4.5458349999999998E-3</v>
      </c>
      <c r="AB49" s="38">
        <v>0.117398869</v>
      </c>
      <c r="AC49" s="38">
        <v>5.2449000000000003E-3</v>
      </c>
      <c r="AD49" s="38" t="s">
        <v>188</v>
      </c>
      <c r="AE49" s="38">
        <v>1.2906617E-2</v>
      </c>
      <c r="AF49" s="38">
        <v>5.2144069999999999E-3</v>
      </c>
      <c r="AG49" s="38">
        <v>1.141584E-3</v>
      </c>
      <c r="AH49" s="38">
        <v>6.8628880000000001E-3</v>
      </c>
      <c r="AI49" s="38">
        <v>1.5942300000000001E-3</v>
      </c>
      <c r="AJ49" s="38">
        <v>2.8552640000000002E-3</v>
      </c>
      <c r="AK49" s="38">
        <v>1.6263779999999999E-3</v>
      </c>
      <c r="AL49" s="38" t="s">
        <v>188</v>
      </c>
      <c r="AM49" s="38">
        <v>1.062016E-3</v>
      </c>
      <c r="AN49" s="38" t="s">
        <v>188</v>
      </c>
      <c r="AO49" s="38" t="s">
        <v>188</v>
      </c>
      <c r="AP49" s="38" t="s">
        <v>188</v>
      </c>
      <c r="AQ49" s="38" t="s">
        <v>188</v>
      </c>
      <c r="AR49" s="38" t="s">
        <v>188</v>
      </c>
      <c r="AS49" s="38">
        <v>2.92004E-3</v>
      </c>
      <c r="AT49" s="38">
        <v>2.2918768999999999E-2</v>
      </c>
      <c r="AU49" s="38" t="s">
        <v>188</v>
      </c>
      <c r="AV49" s="148">
        <v>3.0579330000000001E-3</v>
      </c>
      <c r="AW49" s="208"/>
      <c r="AX49" s="45">
        <v>6.9000000000000006E-2</v>
      </c>
      <c r="AY49" s="45" t="s">
        <v>188</v>
      </c>
      <c r="AZ49" s="44">
        <v>3.0000000000000001E-3</v>
      </c>
      <c r="BA49" s="44">
        <v>2E-3</v>
      </c>
      <c r="BB49" s="44">
        <v>0.874</v>
      </c>
      <c r="BC49" s="44" t="s">
        <v>188</v>
      </c>
      <c r="BD49" s="44">
        <v>0.123</v>
      </c>
      <c r="BE49" s="44">
        <v>0.19</v>
      </c>
      <c r="BF49" s="44" t="s">
        <v>188</v>
      </c>
      <c r="BG49" s="44">
        <v>8.1379999999999999</v>
      </c>
      <c r="BH49" s="44">
        <v>1.087</v>
      </c>
      <c r="BI49" s="44">
        <v>2.714</v>
      </c>
      <c r="BJ49" s="212">
        <v>4.9000000000000002E-2</v>
      </c>
      <c r="BK49" s="139"/>
      <c r="BL49" s="59" t="s">
        <v>188</v>
      </c>
      <c r="BM49" s="59">
        <f t="shared" si="55"/>
        <v>4.377763696519362</v>
      </c>
      <c r="BN49" s="59">
        <f t="shared" si="56"/>
        <v>0.33805122883854644</v>
      </c>
      <c r="BO49" s="59" t="s">
        <v>188</v>
      </c>
      <c r="BP49" s="59">
        <f t="shared" si="71"/>
        <v>1.1411247550153526E-2</v>
      </c>
      <c r="BQ49" s="59" t="s">
        <v>188</v>
      </c>
      <c r="BR49" s="59" t="s">
        <v>188</v>
      </c>
      <c r="BS49" s="59">
        <f>(V49*$K49)/1000</f>
        <v>2.3934684350738329</v>
      </c>
      <c r="BT49" s="59">
        <f t="shared" si="66"/>
        <v>3.2967610961710707E-3</v>
      </c>
      <c r="BU49" s="59" t="s">
        <v>188</v>
      </c>
      <c r="BV49" s="59">
        <f>(Y49*$K49)/1000</f>
        <v>3.0171640980923872E-3</v>
      </c>
      <c r="BW49" s="59">
        <f t="shared" si="77"/>
        <v>3.2096245326377077E-3</v>
      </c>
      <c r="BX49" s="59">
        <f>(AA49*$K49)/1000</f>
        <v>4.0501885510192724E-3</v>
      </c>
      <c r="BY49" s="59">
        <f t="shared" si="76"/>
        <v>0.10459850723275513</v>
      </c>
      <c r="BZ49" s="59">
        <f t="shared" si="78"/>
        <v>4.6730323320668225E-3</v>
      </c>
      <c r="CA49" s="59" t="s">
        <v>188</v>
      </c>
      <c r="CB49" s="59">
        <f>(AE49*$K49)/1000</f>
        <v>1.1499368632119448E-2</v>
      </c>
      <c r="CC49" s="59">
        <f>(AF49*$K49)/1000</f>
        <v>4.6458640781627033E-3</v>
      </c>
      <c r="CD49" s="59">
        <f>(AG49*$K49)/1000</f>
        <v>1.0171135658964272E-3</v>
      </c>
      <c r="CE49" s="59">
        <f t="shared" si="74"/>
        <v>6.1146060964657875E-3</v>
      </c>
      <c r="CF49" s="59">
        <f>(AI49*$K49)/1000</f>
        <v>1.4204061726154722E-3</v>
      </c>
      <c r="CG49" s="59">
        <f t="shared" si="75"/>
        <v>2.5439457355881795E-3</v>
      </c>
      <c r="CH49" s="59">
        <f>(AK49*$K49)/1000</f>
        <v>1.4490489767511627E-3</v>
      </c>
      <c r="CI49" s="59" t="s">
        <v>188</v>
      </c>
      <c r="CJ49" s="59">
        <f>(AM49*$K49)/1000</f>
        <v>9.4622111101685035E-4</v>
      </c>
      <c r="CK49" s="59" t="s">
        <v>188</v>
      </c>
      <c r="CL49" s="59" t="s">
        <v>188</v>
      </c>
      <c r="CM49" s="59" t="s">
        <v>188</v>
      </c>
      <c r="CN49" s="59" t="s">
        <v>188</v>
      </c>
      <c r="CO49" s="59" t="s">
        <v>188</v>
      </c>
      <c r="CP49" s="59">
        <f t="shared" si="79"/>
        <v>2.6016590079750621E-3</v>
      </c>
      <c r="CQ49" s="59">
        <f t="shared" si="79"/>
        <v>2.0419864734917879E-2</v>
      </c>
      <c r="CR49" s="59" t="s">
        <v>188</v>
      </c>
      <c r="CS49" s="170">
        <f t="shared" si="80"/>
        <v>2.7245171077225675E-3</v>
      </c>
      <c r="CT49" s="227"/>
      <c r="CU49" s="59">
        <f t="shared" si="40"/>
        <v>20.674047658421198</v>
      </c>
      <c r="CV49" s="59" t="s">
        <v>188</v>
      </c>
      <c r="CW49" s="59">
        <f t="shared" si="43"/>
        <v>0.89887163732266084</v>
      </c>
      <c r="CX49" s="59">
        <f t="shared" si="61"/>
        <v>0.59924775821510723</v>
      </c>
      <c r="CY49" s="59">
        <f t="shared" si="46"/>
        <v>261.87127034000184</v>
      </c>
      <c r="CZ49" s="59" t="s">
        <v>188</v>
      </c>
      <c r="DA49" s="59">
        <f t="shared" si="48"/>
        <v>36.853737130229092</v>
      </c>
      <c r="DB49" s="59">
        <f t="shared" si="65"/>
        <v>56.92853703043518</v>
      </c>
      <c r="DC49" s="59" t="s">
        <v>188</v>
      </c>
      <c r="DD49" s="59">
        <f t="shared" si="53"/>
        <v>2438.339128177271</v>
      </c>
      <c r="DE49" s="59">
        <f t="shared" si="51"/>
        <v>325.69115658991075</v>
      </c>
      <c r="DF49" s="59">
        <f t="shared" si="52"/>
        <v>813.17920789790048</v>
      </c>
      <c r="DG49" s="170">
        <f t="shared" si="64"/>
        <v>14.681570076270127</v>
      </c>
      <c r="DM49" s="25" t="s">
        <v>188</v>
      </c>
      <c r="DN49" s="25">
        <v>4.377763696519362</v>
      </c>
      <c r="DO49" s="57"/>
    </row>
    <row r="50" spans="1:119" s="25" customFormat="1">
      <c r="A50" s="25" t="s">
        <v>283</v>
      </c>
      <c r="B50" s="155">
        <v>5</v>
      </c>
      <c r="C50" s="155">
        <v>1</v>
      </c>
      <c r="D50" s="155">
        <v>2</v>
      </c>
      <c r="E50" s="26" t="s">
        <v>300</v>
      </c>
      <c r="F50" s="27" t="s">
        <v>317</v>
      </c>
      <c r="G50" s="44">
        <v>1.01</v>
      </c>
      <c r="H50" s="44">
        <v>30.259</v>
      </c>
      <c r="I50" s="44">
        <f t="shared" si="39"/>
        <v>29.95940594059406</v>
      </c>
      <c r="J50" s="38">
        <v>29.106589147286822</v>
      </c>
      <c r="K50" s="38">
        <f t="shared" si="54"/>
        <v>872.01611980965538</v>
      </c>
      <c r="L50" s="38">
        <v>10.261296660117878</v>
      </c>
      <c r="M50" s="38">
        <f t="shared" si="63"/>
        <v>307.42235211733356</v>
      </c>
      <c r="N50" s="148"/>
      <c r="O50" s="38" t="s">
        <v>188</v>
      </c>
      <c r="P50" s="38">
        <v>2.3658103050000001</v>
      </c>
      <c r="Q50" s="38">
        <v>0.22637785599999999</v>
      </c>
      <c r="R50" s="38" t="s">
        <v>188</v>
      </c>
      <c r="S50" s="38" t="s">
        <v>188</v>
      </c>
      <c r="T50" s="38" t="s">
        <v>188</v>
      </c>
      <c r="U50" s="38" t="s">
        <v>188</v>
      </c>
      <c r="V50" s="38" t="s">
        <v>188</v>
      </c>
      <c r="W50" s="38">
        <v>1.8450399999999999E-4</v>
      </c>
      <c r="X50" s="38" t="s">
        <v>188</v>
      </c>
      <c r="Y50" s="38" t="s">
        <v>188</v>
      </c>
      <c r="Z50" s="38">
        <v>2.658845E-3</v>
      </c>
      <c r="AA50" s="38">
        <v>0.14409986599999999</v>
      </c>
      <c r="AB50" s="38">
        <v>2.4461546000000001E-2</v>
      </c>
      <c r="AC50" s="38">
        <v>2.6710128E-2</v>
      </c>
      <c r="AD50" s="38">
        <v>3.6052480000000001E-3</v>
      </c>
      <c r="AE50" s="38" t="s">
        <v>188</v>
      </c>
      <c r="AF50" s="38" t="s">
        <v>188</v>
      </c>
      <c r="AG50" s="38" t="s">
        <v>188</v>
      </c>
      <c r="AH50" s="38" t="s">
        <v>188</v>
      </c>
      <c r="AI50" s="38" t="s">
        <v>188</v>
      </c>
      <c r="AJ50" s="38">
        <v>5.1229220000000002E-3</v>
      </c>
      <c r="AK50" s="38" t="s">
        <v>188</v>
      </c>
      <c r="AL50" s="38" t="s">
        <v>188</v>
      </c>
      <c r="AM50" s="38" t="s">
        <v>188</v>
      </c>
      <c r="AN50" s="38" t="s">
        <v>188</v>
      </c>
      <c r="AO50" s="38" t="s">
        <v>188</v>
      </c>
      <c r="AP50" s="38" t="s">
        <v>188</v>
      </c>
      <c r="AQ50" s="38" t="s">
        <v>188</v>
      </c>
      <c r="AR50" s="38" t="s">
        <v>188</v>
      </c>
      <c r="AS50" s="38">
        <v>1.698841E-3</v>
      </c>
      <c r="AT50" s="38">
        <v>4.6189763000000002E-2</v>
      </c>
      <c r="AU50" s="38">
        <v>3.4587196000000001E-2</v>
      </c>
      <c r="AV50" s="148">
        <v>1.4588750000000001E-3</v>
      </c>
      <c r="AW50" s="208"/>
      <c r="AX50" s="45">
        <v>0.16200000000000001</v>
      </c>
      <c r="AY50" s="45" t="s">
        <v>188</v>
      </c>
      <c r="AZ50" s="44">
        <v>4.0000000000000001E-3</v>
      </c>
      <c r="BA50" s="44">
        <v>1E-3</v>
      </c>
      <c r="BB50" s="44">
        <v>0.71199999999999997</v>
      </c>
      <c r="BC50" s="44" t="s">
        <v>188</v>
      </c>
      <c r="BD50" s="44">
        <v>0.13300000000000001</v>
      </c>
      <c r="BE50" s="44">
        <v>0.126</v>
      </c>
      <c r="BF50" s="44" t="s">
        <v>188</v>
      </c>
      <c r="BG50" s="44">
        <v>5.69</v>
      </c>
      <c r="BH50" s="44">
        <v>1.006</v>
      </c>
      <c r="BI50" s="44">
        <v>2.4580000000000002</v>
      </c>
      <c r="BJ50" s="212">
        <v>0.04</v>
      </c>
      <c r="BK50" s="139"/>
      <c r="BL50" s="59" t="s">
        <v>188</v>
      </c>
      <c r="BM50" s="59">
        <f t="shared" si="55"/>
        <v>2.0630247223717975</v>
      </c>
      <c r="BN50" s="59">
        <f t="shared" si="56"/>
        <v>0.1974051395999489</v>
      </c>
      <c r="BO50" s="59" t="s">
        <v>188</v>
      </c>
      <c r="BP50" s="59" t="s">
        <v>188</v>
      </c>
      <c r="BQ50" s="59" t="s">
        <v>188</v>
      </c>
      <c r="BR50" s="59" t="s">
        <v>188</v>
      </c>
      <c r="BS50" s="59" t="s">
        <v>188</v>
      </c>
      <c r="BT50" s="59">
        <f t="shared" si="66"/>
        <v>1.6089046216936066E-4</v>
      </c>
      <c r="BU50" s="59" t="s">
        <v>188</v>
      </c>
      <c r="BV50" s="59" t="s">
        <v>188</v>
      </c>
      <c r="BW50" s="59">
        <f t="shared" si="77"/>
        <v>2.3185557000753028E-3</v>
      </c>
      <c r="BX50" s="59">
        <f>(AA50*$K50)/1000</f>
        <v>0.12565740601441128</v>
      </c>
      <c r="BY50" s="59">
        <f t="shared" si="76"/>
        <v>2.1330862427465399E-2</v>
      </c>
      <c r="BZ50" s="59">
        <f t="shared" si="78"/>
        <v>2.3291662178179229E-2</v>
      </c>
      <c r="CA50" s="59">
        <f>(AD50*$K50)/1000</f>
        <v>3.1438343719115205E-3</v>
      </c>
      <c r="CB50" s="59" t="s">
        <v>188</v>
      </c>
      <c r="CC50" s="59" t="s">
        <v>188</v>
      </c>
      <c r="CD50" s="59" t="s">
        <v>188</v>
      </c>
      <c r="CE50" s="59" t="s">
        <v>188</v>
      </c>
      <c r="CF50" s="59" t="s">
        <v>188</v>
      </c>
      <c r="CG50" s="59">
        <f t="shared" si="75"/>
        <v>4.46727056452752E-3</v>
      </c>
      <c r="CH50" s="59" t="s">
        <v>188</v>
      </c>
      <c r="CI50" s="59" t="s">
        <v>188</v>
      </c>
      <c r="CJ50" s="59" t="s">
        <v>188</v>
      </c>
      <c r="CK50" s="59" t="s">
        <v>188</v>
      </c>
      <c r="CL50" s="59" t="s">
        <v>188</v>
      </c>
      <c r="CM50" s="59" t="s">
        <v>188</v>
      </c>
      <c r="CN50" s="59" t="s">
        <v>188</v>
      </c>
      <c r="CO50" s="59" t="s">
        <v>188</v>
      </c>
      <c r="CP50" s="59">
        <f t="shared" si="79"/>
        <v>1.4814167369935547E-3</v>
      </c>
      <c r="CQ50" s="59">
        <f t="shared" si="79"/>
        <v>4.0278217906187588E-2</v>
      </c>
      <c r="CR50" s="59">
        <f>(AU50*$K50)/1000</f>
        <v>3.0160592451016034E-2</v>
      </c>
      <c r="CS50" s="170">
        <f t="shared" si="80"/>
        <v>1.2721625167873112E-3</v>
      </c>
      <c r="CT50" s="227"/>
      <c r="CU50" s="59">
        <f t="shared" si="40"/>
        <v>49.802421043008039</v>
      </c>
      <c r="CV50" s="59" t="s">
        <v>188</v>
      </c>
      <c r="CW50" s="59">
        <f t="shared" si="43"/>
        <v>1.2296894084693342</v>
      </c>
      <c r="CX50" s="59">
        <f t="shared" si="61"/>
        <v>0.30742235211733354</v>
      </c>
      <c r="CY50" s="59">
        <f t="shared" si="46"/>
        <v>218.88471470754149</v>
      </c>
      <c r="CZ50" s="59" t="s">
        <v>188</v>
      </c>
      <c r="DA50" s="59">
        <f t="shared" si="48"/>
        <v>40.887172831605369</v>
      </c>
      <c r="DB50" s="59">
        <f t="shared" si="65"/>
        <v>38.73521636678403</v>
      </c>
      <c r="DC50" s="59" t="s">
        <v>188</v>
      </c>
      <c r="DD50" s="59">
        <f t="shared" si="53"/>
        <v>1749.2331835476282</v>
      </c>
      <c r="DE50" s="59">
        <f t="shared" si="51"/>
        <v>309.26688623003758</v>
      </c>
      <c r="DF50" s="59">
        <f t="shared" si="52"/>
        <v>755.64414150440598</v>
      </c>
      <c r="DG50" s="170">
        <f t="shared" si="64"/>
        <v>12.296894084693342</v>
      </c>
      <c r="DM50" s="25" t="s">
        <v>188</v>
      </c>
      <c r="DN50" s="25">
        <v>2.0630247223717975</v>
      </c>
      <c r="DO50" s="57"/>
    </row>
    <row r="51" spans="1:119" s="25" customFormat="1">
      <c r="A51" s="25" t="s">
        <v>283</v>
      </c>
      <c r="B51" s="155">
        <v>5</v>
      </c>
      <c r="C51" s="155">
        <v>2</v>
      </c>
      <c r="D51" s="155">
        <v>2</v>
      </c>
      <c r="E51" s="26" t="s">
        <v>300</v>
      </c>
      <c r="F51" s="27" t="s">
        <v>318</v>
      </c>
      <c r="G51" s="44">
        <v>1.022</v>
      </c>
      <c r="H51" s="44">
        <v>30.259</v>
      </c>
      <c r="I51" s="44">
        <f t="shared" si="39"/>
        <v>29.607632093933464</v>
      </c>
      <c r="J51" s="38">
        <v>30.292828685258964</v>
      </c>
      <c r="K51" s="38">
        <f t="shared" si="54"/>
        <v>896.89892679770162</v>
      </c>
      <c r="L51" s="38">
        <v>10.227453580901857</v>
      </c>
      <c r="M51" s="38">
        <f t="shared" si="63"/>
        <v>302.81068288112454</v>
      </c>
      <c r="N51" s="148"/>
      <c r="O51" s="38" t="s">
        <v>188</v>
      </c>
      <c r="P51" s="38">
        <v>2.4855298389999998</v>
      </c>
      <c r="Q51" s="38">
        <v>0.18491421499999999</v>
      </c>
      <c r="R51" s="38" t="s">
        <v>188</v>
      </c>
      <c r="S51" s="38" t="s">
        <v>188</v>
      </c>
      <c r="T51" s="38" t="s">
        <v>188</v>
      </c>
      <c r="U51" s="38" t="s">
        <v>188</v>
      </c>
      <c r="V51" s="38" t="s">
        <v>188</v>
      </c>
      <c r="W51" s="38">
        <v>1.467809E-3</v>
      </c>
      <c r="X51" s="38">
        <v>6.4743500000000002E-4</v>
      </c>
      <c r="Y51" s="38" t="s">
        <v>188</v>
      </c>
      <c r="Z51" s="38">
        <v>-3.22925E-4</v>
      </c>
      <c r="AA51" s="38">
        <v>0.109443231</v>
      </c>
      <c r="AB51" s="38">
        <v>1.3418660000000001E-2</v>
      </c>
      <c r="AC51" s="38">
        <v>1.2364078000000001E-2</v>
      </c>
      <c r="AD51" s="38">
        <v>1.719101E-3</v>
      </c>
      <c r="AE51" s="38" t="s">
        <v>188</v>
      </c>
      <c r="AF51" s="38" t="s">
        <v>188</v>
      </c>
      <c r="AG51" s="38" t="s">
        <v>188</v>
      </c>
      <c r="AH51" s="38" t="s">
        <v>188</v>
      </c>
      <c r="AI51" s="38" t="s">
        <v>188</v>
      </c>
      <c r="AJ51" s="38">
        <v>5.455802E-3</v>
      </c>
      <c r="AK51" s="38" t="s">
        <v>188</v>
      </c>
      <c r="AL51" s="38" t="s">
        <v>188</v>
      </c>
      <c r="AM51" s="38" t="s">
        <v>188</v>
      </c>
      <c r="AN51" s="38" t="s">
        <v>188</v>
      </c>
      <c r="AO51" s="38" t="s">
        <v>188</v>
      </c>
      <c r="AP51" s="38" t="s">
        <v>188</v>
      </c>
      <c r="AQ51" s="38" t="s">
        <v>188</v>
      </c>
      <c r="AR51" s="38" t="s">
        <v>188</v>
      </c>
      <c r="AS51" s="38">
        <v>1.5089820000000001E-3</v>
      </c>
      <c r="AT51" s="38">
        <v>4.4319088E-2</v>
      </c>
      <c r="AU51" s="38">
        <v>1.5231223E-2</v>
      </c>
      <c r="AV51" s="148">
        <v>1.3100430000000001E-3</v>
      </c>
      <c r="AW51" s="208"/>
      <c r="AX51" s="45">
        <v>0.16900000000000001</v>
      </c>
      <c r="AY51" s="45" t="s">
        <v>188</v>
      </c>
      <c r="AZ51" s="44">
        <v>3.0000000000000001E-3</v>
      </c>
      <c r="BA51" s="44">
        <v>1E-3</v>
      </c>
      <c r="BB51" s="44">
        <v>0.71299999999999997</v>
      </c>
      <c r="BC51" s="44">
        <v>4.0000000000000001E-3</v>
      </c>
      <c r="BD51" s="44">
        <v>0.14599999999999999</v>
      </c>
      <c r="BE51" s="44">
        <v>0.13500000000000001</v>
      </c>
      <c r="BF51" s="44">
        <v>1E-3</v>
      </c>
      <c r="BG51" s="44">
        <v>5.9359999999999999</v>
      </c>
      <c r="BH51" s="44">
        <v>1.048</v>
      </c>
      <c r="BI51" s="44">
        <v>2.5579999999999998</v>
      </c>
      <c r="BJ51" s="212">
        <v>4.5999999999999999E-2</v>
      </c>
      <c r="BK51" s="139"/>
      <c r="BL51" s="59" t="s">
        <v>188</v>
      </c>
      <c r="BM51" s="59">
        <f t="shared" si="55"/>
        <v>2.2292690451227641</v>
      </c>
      <c r="BN51" s="59">
        <f t="shared" si="56"/>
        <v>0.16584936098313946</v>
      </c>
      <c r="BO51" s="59" t="s">
        <v>188</v>
      </c>
      <c r="BP51" s="59" t="s">
        <v>188</v>
      </c>
      <c r="BQ51" s="59" t="s">
        <v>188</v>
      </c>
      <c r="BR51" s="59" t="s">
        <v>188</v>
      </c>
      <c r="BS51" s="59" t="s">
        <v>188</v>
      </c>
      <c r="BT51" s="59">
        <f t="shared" si="66"/>
        <v>1.3164763168440076E-3</v>
      </c>
      <c r="BU51" s="59">
        <f>(X51*$K51)/1000</f>
        <v>5.8068375667126994E-4</v>
      </c>
      <c r="BV51" s="59" t="s">
        <v>188</v>
      </c>
      <c r="BW51" s="59">
        <f t="shared" si="77"/>
        <v>-2.8963108593614778E-4</v>
      </c>
      <c r="BX51" s="59">
        <f>(AA51*$K51)/1000</f>
        <v>9.8159516429172949E-2</v>
      </c>
      <c r="BY51" s="59">
        <f t="shared" si="76"/>
        <v>1.2035181753063246E-2</v>
      </c>
      <c r="BZ51" s="59">
        <f t="shared" si="78"/>
        <v>1.1089328289043073E-2</v>
      </c>
      <c r="CA51" s="59">
        <f>(AD51*$K51)/1000</f>
        <v>1.5418598419568556E-3</v>
      </c>
      <c r="CB51" s="59" t="s">
        <v>188</v>
      </c>
      <c r="CC51" s="59" t="s">
        <v>188</v>
      </c>
      <c r="CD51" s="59" t="s">
        <v>188</v>
      </c>
      <c r="CE51" s="59" t="s">
        <v>188</v>
      </c>
      <c r="CF51" s="59" t="s">
        <v>188</v>
      </c>
      <c r="CG51" s="59">
        <f t="shared" si="75"/>
        <v>4.8933029586207535E-3</v>
      </c>
      <c r="CH51" s="59" t="s">
        <v>188</v>
      </c>
      <c r="CI51" s="59" t="s">
        <v>188</v>
      </c>
      <c r="CJ51" s="59" t="s">
        <v>188</v>
      </c>
      <c r="CK51" s="59" t="s">
        <v>188</v>
      </c>
      <c r="CL51" s="59" t="s">
        <v>188</v>
      </c>
      <c r="CM51" s="59" t="s">
        <v>188</v>
      </c>
      <c r="CN51" s="59" t="s">
        <v>188</v>
      </c>
      <c r="CO51" s="59" t="s">
        <v>188</v>
      </c>
      <c r="CP51" s="59">
        <f t="shared" si="79"/>
        <v>1.3534043363570493E-3</v>
      </c>
      <c r="CQ51" s="59">
        <f t="shared" si="79"/>
        <v>3.9749742463852898E-2</v>
      </c>
      <c r="CR51" s="59">
        <f>(AU51*$K51)/1000</f>
        <v>1.3660867562516471E-2</v>
      </c>
      <c r="CS51" s="170">
        <f t="shared" si="80"/>
        <v>1.1749761607588417E-3</v>
      </c>
      <c r="CT51" s="227"/>
      <c r="CU51" s="59">
        <f t="shared" si="40"/>
        <v>51.175005406910053</v>
      </c>
      <c r="CV51" s="59" t="s">
        <v>188</v>
      </c>
      <c r="CW51" s="59">
        <f t="shared" si="43"/>
        <v>0.90843204864337357</v>
      </c>
      <c r="CX51" s="59">
        <f t="shared" si="61"/>
        <v>0.30281068288112456</v>
      </c>
      <c r="CY51" s="59">
        <f t="shared" si="46"/>
        <v>215.90401689424178</v>
      </c>
      <c r="CZ51" s="59">
        <f t="shared" si="47"/>
        <v>1.2112427315244982</v>
      </c>
      <c r="DA51" s="59">
        <f t="shared" si="48"/>
        <v>44.210359700644176</v>
      </c>
      <c r="DB51" s="59">
        <f t="shared" si="65"/>
        <v>40.879442188951813</v>
      </c>
      <c r="DC51" s="59">
        <f t="shared" ref="DC51:DC84" si="81">BF51*$M51</f>
        <v>0.30281068288112456</v>
      </c>
      <c r="DD51" s="59">
        <f t="shared" si="53"/>
        <v>1797.4842135823553</v>
      </c>
      <c r="DE51" s="59">
        <f t="shared" si="51"/>
        <v>317.34559565941851</v>
      </c>
      <c r="DF51" s="59">
        <f t="shared" si="52"/>
        <v>774.58972680991656</v>
      </c>
      <c r="DG51" s="170">
        <f t="shared" si="64"/>
        <v>13.929291412531729</v>
      </c>
      <c r="DM51" s="25">
        <v>0.30281068288112456</v>
      </c>
      <c r="DN51" s="25">
        <v>2.2292690451227641</v>
      </c>
      <c r="DO51" s="57"/>
    </row>
    <row r="52" spans="1:119" s="25" customFormat="1">
      <c r="A52" s="25" t="s">
        <v>283</v>
      </c>
      <c r="B52" s="155">
        <v>5</v>
      </c>
      <c r="C52" s="155">
        <v>3</v>
      </c>
      <c r="D52" s="155">
        <v>2</v>
      </c>
      <c r="E52" s="26" t="s">
        <v>300</v>
      </c>
      <c r="F52" s="27" t="s">
        <v>319</v>
      </c>
      <c r="G52" s="44">
        <v>1.0149999999999999</v>
      </c>
      <c r="H52" s="44">
        <v>30.259</v>
      </c>
      <c r="I52" s="44">
        <f t="shared" si="39"/>
        <v>29.811822660098525</v>
      </c>
      <c r="J52" s="38">
        <v>29.274853801169591</v>
      </c>
      <c r="K52" s="38">
        <f t="shared" si="54"/>
        <v>872.73674992077906</v>
      </c>
      <c r="L52" s="38">
        <v>9.9827127659574462</v>
      </c>
      <c r="M52" s="38">
        <f t="shared" si="63"/>
        <v>297.60286264542503</v>
      </c>
      <c r="N52" s="148"/>
      <c r="O52" s="38" t="s">
        <v>188</v>
      </c>
      <c r="P52" s="38">
        <v>2.8855437460000002</v>
      </c>
      <c r="Q52" s="38">
        <v>0.20596331200000001</v>
      </c>
      <c r="R52" s="38" t="s">
        <v>188</v>
      </c>
      <c r="S52" s="38" t="s">
        <v>188</v>
      </c>
      <c r="T52" s="38" t="s">
        <v>188</v>
      </c>
      <c r="U52" s="38" t="s">
        <v>188</v>
      </c>
      <c r="V52" s="38" t="s">
        <v>188</v>
      </c>
      <c r="W52" s="38">
        <v>2.604505E-3</v>
      </c>
      <c r="X52" s="38" t="s">
        <v>188</v>
      </c>
      <c r="Y52" s="38" t="s">
        <v>188</v>
      </c>
      <c r="Z52" s="38">
        <v>5.023174E-3</v>
      </c>
      <c r="AA52" s="38">
        <v>0.10423065300000001</v>
      </c>
      <c r="AB52" s="38">
        <v>1.2504041E-2</v>
      </c>
      <c r="AC52" s="38">
        <v>6.9782830000000001E-3</v>
      </c>
      <c r="AD52" s="38">
        <v>3.155405E-3</v>
      </c>
      <c r="AE52" s="38" t="s">
        <v>188</v>
      </c>
      <c r="AF52" s="38">
        <v>5.2433150000000001E-3</v>
      </c>
      <c r="AG52" s="38" t="s">
        <v>188</v>
      </c>
      <c r="AH52" s="38" t="s">
        <v>188</v>
      </c>
      <c r="AI52" s="38" t="s">
        <v>188</v>
      </c>
      <c r="AJ52" s="38">
        <v>5.0546840000000003E-3</v>
      </c>
      <c r="AK52" s="38" t="s">
        <v>188</v>
      </c>
      <c r="AL52" s="38" t="s">
        <v>188</v>
      </c>
      <c r="AM52" s="38" t="s">
        <v>188</v>
      </c>
      <c r="AN52" s="38" t="s">
        <v>188</v>
      </c>
      <c r="AO52" s="38" t="s">
        <v>188</v>
      </c>
      <c r="AP52" s="38" t="s">
        <v>188</v>
      </c>
      <c r="AQ52" s="38" t="s">
        <v>188</v>
      </c>
      <c r="AR52" s="38" t="s">
        <v>188</v>
      </c>
      <c r="AS52" s="38">
        <v>2.5452209999999999E-3</v>
      </c>
      <c r="AT52" s="38">
        <v>5.7934907000000001E-2</v>
      </c>
      <c r="AU52" s="38">
        <v>8.756537E-3</v>
      </c>
      <c r="AV52" s="148">
        <v>1.229497E-3</v>
      </c>
      <c r="AW52" s="208"/>
      <c r="AX52" s="45">
        <v>0.16700000000000001</v>
      </c>
      <c r="AY52" s="45" t="s">
        <v>188</v>
      </c>
      <c r="AZ52" s="44">
        <v>3.0000000000000001E-3</v>
      </c>
      <c r="BA52" s="44">
        <v>1E-3</v>
      </c>
      <c r="BB52" s="44">
        <v>0.71299999999999997</v>
      </c>
      <c r="BC52" s="44">
        <v>1E-3</v>
      </c>
      <c r="BD52" s="44">
        <v>0.17199999999999999</v>
      </c>
      <c r="BE52" s="44">
        <v>0.13300000000000001</v>
      </c>
      <c r="BF52" s="44">
        <v>1E-3</v>
      </c>
      <c r="BG52" s="44">
        <v>5.7590000000000003</v>
      </c>
      <c r="BH52" s="44">
        <v>1.0089999999999999</v>
      </c>
      <c r="BI52" s="44">
        <v>2.4910000000000001</v>
      </c>
      <c r="BJ52" s="212">
        <v>6.6000000000000003E-2</v>
      </c>
      <c r="BK52" s="139"/>
      <c r="BL52" s="59" t="s">
        <v>188</v>
      </c>
      <c r="BM52" s="59">
        <f t="shared" si="55"/>
        <v>2.51832007063827</v>
      </c>
      <c r="BN52" s="59">
        <f t="shared" si="56"/>
        <v>0.1797517515177994</v>
      </c>
      <c r="BO52" s="59" t="s">
        <v>188</v>
      </c>
      <c r="BP52" s="59" t="s">
        <v>188</v>
      </c>
      <c r="BQ52" s="59" t="s">
        <v>188</v>
      </c>
      <c r="BR52" s="59" t="s">
        <v>188</v>
      </c>
      <c r="BS52" s="59" t="s">
        <v>188</v>
      </c>
      <c r="BT52" s="59">
        <f t="shared" si="66"/>
        <v>2.273047228852419E-3</v>
      </c>
      <c r="BU52" s="59" t="s">
        <v>188</v>
      </c>
      <c r="BV52" s="59" t="s">
        <v>188</v>
      </c>
      <c r="BW52" s="59">
        <f t="shared" si="77"/>
        <v>4.3839085510465597E-3</v>
      </c>
      <c r="BX52" s="59">
        <f>(AA52*$K52)/1000</f>
        <v>9.0965921341340503E-2</v>
      </c>
      <c r="BY52" s="59">
        <f t="shared" si="76"/>
        <v>1.0912736103216169E-2</v>
      </c>
      <c r="BZ52" s="59">
        <f t="shared" si="78"/>
        <v>6.0902040254474238E-3</v>
      </c>
      <c r="CA52" s="59">
        <f>(AD52*$K52)/1000</f>
        <v>2.7538379043837756E-3</v>
      </c>
      <c r="CB52" s="59" t="s">
        <v>188</v>
      </c>
      <c r="CC52" s="59">
        <f>(AF52*$K52)/1000</f>
        <v>4.5760336919108699E-3</v>
      </c>
      <c r="CD52" s="59" t="s">
        <v>188</v>
      </c>
      <c r="CE52" s="59" t="s">
        <v>188</v>
      </c>
      <c r="CF52" s="59" t="s">
        <v>188</v>
      </c>
      <c r="CG52" s="59">
        <f t="shared" si="75"/>
        <v>4.4114084860365638E-3</v>
      </c>
      <c r="CH52" s="59" t="s">
        <v>188</v>
      </c>
      <c r="CI52" s="59" t="s">
        <v>188</v>
      </c>
      <c r="CJ52" s="59" t="s">
        <v>188</v>
      </c>
      <c r="CK52" s="59" t="s">
        <v>188</v>
      </c>
      <c r="CL52" s="59" t="s">
        <v>188</v>
      </c>
      <c r="CM52" s="59" t="s">
        <v>188</v>
      </c>
      <c r="CN52" s="59" t="s">
        <v>188</v>
      </c>
      <c r="CO52" s="59" t="s">
        <v>188</v>
      </c>
      <c r="CP52" s="59">
        <f t="shared" si="79"/>
        <v>2.2213079033701149E-3</v>
      </c>
      <c r="CQ52" s="59">
        <f t="shared" si="79"/>
        <v>5.0561922442142596E-2</v>
      </c>
      <c r="CR52" s="59">
        <f>(AU52*$K52)/1000</f>
        <v>7.6421516419410487E-3</v>
      </c>
      <c r="CS52" s="170">
        <f t="shared" si="80"/>
        <v>1.0730272158173482E-3</v>
      </c>
      <c r="CT52" s="227"/>
      <c r="CU52" s="59">
        <f t="shared" si="40"/>
        <v>49.699678061785981</v>
      </c>
      <c r="CV52" s="59" t="s">
        <v>188</v>
      </c>
      <c r="CW52" s="59">
        <f t="shared" si="43"/>
        <v>0.89280858793627516</v>
      </c>
      <c r="CX52" s="59">
        <f t="shared" si="61"/>
        <v>0.29760286264542501</v>
      </c>
      <c r="CY52" s="59">
        <f t="shared" si="46"/>
        <v>212.19084106618803</v>
      </c>
      <c r="CZ52" s="59">
        <f t="shared" si="47"/>
        <v>0.29760286264542501</v>
      </c>
      <c r="DA52" s="59">
        <f t="shared" si="48"/>
        <v>51.1876923750131</v>
      </c>
      <c r="DB52" s="59">
        <f t="shared" si="65"/>
        <v>39.581180731841535</v>
      </c>
      <c r="DC52" s="59">
        <f t="shared" si="81"/>
        <v>0.29760286264542501</v>
      </c>
      <c r="DD52" s="59">
        <f t="shared" si="53"/>
        <v>1713.8948859750028</v>
      </c>
      <c r="DE52" s="59">
        <f t="shared" si="51"/>
        <v>300.28128840923381</v>
      </c>
      <c r="DF52" s="59">
        <f t="shared" si="52"/>
        <v>741.32873084975381</v>
      </c>
      <c r="DG52" s="170">
        <f t="shared" si="64"/>
        <v>19.641788934598054</v>
      </c>
      <c r="DM52" s="25">
        <v>0.29760286264542501</v>
      </c>
      <c r="DN52" s="25">
        <v>2.51832007063827</v>
      </c>
      <c r="DO52" s="57"/>
    </row>
    <row r="53" spans="1:119" s="25" customFormat="1">
      <c r="A53" s="25" t="s">
        <v>221</v>
      </c>
      <c r="B53" s="155">
        <v>6</v>
      </c>
      <c r="C53" s="155">
        <v>1</v>
      </c>
      <c r="D53" s="155">
        <v>2</v>
      </c>
      <c r="E53" s="26" t="s">
        <v>300</v>
      </c>
      <c r="F53" s="27" t="s">
        <v>320</v>
      </c>
      <c r="G53" s="44">
        <v>1.004</v>
      </c>
      <c r="H53" s="44">
        <v>30.259</v>
      </c>
      <c r="I53" s="44">
        <f t="shared" si="39"/>
        <v>30.138446215139442</v>
      </c>
      <c r="J53" s="38">
        <v>28.303538175046555</v>
      </c>
      <c r="K53" s="38">
        <f t="shared" si="54"/>
        <v>853.02466298678655</v>
      </c>
      <c r="L53" s="38">
        <v>9.9921156373193174</v>
      </c>
      <c r="M53" s="38">
        <f t="shared" si="63"/>
        <v>301.146839710802</v>
      </c>
      <c r="N53" s="148"/>
      <c r="O53" s="38" t="s">
        <v>188</v>
      </c>
      <c r="P53" s="38">
        <v>3.1108294989999998</v>
      </c>
      <c r="Q53" s="38">
        <v>0.16353573199999999</v>
      </c>
      <c r="R53" s="38" t="s">
        <v>188</v>
      </c>
      <c r="S53" s="38" t="s">
        <v>188</v>
      </c>
      <c r="T53" s="38" t="s">
        <v>188</v>
      </c>
      <c r="U53" s="38" t="s">
        <v>188</v>
      </c>
      <c r="V53" s="38">
        <v>0.1563978</v>
      </c>
      <c r="W53" s="38">
        <v>5.1146280000000004E-3</v>
      </c>
      <c r="X53" s="38" t="s">
        <v>188</v>
      </c>
      <c r="Y53" s="38">
        <v>2.9581220000000001E-3</v>
      </c>
      <c r="Z53" s="38">
        <v>4.6570717999999997E-2</v>
      </c>
      <c r="AA53" s="38" t="s">
        <v>188</v>
      </c>
      <c r="AB53" s="38">
        <v>4.8585771E-2</v>
      </c>
      <c r="AC53" s="38">
        <v>1.2032805000000001E-2</v>
      </c>
      <c r="AD53" s="38" t="s">
        <v>188</v>
      </c>
      <c r="AE53" s="38">
        <v>7.1919410000000003E-3</v>
      </c>
      <c r="AF53" s="38">
        <v>5.5025398000000003E-2</v>
      </c>
      <c r="AG53" s="38">
        <v>2.6648869999999999E-3</v>
      </c>
      <c r="AH53" s="38">
        <v>1.1362726E-2</v>
      </c>
      <c r="AI53" s="38">
        <v>2.397709E-3</v>
      </c>
      <c r="AJ53" s="38">
        <v>5.9095349999999996E-3</v>
      </c>
      <c r="AK53" s="38">
        <v>1.713829E-3</v>
      </c>
      <c r="AL53" s="38" t="s">
        <v>188</v>
      </c>
      <c r="AM53" s="38">
        <v>5.4314999999999995E-4</v>
      </c>
      <c r="AN53" s="38" t="s">
        <v>188</v>
      </c>
      <c r="AO53" s="38" t="s">
        <v>188</v>
      </c>
      <c r="AP53" s="38" t="s">
        <v>188</v>
      </c>
      <c r="AQ53" s="38" t="s">
        <v>188</v>
      </c>
      <c r="AR53" s="38" t="s">
        <v>188</v>
      </c>
      <c r="AS53" s="38" t="s">
        <v>188</v>
      </c>
      <c r="AT53" s="38" t="s">
        <v>313</v>
      </c>
      <c r="AU53" s="38" t="s">
        <v>188</v>
      </c>
      <c r="AV53" s="148">
        <v>2.5444840000000001E-3</v>
      </c>
      <c r="AW53" s="208"/>
      <c r="AX53" s="45">
        <v>0.17499999999999999</v>
      </c>
      <c r="AY53" s="45" t="s">
        <v>188</v>
      </c>
      <c r="AZ53" s="44">
        <v>4.0000000000000001E-3</v>
      </c>
      <c r="BA53" s="44">
        <v>1E-3</v>
      </c>
      <c r="BB53" s="44">
        <v>0.86399999999999999</v>
      </c>
      <c r="BC53" s="44" t="s">
        <v>188</v>
      </c>
      <c r="BD53" s="44">
        <v>0.188</v>
      </c>
      <c r="BE53" s="44">
        <v>0.151</v>
      </c>
      <c r="BF53" s="44">
        <v>1E-3</v>
      </c>
      <c r="BG53" s="44">
        <v>6.1689999999999996</v>
      </c>
      <c r="BH53" s="44">
        <v>1.4570000000000001</v>
      </c>
      <c r="BI53" s="44">
        <v>2.355</v>
      </c>
      <c r="BJ53" s="212">
        <v>8.6999999999999994E-2</v>
      </c>
      <c r="BK53" s="139"/>
      <c r="BL53" s="59" t="s">
        <v>188</v>
      </c>
      <c r="BM53" s="59">
        <f t="shared" si="55"/>
        <v>2.6536142849938287</v>
      </c>
      <c r="BN53" s="59">
        <f t="shared" si="56"/>
        <v>0.13950001267559745</v>
      </c>
      <c r="BO53" s="59" t="s">
        <v>188</v>
      </c>
      <c r="BP53" s="59" t="s">
        <v>188</v>
      </c>
      <c r="BQ53" s="59" t="s">
        <v>188</v>
      </c>
      <c r="BR53" s="59" t="s">
        <v>188</v>
      </c>
      <c r="BS53" s="59">
        <f>(V53*$K53)/1000</f>
        <v>0.13341118063687485</v>
      </c>
      <c r="BT53" s="59">
        <f t="shared" si="66"/>
        <v>4.3629038260027831E-3</v>
      </c>
      <c r="BU53" s="59" t="s">
        <v>188</v>
      </c>
      <c r="BV53" s="59">
        <f>(Y53*$K53)/1000</f>
        <v>2.523351022123799E-3</v>
      </c>
      <c r="BW53" s="59">
        <f t="shared" si="77"/>
        <v>3.972597102700267E-2</v>
      </c>
      <c r="BX53" s="59" t="s">
        <v>188</v>
      </c>
      <c r="BY53" s="59">
        <f t="shared" si="76"/>
        <v>4.1444860933228182E-2</v>
      </c>
      <c r="BZ53" s="59">
        <f t="shared" si="78"/>
        <v>1.0264279429910721E-2</v>
      </c>
      <c r="CA53" s="59" t="s">
        <v>188</v>
      </c>
      <c r="CB53" s="59">
        <f>(AE53*$K53)/1000</f>
        <v>6.134903047745853E-3</v>
      </c>
      <c r="CC53" s="59">
        <f>(AF53*$K53)/1000</f>
        <v>4.69380215846638E-2</v>
      </c>
      <c r="CD53" s="59">
        <f t="shared" ref="CD53:CF55" si="82">(AG53*$K53)/1000</f>
        <v>2.2732143350728683E-3</v>
      </c>
      <c r="CE53" s="59">
        <f t="shared" si="82"/>
        <v>9.6926855167611958E-3</v>
      </c>
      <c r="CF53" s="59">
        <f t="shared" si="82"/>
        <v>2.0453049116653851E-3</v>
      </c>
      <c r="CG53" s="59">
        <f t="shared" si="75"/>
        <v>5.040979101783619E-3</v>
      </c>
      <c r="CH53" s="59">
        <f>(AK53*$K53)/1000</f>
        <v>1.4619384051419815E-3</v>
      </c>
      <c r="CI53" s="59" t="s">
        <v>188</v>
      </c>
      <c r="CJ53" s="59">
        <f>(AM53*$K53)/1000</f>
        <v>4.6332034570127308E-4</v>
      </c>
      <c r="CK53" s="59" t="s">
        <v>188</v>
      </c>
      <c r="CL53" s="59" t="s">
        <v>188</v>
      </c>
      <c r="CM53" s="59" t="s">
        <v>188</v>
      </c>
      <c r="CN53" s="59" t="s">
        <v>188</v>
      </c>
      <c r="CO53" s="59" t="s">
        <v>188</v>
      </c>
      <c r="CP53" s="59" t="s">
        <v>188</v>
      </c>
      <c r="CQ53" s="59" t="s">
        <v>188</v>
      </c>
      <c r="CR53" s="59" t="s">
        <v>188</v>
      </c>
      <c r="CS53" s="170">
        <f t="shared" si="80"/>
        <v>2.1705076065752708E-3</v>
      </c>
      <c r="CT53" s="227"/>
      <c r="CU53" s="59">
        <f t="shared" si="40"/>
        <v>52.700696949390348</v>
      </c>
      <c r="CV53" s="59" t="s">
        <v>188</v>
      </c>
      <c r="CW53" s="59">
        <f t="shared" si="43"/>
        <v>1.2045873588432081</v>
      </c>
      <c r="CX53" s="59">
        <f t="shared" si="61"/>
        <v>0.30114683971080203</v>
      </c>
      <c r="CY53" s="59">
        <f t="shared" si="46"/>
        <v>260.19086951013293</v>
      </c>
      <c r="CZ53" s="59" t="s">
        <v>188</v>
      </c>
      <c r="DA53" s="59">
        <f t="shared" si="48"/>
        <v>56.615605865630776</v>
      </c>
      <c r="DB53" s="59">
        <f t="shared" si="65"/>
        <v>45.473172796331099</v>
      </c>
      <c r="DC53" s="59">
        <f t="shared" si="81"/>
        <v>0.30114683971080203</v>
      </c>
      <c r="DD53" s="59">
        <f t="shared" si="53"/>
        <v>1857.7748541759374</v>
      </c>
      <c r="DE53" s="59">
        <f t="shared" si="51"/>
        <v>438.77094545863855</v>
      </c>
      <c r="DF53" s="59">
        <f t="shared" si="52"/>
        <v>709.20080751893875</v>
      </c>
      <c r="DG53" s="170">
        <f t="shared" si="64"/>
        <v>26.199775054839773</v>
      </c>
      <c r="DM53" s="25">
        <v>0.30114683971080203</v>
      </c>
      <c r="DN53" s="25">
        <v>2.6536142849938287</v>
      </c>
      <c r="DO53" s="57"/>
    </row>
    <row r="54" spans="1:119" s="25" customFormat="1">
      <c r="A54" s="25" t="s">
        <v>221</v>
      </c>
      <c r="B54" s="155">
        <v>6</v>
      </c>
      <c r="C54" s="155">
        <v>2</v>
      </c>
      <c r="D54" s="155">
        <v>2</v>
      </c>
      <c r="E54" s="26" t="s">
        <v>300</v>
      </c>
      <c r="F54" s="27" t="s">
        <v>321</v>
      </c>
      <c r="G54" s="44">
        <v>1.026</v>
      </c>
      <c r="H54" s="44">
        <v>30.259</v>
      </c>
      <c r="I54" s="44">
        <f t="shared" si="39"/>
        <v>29.492202729044834</v>
      </c>
      <c r="J54" s="38">
        <v>30.646341463414632</v>
      </c>
      <c r="K54" s="38">
        <f t="shared" si="54"/>
        <v>903.82811534255688</v>
      </c>
      <c r="L54" s="38">
        <v>9.9586342744583067</v>
      </c>
      <c r="M54" s="38">
        <f t="shared" si="63"/>
        <v>293.70206092673868</v>
      </c>
      <c r="N54" s="148"/>
      <c r="O54" s="38" t="s">
        <v>188</v>
      </c>
      <c r="P54" s="38">
        <v>2.6674694639999998</v>
      </c>
      <c r="Q54" s="38">
        <v>0.25110958900000002</v>
      </c>
      <c r="R54" s="38" t="s">
        <v>188</v>
      </c>
      <c r="S54" s="38" t="s">
        <v>188</v>
      </c>
      <c r="T54" s="38" t="s">
        <v>188</v>
      </c>
      <c r="U54" s="38" t="s">
        <v>188</v>
      </c>
      <c r="V54" s="38">
        <v>8.7198069000000003E-2</v>
      </c>
      <c r="W54" s="38">
        <v>1.2589708E-2</v>
      </c>
      <c r="X54" s="38">
        <v>1.3119789999999999E-2</v>
      </c>
      <c r="Y54" s="38">
        <v>1.2634996000000001E-2</v>
      </c>
      <c r="Z54" s="38">
        <v>2.197591E-3</v>
      </c>
      <c r="AA54" s="38">
        <v>3.3028942999999998E-2</v>
      </c>
      <c r="AB54" s="38">
        <v>4.7089381999999999E-2</v>
      </c>
      <c r="AC54" s="38">
        <v>5.1386749999999997E-3</v>
      </c>
      <c r="AD54" s="38" t="s">
        <v>188</v>
      </c>
      <c r="AE54" s="38">
        <v>2.8342745999999999E-2</v>
      </c>
      <c r="AF54" s="38">
        <v>0.110190778</v>
      </c>
      <c r="AG54" s="38">
        <v>7.8333280000000005E-3</v>
      </c>
      <c r="AH54" s="38">
        <v>3.2946980000000001E-2</v>
      </c>
      <c r="AI54" s="38">
        <v>6.7419799999999998E-3</v>
      </c>
      <c r="AJ54" s="38">
        <v>6.3513939999999998E-3</v>
      </c>
      <c r="AK54" s="38">
        <v>5.766724E-3</v>
      </c>
      <c r="AL54" s="38">
        <v>5.1915100000000003E-4</v>
      </c>
      <c r="AM54" s="38">
        <v>2.7060999999999999E-3</v>
      </c>
      <c r="AN54" s="38" t="s">
        <v>188</v>
      </c>
      <c r="AO54" s="38">
        <v>1.015862E-3</v>
      </c>
      <c r="AP54" s="38" t="s">
        <v>188</v>
      </c>
      <c r="AQ54" s="38">
        <v>5.5951099999999995E-4</v>
      </c>
      <c r="AR54" s="38" t="s">
        <v>188</v>
      </c>
      <c r="AS54" s="38">
        <v>7.0997200000000001E-4</v>
      </c>
      <c r="AT54" s="38">
        <v>2.5582338999999999E-2</v>
      </c>
      <c r="AU54" s="38" t="s">
        <v>188</v>
      </c>
      <c r="AV54" s="148">
        <v>5.1154740000000001E-3</v>
      </c>
      <c r="AW54" s="208"/>
      <c r="AX54" s="45">
        <v>0.16500000000000001</v>
      </c>
      <c r="AY54" s="45" t="s">
        <v>188</v>
      </c>
      <c r="AZ54" s="44">
        <v>4.0000000000000001E-3</v>
      </c>
      <c r="BA54" s="44">
        <v>1E-3</v>
      </c>
      <c r="BB54" s="44">
        <v>0.82699999999999996</v>
      </c>
      <c r="BC54" s="44" t="s">
        <v>188</v>
      </c>
      <c r="BD54" s="44">
        <v>0.19500000000000001</v>
      </c>
      <c r="BE54" s="44">
        <v>0.157</v>
      </c>
      <c r="BF54" s="44">
        <v>1E-3</v>
      </c>
      <c r="BG54" s="44">
        <v>5.827</v>
      </c>
      <c r="BH54" s="44">
        <v>1.4650000000000001</v>
      </c>
      <c r="BI54" s="44">
        <v>2.242</v>
      </c>
      <c r="BJ54" s="212">
        <v>0.08</v>
      </c>
      <c r="BK54" s="139"/>
      <c r="BL54" s="59" t="s">
        <v>188</v>
      </c>
      <c r="BM54" s="59">
        <f t="shared" si="55"/>
        <v>2.4109338983809403</v>
      </c>
      <c r="BN54" s="59">
        <f t="shared" si="56"/>
        <v>0.22695990657031406</v>
      </c>
      <c r="BO54" s="59" t="s">
        <v>188</v>
      </c>
      <c r="BP54" s="59" t="s">
        <v>188</v>
      </c>
      <c r="BQ54" s="59" t="s">
        <v>188</v>
      </c>
      <c r="BR54" s="59" t="s">
        <v>188</v>
      </c>
      <c r="BS54" s="59">
        <f>(V54*$K54)/1000</f>
        <v>7.8812066365780239E-2</v>
      </c>
      <c r="BT54" s="59">
        <f t="shared" si="66"/>
        <v>1.1378932054353112E-2</v>
      </c>
      <c r="BU54" s="59">
        <f>(X54*$K54)/1000</f>
        <v>1.1858035069390123E-2</v>
      </c>
      <c r="BV54" s="59">
        <f>(Y54*$K54)/1000</f>
        <v>1.1419864622040745E-2</v>
      </c>
      <c r="BW54" s="59">
        <f t="shared" si="77"/>
        <v>1.986244531823765E-3</v>
      </c>
      <c r="BX54" s="59">
        <f>(AA54*$K54)/1000</f>
        <v>2.9852487303446737E-2</v>
      </c>
      <c r="BY54" s="59">
        <f t="shared" si="76"/>
        <v>4.2560707385705721E-2</v>
      </c>
      <c r="BZ54" s="59">
        <f t="shared" si="78"/>
        <v>4.6444789406079124E-3</v>
      </c>
      <c r="CA54" s="59" t="s">
        <v>188</v>
      </c>
      <c r="CB54" s="59">
        <f>(AE54*$K54)/1000</f>
        <v>2.5616970700812793E-2</v>
      </c>
      <c r="CC54" s="59">
        <f>(AF54*$K54)/1000</f>
        <v>9.9593523207870072E-2</v>
      </c>
      <c r="CD54" s="59">
        <f t="shared" si="82"/>
        <v>7.0799820831000809E-3</v>
      </c>
      <c r="CE54" s="59">
        <f t="shared" si="82"/>
        <v>2.9778406839628915E-2</v>
      </c>
      <c r="CF54" s="59">
        <f t="shared" si="82"/>
        <v>6.0935910770772116E-3</v>
      </c>
      <c r="CG54" s="59">
        <f t="shared" si="75"/>
        <v>5.7405684688180232E-3</v>
      </c>
      <c r="CH54" s="59">
        <f>(AK54*$K54)/1000</f>
        <v>5.2121272846206912E-3</v>
      </c>
      <c r="CI54" s="59">
        <f>(AL54*$K54)/1000</f>
        <v>4.6922326990820381E-4</v>
      </c>
      <c r="CJ54" s="59">
        <f>(AM54*$K54)/1000</f>
        <v>2.4458492629284932E-3</v>
      </c>
      <c r="CK54" s="59" t="s">
        <v>188</v>
      </c>
      <c r="CL54" s="59">
        <f>(AO54*$K54)/1000</f>
        <v>9.181646369081205E-4</v>
      </c>
      <c r="CM54" s="59" t="s">
        <v>188</v>
      </c>
      <c r="CN54" s="59">
        <f>(AQ54*$K54)/1000</f>
        <v>5.0570177264342927E-4</v>
      </c>
      <c r="CO54" s="59" t="s">
        <v>188</v>
      </c>
      <c r="CP54" s="59">
        <f t="shared" ref="CP54:CQ61" si="83">(AS54*$K54)/1000</f>
        <v>6.4169265470598584E-4</v>
      </c>
      <c r="CQ54" s="59">
        <f t="shared" si="83"/>
        <v>2.3122037244424392E-2</v>
      </c>
      <c r="CR54" s="59" t="s">
        <v>188</v>
      </c>
      <c r="CS54" s="170">
        <f t="shared" si="80"/>
        <v>4.6235092245038509E-3</v>
      </c>
      <c r="CT54" s="227"/>
      <c r="CU54" s="59">
        <f t="shared" si="40"/>
        <v>48.460840052911884</v>
      </c>
      <c r="CV54" s="59" t="s">
        <v>188</v>
      </c>
      <c r="CW54" s="59">
        <f t="shared" ref="CW54:CW84" si="84">AZ54*$M54</f>
        <v>1.1748082437069547</v>
      </c>
      <c r="CX54" s="59">
        <f t="shared" si="61"/>
        <v>0.29370206092673867</v>
      </c>
      <c r="CY54" s="59">
        <f t="shared" si="46"/>
        <v>242.89160438641287</v>
      </c>
      <c r="CZ54" s="59" t="s">
        <v>188</v>
      </c>
      <c r="DA54" s="59">
        <f t="shared" si="48"/>
        <v>57.271901880714047</v>
      </c>
      <c r="DB54" s="59">
        <f t="shared" si="65"/>
        <v>46.111223565497973</v>
      </c>
      <c r="DC54" s="59">
        <f t="shared" si="81"/>
        <v>0.29370206092673867</v>
      </c>
      <c r="DD54" s="59">
        <f t="shared" si="53"/>
        <v>1711.4019090201064</v>
      </c>
      <c r="DE54" s="59">
        <f t="shared" si="51"/>
        <v>430.27351925767221</v>
      </c>
      <c r="DF54" s="59">
        <f t="shared" si="52"/>
        <v>658.48002059774808</v>
      </c>
      <c r="DG54" s="170">
        <f t="shared" si="64"/>
        <v>23.496164874139094</v>
      </c>
      <c r="DM54" s="25">
        <v>0.29370206092673867</v>
      </c>
      <c r="DN54" s="25">
        <v>2.4109338983809403</v>
      </c>
      <c r="DO54" s="57"/>
    </row>
    <row r="55" spans="1:119" s="25" customFormat="1">
      <c r="A55" s="25" t="s">
        <v>221</v>
      </c>
      <c r="B55" s="155">
        <v>6</v>
      </c>
      <c r="C55" s="155">
        <v>3</v>
      </c>
      <c r="D55" s="155">
        <v>2</v>
      </c>
      <c r="E55" s="26" t="s">
        <v>300</v>
      </c>
      <c r="F55" s="27" t="s">
        <v>322</v>
      </c>
      <c r="G55" s="44">
        <v>1</v>
      </c>
      <c r="H55" s="44">
        <v>30.259</v>
      </c>
      <c r="I55" s="44">
        <f t="shared" si="39"/>
        <v>30.259</v>
      </c>
      <c r="J55" s="38">
        <v>30.291015625</v>
      </c>
      <c r="K55" s="38">
        <f t="shared" si="54"/>
        <v>916.57584179687501</v>
      </c>
      <c r="L55" s="38">
        <v>9.9594953519256304</v>
      </c>
      <c r="M55" s="38">
        <f t="shared" si="63"/>
        <v>301.36436985391765</v>
      </c>
      <c r="N55" s="148"/>
      <c r="O55" s="38" t="s">
        <v>188</v>
      </c>
      <c r="P55" s="38">
        <v>3.2558629450000001</v>
      </c>
      <c r="Q55" s="38">
        <v>0.28293444899999998</v>
      </c>
      <c r="R55" s="38" t="s">
        <v>188</v>
      </c>
      <c r="S55" s="38" t="s">
        <v>188</v>
      </c>
      <c r="T55" s="38" t="s">
        <v>188</v>
      </c>
      <c r="U55" s="38" t="s">
        <v>188</v>
      </c>
      <c r="V55" s="38" t="s">
        <v>188</v>
      </c>
      <c r="W55" s="38">
        <v>5.9158140000000001E-3</v>
      </c>
      <c r="X55" s="38">
        <v>4.7441779999999999E-3</v>
      </c>
      <c r="Y55" s="38">
        <v>6.3792959999999996E-3</v>
      </c>
      <c r="Z55" s="38">
        <v>1.4984060000000001E-3</v>
      </c>
      <c r="AA55" s="38">
        <v>2.6550537999999999E-2</v>
      </c>
      <c r="AB55" s="38">
        <v>5.1702399000000003E-2</v>
      </c>
      <c r="AC55" s="38">
        <v>1.9786729999999998E-3</v>
      </c>
      <c r="AD55" s="38" t="s">
        <v>188</v>
      </c>
      <c r="AE55" s="38">
        <v>1.4466768E-2</v>
      </c>
      <c r="AF55" s="38">
        <v>3.6426143000000001E-2</v>
      </c>
      <c r="AG55" s="38">
        <v>5.2485889999999997E-3</v>
      </c>
      <c r="AH55" s="38">
        <v>2.1593714999999999E-2</v>
      </c>
      <c r="AI55" s="38">
        <v>4.5140689999999999E-3</v>
      </c>
      <c r="AJ55" s="38">
        <v>5.9145450000000002E-3</v>
      </c>
      <c r="AK55" s="38">
        <v>3.5800129999999999E-3</v>
      </c>
      <c r="AL55" s="38" t="s">
        <v>188</v>
      </c>
      <c r="AM55" s="38">
        <v>1.9556220000000002E-3</v>
      </c>
      <c r="AN55" s="38" t="s">
        <v>188</v>
      </c>
      <c r="AO55" s="38">
        <v>6.2135399999999996E-4</v>
      </c>
      <c r="AP55" s="38" t="s">
        <v>188</v>
      </c>
      <c r="AQ55" s="38" t="s">
        <v>188</v>
      </c>
      <c r="AR55" s="38" t="s">
        <v>188</v>
      </c>
      <c r="AS55" s="38">
        <v>9.4835799999999995E-4</v>
      </c>
      <c r="AT55" s="38">
        <v>2.5967454000000001E-2</v>
      </c>
      <c r="AU55" s="38" t="s">
        <v>188</v>
      </c>
      <c r="AV55" s="148">
        <v>3.6340180000000001E-3</v>
      </c>
      <c r="AW55" s="208"/>
      <c r="AX55" s="45">
        <v>0.154</v>
      </c>
      <c r="AY55" s="45" t="s">
        <v>188</v>
      </c>
      <c r="AZ55" s="44">
        <v>3.0000000000000001E-3</v>
      </c>
      <c r="BA55" s="44">
        <v>1E-3</v>
      </c>
      <c r="BB55" s="44">
        <v>0.79900000000000004</v>
      </c>
      <c r="BC55" s="44" t="s">
        <v>188</v>
      </c>
      <c r="BD55" s="44">
        <v>0.16800000000000001</v>
      </c>
      <c r="BE55" s="44">
        <v>0.13900000000000001</v>
      </c>
      <c r="BF55" s="44">
        <v>1E-3</v>
      </c>
      <c r="BG55" s="44">
        <v>5.4390000000000001</v>
      </c>
      <c r="BH55" s="44">
        <v>1.3089999999999999</v>
      </c>
      <c r="BI55" s="44">
        <v>2.089</v>
      </c>
      <c r="BJ55" s="212">
        <v>7.1999999999999995E-2</v>
      </c>
      <c r="BK55" s="139"/>
      <c r="BL55" s="59" t="s">
        <v>188</v>
      </c>
      <c r="BM55" s="59">
        <f t="shared" si="55"/>
        <v>2.9842453195886276</v>
      </c>
      <c r="BN55" s="59">
        <f t="shared" si="56"/>
        <v>0.25933088076550997</v>
      </c>
      <c r="BO55" s="59" t="s">
        <v>188</v>
      </c>
      <c r="BP55" s="59" t="s">
        <v>188</v>
      </c>
      <c r="BQ55" s="59" t="s">
        <v>188</v>
      </c>
      <c r="BR55" s="59" t="s">
        <v>188</v>
      </c>
      <c r="BS55" s="59" t="s">
        <v>188</v>
      </c>
      <c r="BT55" s="59">
        <f t="shared" si="66"/>
        <v>5.4222921969637383E-3</v>
      </c>
      <c r="BU55" s="59">
        <f>(X55*$K55)/1000</f>
        <v>4.3483989439842144E-3</v>
      </c>
      <c r="BV55" s="59">
        <f>(Y55*$K55)/1000</f>
        <v>5.8471086012714373E-3</v>
      </c>
      <c r="BW55" s="59">
        <f t="shared" si="77"/>
        <v>1.3734027408034883E-3</v>
      </c>
      <c r="BX55" s="59">
        <f>(AA55*$K55)/1000</f>
        <v>2.4335581717509918E-2</v>
      </c>
      <c r="BY55" s="59">
        <f t="shared" si="76"/>
        <v>4.7389169886342911E-2</v>
      </c>
      <c r="BZ55" s="59">
        <f t="shared" si="78"/>
        <v>1.8136038706157479E-3</v>
      </c>
      <c r="CA55" s="59" t="s">
        <v>188</v>
      </c>
      <c r="CB55" s="59">
        <f>(AE55*$K55)/1000</f>
        <v>1.3259890057680093E-2</v>
      </c>
      <c r="CC55" s="59">
        <f>(AF55*$K55)/1000</f>
        <v>3.3387322683638344E-2</v>
      </c>
      <c r="CD55" s="59">
        <f t="shared" si="82"/>
        <v>4.8107298809208186E-3</v>
      </c>
      <c r="CE55" s="59">
        <f t="shared" si="82"/>
        <v>1.9792277503646805E-2</v>
      </c>
      <c r="CF55" s="59">
        <f t="shared" si="82"/>
        <v>4.1374865936041772E-3</v>
      </c>
      <c r="CG55" s="59">
        <f t="shared" si="75"/>
        <v>5.4211290622204989E-3</v>
      </c>
      <c r="CH55" s="59">
        <f>(AK55*$K55)/1000</f>
        <v>3.281353429118756E-3</v>
      </c>
      <c r="CI55" s="59" t="s">
        <v>188</v>
      </c>
      <c r="CJ55" s="59">
        <f>(AM55*$K55)/1000</f>
        <v>1.7924758808864885E-3</v>
      </c>
      <c r="CK55" s="59" t="s">
        <v>188</v>
      </c>
      <c r="CL55" s="59">
        <f>(AO55*$K55)/1000</f>
        <v>5.6951806560385544E-4</v>
      </c>
      <c r="CM55" s="59" t="s">
        <v>188</v>
      </c>
      <c r="CN55" s="59" t="s">
        <v>188</v>
      </c>
      <c r="CO55" s="59" t="s">
        <v>188</v>
      </c>
      <c r="CP55" s="59">
        <f t="shared" si="83"/>
        <v>8.692420321748008E-4</v>
      </c>
      <c r="CQ55" s="59">
        <f t="shared" si="83"/>
        <v>2.380114100937163E-2</v>
      </c>
      <c r="CR55" s="59" t="s">
        <v>188</v>
      </c>
      <c r="CS55" s="170">
        <f t="shared" si="80"/>
        <v>3.3308531074549962E-3</v>
      </c>
      <c r="CT55" s="227"/>
      <c r="CU55" s="59">
        <f t="shared" si="40"/>
        <v>46.410112957503316</v>
      </c>
      <c r="CV55" s="59" t="s">
        <v>188</v>
      </c>
      <c r="CW55" s="59">
        <f t="shared" si="84"/>
        <v>0.90409310956175293</v>
      </c>
      <c r="CX55" s="59">
        <f t="shared" si="61"/>
        <v>0.30136436985391768</v>
      </c>
      <c r="CY55" s="59">
        <f t="shared" si="46"/>
        <v>240.79013151328022</v>
      </c>
      <c r="CZ55" s="59" t="s">
        <v>188</v>
      </c>
      <c r="DA55" s="59">
        <f t="shared" si="48"/>
        <v>50.62921413545817</v>
      </c>
      <c r="DB55" s="59">
        <f t="shared" si="65"/>
        <v>41.889647409694554</v>
      </c>
      <c r="DC55" s="59">
        <f t="shared" si="81"/>
        <v>0.30136436985391768</v>
      </c>
      <c r="DD55" s="59">
        <f t="shared" si="53"/>
        <v>1639.120807635458</v>
      </c>
      <c r="DE55" s="59">
        <f t="shared" si="51"/>
        <v>394.48596013877818</v>
      </c>
      <c r="DF55" s="59">
        <f t="shared" si="52"/>
        <v>629.55016862483399</v>
      </c>
      <c r="DG55" s="170">
        <f t="shared" si="64"/>
        <v>21.698234629482069</v>
      </c>
      <c r="DM55" s="25">
        <v>0.30136436985391768</v>
      </c>
      <c r="DN55" s="25">
        <v>2.9842453195886276</v>
      </c>
      <c r="DO55" s="57"/>
    </row>
    <row r="56" spans="1:119" s="25" customFormat="1">
      <c r="A56" s="25" t="s">
        <v>290</v>
      </c>
      <c r="B56" s="155">
        <v>7</v>
      </c>
      <c r="C56" s="155">
        <v>1</v>
      </c>
      <c r="D56" s="155">
        <v>2</v>
      </c>
      <c r="E56" s="26" t="s">
        <v>300</v>
      </c>
      <c r="F56" s="27" t="s">
        <v>323</v>
      </c>
      <c r="G56" s="44">
        <v>1.0249999999999999</v>
      </c>
      <c r="H56" s="44">
        <v>30.259</v>
      </c>
      <c r="I56" s="44">
        <f t="shared" si="39"/>
        <v>29.5209756097561</v>
      </c>
      <c r="J56" s="38">
        <v>28.994307400379505</v>
      </c>
      <c r="K56" s="38">
        <f t="shared" si="54"/>
        <v>855.94024158837419</v>
      </c>
      <c r="L56" s="38">
        <v>9.95356442119032</v>
      </c>
      <c r="M56" s="38">
        <f t="shared" si="63"/>
        <v>293.83893250809552</v>
      </c>
      <c r="N56" s="148"/>
      <c r="O56" s="38" t="s">
        <v>188</v>
      </c>
      <c r="P56" s="38">
        <v>5.0869997509999996</v>
      </c>
      <c r="Q56" s="38">
        <v>0.51820016099999999</v>
      </c>
      <c r="R56" s="38" t="s">
        <v>188</v>
      </c>
      <c r="S56" s="38" t="s">
        <v>188</v>
      </c>
      <c r="T56" s="38" t="s">
        <v>188</v>
      </c>
      <c r="U56" s="38" t="s">
        <v>188</v>
      </c>
      <c r="V56" s="38" t="s">
        <v>188</v>
      </c>
      <c r="W56" s="38">
        <v>3.9973389999999999E-3</v>
      </c>
      <c r="X56" s="38" t="s">
        <v>188</v>
      </c>
      <c r="Y56" s="38" t="s">
        <v>188</v>
      </c>
      <c r="Z56" s="38">
        <v>1.6318818999999998E-2</v>
      </c>
      <c r="AA56" s="38">
        <v>3.9578223000000003E-2</v>
      </c>
      <c r="AB56" s="38">
        <v>6.3863075000000005E-2</v>
      </c>
      <c r="AC56" s="38">
        <v>9.1635399999999997E-4</v>
      </c>
      <c r="AD56" s="38" t="s">
        <v>188</v>
      </c>
      <c r="AE56" s="38" t="s">
        <v>188</v>
      </c>
      <c r="AF56" s="38" t="s">
        <v>188</v>
      </c>
      <c r="AG56" s="38" t="s">
        <v>188</v>
      </c>
      <c r="AH56" s="38" t="s">
        <v>188</v>
      </c>
      <c r="AI56" s="38" t="s">
        <v>188</v>
      </c>
      <c r="AJ56" s="38">
        <v>7.144577E-3</v>
      </c>
      <c r="AK56" s="38" t="s">
        <v>188</v>
      </c>
      <c r="AL56" s="38" t="s">
        <v>188</v>
      </c>
      <c r="AM56" s="38" t="s">
        <v>188</v>
      </c>
      <c r="AN56" s="38" t="s">
        <v>188</v>
      </c>
      <c r="AO56" s="38" t="s">
        <v>188</v>
      </c>
      <c r="AP56" s="38" t="s">
        <v>188</v>
      </c>
      <c r="AQ56" s="38" t="s">
        <v>188</v>
      </c>
      <c r="AR56" s="38" t="s">
        <v>188</v>
      </c>
      <c r="AS56" s="38">
        <v>2.5100264000000001E-2</v>
      </c>
      <c r="AT56" s="38">
        <v>3.21578E-2</v>
      </c>
      <c r="AU56" s="38" t="s">
        <v>188</v>
      </c>
      <c r="AV56" s="148" t="s">
        <v>188</v>
      </c>
      <c r="AW56" s="208"/>
      <c r="AX56" s="45">
        <v>0.23599999999999999</v>
      </c>
      <c r="AY56" s="45" t="s">
        <v>188</v>
      </c>
      <c r="AZ56" s="44">
        <v>5.0000000000000001E-3</v>
      </c>
      <c r="BA56" s="44">
        <v>2E-3</v>
      </c>
      <c r="BB56" s="44">
        <v>0.51400000000000001</v>
      </c>
      <c r="BC56" s="44">
        <v>6.0000000000000001E-3</v>
      </c>
      <c r="BD56" s="44">
        <v>8.3000000000000004E-2</v>
      </c>
      <c r="BE56" s="44">
        <v>0.19500000000000001</v>
      </c>
      <c r="BF56" s="44">
        <v>2E-3</v>
      </c>
      <c r="BG56" s="44">
        <v>10.53</v>
      </c>
      <c r="BH56" s="44">
        <v>0.35199999999999998</v>
      </c>
      <c r="BI56" s="44">
        <v>2.9580000000000002</v>
      </c>
      <c r="BJ56" s="212">
        <v>0.10100000000000001</v>
      </c>
      <c r="BK56" s="139"/>
      <c r="BL56" s="59" t="s">
        <v>188</v>
      </c>
      <c r="BM56" s="59">
        <f t="shared" si="55"/>
        <v>4.3541677958309393</v>
      </c>
      <c r="BN56" s="59">
        <f t="shared" si="56"/>
        <v>0.44354837099747441</v>
      </c>
      <c r="BO56" s="59" t="s">
        <v>188</v>
      </c>
      <c r="BP56" s="59" t="s">
        <v>188</v>
      </c>
      <c r="BQ56" s="59" t="s">
        <v>188</v>
      </c>
      <c r="BR56" s="59" t="s">
        <v>188</v>
      </c>
      <c r="BS56" s="59" t="s">
        <v>188</v>
      </c>
      <c r="BT56" s="59">
        <f t="shared" si="66"/>
        <v>3.4214833093706297E-3</v>
      </c>
      <c r="BU56" s="59" t="s">
        <v>188</v>
      </c>
      <c r="BV56" s="59" t="s">
        <v>188</v>
      </c>
      <c r="BW56" s="59">
        <f t="shared" si="77"/>
        <v>1.396793387729695E-2</v>
      </c>
      <c r="BX56" s="59">
        <f>(AA56*$K56)/1000</f>
        <v>3.3876593756258552E-2</v>
      </c>
      <c r="BY56" s="59">
        <f t="shared" si="76"/>
        <v>5.4662975844076464E-2</v>
      </c>
      <c r="BZ56" s="59">
        <f t="shared" si="78"/>
        <v>7.8434426414047303E-4</v>
      </c>
      <c r="CA56" s="59" t="s">
        <v>188</v>
      </c>
      <c r="CB56" s="59" t="s">
        <v>188</v>
      </c>
      <c r="CC56" s="59" t="s">
        <v>188</v>
      </c>
      <c r="CD56" s="59" t="s">
        <v>188</v>
      </c>
      <c r="CE56" s="59" t="s">
        <v>188</v>
      </c>
      <c r="CF56" s="59" t="s">
        <v>188</v>
      </c>
      <c r="CG56" s="59">
        <f t="shared" si="75"/>
        <v>6.1153309634267424E-3</v>
      </c>
      <c r="CH56" s="59" t="s">
        <v>188</v>
      </c>
      <c r="CI56" s="59" t="s">
        <v>188</v>
      </c>
      <c r="CJ56" s="59" t="s">
        <v>188</v>
      </c>
      <c r="CK56" s="59" t="s">
        <v>188</v>
      </c>
      <c r="CL56" s="59" t="s">
        <v>188</v>
      </c>
      <c r="CM56" s="59" t="s">
        <v>188</v>
      </c>
      <c r="CN56" s="59" t="s">
        <v>188</v>
      </c>
      <c r="CO56" s="59" t="s">
        <v>188</v>
      </c>
      <c r="CP56" s="59">
        <f t="shared" si="83"/>
        <v>2.1484326032091969E-2</v>
      </c>
      <c r="CQ56" s="59">
        <f t="shared" si="83"/>
        <v>2.7525155100950618E-2</v>
      </c>
      <c r="CR56" s="59" t="s">
        <v>188</v>
      </c>
      <c r="CS56" s="170" t="s">
        <v>188</v>
      </c>
      <c r="CT56" s="227"/>
      <c r="CU56" s="59">
        <f t="shared" si="40"/>
        <v>69.34598807191054</v>
      </c>
      <c r="CV56" s="59" t="s">
        <v>188</v>
      </c>
      <c r="CW56" s="59">
        <f t="shared" si="84"/>
        <v>1.4691946625404777</v>
      </c>
      <c r="CX56" s="59">
        <f t="shared" si="61"/>
        <v>0.58767786501619101</v>
      </c>
      <c r="CY56" s="59">
        <f t="shared" si="46"/>
        <v>151.03321130916109</v>
      </c>
      <c r="CZ56" s="59">
        <f t="shared" si="47"/>
        <v>1.7630335950485732</v>
      </c>
      <c r="DA56" s="59">
        <f t="shared" si="48"/>
        <v>24.388631398171931</v>
      </c>
      <c r="DB56" s="59">
        <f t="shared" si="65"/>
        <v>57.298591839078632</v>
      </c>
      <c r="DC56" s="59">
        <f t="shared" si="81"/>
        <v>0.58767786501619101</v>
      </c>
      <c r="DD56" s="59">
        <f t="shared" si="53"/>
        <v>3094.1239593102455</v>
      </c>
      <c r="DE56" s="59">
        <f t="shared" si="51"/>
        <v>103.43130424284962</v>
      </c>
      <c r="DF56" s="59">
        <f t="shared" si="52"/>
        <v>869.17556235894665</v>
      </c>
      <c r="DG56" s="170">
        <f t="shared" si="64"/>
        <v>29.677732183317652</v>
      </c>
      <c r="DM56" s="25">
        <v>0.58767786501619101</v>
      </c>
      <c r="DN56" s="25">
        <v>4.3541677958309393</v>
      </c>
      <c r="DO56" s="57"/>
    </row>
    <row r="57" spans="1:119" s="25" customFormat="1">
      <c r="A57" s="25" t="s">
        <v>290</v>
      </c>
      <c r="B57" s="155">
        <v>7</v>
      </c>
      <c r="C57" s="155">
        <v>2</v>
      </c>
      <c r="D57" s="155">
        <v>2</v>
      </c>
      <c r="E57" s="26" t="s">
        <v>300</v>
      </c>
      <c r="F57" s="27" t="s">
        <v>324</v>
      </c>
      <c r="G57" s="44">
        <v>1.0109999999999999</v>
      </c>
      <c r="H57" s="44">
        <v>30.259</v>
      </c>
      <c r="I57" s="44">
        <f t="shared" si="39"/>
        <v>29.929772502472801</v>
      </c>
      <c r="J57" s="38">
        <v>29.437984496124031</v>
      </c>
      <c r="K57" s="38">
        <f t="shared" si="54"/>
        <v>881.0721789003137</v>
      </c>
      <c r="L57" s="38">
        <v>10.02342704149933</v>
      </c>
      <c r="M57" s="38">
        <f t="shared" si="63"/>
        <v>299.99889104720893</v>
      </c>
      <c r="N57" s="148"/>
      <c r="O57" s="38" t="s">
        <v>188</v>
      </c>
      <c r="P57" s="38">
        <v>4.7074505999999996</v>
      </c>
      <c r="Q57" s="38">
        <v>0.48492974300000002</v>
      </c>
      <c r="R57" s="38" t="s">
        <v>188</v>
      </c>
      <c r="S57" s="38" t="s">
        <v>188</v>
      </c>
      <c r="T57" s="38" t="s">
        <v>188</v>
      </c>
      <c r="U57" s="38" t="s">
        <v>188</v>
      </c>
      <c r="V57" s="38" t="s">
        <v>188</v>
      </c>
      <c r="W57" s="38">
        <v>3.539515E-3</v>
      </c>
      <c r="X57" s="38" t="s">
        <v>188</v>
      </c>
      <c r="Y57" s="38" t="s">
        <v>188</v>
      </c>
      <c r="Z57" s="38">
        <v>1.8408329000000001E-2</v>
      </c>
      <c r="AA57" s="38">
        <v>5.1018566000000001E-2</v>
      </c>
      <c r="AB57" s="38">
        <v>6.4472973000000003E-2</v>
      </c>
      <c r="AC57" s="38" t="s">
        <v>188</v>
      </c>
      <c r="AD57" s="38" t="s">
        <v>188</v>
      </c>
      <c r="AE57" s="38" t="s">
        <v>188</v>
      </c>
      <c r="AF57" s="38" t="s">
        <v>188</v>
      </c>
      <c r="AG57" s="38" t="s">
        <v>188</v>
      </c>
      <c r="AH57" s="38" t="s">
        <v>188</v>
      </c>
      <c r="AI57" s="38" t="s">
        <v>188</v>
      </c>
      <c r="AJ57" s="38">
        <v>6.5698290000000001E-3</v>
      </c>
      <c r="AK57" s="38" t="s">
        <v>188</v>
      </c>
      <c r="AL57" s="38" t="s">
        <v>188</v>
      </c>
      <c r="AM57" s="38" t="s">
        <v>188</v>
      </c>
      <c r="AN57" s="38" t="s">
        <v>188</v>
      </c>
      <c r="AO57" s="38" t="s">
        <v>188</v>
      </c>
      <c r="AP57" s="38" t="s">
        <v>188</v>
      </c>
      <c r="AQ57" s="38" t="s">
        <v>188</v>
      </c>
      <c r="AR57" s="38" t="s">
        <v>188</v>
      </c>
      <c r="AS57" s="38">
        <v>3.6537761000000002E-2</v>
      </c>
      <c r="AT57" s="38">
        <v>4.2676430000000001E-2</v>
      </c>
      <c r="AU57" s="38" t="s">
        <v>188</v>
      </c>
      <c r="AV57" s="148" t="s">
        <v>188</v>
      </c>
      <c r="AW57" s="208"/>
      <c r="AX57" s="45">
        <v>0.224</v>
      </c>
      <c r="AY57" s="45" t="s">
        <v>188</v>
      </c>
      <c r="AZ57" s="44">
        <v>3.0000000000000001E-3</v>
      </c>
      <c r="BA57" s="44">
        <v>2E-3</v>
      </c>
      <c r="BB57" s="44">
        <v>0.52600000000000002</v>
      </c>
      <c r="BC57" s="44" t="s">
        <v>188</v>
      </c>
      <c r="BD57" s="44">
        <v>6.9000000000000006E-2</v>
      </c>
      <c r="BE57" s="44">
        <v>0.187</v>
      </c>
      <c r="BF57" s="44">
        <v>2E-3</v>
      </c>
      <c r="BG57" s="44">
        <v>10.042</v>
      </c>
      <c r="BH57" s="44">
        <v>0.34</v>
      </c>
      <c r="BI57" s="44">
        <v>2.8410000000000002</v>
      </c>
      <c r="BJ57" s="212">
        <v>8.2000000000000003E-2</v>
      </c>
      <c r="BK57" s="139"/>
      <c r="BL57" s="59" t="s">
        <v>188</v>
      </c>
      <c r="BM57" s="59">
        <f t="shared" si="55"/>
        <v>4.1476037572075883</v>
      </c>
      <c r="BN57" s="59">
        <f t="shared" si="56"/>
        <v>0.42725810527857921</v>
      </c>
      <c r="BO57" s="59" t="s">
        <v>188</v>
      </c>
      <c r="BP57" s="59" t="s">
        <v>188</v>
      </c>
      <c r="BQ57" s="59" t="s">
        <v>188</v>
      </c>
      <c r="BR57" s="59" t="s">
        <v>188</v>
      </c>
      <c r="BS57" s="59" t="s">
        <v>188</v>
      </c>
      <c r="BT57" s="59">
        <f t="shared" si="66"/>
        <v>3.118568193300344E-3</v>
      </c>
      <c r="BU57" s="59" t="s">
        <v>188</v>
      </c>
      <c r="BV57" s="59" t="s">
        <v>188</v>
      </c>
      <c r="BW57" s="59">
        <f t="shared" si="77"/>
        <v>1.6219066541943834E-2</v>
      </c>
      <c r="BX57" s="59">
        <f>(AA57*$K57)/1000</f>
        <v>4.4951039109989467E-2</v>
      </c>
      <c r="BY57" s="59">
        <f t="shared" si="76"/>
        <v>5.6805342801291098E-2</v>
      </c>
      <c r="BZ57" s="59" t="s">
        <v>188</v>
      </c>
      <c r="CA57" s="59" t="s">
        <v>188</v>
      </c>
      <c r="CB57" s="59" t="s">
        <v>188</v>
      </c>
      <c r="CC57" s="59" t="s">
        <v>188</v>
      </c>
      <c r="CD57" s="59" t="s">
        <v>188</v>
      </c>
      <c r="CE57" s="59" t="s">
        <v>188</v>
      </c>
      <c r="CF57" s="59" t="s">
        <v>188</v>
      </c>
      <c r="CG57" s="59">
        <f t="shared" si="75"/>
        <v>5.7884935520324697E-3</v>
      </c>
      <c r="CH57" s="59" t="s">
        <v>188</v>
      </c>
      <c r="CI57" s="59" t="s">
        <v>188</v>
      </c>
      <c r="CJ57" s="59" t="s">
        <v>188</v>
      </c>
      <c r="CK57" s="59" t="s">
        <v>188</v>
      </c>
      <c r="CL57" s="59" t="s">
        <v>188</v>
      </c>
      <c r="CM57" s="59" t="s">
        <v>188</v>
      </c>
      <c r="CN57" s="59" t="s">
        <v>188</v>
      </c>
      <c r="CO57" s="59" t="s">
        <v>188</v>
      </c>
      <c r="CP57" s="59">
        <f t="shared" si="83"/>
        <v>3.2192404696408911E-2</v>
      </c>
      <c r="CQ57" s="59">
        <f t="shared" si="83"/>
        <v>3.760101516778671E-2</v>
      </c>
      <c r="CR57" s="59" t="s">
        <v>188</v>
      </c>
      <c r="CS57" s="170" t="s">
        <v>188</v>
      </c>
      <c r="CT57" s="227"/>
      <c r="CU57" s="59">
        <f t="shared" si="40"/>
        <v>67.199751594574806</v>
      </c>
      <c r="CV57" s="59" t="s">
        <v>188</v>
      </c>
      <c r="CW57" s="59">
        <f t="shared" si="84"/>
        <v>0.89999667314162679</v>
      </c>
      <c r="CX57" s="59">
        <f t="shared" si="61"/>
        <v>0.5999977820944179</v>
      </c>
      <c r="CY57" s="59">
        <f t="shared" ref="CY57:CY84" si="85">BB57*$M57</f>
        <v>157.79941669083189</v>
      </c>
      <c r="CZ57" s="59" t="s">
        <v>188</v>
      </c>
      <c r="DA57" s="59">
        <f t="shared" si="48"/>
        <v>20.699923482257418</v>
      </c>
      <c r="DB57" s="59">
        <f t="shared" si="65"/>
        <v>56.099792625828073</v>
      </c>
      <c r="DC57" s="59">
        <f t="shared" si="81"/>
        <v>0.5999977820944179</v>
      </c>
      <c r="DD57" s="59">
        <f t="shared" si="53"/>
        <v>3012.5888638960719</v>
      </c>
      <c r="DE57" s="59">
        <f t="shared" si="51"/>
        <v>101.99962295605104</v>
      </c>
      <c r="DF57" s="59">
        <f t="shared" si="52"/>
        <v>852.29684946512066</v>
      </c>
      <c r="DG57" s="170">
        <f t="shared" si="64"/>
        <v>24.599909065871135</v>
      </c>
      <c r="DM57" s="25">
        <v>0.5999977820944179</v>
      </c>
      <c r="DN57" s="25">
        <v>4.1476037572075883</v>
      </c>
      <c r="DO57" s="57"/>
    </row>
    <row r="58" spans="1:119" s="25" customFormat="1">
      <c r="A58" s="25" t="s">
        <v>290</v>
      </c>
      <c r="B58" s="155">
        <v>7</v>
      </c>
      <c r="C58" s="155">
        <v>3</v>
      </c>
      <c r="D58" s="155">
        <v>2</v>
      </c>
      <c r="E58" s="26" t="s">
        <v>300</v>
      </c>
      <c r="F58" s="27" t="s">
        <v>325</v>
      </c>
      <c r="G58" s="44">
        <v>1.028</v>
      </c>
      <c r="H58" s="44">
        <v>30.259</v>
      </c>
      <c r="I58" s="44">
        <f t="shared" si="39"/>
        <v>29.434824902723737</v>
      </c>
      <c r="J58" s="38">
        <v>30.163742690058481</v>
      </c>
      <c r="K58" s="38">
        <f t="shared" si="54"/>
        <v>887.86448449268448</v>
      </c>
      <c r="L58" s="38">
        <v>10.024798927613942</v>
      </c>
      <c r="M58" s="38">
        <f t="shared" si="63"/>
        <v>295.07820111932904</v>
      </c>
      <c r="N58" s="148"/>
      <c r="O58" s="38" t="s">
        <v>188</v>
      </c>
      <c r="P58" s="38">
        <v>4.8516771490000004</v>
      </c>
      <c r="Q58" s="38">
        <v>0.38025561400000002</v>
      </c>
      <c r="R58" s="38" t="s">
        <v>188</v>
      </c>
      <c r="S58" s="38" t="s">
        <v>188</v>
      </c>
      <c r="T58" s="38" t="s">
        <v>188</v>
      </c>
      <c r="U58" s="38" t="s">
        <v>188</v>
      </c>
      <c r="V58" s="38" t="s">
        <v>188</v>
      </c>
      <c r="W58" s="38">
        <v>2.3570470000000001E-3</v>
      </c>
      <c r="X58" s="38" t="s">
        <v>188</v>
      </c>
      <c r="Y58" s="38" t="s">
        <v>188</v>
      </c>
      <c r="Z58" s="38">
        <v>1.530567E-3</v>
      </c>
      <c r="AA58" s="38" t="s">
        <v>188</v>
      </c>
      <c r="AB58" s="38">
        <v>6.2087384000000002E-2</v>
      </c>
      <c r="AC58" s="38" t="s">
        <v>188</v>
      </c>
      <c r="AD58" s="38" t="s">
        <v>188</v>
      </c>
      <c r="AE58" s="38" t="s">
        <v>188</v>
      </c>
      <c r="AF58" s="38">
        <v>1.3647819999999999E-3</v>
      </c>
      <c r="AG58" s="38" t="s">
        <v>188</v>
      </c>
      <c r="AH58" s="38" t="s">
        <v>188</v>
      </c>
      <c r="AI58" s="38" t="s">
        <v>188</v>
      </c>
      <c r="AJ58" s="38">
        <v>6.7157370000000003E-3</v>
      </c>
      <c r="AK58" s="38" t="s">
        <v>188</v>
      </c>
      <c r="AL58" s="38" t="s">
        <v>188</v>
      </c>
      <c r="AM58" s="38" t="s">
        <v>188</v>
      </c>
      <c r="AN58" s="38" t="s">
        <v>188</v>
      </c>
      <c r="AO58" s="38" t="s">
        <v>188</v>
      </c>
      <c r="AP58" s="38" t="s">
        <v>188</v>
      </c>
      <c r="AQ58" s="38" t="s">
        <v>188</v>
      </c>
      <c r="AR58" s="38" t="s">
        <v>188</v>
      </c>
      <c r="AS58" s="38">
        <v>1.851414E-3</v>
      </c>
      <c r="AT58" s="38">
        <v>1.2039775000000001E-2</v>
      </c>
      <c r="AU58" s="38" t="s">
        <v>188</v>
      </c>
      <c r="AV58" s="148" t="s">
        <v>188</v>
      </c>
      <c r="AW58" s="208"/>
      <c r="AX58" s="45">
        <v>0.224</v>
      </c>
      <c r="AY58" s="45" t="s">
        <v>188</v>
      </c>
      <c r="AZ58" s="44">
        <v>2E-3</v>
      </c>
      <c r="BA58" s="44">
        <v>2E-3</v>
      </c>
      <c r="BB58" s="44">
        <v>0.53800000000000003</v>
      </c>
      <c r="BC58" s="44" t="s">
        <v>188</v>
      </c>
      <c r="BD58" s="44">
        <v>0.08</v>
      </c>
      <c r="BE58" s="44">
        <v>0.19500000000000001</v>
      </c>
      <c r="BF58" s="44">
        <v>2E-3</v>
      </c>
      <c r="BG58" s="44">
        <v>10.032</v>
      </c>
      <c r="BH58" s="44">
        <v>0.32700000000000001</v>
      </c>
      <c r="BI58" s="44">
        <v>2.8180000000000001</v>
      </c>
      <c r="BJ58" s="212">
        <v>8.3000000000000004E-2</v>
      </c>
      <c r="BK58" s="139"/>
      <c r="BL58" s="59" t="s">
        <v>188</v>
      </c>
      <c r="BM58" s="59">
        <f t="shared" si="55"/>
        <v>4.3076318308218227</v>
      </c>
      <c r="BN58" s="59">
        <f t="shared" si="56"/>
        <v>0.33761545469955923</v>
      </c>
      <c r="BO58" s="59" t="s">
        <v>188</v>
      </c>
      <c r="BP58" s="59" t="s">
        <v>188</v>
      </c>
      <c r="BQ58" s="59" t="s">
        <v>188</v>
      </c>
      <c r="BR58" s="59" t="s">
        <v>188</v>
      </c>
      <c r="BS58" s="59" t="s">
        <v>188</v>
      </c>
      <c r="BT58" s="59">
        <f t="shared" si="66"/>
        <v>2.0927383195800285E-3</v>
      </c>
      <c r="BU58" s="59" t="s">
        <v>188</v>
      </c>
      <c r="BV58" s="59" t="s">
        <v>188</v>
      </c>
      <c r="BW58" s="59">
        <f t="shared" si="77"/>
        <v>1.3589360804365147E-3</v>
      </c>
      <c r="BX58" s="59" t="s">
        <v>188</v>
      </c>
      <c r="BY58" s="59">
        <f t="shared" si="76"/>
        <v>5.5125183188659346E-2</v>
      </c>
      <c r="BZ58" s="59" t="s">
        <v>188</v>
      </c>
      <c r="CA58" s="59" t="s">
        <v>188</v>
      </c>
      <c r="CB58" s="59" t="s">
        <v>188</v>
      </c>
      <c r="CC58" s="59">
        <f>(AF58*$K58)/1000</f>
        <v>1.211741466874895E-3</v>
      </c>
      <c r="CD58" s="59" t="s">
        <v>188</v>
      </c>
      <c r="CE58" s="59" t="s">
        <v>188</v>
      </c>
      <c r="CF58" s="59" t="s">
        <v>188</v>
      </c>
      <c r="CG58" s="59">
        <f t="shared" si="75"/>
        <v>5.9626643694934475E-3</v>
      </c>
      <c r="CH58" s="59" t="s">
        <v>188</v>
      </c>
      <c r="CI58" s="59" t="s">
        <v>188</v>
      </c>
      <c r="CJ58" s="59" t="s">
        <v>188</v>
      </c>
      <c r="CK58" s="59" t="s">
        <v>188</v>
      </c>
      <c r="CL58" s="59" t="s">
        <v>188</v>
      </c>
      <c r="CM58" s="59" t="s">
        <v>188</v>
      </c>
      <c r="CN58" s="59" t="s">
        <v>188</v>
      </c>
      <c r="CO58" s="59" t="s">
        <v>188</v>
      </c>
      <c r="CP58" s="59">
        <f t="shared" si="83"/>
        <v>1.643804736692539E-3</v>
      </c>
      <c r="CQ58" s="59">
        <f t="shared" si="83"/>
        <v>1.0689688623782912E-2</v>
      </c>
      <c r="CR58" s="59" t="s">
        <v>188</v>
      </c>
      <c r="CS58" s="170" t="s">
        <v>188</v>
      </c>
      <c r="CT58" s="227"/>
      <c r="CU58" s="59">
        <f t="shared" si="40"/>
        <v>66.097517050729707</v>
      </c>
      <c r="CV58" s="59" t="s">
        <v>188</v>
      </c>
      <c r="CW58" s="59">
        <f t="shared" si="84"/>
        <v>0.59015640223865806</v>
      </c>
      <c r="CX58" s="59">
        <f t="shared" si="61"/>
        <v>0.59015640223865806</v>
      </c>
      <c r="CY58" s="59">
        <f t="shared" si="85"/>
        <v>158.75207220219903</v>
      </c>
      <c r="CZ58" s="59" t="s">
        <v>188</v>
      </c>
      <c r="DA58" s="59">
        <f t="shared" si="48"/>
        <v>23.606256089546324</v>
      </c>
      <c r="DB58" s="59">
        <f t="shared" si="65"/>
        <v>57.540249218269167</v>
      </c>
      <c r="DC58" s="59">
        <f t="shared" si="81"/>
        <v>0.59015640223865806</v>
      </c>
      <c r="DD58" s="59">
        <f t="shared" si="53"/>
        <v>2960.224513629109</v>
      </c>
      <c r="DE58" s="59">
        <f t="shared" si="51"/>
        <v>96.490571766020594</v>
      </c>
      <c r="DF58" s="59">
        <f t="shared" si="52"/>
        <v>831.53037075426926</v>
      </c>
      <c r="DG58" s="170">
        <f t="shared" si="64"/>
        <v>24.491490692904311</v>
      </c>
      <c r="DM58" s="25">
        <v>0.59015640223865806</v>
      </c>
      <c r="DN58" s="25">
        <v>4.3076318308218227</v>
      </c>
      <c r="DO58" s="57"/>
    </row>
    <row r="59" spans="1:119" s="25" customFormat="1">
      <c r="A59" s="25" t="s">
        <v>224</v>
      </c>
      <c r="B59" s="155">
        <v>8</v>
      </c>
      <c r="C59" s="155">
        <v>1</v>
      </c>
      <c r="D59" s="155">
        <v>2</v>
      </c>
      <c r="E59" s="26" t="s">
        <v>300</v>
      </c>
      <c r="F59" s="27" t="s">
        <v>326</v>
      </c>
      <c r="G59" s="44">
        <v>1.0169999999999999</v>
      </c>
      <c r="H59" s="44">
        <v>30.259</v>
      </c>
      <c r="I59" s="44">
        <f t="shared" si="39"/>
        <v>29.753195673549659</v>
      </c>
      <c r="J59" s="38">
        <v>31.076923076923077</v>
      </c>
      <c r="K59" s="38">
        <f t="shared" si="54"/>
        <v>924.63777323954321</v>
      </c>
      <c r="L59" s="38">
        <v>9.989473684210525</v>
      </c>
      <c r="M59" s="38">
        <f t="shared" si="63"/>
        <v>297.21876520209076</v>
      </c>
      <c r="N59" s="148"/>
      <c r="O59" s="38" t="s">
        <v>188</v>
      </c>
      <c r="P59" s="38">
        <v>1.952268943</v>
      </c>
      <c r="Q59" s="38">
        <v>0.45643071200000002</v>
      </c>
      <c r="R59" s="38" t="s">
        <v>188</v>
      </c>
      <c r="S59" s="38">
        <v>4.9609501E-2</v>
      </c>
      <c r="T59" s="38">
        <v>0.30062150399999998</v>
      </c>
      <c r="U59" s="38" t="s">
        <v>188</v>
      </c>
      <c r="V59" s="38" t="s">
        <v>188</v>
      </c>
      <c r="W59" s="38">
        <v>8.7345760000000008E-3</v>
      </c>
      <c r="X59" s="38">
        <v>1.47367E-4</v>
      </c>
      <c r="Y59" s="38">
        <v>7.3104199999999998E-3</v>
      </c>
      <c r="Z59" s="38">
        <v>1.058001E-3</v>
      </c>
      <c r="AA59" s="38">
        <v>6.5148700000000002E-5</v>
      </c>
      <c r="AB59" s="38">
        <v>1.4686057000000001E-2</v>
      </c>
      <c r="AC59" s="38" t="s">
        <v>188</v>
      </c>
      <c r="AD59" s="38" t="s">
        <v>188</v>
      </c>
      <c r="AE59" s="38">
        <v>8.2533090000000003E-3</v>
      </c>
      <c r="AF59" s="38">
        <v>2.2910725999999999E-2</v>
      </c>
      <c r="AG59" s="38">
        <v>3.4358079999999998E-3</v>
      </c>
      <c r="AH59" s="38">
        <v>1.595825E-2</v>
      </c>
      <c r="AI59" s="38">
        <v>3.896755E-3</v>
      </c>
      <c r="AJ59" s="38">
        <v>4.4958919999999996E-3</v>
      </c>
      <c r="AK59" s="38">
        <v>4.8175450000000003E-3</v>
      </c>
      <c r="AL59" s="38" t="s">
        <v>188</v>
      </c>
      <c r="AM59" s="38">
        <v>2.636354E-3</v>
      </c>
      <c r="AN59" s="38" t="s">
        <v>188</v>
      </c>
      <c r="AO59" s="38">
        <v>6.0284100000000001E-4</v>
      </c>
      <c r="AP59" s="38" t="s">
        <v>188</v>
      </c>
      <c r="AQ59" s="38" t="s">
        <v>188</v>
      </c>
      <c r="AR59" s="38" t="s">
        <v>188</v>
      </c>
      <c r="AS59" s="38">
        <v>1.501222E-3</v>
      </c>
      <c r="AT59" s="38">
        <v>1.5912868E-2</v>
      </c>
      <c r="AU59" s="38" t="s">
        <v>188</v>
      </c>
      <c r="AV59" s="148">
        <v>4.790926E-3</v>
      </c>
      <c r="AW59" s="208"/>
      <c r="AX59" s="45">
        <v>0.22500000000000001</v>
      </c>
      <c r="AY59" s="45" t="s">
        <v>188</v>
      </c>
      <c r="AZ59" s="44">
        <v>5.0000000000000001E-3</v>
      </c>
      <c r="BA59" s="44">
        <v>2E-3</v>
      </c>
      <c r="BB59" s="44">
        <v>0.248</v>
      </c>
      <c r="BC59" s="44" t="s">
        <v>188</v>
      </c>
      <c r="BD59" s="44">
        <v>0.30099999999999999</v>
      </c>
      <c r="BE59" s="44">
        <v>0.14499999999999999</v>
      </c>
      <c r="BF59" s="44">
        <v>3.0000000000000001E-3</v>
      </c>
      <c r="BG59" s="44">
        <v>7.56</v>
      </c>
      <c r="BH59" s="44">
        <v>1.4390000000000001</v>
      </c>
      <c r="BI59" s="44">
        <v>2.9089999999999998</v>
      </c>
      <c r="BJ59" s="212">
        <v>0.14899999999999999</v>
      </c>
      <c r="BK59" s="139"/>
      <c r="BL59" s="59" t="s">
        <v>188</v>
      </c>
      <c r="BM59" s="59">
        <f t="shared" si="55"/>
        <v>1.8051416082202367</v>
      </c>
      <c r="BN59" s="59">
        <f t="shared" si="56"/>
        <v>0.42203307718181932</v>
      </c>
      <c r="BO59" s="59" t="s">
        <v>188</v>
      </c>
      <c r="BP59" s="59">
        <f t="shared" ref="BP59:BP79" si="86">(S59*$K59)/1000</f>
        <v>4.5870818536164891E-2</v>
      </c>
      <c r="BQ59" s="59">
        <f t="shared" ref="BQ59:BQ79" si="87">(T59*$K59)/1000</f>
        <v>0.27796599804648242</v>
      </c>
      <c r="BR59" s="59" t="s">
        <v>188</v>
      </c>
      <c r="BS59" s="59" t="s">
        <v>188</v>
      </c>
      <c r="BT59" s="59">
        <f t="shared" si="66"/>
        <v>8.0763189028315568E-3</v>
      </c>
      <c r="BU59" s="59">
        <f t="shared" ref="BU59:BV61" si="88">(X59*$K59)/1000</f>
        <v>1.3626109472899176E-4</v>
      </c>
      <c r="BV59" s="59">
        <f t="shared" si="88"/>
        <v>6.7594904702458214E-3</v>
      </c>
      <c r="BW59" s="59">
        <f t="shared" si="77"/>
        <v>9.7826768872521E-4</v>
      </c>
      <c r="BX59" s="59">
        <f>(AA59*$K59)/1000</f>
        <v>6.0238948897451033E-5</v>
      </c>
      <c r="BY59" s="59">
        <f t="shared" si="76"/>
        <v>1.3579283042149006E-2</v>
      </c>
      <c r="BZ59" s="59" t="s">
        <v>188</v>
      </c>
      <c r="CA59" s="59" t="s">
        <v>188</v>
      </c>
      <c r="CB59" s="59">
        <f t="shared" ref="CB59:CB67" si="89">(AE59*$K59)/1000</f>
        <v>7.631321255617881E-3</v>
      </c>
      <c r="CC59" s="59">
        <f>(AF59*$K59)/1000</f>
        <v>2.1184122671941308E-2</v>
      </c>
      <c r="CD59" s="59">
        <f t="shared" ref="CD59:CF61" si="90">(AG59*$K59)/1000</f>
        <v>3.1768778583986085E-3</v>
      </c>
      <c r="CE59" s="59">
        <f t="shared" si="90"/>
        <v>1.4755600744799939E-2</v>
      </c>
      <c r="CF59" s="59">
        <f t="shared" si="90"/>
        <v>3.6030868660600563E-3</v>
      </c>
      <c r="CG59" s="59">
        <f t="shared" si="75"/>
        <v>4.1570715676054757E-3</v>
      </c>
      <c r="CH59" s="59">
        <f>(AK59*$K59)/1000</f>
        <v>4.4544840812812949E-3</v>
      </c>
      <c r="CI59" s="59" t="s">
        <v>188</v>
      </c>
      <c r="CJ59" s="59">
        <f>(AM59*$K59)/1000</f>
        <v>2.4376724920311624E-3</v>
      </c>
      <c r="CK59" s="59" t="s">
        <v>188</v>
      </c>
      <c r="CL59" s="59">
        <f>(AO59*$K59)/1000</f>
        <v>5.5740955985749947E-4</v>
      </c>
      <c r="CM59" s="59" t="s">
        <v>188</v>
      </c>
      <c r="CN59" s="59" t="s">
        <v>188</v>
      </c>
      <c r="CO59" s="59" t="s">
        <v>188</v>
      </c>
      <c r="CP59" s="59">
        <f t="shared" si="83"/>
        <v>1.3880865672182133E-3</v>
      </c>
      <c r="CQ59" s="59">
        <f t="shared" si="83"/>
        <v>1.4713638833374783E-2</v>
      </c>
      <c r="CR59" s="59" t="s">
        <v>188</v>
      </c>
      <c r="CS59" s="170">
        <f t="shared" si="80"/>
        <v>4.4298711483954315E-3</v>
      </c>
      <c r="CT59" s="227"/>
      <c r="CU59" s="59">
        <f t="shared" si="40"/>
        <v>66.874222170470418</v>
      </c>
      <c r="CV59" s="59" t="s">
        <v>188</v>
      </c>
      <c r="CW59" s="59">
        <f t="shared" si="84"/>
        <v>1.4860938260104539</v>
      </c>
      <c r="CX59" s="59">
        <f t="shared" si="61"/>
        <v>0.59443753040418157</v>
      </c>
      <c r="CY59" s="59">
        <f t="shared" si="85"/>
        <v>73.710253770118513</v>
      </c>
      <c r="CZ59" s="59" t="s">
        <v>188</v>
      </c>
      <c r="DA59" s="59">
        <f t="shared" si="48"/>
        <v>89.462848325829313</v>
      </c>
      <c r="DB59" s="59">
        <f t="shared" si="65"/>
        <v>43.096720954303159</v>
      </c>
      <c r="DC59" s="59">
        <f t="shared" si="81"/>
        <v>0.89165629560627235</v>
      </c>
      <c r="DD59" s="59">
        <f t="shared" si="53"/>
        <v>2246.9738649278061</v>
      </c>
      <c r="DE59" s="59">
        <f t="shared" si="51"/>
        <v>427.6978031258086</v>
      </c>
      <c r="DF59" s="59">
        <f t="shared" si="52"/>
        <v>864.60938797288202</v>
      </c>
      <c r="DG59" s="170">
        <f t="shared" si="64"/>
        <v>44.285596015111523</v>
      </c>
      <c r="DM59" s="25">
        <v>0.89165629560627235</v>
      </c>
      <c r="DN59" s="25">
        <v>1.8051416082202367</v>
      </c>
      <c r="DO59" s="57"/>
    </row>
    <row r="60" spans="1:119" s="25" customFormat="1">
      <c r="A60" s="25" t="s">
        <v>224</v>
      </c>
      <c r="B60" s="155">
        <v>8</v>
      </c>
      <c r="C60" s="155">
        <v>2</v>
      </c>
      <c r="D60" s="155">
        <v>2</v>
      </c>
      <c r="E60" s="26" t="s">
        <v>300</v>
      </c>
      <c r="F60" s="27" t="s">
        <v>327</v>
      </c>
      <c r="G60" s="44">
        <v>1.024</v>
      </c>
      <c r="H60" s="44">
        <v>30.259</v>
      </c>
      <c r="I60" s="44">
        <f t="shared" si="39"/>
        <v>29.5498046875</v>
      </c>
      <c r="J60" s="38">
        <v>29.65250965250965</v>
      </c>
      <c r="K60" s="38">
        <f t="shared" si="54"/>
        <v>876.22586872586862</v>
      </c>
      <c r="L60" s="38">
        <v>9.9934036939313984</v>
      </c>
      <c r="M60" s="38">
        <f t="shared" si="63"/>
        <v>295.30312731901387</v>
      </c>
      <c r="N60" s="148"/>
      <c r="O60" s="38" t="s">
        <v>188</v>
      </c>
      <c r="P60" s="38">
        <v>1.912937254</v>
      </c>
      <c r="Q60" s="38">
        <v>0.47175025500000001</v>
      </c>
      <c r="R60" s="38" t="s">
        <v>188</v>
      </c>
      <c r="S60" s="38">
        <v>4.6854621999999999E-2</v>
      </c>
      <c r="T60" s="38">
        <v>0.31641279999999999</v>
      </c>
      <c r="U60" s="38" t="s">
        <v>188</v>
      </c>
      <c r="V60" s="38" t="s">
        <v>188</v>
      </c>
      <c r="W60" s="38">
        <v>6.9470180000000001E-3</v>
      </c>
      <c r="X60" s="38">
        <v>2.2371090000000001E-3</v>
      </c>
      <c r="Y60" s="38">
        <v>8.1620379999999999E-3</v>
      </c>
      <c r="Z60" s="38">
        <v>4.7714039999999999E-3</v>
      </c>
      <c r="AA60" s="38" t="s">
        <v>188</v>
      </c>
      <c r="AB60" s="38">
        <v>1.6502685E-2</v>
      </c>
      <c r="AC60" s="38" t="s">
        <v>188</v>
      </c>
      <c r="AD60" s="38" t="s">
        <v>188</v>
      </c>
      <c r="AE60" s="38">
        <v>7.7979570000000003E-3</v>
      </c>
      <c r="AF60" s="38">
        <v>3.5843411999999998E-2</v>
      </c>
      <c r="AG60" s="38">
        <v>3.3096779999999999E-3</v>
      </c>
      <c r="AH60" s="38">
        <v>1.7236867999999999E-2</v>
      </c>
      <c r="AI60" s="38">
        <v>4.0639780000000002E-3</v>
      </c>
      <c r="AJ60" s="38">
        <v>4.5983270000000001E-3</v>
      </c>
      <c r="AK60" s="38">
        <v>4.1692960000000003E-3</v>
      </c>
      <c r="AL60" s="38" t="s">
        <v>188</v>
      </c>
      <c r="AM60" s="38">
        <v>1.952194E-3</v>
      </c>
      <c r="AN60" s="38" t="s">
        <v>188</v>
      </c>
      <c r="AO60" s="38">
        <v>5.3185500000000002E-4</v>
      </c>
      <c r="AP60" s="38" t="s">
        <v>188</v>
      </c>
      <c r="AQ60" s="38" t="s">
        <v>188</v>
      </c>
      <c r="AR60" s="38" t="s">
        <v>188</v>
      </c>
      <c r="AS60" s="38">
        <v>1.845246E-3</v>
      </c>
      <c r="AT60" s="38">
        <v>1.5064364E-2</v>
      </c>
      <c r="AU60" s="38" t="s">
        <v>188</v>
      </c>
      <c r="AV60" s="148">
        <v>5.0014719999999999E-3</v>
      </c>
      <c r="AW60" s="208"/>
      <c r="AX60" s="45">
        <v>0.11600000000000001</v>
      </c>
      <c r="AY60" s="45" t="s">
        <v>188</v>
      </c>
      <c r="AZ60" s="44">
        <v>3.0000000000000001E-3</v>
      </c>
      <c r="BA60" s="44">
        <v>1E-3</v>
      </c>
      <c r="BB60" s="44">
        <v>0.13800000000000001</v>
      </c>
      <c r="BC60" s="44">
        <v>2E-3</v>
      </c>
      <c r="BD60" s="44">
        <v>0.16200000000000001</v>
      </c>
      <c r="BE60" s="44">
        <v>7.9000000000000001E-2</v>
      </c>
      <c r="BF60" s="44">
        <v>2E-3</v>
      </c>
      <c r="BG60" s="44">
        <v>3.9809999999999999</v>
      </c>
      <c r="BH60" s="44">
        <v>0.78400000000000003</v>
      </c>
      <c r="BI60" s="44">
        <v>1.732</v>
      </c>
      <c r="BJ60" s="212">
        <v>8.6999999999999994E-2</v>
      </c>
      <c r="BK60" s="139"/>
      <c r="BL60" s="59" t="s">
        <v>188</v>
      </c>
      <c r="BM60" s="59">
        <f t="shared" si="55"/>
        <v>1.6761651072042276</v>
      </c>
      <c r="BN60" s="59">
        <f t="shared" si="56"/>
        <v>0.41335977700902504</v>
      </c>
      <c r="BO60" s="59" t="s">
        <v>188</v>
      </c>
      <c r="BP60" s="59">
        <f t="shared" si="86"/>
        <v>4.1055231865772195E-2</v>
      </c>
      <c r="BQ60" s="59">
        <f t="shared" si="87"/>
        <v>0.27724908055598452</v>
      </c>
      <c r="BR60" s="59" t="s">
        <v>188</v>
      </c>
      <c r="BS60" s="59" t="s">
        <v>188</v>
      </c>
      <c r="BT60" s="59">
        <f t="shared" si="66"/>
        <v>6.0871568821042471E-3</v>
      </c>
      <c r="BU60" s="59">
        <f t="shared" si="88"/>
        <v>1.9602127769594592E-3</v>
      </c>
      <c r="BV60" s="59">
        <f t="shared" si="88"/>
        <v>7.151788837123552E-3</v>
      </c>
      <c r="BW60" s="59">
        <f t="shared" si="77"/>
        <v>4.1808276149420849E-3</v>
      </c>
      <c r="BX60" s="59" t="s">
        <v>188</v>
      </c>
      <c r="BY60" s="59">
        <f t="shared" si="76"/>
        <v>1.4460079500434361E-2</v>
      </c>
      <c r="BZ60" s="59" t="s">
        <v>188</v>
      </c>
      <c r="CA60" s="59" t="s">
        <v>188</v>
      </c>
      <c r="CB60" s="59">
        <f t="shared" si="89"/>
        <v>6.8327716466119685E-3</v>
      </c>
      <c r="CC60" s="59">
        <f>(AF60*$K60)/1000</f>
        <v>3.140692481779922E-2</v>
      </c>
      <c r="CD60" s="59">
        <f t="shared" si="90"/>
        <v>2.900025480752895E-3</v>
      </c>
      <c r="CE60" s="59">
        <f t="shared" si="90"/>
        <v>1.5103389637413124E-2</v>
      </c>
      <c r="CF60" s="59">
        <f t="shared" si="90"/>
        <v>3.5609626535328186E-3</v>
      </c>
      <c r="CG60" s="59">
        <f t="shared" si="75"/>
        <v>4.0291730702606172E-3</v>
      </c>
      <c r="CH60" s="59">
        <f>(AK60*$K60)/1000</f>
        <v>3.6532450095752896E-3</v>
      </c>
      <c r="CI60" s="59" t="s">
        <v>188</v>
      </c>
      <c r="CJ60" s="59">
        <f>(AM60*$K60)/1000</f>
        <v>1.7105628835714284E-3</v>
      </c>
      <c r="CK60" s="59" t="s">
        <v>188</v>
      </c>
      <c r="CL60" s="59">
        <f>(AO60*$K60)/1000</f>
        <v>4.6602510941119691E-4</v>
      </c>
      <c r="CM60" s="59" t="s">
        <v>188</v>
      </c>
      <c r="CN60" s="59" t="s">
        <v>188</v>
      </c>
      <c r="CO60" s="59" t="s">
        <v>188</v>
      </c>
      <c r="CP60" s="59">
        <f t="shared" si="83"/>
        <v>1.6168522793629343E-3</v>
      </c>
      <c r="CQ60" s="59">
        <f t="shared" si="83"/>
        <v>1.31997854327027E-2</v>
      </c>
      <c r="CR60" s="59" t="s">
        <v>188</v>
      </c>
      <c r="CS60" s="170">
        <f t="shared" si="80"/>
        <v>4.3824191481081076E-3</v>
      </c>
      <c r="CT60" s="227"/>
      <c r="CU60" s="59">
        <f t="shared" si="40"/>
        <v>34.255162769005608</v>
      </c>
      <c r="CV60" s="59" t="s">
        <v>188</v>
      </c>
      <c r="CW60" s="59">
        <f t="shared" si="84"/>
        <v>0.88590938195704161</v>
      </c>
      <c r="CX60" s="59">
        <f t="shared" si="61"/>
        <v>0.29530312731901387</v>
      </c>
      <c r="CY60" s="59">
        <f t="shared" si="85"/>
        <v>40.751831570023917</v>
      </c>
      <c r="CZ60" s="59">
        <f t="shared" si="47"/>
        <v>0.59060625463802774</v>
      </c>
      <c r="DA60" s="59">
        <f t="shared" si="48"/>
        <v>47.839106625680245</v>
      </c>
      <c r="DB60" s="59">
        <f t="shared" si="65"/>
        <v>23.328947058202097</v>
      </c>
      <c r="DC60" s="59">
        <f t="shared" si="81"/>
        <v>0.59060625463802774</v>
      </c>
      <c r="DD60" s="59">
        <f t="shared" si="53"/>
        <v>1175.6017498569943</v>
      </c>
      <c r="DE60" s="59">
        <f t="shared" si="51"/>
        <v>231.51765181810688</v>
      </c>
      <c r="DF60" s="59">
        <f t="shared" si="52"/>
        <v>511.46501651653199</v>
      </c>
      <c r="DG60" s="170">
        <f t="shared" si="64"/>
        <v>25.691372076754206</v>
      </c>
      <c r="DM60" s="25">
        <v>0.59060625463802774</v>
      </c>
      <c r="DN60" s="25">
        <v>1.6761651072042276</v>
      </c>
      <c r="DO60" s="57"/>
    </row>
    <row r="61" spans="1:119" s="25" customFormat="1">
      <c r="A61" s="25" t="s">
        <v>224</v>
      </c>
      <c r="B61" s="155">
        <v>8</v>
      </c>
      <c r="C61" s="155">
        <v>3</v>
      </c>
      <c r="D61" s="155">
        <v>2</v>
      </c>
      <c r="E61" s="26" t="s">
        <v>300</v>
      </c>
      <c r="F61" s="27" t="s">
        <v>328</v>
      </c>
      <c r="G61" s="44">
        <v>1.0149999999999999</v>
      </c>
      <c r="H61" s="44">
        <v>30.259</v>
      </c>
      <c r="I61" s="44">
        <f t="shared" si="39"/>
        <v>29.811822660098525</v>
      </c>
      <c r="J61" s="38">
        <v>29.442307692307693</v>
      </c>
      <c r="K61" s="38">
        <f t="shared" si="54"/>
        <v>877.72885562713157</v>
      </c>
      <c r="L61" s="38">
        <v>10.019986675549633</v>
      </c>
      <c r="M61" s="38">
        <f t="shared" si="63"/>
        <v>298.71406582803587</v>
      </c>
      <c r="N61" s="148"/>
      <c r="O61" s="38" t="s">
        <v>188</v>
      </c>
      <c r="P61" s="38">
        <v>2.224085181</v>
      </c>
      <c r="Q61" s="38">
        <v>0.48553342799999999</v>
      </c>
      <c r="R61" s="38" t="s">
        <v>188</v>
      </c>
      <c r="S61" s="38">
        <v>5.5905193999999998E-2</v>
      </c>
      <c r="T61" s="38">
        <v>0.29247809699999999</v>
      </c>
      <c r="U61" s="38" t="s">
        <v>188</v>
      </c>
      <c r="V61" s="38" t="s">
        <v>188</v>
      </c>
      <c r="W61" s="38">
        <v>9.7133040000000007E-3</v>
      </c>
      <c r="X61" s="38">
        <v>5.3315769999999997E-3</v>
      </c>
      <c r="Y61" s="38">
        <v>7.2582269999999999E-3</v>
      </c>
      <c r="Z61" s="38">
        <v>1.4326385000000001E-2</v>
      </c>
      <c r="AA61" s="38">
        <v>7.4588290000000002E-3</v>
      </c>
      <c r="AB61" s="38">
        <v>1.6425754000000001E-2</v>
      </c>
      <c r="AC61" s="38" t="s">
        <v>188</v>
      </c>
      <c r="AD61" s="38" t="s">
        <v>188</v>
      </c>
      <c r="AE61" s="38">
        <v>1.0140721E-2</v>
      </c>
      <c r="AF61" s="38">
        <v>2.9345220000000002E-2</v>
      </c>
      <c r="AG61" s="38">
        <v>3.9068210000000004E-3</v>
      </c>
      <c r="AH61" s="38">
        <v>1.8260408999999998E-2</v>
      </c>
      <c r="AI61" s="38">
        <v>4.6529309999999999E-3</v>
      </c>
      <c r="AJ61" s="38">
        <v>4.484086E-3</v>
      </c>
      <c r="AK61" s="38">
        <v>4.6477949999999997E-3</v>
      </c>
      <c r="AL61" s="38" t="s">
        <v>188</v>
      </c>
      <c r="AM61" s="38">
        <v>2.7630969999999999E-3</v>
      </c>
      <c r="AN61" s="38" t="s">
        <v>188</v>
      </c>
      <c r="AO61" s="38">
        <v>6.0880400000000001E-4</v>
      </c>
      <c r="AP61" s="38" t="s">
        <v>188</v>
      </c>
      <c r="AQ61" s="38">
        <v>5.37569E-4</v>
      </c>
      <c r="AR61" s="38" t="s">
        <v>188</v>
      </c>
      <c r="AS61" s="38">
        <v>2.9509369999999998E-3</v>
      </c>
      <c r="AT61" s="38">
        <v>2.3538722000000002E-2</v>
      </c>
      <c r="AU61" s="38" t="s">
        <v>188</v>
      </c>
      <c r="AV61" s="148">
        <v>5.7378639999999996E-3</v>
      </c>
      <c r="AW61" s="208"/>
      <c r="AX61" s="45">
        <v>0.113</v>
      </c>
      <c r="AY61" s="45" t="s">
        <v>188</v>
      </c>
      <c r="AZ61" s="44">
        <v>3.0000000000000001E-3</v>
      </c>
      <c r="BA61" s="44">
        <v>1E-3</v>
      </c>
      <c r="BB61" s="44">
        <v>0.153</v>
      </c>
      <c r="BC61" s="44">
        <v>8.0000000000000002E-3</v>
      </c>
      <c r="BD61" s="44">
        <v>0.16</v>
      </c>
      <c r="BE61" s="44">
        <v>7.8E-2</v>
      </c>
      <c r="BF61" s="44">
        <v>2E-3</v>
      </c>
      <c r="BG61" s="44">
        <v>3.9329999999999998</v>
      </c>
      <c r="BH61" s="44">
        <v>0.78800000000000003</v>
      </c>
      <c r="BI61" s="44">
        <v>1.6819999999999999</v>
      </c>
      <c r="BJ61" s="212">
        <v>0.11</v>
      </c>
      <c r="BK61" s="139"/>
      <c r="BL61" s="59" t="s">
        <v>188</v>
      </c>
      <c r="BM61" s="59">
        <f t="shared" si="55"/>
        <v>1.9521437407363917</v>
      </c>
      <c r="BN61" s="59">
        <f t="shared" si="56"/>
        <v>0.42616670012715824</v>
      </c>
      <c r="BO61" s="59" t="s">
        <v>188</v>
      </c>
      <c r="BP61" s="59">
        <f t="shared" si="86"/>
        <v>4.9069601953232782E-2</v>
      </c>
      <c r="BQ61" s="59">
        <f t="shared" si="87"/>
        <v>0.25671646537581122</v>
      </c>
      <c r="BR61" s="59" t="s">
        <v>188</v>
      </c>
      <c r="BS61" s="59" t="s">
        <v>188</v>
      </c>
      <c r="BT61" s="59">
        <f t="shared" si="66"/>
        <v>8.5256472042784404E-3</v>
      </c>
      <c r="BU61" s="59">
        <f t="shared" si="88"/>
        <v>4.6796789788979354E-3</v>
      </c>
      <c r="BV61" s="59">
        <f t="shared" si="88"/>
        <v>6.3707552785919486E-3</v>
      </c>
      <c r="BW61" s="59">
        <f t="shared" si="77"/>
        <v>1.2574681511323703E-2</v>
      </c>
      <c r="BX61" s="59">
        <f>(AA61*$K61)/1000</f>
        <v>6.5468294424884622E-3</v>
      </c>
      <c r="BY61" s="59">
        <f t="shared" si="76"/>
        <v>1.441735826123278E-2</v>
      </c>
      <c r="BZ61" s="59" t="s">
        <v>188</v>
      </c>
      <c r="CA61" s="59" t="s">
        <v>188</v>
      </c>
      <c r="CB61" s="59">
        <f t="shared" si="89"/>
        <v>8.9008034385640207E-3</v>
      </c>
      <c r="CC61" s="59">
        <f>(AF61*$K61)/1000</f>
        <v>2.5757146368726412E-2</v>
      </c>
      <c r="CD61" s="59">
        <f t="shared" si="90"/>
        <v>3.4291295254700463E-3</v>
      </c>
      <c r="CE61" s="59">
        <f t="shared" si="90"/>
        <v>1.6027687894853371E-2</v>
      </c>
      <c r="CF61" s="59">
        <f t="shared" si="90"/>
        <v>4.0840118019420044E-3</v>
      </c>
      <c r="CG61" s="59">
        <f t="shared" si="75"/>
        <v>3.9358116733136418E-3</v>
      </c>
      <c r="CH61" s="59">
        <f>(AK61*$K61)/1000</f>
        <v>4.0795037865395036E-3</v>
      </c>
      <c r="CI61" s="59" t="s">
        <v>188</v>
      </c>
      <c r="CJ61" s="59">
        <f>(AM61*$K61)/1000</f>
        <v>2.4252499677967607E-3</v>
      </c>
      <c r="CK61" s="59" t="s">
        <v>188</v>
      </c>
      <c r="CL61" s="59">
        <f>(AO61*$K61)/1000</f>
        <v>5.3436483822122014E-4</v>
      </c>
      <c r="CM61" s="59" t="s">
        <v>188</v>
      </c>
      <c r="CN61" s="59">
        <f>(AQ61*$K61)/1000</f>
        <v>4.7183982319062151E-4</v>
      </c>
      <c r="CO61" s="59" t="s">
        <v>188</v>
      </c>
      <c r="CP61" s="59">
        <f t="shared" si="83"/>
        <v>2.5901225560377608E-3</v>
      </c>
      <c r="CQ61" s="59">
        <f t="shared" si="83"/>
        <v>2.0660615523985185E-2</v>
      </c>
      <c r="CR61" s="59" t="s">
        <v>188</v>
      </c>
      <c r="CS61" s="170">
        <f t="shared" si="80"/>
        <v>5.0362888024641159E-3</v>
      </c>
      <c r="CT61" s="227"/>
      <c r="CU61" s="59">
        <f t="shared" si="40"/>
        <v>33.754689438568057</v>
      </c>
      <c r="CV61" s="59" t="s">
        <v>188</v>
      </c>
      <c r="CW61" s="59">
        <f t="shared" si="84"/>
        <v>0.89614219748410762</v>
      </c>
      <c r="CX61" s="59">
        <f t="shared" si="61"/>
        <v>0.29871406582803589</v>
      </c>
      <c r="CY61" s="59">
        <f t="shared" si="85"/>
        <v>45.703252071689491</v>
      </c>
      <c r="CZ61" s="59">
        <f t="shared" si="47"/>
        <v>2.3897125266242871</v>
      </c>
      <c r="DA61" s="59">
        <f t="shared" si="48"/>
        <v>47.794250532485741</v>
      </c>
      <c r="DB61" s="59">
        <f t="shared" si="65"/>
        <v>23.299697134586797</v>
      </c>
      <c r="DC61" s="59">
        <f t="shared" si="81"/>
        <v>0.59742813165607178</v>
      </c>
      <c r="DD61" s="59">
        <f t="shared" si="53"/>
        <v>1174.842420901665</v>
      </c>
      <c r="DE61" s="59">
        <f t="shared" si="51"/>
        <v>235.38668387249228</v>
      </c>
      <c r="DF61" s="59">
        <f t="shared" si="52"/>
        <v>502.43705872275632</v>
      </c>
      <c r="DG61" s="170">
        <f t="shared" si="64"/>
        <v>32.858547241083947</v>
      </c>
      <c r="DM61" s="25">
        <v>0.59742813165607178</v>
      </c>
      <c r="DN61" s="25">
        <v>1.9521437407363917</v>
      </c>
      <c r="DO61" s="57"/>
    </row>
    <row r="62" spans="1:119" s="25" customFormat="1">
      <c r="A62" s="25" t="s">
        <v>225</v>
      </c>
      <c r="B62" s="155">
        <v>9</v>
      </c>
      <c r="C62" s="155">
        <v>1</v>
      </c>
      <c r="D62" s="155">
        <v>2</v>
      </c>
      <c r="E62" s="26" t="s">
        <v>300</v>
      </c>
      <c r="F62" s="27" t="s">
        <v>329</v>
      </c>
      <c r="G62" s="44">
        <v>1.008</v>
      </c>
      <c r="H62" s="44">
        <v>30.259</v>
      </c>
      <c r="I62" s="44">
        <f t="shared" si="39"/>
        <v>30.018849206349206</v>
      </c>
      <c r="J62" s="38">
        <v>29.001915708812259</v>
      </c>
      <c r="K62" s="38">
        <f t="shared" si="54"/>
        <v>870.60413435808539</v>
      </c>
      <c r="L62" s="38">
        <v>10.052173913043477</v>
      </c>
      <c r="M62" s="38">
        <f t="shared" si="63"/>
        <v>301.75469289164937</v>
      </c>
      <c r="N62" s="148"/>
      <c r="O62" s="38" t="s">
        <v>188</v>
      </c>
      <c r="P62" s="38">
        <v>1.3350606229999999</v>
      </c>
      <c r="Q62" s="38">
        <v>0.11646005600000001</v>
      </c>
      <c r="R62" s="38" t="s">
        <v>188</v>
      </c>
      <c r="S62" s="38">
        <v>3.9330202000000002E-2</v>
      </c>
      <c r="T62" s="38">
        <v>0.53755666000000002</v>
      </c>
      <c r="U62" s="38" t="s">
        <v>188</v>
      </c>
      <c r="V62" s="38">
        <v>0.44220579999999998</v>
      </c>
      <c r="W62" s="38">
        <v>3.8646739999999998E-3</v>
      </c>
      <c r="X62" s="38" t="s">
        <v>188</v>
      </c>
      <c r="Y62" s="38">
        <v>-1.79493E-4</v>
      </c>
      <c r="Z62" s="38">
        <v>3.7549020000000001E-3</v>
      </c>
      <c r="AA62" s="38">
        <v>3.849725E-3</v>
      </c>
      <c r="AB62" s="38">
        <v>4.8201160000000002E-3</v>
      </c>
      <c r="AC62" s="38" t="s">
        <v>188</v>
      </c>
      <c r="AD62" s="38" t="s">
        <v>188</v>
      </c>
      <c r="AE62" s="38">
        <v>9.7505309999999998E-3</v>
      </c>
      <c r="AF62" s="38" t="s">
        <v>188</v>
      </c>
      <c r="AG62" s="38" t="s">
        <v>188</v>
      </c>
      <c r="AH62" s="38" t="s">
        <v>188</v>
      </c>
      <c r="AI62" s="38" t="s">
        <v>188</v>
      </c>
      <c r="AJ62" s="38">
        <v>2.1249659999999998E-3</v>
      </c>
      <c r="AK62" s="38">
        <v>8.1668699999999997E-4</v>
      </c>
      <c r="AL62" s="38" t="s">
        <v>188</v>
      </c>
      <c r="AM62" s="38" t="s">
        <v>188</v>
      </c>
      <c r="AN62" s="38" t="s">
        <v>188</v>
      </c>
      <c r="AO62" s="38" t="s">
        <v>188</v>
      </c>
      <c r="AP62" s="38" t="s">
        <v>188</v>
      </c>
      <c r="AQ62" s="38" t="s">
        <v>188</v>
      </c>
      <c r="AR62" s="38" t="s">
        <v>188</v>
      </c>
      <c r="AS62" s="38" t="s">
        <v>188</v>
      </c>
      <c r="AT62" s="38">
        <v>2.2488919E-2</v>
      </c>
      <c r="AU62" s="38" t="s">
        <v>188</v>
      </c>
      <c r="AV62" s="148">
        <v>1.3396230000000001E-3</v>
      </c>
      <c r="AW62" s="208"/>
      <c r="AX62" s="45">
        <v>9.1999999999999998E-2</v>
      </c>
      <c r="AY62" s="45" t="s">
        <v>188</v>
      </c>
      <c r="AZ62" s="44">
        <v>3.0000000000000001E-3</v>
      </c>
      <c r="BA62" s="44">
        <v>1E-3</v>
      </c>
      <c r="BB62" s="44">
        <v>0.124</v>
      </c>
      <c r="BC62" s="44" t="s">
        <v>188</v>
      </c>
      <c r="BD62" s="44">
        <v>0.16600000000000001</v>
      </c>
      <c r="BE62" s="44">
        <v>3.7999999999999999E-2</v>
      </c>
      <c r="BF62" s="44">
        <v>2E-3</v>
      </c>
      <c r="BG62" s="44">
        <v>2.863</v>
      </c>
      <c r="BH62" s="44">
        <v>0.65600000000000003</v>
      </c>
      <c r="BI62" s="44">
        <v>1.048</v>
      </c>
      <c r="BJ62" s="212">
        <v>8.5999999999999993E-2</v>
      </c>
      <c r="BK62" s="139"/>
      <c r="BL62" s="59" t="s">
        <v>188</v>
      </c>
      <c r="BM62" s="59">
        <f t="shared" si="55"/>
        <v>1.1623092980024812</v>
      </c>
      <c r="BN62" s="59">
        <f t="shared" si="56"/>
        <v>0.10139060624117416</v>
      </c>
      <c r="BO62" s="59" t="s">
        <v>188</v>
      </c>
      <c r="BP62" s="59">
        <f t="shared" si="86"/>
        <v>3.4241036466338644E-2</v>
      </c>
      <c r="BQ62" s="59">
        <f t="shared" si="87"/>
        <v>0.46799905064772368</v>
      </c>
      <c r="BR62" s="59" t="s">
        <v>188</v>
      </c>
      <c r="BS62" s="59">
        <f t="shared" ref="BS62:BS67" si="91">(V62*$K62)/1000</f>
        <v>0.38498619771712461</v>
      </c>
      <c r="BT62" s="59">
        <f t="shared" si="66"/>
        <v>3.364601162346199E-3</v>
      </c>
      <c r="BU62" s="59" t="s">
        <v>188</v>
      </c>
      <c r="BV62" s="59">
        <f>(Y62*$K62)/1000</f>
        <v>-1.5626734788833581E-4</v>
      </c>
      <c r="BW62" s="59">
        <f t="shared" si="77"/>
        <v>3.2690332053094437E-3</v>
      </c>
      <c r="BX62" s="59">
        <f>(AA62*$K62)/1000</f>
        <v>3.3515865011416804E-3</v>
      </c>
      <c r="BY62" s="59">
        <f t="shared" si="76"/>
        <v>4.1964129176855569E-3</v>
      </c>
      <c r="BZ62" s="59" t="s">
        <v>188</v>
      </c>
      <c r="CA62" s="59" t="s">
        <v>188</v>
      </c>
      <c r="CB62" s="59">
        <f t="shared" si="89"/>
        <v>8.4888526007866772E-3</v>
      </c>
      <c r="CC62" s="59" t="s">
        <v>188</v>
      </c>
      <c r="CD62" s="59" t="s">
        <v>188</v>
      </c>
      <c r="CE62" s="59" t="s">
        <v>188</v>
      </c>
      <c r="CF62" s="59" t="s">
        <v>188</v>
      </c>
      <c r="CG62" s="59">
        <f t="shared" si="75"/>
        <v>1.8500041849703632E-3</v>
      </c>
      <c r="CH62" s="59">
        <f>(AK62*$K62)/1000</f>
        <v>7.1101107867650173E-4</v>
      </c>
      <c r="CI62" s="59" t="s">
        <v>188</v>
      </c>
      <c r="CJ62" s="59" t="s">
        <v>188</v>
      </c>
      <c r="CK62" s="59" t="s">
        <v>188</v>
      </c>
      <c r="CL62" s="59" t="s">
        <v>188</v>
      </c>
      <c r="CM62" s="59" t="s">
        <v>188</v>
      </c>
      <c r="CN62" s="59" t="s">
        <v>188</v>
      </c>
      <c r="CO62" s="59" t="s">
        <v>188</v>
      </c>
      <c r="CP62" s="59" t="s">
        <v>188</v>
      </c>
      <c r="CQ62" s="59">
        <f>(AT62*$K62)/1000</f>
        <v>1.9578945858644097E-2</v>
      </c>
      <c r="CR62" s="59" t="s">
        <v>188</v>
      </c>
      <c r="CS62" s="170">
        <f t="shared" si="80"/>
        <v>1.1662813222811815E-3</v>
      </c>
      <c r="CT62" s="227"/>
      <c r="CU62" s="59">
        <f t="shared" si="40"/>
        <v>27.761431746031743</v>
      </c>
      <c r="CV62" s="59" t="s">
        <v>188</v>
      </c>
      <c r="CW62" s="59">
        <f t="shared" si="84"/>
        <v>0.90526407867494818</v>
      </c>
      <c r="CX62" s="59">
        <f t="shared" si="61"/>
        <v>0.30175469289164936</v>
      </c>
      <c r="CY62" s="59">
        <f t="shared" si="85"/>
        <v>37.417581918564522</v>
      </c>
      <c r="CZ62" s="59" t="s">
        <v>188</v>
      </c>
      <c r="DA62" s="59">
        <f t="shared" si="48"/>
        <v>50.091279020013801</v>
      </c>
      <c r="DB62" s="59">
        <f t="shared" si="65"/>
        <v>11.466678329882676</v>
      </c>
      <c r="DC62" s="59">
        <f t="shared" si="81"/>
        <v>0.60350938578329871</v>
      </c>
      <c r="DD62" s="59">
        <f t="shared" si="53"/>
        <v>863.9236857487922</v>
      </c>
      <c r="DE62" s="59">
        <f t="shared" si="51"/>
        <v>197.95107853692198</v>
      </c>
      <c r="DF62" s="59">
        <f t="shared" si="52"/>
        <v>316.23891815044857</v>
      </c>
      <c r="DG62" s="170">
        <f t="shared" si="64"/>
        <v>25.950903588681843</v>
      </c>
      <c r="DM62" s="25">
        <v>0.60350938578329871</v>
      </c>
      <c r="DN62" s="25">
        <v>1.1623092980024812</v>
      </c>
      <c r="DO62" s="57"/>
    </row>
    <row r="63" spans="1:119" s="25" customFormat="1">
      <c r="A63" s="25" t="s">
        <v>225</v>
      </c>
      <c r="B63" s="155">
        <v>9</v>
      </c>
      <c r="C63" s="155">
        <v>2</v>
      </c>
      <c r="D63" s="155">
        <v>2</v>
      </c>
      <c r="E63" s="26" t="s">
        <v>300</v>
      </c>
      <c r="F63" s="27" t="s">
        <v>330</v>
      </c>
      <c r="G63" s="44">
        <v>1.0049999999999999</v>
      </c>
      <c r="H63" s="44">
        <v>30.259</v>
      </c>
      <c r="I63" s="44">
        <f t="shared" si="39"/>
        <v>30.108457711442789</v>
      </c>
      <c r="J63" s="38">
        <v>29.589595375722542</v>
      </c>
      <c r="K63" s="38">
        <f t="shared" si="54"/>
        <v>890.89708106864521</v>
      </c>
      <c r="L63" s="38">
        <v>9.9762219286657849</v>
      </c>
      <c r="M63" s="38">
        <f t="shared" si="63"/>
        <v>300.36865605920201</v>
      </c>
      <c r="N63" s="148"/>
      <c r="O63" s="38" t="s">
        <v>188</v>
      </c>
      <c r="P63" s="38">
        <v>1.66783715</v>
      </c>
      <c r="Q63" s="38">
        <v>6.8095606000000003E-2</v>
      </c>
      <c r="R63" s="38" t="s">
        <v>188</v>
      </c>
      <c r="S63" s="38">
        <v>3.1664586000000002E-2</v>
      </c>
      <c r="T63" s="38">
        <v>0.54402806699999995</v>
      </c>
      <c r="U63" s="38" t="s">
        <v>188</v>
      </c>
      <c r="V63" s="38">
        <v>0.45666336200000002</v>
      </c>
      <c r="W63" s="38">
        <v>3.9939270000000004E-3</v>
      </c>
      <c r="X63" s="38" t="s">
        <v>188</v>
      </c>
      <c r="Y63" s="38" t="s">
        <v>188</v>
      </c>
      <c r="Z63" s="38">
        <v>3.436597E-3</v>
      </c>
      <c r="AA63" s="38" t="s">
        <v>188</v>
      </c>
      <c r="AB63" s="38">
        <v>5.7752810000000002E-3</v>
      </c>
      <c r="AC63" s="38" t="s">
        <v>188</v>
      </c>
      <c r="AD63" s="38" t="s">
        <v>188</v>
      </c>
      <c r="AE63" s="38">
        <v>4.9636050000000003E-3</v>
      </c>
      <c r="AF63" s="38" t="s">
        <v>188</v>
      </c>
      <c r="AG63" s="38" t="s">
        <v>188</v>
      </c>
      <c r="AH63" s="38" t="s">
        <v>188</v>
      </c>
      <c r="AI63" s="38" t="s">
        <v>188</v>
      </c>
      <c r="AJ63" s="38">
        <v>2.0537149999999998E-3</v>
      </c>
      <c r="AK63" s="38" t="s">
        <v>188</v>
      </c>
      <c r="AL63" s="38" t="s">
        <v>188</v>
      </c>
      <c r="AM63" s="38" t="s">
        <v>188</v>
      </c>
      <c r="AN63" s="38" t="s">
        <v>188</v>
      </c>
      <c r="AO63" s="38" t="s">
        <v>188</v>
      </c>
      <c r="AP63" s="38" t="s">
        <v>188</v>
      </c>
      <c r="AQ63" s="38" t="s">
        <v>188</v>
      </c>
      <c r="AR63" s="38" t="s">
        <v>188</v>
      </c>
      <c r="AS63" s="38" t="s">
        <v>188</v>
      </c>
      <c r="AT63" s="38" t="s">
        <v>188</v>
      </c>
      <c r="AU63" s="38" t="s">
        <v>188</v>
      </c>
      <c r="AV63" s="148" t="s">
        <v>188</v>
      </c>
      <c r="AW63" s="208"/>
      <c r="AX63" s="45">
        <v>6.8000000000000005E-2</v>
      </c>
      <c r="AY63" s="45" t="s">
        <v>188</v>
      </c>
      <c r="AZ63" s="44">
        <v>3.0000000000000001E-3</v>
      </c>
      <c r="BA63" s="44">
        <v>1E-3</v>
      </c>
      <c r="BB63" s="44">
        <v>9.6000000000000002E-2</v>
      </c>
      <c r="BC63" s="44" t="s">
        <v>188</v>
      </c>
      <c r="BD63" s="44">
        <v>0.151</v>
      </c>
      <c r="BE63" s="44">
        <v>3.6999999999999998E-2</v>
      </c>
      <c r="BF63" s="44">
        <v>2E-3</v>
      </c>
      <c r="BG63" s="44">
        <v>2.149</v>
      </c>
      <c r="BH63" s="44">
        <v>0.501</v>
      </c>
      <c r="BI63" s="44">
        <v>0.80400000000000005</v>
      </c>
      <c r="BJ63" s="212">
        <v>9.9000000000000005E-2</v>
      </c>
      <c r="BK63" s="139"/>
      <c r="BL63" s="59" t="s">
        <v>188</v>
      </c>
      <c r="BM63" s="59">
        <f t="shared" si="55"/>
        <v>1.4858712486328483</v>
      </c>
      <c r="BN63" s="59">
        <f t="shared" si="56"/>
        <v>6.0666176619000527E-2</v>
      </c>
      <c r="BO63" s="59" t="s">
        <v>188</v>
      </c>
      <c r="BP63" s="59">
        <f t="shared" si="86"/>
        <v>2.8209887240647089E-2</v>
      </c>
      <c r="BQ63" s="59">
        <f t="shared" si="87"/>
        <v>0.48467301690971731</v>
      </c>
      <c r="BR63" s="59" t="s">
        <v>188</v>
      </c>
      <c r="BS63" s="59">
        <f t="shared" si="91"/>
        <v>0.40684005623679409</v>
      </c>
      <c r="BT63" s="59">
        <f t="shared" si="66"/>
        <v>3.5581779063012515E-3</v>
      </c>
      <c r="BU63" s="59" t="s">
        <v>188</v>
      </c>
      <c r="BV63" s="59" t="s">
        <v>188</v>
      </c>
      <c r="BW63" s="59">
        <f t="shared" si="77"/>
        <v>3.0616542361092632E-3</v>
      </c>
      <c r="BX63" s="59" t="s">
        <v>188</v>
      </c>
      <c r="BY63" s="59">
        <f t="shared" si="76"/>
        <v>5.1451809852512071E-3</v>
      </c>
      <c r="BZ63" s="59" t="s">
        <v>188</v>
      </c>
      <c r="CA63" s="59" t="s">
        <v>188</v>
      </c>
      <c r="CB63" s="59">
        <f t="shared" si="89"/>
        <v>4.4220612060777327E-3</v>
      </c>
      <c r="CC63" s="59" t="s">
        <v>188</v>
      </c>
      <c r="CD63" s="59" t="s">
        <v>188</v>
      </c>
      <c r="CE63" s="59" t="s">
        <v>188</v>
      </c>
      <c r="CF63" s="59" t="s">
        <v>188</v>
      </c>
      <c r="CG63" s="59">
        <f t="shared" si="75"/>
        <v>1.8296486988468926E-3</v>
      </c>
      <c r="CH63" s="59" t="s">
        <v>188</v>
      </c>
      <c r="CI63" s="59" t="s">
        <v>188</v>
      </c>
      <c r="CJ63" s="59" t="s">
        <v>188</v>
      </c>
      <c r="CK63" s="59" t="s">
        <v>188</v>
      </c>
      <c r="CL63" s="59" t="s">
        <v>188</v>
      </c>
      <c r="CM63" s="59" t="s">
        <v>188</v>
      </c>
      <c r="CN63" s="59" t="s">
        <v>188</v>
      </c>
      <c r="CO63" s="59" t="s">
        <v>188</v>
      </c>
      <c r="CP63" s="59" t="s">
        <v>188</v>
      </c>
      <c r="CQ63" s="59" t="s">
        <v>188</v>
      </c>
      <c r="CR63" s="59" t="s">
        <v>188</v>
      </c>
      <c r="CS63" s="170" t="s">
        <v>188</v>
      </c>
      <c r="CT63" s="227"/>
      <c r="CU63" s="59">
        <f t="shared" si="40"/>
        <v>20.42506861202574</v>
      </c>
      <c r="CV63" s="59" t="s">
        <v>188</v>
      </c>
      <c r="CW63" s="59">
        <f t="shared" si="84"/>
        <v>0.90110596817760602</v>
      </c>
      <c r="CX63" s="59">
        <f t="shared" si="61"/>
        <v>0.30036865605920204</v>
      </c>
      <c r="CY63" s="59">
        <f t="shared" si="85"/>
        <v>28.835390981683393</v>
      </c>
      <c r="CZ63" s="59" t="s">
        <v>188</v>
      </c>
      <c r="DA63" s="59">
        <f t="shared" si="48"/>
        <v>45.355667064939503</v>
      </c>
      <c r="DB63" s="59">
        <f t="shared" si="65"/>
        <v>11.113640274190473</v>
      </c>
      <c r="DC63" s="59">
        <f t="shared" si="81"/>
        <v>0.60073731211840409</v>
      </c>
      <c r="DD63" s="59">
        <f t="shared" si="53"/>
        <v>645.49224187122513</v>
      </c>
      <c r="DE63" s="59">
        <f t="shared" si="51"/>
        <v>150.4846966856602</v>
      </c>
      <c r="DF63" s="59">
        <f t="shared" si="52"/>
        <v>241.49639947159844</v>
      </c>
      <c r="DG63" s="170">
        <f t="shared" si="64"/>
        <v>29.736496949860999</v>
      </c>
      <c r="DM63" s="25">
        <v>0.60073731211840409</v>
      </c>
      <c r="DN63" s="25">
        <v>1.4858712486328483</v>
      </c>
      <c r="DO63" s="57"/>
    </row>
    <row r="64" spans="1:119" s="65" customFormat="1">
      <c r="A64" s="232" t="s">
        <v>225</v>
      </c>
      <c r="B64" s="179">
        <v>9</v>
      </c>
      <c r="C64" s="179">
        <v>3</v>
      </c>
      <c r="D64" s="179">
        <v>2</v>
      </c>
      <c r="E64" s="66" t="s">
        <v>300</v>
      </c>
      <c r="F64" s="180" t="s">
        <v>331</v>
      </c>
      <c r="G64" s="67">
        <v>1.012</v>
      </c>
      <c r="H64" s="67">
        <v>30.259</v>
      </c>
      <c r="I64" s="67">
        <f t="shared" si="39"/>
        <v>29.9001976284585</v>
      </c>
      <c r="J64" s="68">
        <v>29.513513513513512</v>
      </c>
      <c r="K64" s="68">
        <f t="shared" si="54"/>
        <v>882.45988676423462</v>
      </c>
      <c r="L64" s="68">
        <v>10.013377926421404</v>
      </c>
      <c r="M64" s="68">
        <f t="shared" si="63"/>
        <v>299.40197892844395</v>
      </c>
      <c r="N64" s="181"/>
      <c r="O64" s="68">
        <v>7.8256809999999993E-3</v>
      </c>
      <c r="P64" s="68">
        <v>4.5779185440000001</v>
      </c>
      <c r="Q64" s="68">
        <v>0.23781369699999999</v>
      </c>
      <c r="R64" s="68">
        <v>4.9267933999999999E-2</v>
      </c>
      <c r="S64" s="68">
        <v>4.3761974000000002E-2</v>
      </c>
      <c r="T64" s="68">
        <v>0.51420140599999997</v>
      </c>
      <c r="U64" s="68" t="s">
        <v>188</v>
      </c>
      <c r="V64" s="68">
        <v>0.353063656</v>
      </c>
      <c r="W64" s="68">
        <v>2.2291218000000002E-2</v>
      </c>
      <c r="X64" s="68" t="s">
        <v>188</v>
      </c>
      <c r="Y64" s="68">
        <v>3.1017190000000002E-3</v>
      </c>
      <c r="Z64" s="68">
        <v>7.2093884999999996E-2</v>
      </c>
      <c r="AA64" s="68">
        <v>8.9201230000000003E-3</v>
      </c>
      <c r="AB64" s="68">
        <v>5.516127E-3</v>
      </c>
      <c r="AC64" s="68" t="s">
        <v>188</v>
      </c>
      <c r="AD64" s="68" t="s">
        <v>188</v>
      </c>
      <c r="AE64" s="68">
        <v>6.6431659999999998E-3</v>
      </c>
      <c r="AF64" s="68">
        <v>2.7171291E-2</v>
      </c>
      <c r="AG64" s="68">
        <v>1.4529199999999999E-3</v>
      </c>
      <c r="AH64" s="68">
        <v>6.479248E-3</v>
      </c>
      <c r="AI64" s="68">
        <v>1.4100580000000001E-3</v>
      </c>
      <c r="AJ64" s="68">
        <v>2.3742939999999999E-3</v>
      </c>
      <c r="AK64" s="68">
        <v>1.25511E-3</v>
      </c>
      <c r="AL64" s="68" t="s">
        <v>188</v>
      </c>
      <c r="AM64" s="68">
        <v>5.0919799999999999E-4</v>
      </c>
      <c r="AN64" s="68" t="s">
        <v>188</v>
      </c>
      <c r="AO64" s="68" t="s">
        <v>188</v>
      </c>
      <c r="AP64" s="68" t="s">
        <v>188</v>
      </c>
      <c r="AQ64" s="68">
        <v>5.0455900000000002E-4</v>
      </c>
      <c r="AR64" s="68" t="s">
        <v>188</v>
      </c>
      <c r="AS64" s="68">
        <v>3.027503E-3</v>
      </c>
      <c r="AT64" s="68">
        <v>1.8839299E-2</v>
      </c>
      <c r="AU64" s="68" t="s">
        <v>188</v>
      </c>
      <c r="AV64" s="181">
        <v>2.5123620000000002E-3</v>
      </c>
      <c r="AW64" s="209"/>
      <c r="AX64" s="67">
        <v>6.7000000000000004E-2</v>
      </c>
      <c r="AY64" s="67">
        <v>2.1000000000000001E-2</v>
      </c>
      <c r="AZ64" s="67">
        <v>2E-3</v>
      </c>
      <c r="BA64" s="67">
        <v>1E-3</v>
      </c>
      <c r="BB64" s="67">
        <v>9.9000000000000005E-2</v>
      </c>
      <c r="BC64" s="67">
        <v>1E-3</v>
      </c>
      <c r="BD64" s="67">
        <v>0.54400000000000004</v>
      </c>
      <c r="BE64" s="67">
        <v>2.3E-2</v>
      </c>
      <c r="BF64" s="67">
        <v>1.0999999999999999E-2</v>
      </c>
      <c r="BG64" s="67">
        <v>2.1179999999999999</v>
      </c>
      <c r="BH64" s="67">
        <v>0.52600000000000002</v>
      </c>
      <c r="BI64" s="67">
        <v>0.79100000000000004</v>
      </c>
      <c r="BJ64" s="213">
        <v>0.40500000000000003</v>
      </c>
      <c r="BK64" s="143"/>
      <c r="BL64" s="87">
        <f>(O64*$K64)/1000</f>
        <v>6.9058495691130218E-3</v>
      </c>
      <c r="BM64" s="87">
        <f t="shared" si="55"/>
        <v>4.0398294799541299</v>
      </c>
      <c r="BN64" s="87">
        <f t="shared" si="56"/>
        <v>0.20986104812560399</v>
      </c>
      <c r="BO64" s="87">
        <f t="shared" ref="BO64:BO95" si="92">(R64*$K64)/1000</f>
        <v>4.3476975458747791E-2</v>
      </c>
      <c r="BP64" s="87">
        <f t="shared" si="86"/>
        <v>3.8618186620619381E-2</v>
      </c>
      <c r="BQ64" s="87">
        <f t="shared" si="87"/>
        <v>0.45376211451277021</v>
      </c>
      <c r="BR64" s="87" t="s">
        <v>188</v>
      </c>
      <c r="BS64" s="87">
        <f t="shared" si="91"/>
        <v>0.31156451389432671</v>
      </c>
      <c r="BT64" s="87">
        <f t="shared" si="66"/>
        <v>1.967110571211687E-2</v>
      </c>
      <c r="BU64" s="87" t="s">
        <v>188</v>
      </c>
      <c r="BV64" s="87">
        <f t="shared" ref="BV64:BV80" si="93">(Y64*$K64)/1000</f>
        <v>2.7371425975144751E-3</v>
      </c>
      <c r="BW64" s="87">
        <f t="shared" si="77"/>
        <v>6.3619961593493743E-2</v>
      </c>
      <c r="BX64" s="87">
        <f t="shared" ref="BX64:BX71" si="94">(AA64*$K64)/1000</f>
        <v>7.8716507325030452E-3</v>
      </c>
      <c r="BY64" s="87">
        <f t="shared" si="76"/>
        <v>4.867760807797137E-3</v>
      </c>
      <c r="BZ64" s="87" t="s">
        <v>188</v>
      </c>
      <c r="CA64" s="87" t="s">
        <v>188</v>
      </c>
      <c r="CB64" s="87">
        <f t="shared" si="89"/>
        <v>5.8623275161160133E-3</v>
      </c>
      <c r="CC64" s="87">
        <f>(AF64*$K64)/1000</f>
        <v>2.397757437909807E-2</v>
      </c>
      <c r="CD64" s="87">
        <f>(AG64*$K64)/1000</f>
        <v>1.2821436186774917E-3</v>
      </c>
      <c r="CE64" s="87">
        <f>(AH64*$K64)/1000</f>
        <v>5.7176764563973935E-3</v>
      </c>
      <c r="CF64" s="87">
        <f>(AI64*$K64)/1000</f>
        <v>1.2443196230110033E-3</v>
      </c>
      <c r="CG64" s="87">
        <f t="shared" si="75"/>
        <v>2.0952192143850017E-3</v>
      </c>
      <c r="CH64" s="87">
        <f>(AK64*$K64)/1000</f>
        <v>1.1075842284766586E-3</v>
      </c>
      <c r="CI64" s="87" t="s">
        <v>188</v>
      </c>
      <c r="CJ64" s="87">
        <f>(AM64*$K64)/1000</f>
        <v>4.4934680942057477E-4</v>
      </c>
      <c r="CK64" s="87" t="s">
        <v>188</v>
      </c>
      <c r="CL64" s="87" t="s">
        <v>188</v>
      </c>
      <c r="CM64" s="87" t="s">
        <v>188</v>
      </c>
      <c r="CN64" s="87">
        <f>(AQ64*$K64)/1000</f>
        <v>4.4525307800587547E-4</v>
      </c>
      <c r="CO64" s="87" t="s">
        <v>188</v>
      </c>
      <c r="CP64" s="87">
        <f t="shared" ref="CP64:CQ67" si="95">(AS64*$K64)/1000</f>
        <v>2.6716499545583806E-3</v>
      </c>
      <c r="CQ64" s="87">
        <f t="shared" si="95"/>
        <v>1.662492566225756E-2</v>
      </c>
      <c r="CR64" s="87" t="s">
        <v>188</v>
      </c>
      <c r="CS64" s="182">
        <f t="shared" si="80"/>
        <v>2.2170586860307661E-3</v>
      </c>
      <c r="CT64" s="228"/>
      <c r="CU64" s="87">
        <f t="shared" si="40"/>
        <v>20.059932588205747</v>
      </c>
      <c r="CV64" s="87">
        <f t="shared" si="45"/>
        <v>6.2874415574973233</v>
      </c>
      <c r="CW64" s="87">
        <f t="shared" si="84"/>
        <v>0.59880395785688789</v>
      </c>
      <c r="CX64" s="87">
        <f t="shared" si="61"/>
        <v>0.29940197892844395</v>
      </c>
      <c r="CY64" s="87">
        <f t="shared" si="85"/>
        <v>29.640795913915952</v>
      </c>
      <c r="CZ64" s="87">
        <f t="shared" si="47"/>
        <v>0.29940197892844395</v>
      </c>
      <c r="DA64" s="87">
        <f t="shared" si="48"/>
        <v>162.87467653707353</v>
      </c>
      <c r="DB64" s="87">
        <f t="shared" si="65"/>
        <v>6.8862455153542106</v>
      </c>
      <c r="DC64" s="87">
        <f t="shared" si="81"/>
        <v>3.2934217682128835</v>
      </c>
      <c r="DD64" s="87">
        <f t="shared" si="53"/>
        <v>634.1333913704442</v>
      </c>
      <c r="DE64" s="87">
        <f t="shared" si="51"/>
        <v>157.48544091636154</v>
      </c>
      <c r="DF64" s="87">
        <f t="shared" si="52"/>
        <v>236.82696533239917</v>
      </c>
      <c r="DG64" s="182">
        <f t="shared" si="64"/>
        <v>121.25780146601981</v>
      </c>
      <c r="DM64" s="65">
        <v>3.2934217682128835</v>
      </c>
      <c r="DN64" s="65">
        <v>4.0398294799541299</v>
      </c>
    </row>
    <row r="65" spans="1:118" s="22" customFormat="1">
      <c r="A65" s="22" t="s">
        <v>262</v>
      </c>
      <c r="B65" s="156">
        <v>0</v>
      </c>
      <c r="C65" s="156">
        <v>1</v>
      </c>
      <c r="D65" s="156">
        <v>3</v>
      </c>
      <c r="E65" s="23" t="s">
        <v>332</v>
      </c>
      <c r="F65" s="24" t="s">
        <v>333</v>
      </c>
      <c r="G65" s="46">
        <v>1.0089999999999999</v>
      </c>
      <c r="H65" s="39">
        <v>30.542000000000002</v>
      </c>
      <c r="I65" s="46">
        <f t="shared" si="39"/>
        <v>30.269573835480678</v>
      </c>
      <c r="J65" s="39">
        <v>29.209523809523809</v>
      </c>
      <c r="K65" s="39">
        <f t="shared" si="54"/>
        <v>884.15983765161172</v>
      </c>
      <c r="L65" s="39">
        <v>9.9740691489361701</v>
      </c>
      <c r="M65" s="39">
        <f t="shared" si="63"/>
        <v>301.91082254391335</v>
      </c>
      <c r="N65" s="149"/>
      <c r="O65" s="39" t="s">
        <v>188</v>
      </c>
      <c r="P65" s="39">
        <v>2.4452675673512161</v>
      </c>
      <c r="Q65" s="39">
        <v>0.15061228053307521</v>
      </c>
      <c r="R65" s="39">
        <v>1.6033497124280793</v>
      </c>
      <c r="S65" s="39">
        <v>0.1152467692823971</v>
      </c>
      <c r="T65" s="39">
        <v>1.6996435309225117</v>
      </c>
      <c r="U65" s="39">
        <v>5.9523516540338655</v>
      </c>
      <c r="V65" s="39">
        <v>1.6038600171249222</v>
      </c>
      <c r="W65" s="39" t="s">
        <v>188</v>
      </c>
      <c r="X65" s="39">
        <v>1.7079476229330589E-3</v>
      </c>
      <c r="Y65" s="39">
        <v>1.6422733604882396E-2</v>
      </c>
      <c r="Z65" s="39">
        <v>9.7758444279049436E-2</v>
      </c>
      <c r="AA65" s="39">
        <v>0.38506606600944698</v>
      </c>
      <c r="AB65" s="39">
        <v>0.14821813511338577</v>
      </c>
      <c r="AC65" s="39">
        <v>4.3297327251753413E-2</v>
      </c>
      <c r="AD65" s="39">
        <v>1.2103741266176422E-2</v>
      </c>
      <c r="AE65" s="39">
        <v>7.3138393667052781E-3</v>
      </c>
      <c r="AF65" s="39" t="s">
        <v>188</v>
      </c>
      <c r="AG65" s="39">
        <v>2.8160165316590555E-3</v>
      </c>
      <c r="AH65" s="39">
        <v>1.2510165698209027E-2</v>
      </c>
      <c r="AI65" s="39">
        <v>3.6552057476150947E-3</v>
      </c>
      <c r="AJ65" s="39">
        <v>2.7807458863449226E-3</v>
      </c>
      <c r="AK65" s="39">
        <v>3.5486959843754767E-3</v>
      </c>
      <c r="AL65" s="39">
        <v>7.6266931466395299E-4</v>
      </c>
      <c r="AM65" s="39">
        <v>2.7944208047332576E-3</v>
      </c>
      <c r="AN65" s="39">
        <v>8.0179285212709345E-4</v>
      </c>
      <c r="AO65" s="39">
        <v>1.5135802477319593E-3</v>
      </c>
      <c r="AP65" s="39">
        <v>5.1182113457365482E-4</v>
      </c>
      <c r="AQ65" s="39">
        <v>1.0321430054176534E-3</v>
      </c>
      <c r="AR65" s="39" t="s">
        <v>188</v>
      </c>
      <c r="AS65" s="39">
        <v>0.17374401920830346</v>
      </c>
      <c r="AT65" s="39">
        <v>0.10589454142113758</v>
      </c>
      <c r="AU65" s="39">
        <v>7.2351456497517092E-2</v>
      </c>
      <c r="AV65" s="149">
        <v>0.11160475698631035</v>
      </c>
      <c r="AW65" s="208"/>
      <c r="AX65" s="46">
        <v>4.1000000000000002E-2</v>
      </c>
      <c r="AY65" s="46">
        <v>1.2999999999999999E-2</v>
      </c>
      <c r="AZ65" s="46">
        <v>4.0000000000000001E-3</v>
      </c>
      <c r="BA65" s="46">
        <v>3.0000000000000001E-3</v>
      </c>
      <c r="BB65" s="46">
        <v>8.2000000000000003E-2</v>
      </c>
      <c r="BC65" s="46">
        <v>0.318</v>
      </c>
      <c r="BD65" s="46">
        <v>0.33</v>
      </c>
      <c r="BE65" s="46">
        <v>3.2000000000000001E-2</v>
      </c>
      <c r="BF65" s="46">
        <v>2E-3</v>
      </c>
      <c r="BG65" s="46">
        <v>5.1070000000000002</v>
      </c>
      <c r="BH65" s="46">
        <v>1.2649999999999999</v>
      </c>
      <c r="BI65" s="39">
        <v>6.65</v>
      </c>
      <c r="BJ65" s="214">
        <v>9.8000000000000004E-2</v>
      </c>
      <c r="BK65" s="139"/>
      <c r="BL65" s="60" t="s">
        <v>188</v>
      </c>
      <c r="BM65" s="60">
        <f t="shared" si="55"/>
        <v>2.1620073753640026</v>
      </c>
      <c r="BN65" s="60">
        <f t="shared" si="56"/>
        <v>0.13316532950446278</v>
      </c>
      <c r="BO65" s="60">
        <f t="shared" si="92"/>
        <v>1.417617421439169</v>
      </c>
      <c r="BP65" s="60">
        <f t="shared" si="86"/>
        <v>0.10189656481859698</v>
      </c>
      <c r="BQ65" s="60">
        <f t="shared" si="87"/>
        <v>1.5027565483660601</v>
      </c>
      <c r="BR65" s="60">
        <f t="shared" ref="BR65:BR80" si="96">(U65*$K65)/1000</f>
        <v>5.2628302720758846</v>
      </c>
      <c r="BS65" s="60">
        <f t="shared" si="91"/>
        <v>1.4180686123570825</v>
      </c>
      <c r="BT65" s="60" t="s">
        <v>188</v>
      </c>
      <c r="BU65" s="60">
        <f>(X65*$K65)/1000</f>
        <v>1.5100986930099496E-3</v>
      </c>
      <c r="BV65" s="60">
        <f t="shared" si="93"/>
        <v>1.4520321477888487E-2</v>
      </c>
      <c r="BW65" s="60">
        <f t="shared" si="77"/>
        <v>8.6434090222838475E-2</v>
      </c>
      <c r="BX65" s="60">
        <f t="shared" si="94"/>
        <v>0.34045995040805749</v>
      </c>
      <c r="BY65" s="60">
        <f t="shared" si="76"/>
        <v>0.13104852227887581</v>
      </c>
      <c r="BZ65" s="60">
        <f t="shared" ref="BZ65:CA71" si="97">(AC65*$K65)/1000</f>
        <v>3.8281757833659003E-2</v>
      </c>
      <c r="CA65" s="60">
        <f t="shared" si="97"/>
        <v>1.0701641912879659E-2</v>
      </c>
      <c r="CB65" s="60">
        <f t="shared" si="89"/>
        <v>6.4666030270761048E-3</v>
      </c>
      <c r="CC65" s="60" t="s">
        <v>188</v>
      </c>
      <c r="CD65" s="60">
        <f t="shared" ref="CD65:CF67" si="98">(AG65*$K65)/1000</f>
        <v>2.489808719455925E-3</v>
      </c>
      <c r="CE65" s="60">
        <f t="shared" si="98"/>
        <v>1.1060986072723255E-2</v>
      </c>
      <c r="CF65" s="60">
        <f t="shared" si="98"/>
        <v>3.2317861203946001E-3</v>
      </c>
      <c r="CG65" s="60">
        <f t="shared" si="75"/>
        <v>2.4586238314211139E-3</v>
      </c>
      <c r="CH65" s="60">
        <f>(AK65*$K65)/1000</f>
        <v>3.1376144654203476E-3</v>
      </c>
      <c r="CI65" s="60">
        <f>(AL65*$K65)/1000</f>
        <v>6.7432157743514665E-4</v>
      </c>
      <c r="CJ65" s="60">
        <f>(AM65*$K65)/1000</f>
        <v>2.4707146450432434E-3</v>
      </c>
      <c r="CK65" s="60">
        <f>(AN65*$K65)/1000</f>
        <v>7.0891303796691361E-4</v>
      </c>
      <c r="CL65" s="60">
        <f>(AO65*$K65)/1000</f>
        <v>1.3382468661073755E-3</v>
      </c>
      <c r="CM65" s="60">
        <f>(AP65*$K65)/1000</f>
        <v>4.5253169125130635E-4</v>
      </c>
      <c r="CN65" s="60">
        <f>(AQ65*$K65)/1000</f>
        <v>9.1257939210331906E-4</v>
      </c>
      <c r="CO65" s="60" t="s">
        <v>188</v>
      </c>
      <c r="CP65" s="60">
        <f t="shared" si="95"/>
        <v>0.15361748381615209</v>
      </c>
      <c r="CQ65" s="60">
        <f t="shared" si="95"/>
        <v>9.3627700551104878E-2</v>
      </c>
      <c r="CR65" s="60">
        <f t="shared" ref="CR65:CR93" si="99">(AU65*$K65)/1000</f>
        <v>6.3970252030702363E-2</v>
      </c>
      <c r="CS65" s="171">
        <f t="shared" si="80"/>
        <v>9.8676443818163748E-2</v>
      </c>
      <c r="CT65" s="227"/>
      <c r="CU65" s="60">
        <f t="shared" si="40"/>
        <v>12.378343724300448</v>
      </c>
      <c r="CV65" s="60">
        <f t="shared" si="45"/>
        <v>3.9248406930708732</v>
      </c>
      <c r="CW65" s="60">
        <f t="shared" si="84"/>
        <v>1.2076432901756535</v>
      </c>
      <c r="CX65" s="60">
        <f t="shared" si="61"/>
        <v>0.90573246763174009</v>
      </c>
      <c r="CY65" s="60">
        <f t="shared" si="85"/>
        <v>24.756687448600896</v>
      </c>
      <c r="CZ65" s="60">
        <f t="shared" si="47"/>
        <v>96.007641568964445</v>
      </c>
      <c r="DA65" s="60">
        <f t="shared" si="48"/>
        <v>99.630571439491405</v>
      </c>
      <c r="DB65" s="60">
        <f t="shared" si="65"/>
        <v>9.6611463214052282</v>
      </c>
      <c r="DC65" s="60">
        <f t="shared" si="81"/>
        <v>0.60382164508782676</v>
      </c>
      <c r="DD65" s="60">
        <f t="shared" si="53"/>
        <v>1541.8585707317657</v>
      </c>
      <c r="DE65" s="60">
        <f t="shared" ref="DE65:DE84" si="100">BH65*$M65</f>
        <v>381.91719051805035</v>
      </c>
      <c r="DF65" s="60">
        <f t="shared" ref="DF65:DF84" si="101">BI65*$M65</f>
        <v>2007.706969917024</v>
      </c>
      <c r="DG65" s="171">
        <f t="shared" si="64"/>
        <v>29.58726060930351</v>
      </c>
      <c r="DM65" s="22">
        <v>0.60382164508782676</v>
      </c>
      <c r="DN65" s="22">
        <v>2.1620073753640026</v>
      </c>
    </row>
    <row r="66" spans="1:118" s="22" customFormat="1">
      <c r="A66" s="22" t="s">
        <v>262</v>
      </c>
      <c r="B66" s="156">
        <v>0</v>
      </c>
      <c r="C66" s="156">
        <v>2</v>
      </c>
      <c r="D66" s="156">
        <v>3</v>
      </c>
      <c r="E66" s="23" t="s">
        <v>332</v>
      </c>
      <c r="F66" s="24" t="s">
        <v>334</v>
      </c>
      <c r="G66" s="46">
        <v>1</v>
      </c>
      <c r="H66" s="39">
        <v>30.542000000000002</v>
      </c>
      <c r="I66" s="46">
        <f t="shared" si="39"/>
        <v>30.542000000000002</v>
      </c>
      <c r="J66" s="39">
        <v>29.615384615384617</v>
      </c>
      <c r="K66" s="39">
        <f t="shared" si="54"/>
        <v>904.51307692307705</v>
      </c>
      <c r="L66" s="39">
        <v>9.9790163934426239</v>
      </c>
      <c r="M66" s="39">
        <f t="shared" si="63"/>
        <v>304.77911868852465</v>
      </c>
      <c r="N66" s="149"/>
      <c r="O66" s="39" t="s">
        <v>188</v>
      </c>
      <c r="P66" s="39">
        <v>2.55122790076198</v>
      </c>
      <c r="Q66" s="39">
        <v>0.12877607395696508</v>
      </c>
      <c r="R66" s="39">
        <v>1.708753741779417</v>
      </c>
      <c r="S66" s="39">
        <v>0.11928839979943449</v>
      </c>
      <c r="T66" s="39">
        <v>1.6900503172231449</v>
      </c>
      <c r="U66" s="39">
        <v>5.739371729108913</v>
      </c>
      <c r="V66" s="39">
        <v>1.4862994588893212</v>
      </c>
      <c r="W66" s="39" t="s">
        <v>188</v>
      </c>
      <c r="X66" s="39">
        <v>7.1526949185402849E-3</v>
      </c>
      <c r="Y66" s="39">
        <v>1.14763970955128E-2</v>
      </c>
      <c r="Z66" s="39">
        <v>4.498383948681655E-2</v>
      </c>
      <c r="AA66" s="39">
        <v>0.22541341364718007</v>
      </c>
      <c r="AB66" s="39">
        <v>0.10121602203382392</v>
      </c>
      <c r="AC66" s="39">
        <v>3.5225384222886846E-2</v>
      </c>
      <c r="AD66" s="39">
        <v>6.9425812991886528E-3</v>
      </c>
      <c r="AE66" s="39">
        <v>3.7903172985944665E-3</v>
      </c>
      <c r="AF66" s="39" t="s">
        <v>188</v>
      </c>
      <c r="AG66" s="39">
        <v>1.5358253513357931E-3</v>
      </c>
      <c r="AH66" s="39">
        <v>8.4153969141695737E-3</v>
      </c>
      <c r="AI66" s="39">
        <v>2.2799380052775015E-3</v>
      </c>
      <c r="AJ66" s="39">
        <v>2.193093577140229E-3</v>
      </c>
      <c r="AK66" s="39">
        <v>2.317726116087391E-3</v>
      </c>
      <c r="AL66" s="39" t="s">
        <v>188</v>
      </c>
      <c r="AM66" s="39">
        <v>1.9295215544777803E-3</v>
      </c>
      <c r="AN66" s="39" t="s">
        <v>188</v>
      </c>
      <c r="AO66" s="39">
        <v>1.0050430350823443E-3</v>
      </c>
      <c r="AP66" s="39" t="s">
        <v>188</v>
      </c>
      <c r="AQ66" s="39">
        <v>6.6269182377955084E-4</v>
      </c>
      <c r="AR66" s="39" t="s">
        <v>188</v>
      </c>
      <c r="AS66" s="39">
        <v>8.5330979364087206E-2</v>
      </c>
      <c r="AT66" s="39">
        <v>9.8521810837660539E-2</v>
      </c>
      <c r="AU66" s="39">
        <v>5.2372181992809221E-2</v>
      </c>
      <c r="AV66" s="149">
        <v>9.8509205045598597E-2</v>
      </c>
      <c r="AW66" s="208"/>
      <c r="AX66" s="46">
        <v>3.1E-2</v>
      </c>
      <c r="AY66" s="46">
        <v>0.01</v>
      </c>
      <c r="AZ66" s="46">
        <v>3.0000000000000001E-3</v>
      </c>
      <c r="BA66" s="46">
        <v>2E-3</v>
      </c>
      <c r="BB66" s="46">
        <v>4.7E-2</v>
      </c>
      <c r="BC66" s="46">
        <v>0.28699999999999998</v>
      </c>
      <c r="BD66" s="46">
        <v>0.21199999999999999</v>
      </c>
      <c r="BE66" s="46">
        <v>0.01</v>
      </c>
      <c r="BF66" s="46">
        <v>2E-3</v>
      </c>
      <c r="BG66" s="46">
        <v>4.1509999999999998</v>
      </c>
      <c r="BH66" s="46">
        <v>1.0089999999999999</v>
      </c>
      <c r="BI66" s="39">
        <v>0.33600000000000002</v>
      </c>
      <c r="BJ66" s="214">
        <v>6.7000000000000004E-2</v>
      </c>
      <c r="BK66" s="139"/>
      <c r="BL66" s="60" t="s">
        <v>188</v>
      </c>
      <c r="BM66" s="60">
        <f t="shared" si="55"/>
        <v>2.3076189984502213</v>
      </c>
      <c r="BN66" s="60">
        <f t="shared" si="56"/>
        <v>0.11647964288888822</v>
      </c>
      <c r="BO66" s="60">
        <f t="shared" si="92"/>
        <v>1.5455901046807214</v>
      </c>
      <c r="BP66" s="60">
        <f t="shared" si="86"/>
        <v>0.10789791754381665</v>
      </c>
      <c r="BQ66" s="60">
        <f t="shared" si="87"/>
        <v>1.5286726125863292</v>
      </c>
      <c r="BR66" s="60">
        <f t="shared" si="96"/>
        <v>5.1913367823016241</v>
      </c>
      <c r="BS66" s="60">
        <f t="shared" si="91"/>
        <v>1.3443772967890844</v>
      </c>
      <c r="BT66" s="60" t="s">
        <v>188</v>
      </c>
      <c r="BU66" s="60">
        <f>(X66*$K66)/1000</f>
        <v>6.4697060890609318E-3</v>
      </c>
      <c r="BV66" s="60">
        <f t="shared" si="93"/>
        <v>1.0380551248853348E-2</v>
      </c>
      <c r="BW66" s="60">
        <f t="shared" si="77"/>
        <v>4.0688471066034244E-2</v>
      </c>
      <c r="BX66" s="60">
        <f t="shared" si="94"/>
        <v>0.20388938035774518</v>
      </c>
      <c r="BY66" s="60">
        <f t="shared" si="76"/>
        <v>9.1551215523728038E-2</v>
      </c>
      <c r="BZ66" s="60">
        <f t="shared" si="97"/>
        <v>3.1861820669240995E-2</v>
      </c>
      <c r="CA66" s="60">
        <f t="shared" si="97"/>
        <v>6.2796555727177416E-3</v>
      </c>
      <c r="CB66" s="60">
        <f t="shared" si="89"/>
        <v>3.4283915622664463E-3</v>
      </c>
      <c r="CC66" s="60" t="s">
        <v>188</v>
      </c>
      <c r="CD66" s="60">
        <f t="shared" si="98"/>
        <v>1.3891741141532042E-3</v>
      </c>
      <c r="CE66" s="60">
        <f t="shared" si="98"/>
        <v>7.6118365563644886E-3</v>
      </c>
      <c r="CF66" s="60">
        <f t="shared" si="98"/>
        <v>2.0622337403474159E-3</v>
      </c>
      <c r="CG66" s="60">
        <f t="shared" si="75"/>
        <v>1.9836818194393464E-3</v>
      </c>
      <c r="CH66" s="60">
        <f>(AK66*$K66)/1000</f>
        <v>2.0964135807271787E-3</v>
      </c>
      <c r="CI66" s="60" t="s">
        <v>188</v>
      </c>
      <c r="CJ66" s="60">
        <f>(AM66*$K66)/1000</f>
        <v>1.7452774782300957E-3</v>
      </c>
      <c r="CK66" s="60" t="s">
        <v>188</v>
      </c>
      <c r="CL66" s="60">
        <f>(AO66*$K66)/1000</f>
        <v>9.0907456810243939E-4</v>
      </c>
      <c r="CM66" s="60" t="s">
        <v>188</v>
      </c>
      <c r="CN66" s="60">
        <f>(AQ66*$K66)/1000</f>
        <v>5.9941342057860713E-4</v>
      </c>
      <c r="CO66" s="60" t="s">
        <v>188</v>
      </c>
      <c r="CP66" s="60">
        <f t="shared" si="95"/>
        <v>7.7182986701470113E-2</v>
      </c>
      <c r="CQ66" s="60">
        <f t="shared" si="95"/>
        <v>8.9114266264805689E-2</v>
      </c>
      <c r="CR66" s="60">
        <f t="shared" si="99"/>
        <v>4.7371323479491238E-2</v>
      </c>
      <c r="CS66" s="171">
        <f t="shared" si="80"/>
        <v>8.9102864161040699E-2</v>
      </c>
      <c r="CT66" s="227"/>
      <c r="CU66" s="60">
        <f t="shared" si="40"/>
        <v>9.4481526793442647</v>
      </c>
      <c r="CV66" s="60">
        <f t="shared" si="45"/>
        <v>3.0477911868852465</v>
      </c>
      <c r="CW66" s="60">
        <f t="shared" si="84"/>
        <v>0.91433735606557398</v>
      </c>
      <c r="CX66" s="60">
        <f t="shared" si="61"/>
        <v>0.60955823737704928</v>
      </c>
      <c r="CY66" s="60">
        <f t="shared" si="85"/>
        <v>14.324618578360658</v>
      </c>
      <c r="CZ66" s="60">
        <f t="shared" si="47"/>
        <v>87.471607063606569</v>
      </c>
      <c r="DA66" s="60">
        <f t="shared" si="48"/>
        <v>64.613173161967225</v>
      </c>
      <c r="DB66" s="60">
        <f t="shared" si="65"/>
        <v>3.0477911868852465</v>
      </c>
      <c r="DC66" s="60">
        <f t="shared" si="81"/>
        <v>0.60955823737704928</v>
      </c>
      <c r="DD66" s="60">
        <f t="shared" ref="DD66:DD84" si="102">BG66*$M66</f>
        <v>1265.1381216760658</v>
      </c>
      <c r="DE66" s="60">
        <f t="shared" si="100"/>
        <v>307.52213075672131</v>
      </c>
      <c r="DF66" s="60">
        <f t="shared" si="101"/>
        <v>102.40578387934428</v>
      </c>
      <c r="DG66" s="171">
        <f t="shared" si="64"/>
        <v>20.420200952131154</v>
      </c>
      <c r="DM66" s="22">
        <v>0.60955823737704928</v>
      </c>
      <c r="DN66" s="22">
        <v>2.3076189984502213</v>
      </c>
    </row>
    <row r="67" spans="1:118" s="22" customFormat="1">
      <c r="A67" s="22" t="s">
        <v>262</v>
      </c>
      <c r="B67" s="156">
        <v>0</v>
      </c>
      <c r="C67" s="156">
        <v>3</v>
      </c>
      <c r="D67" s="156">
        <v>3</v>
      </c>
      <c r="E67" s="23" t="s">
        <v>332</v>
      </c>
      <c r="F67" s="24" t="s">
        <v>335</v>
      </c>
      <c r="G67" s="46">
        <v>1.008</v>
      </c>
      <c r="H67" s="39">
        <v>30.542000000000002</v>
      </c>
      <c r="I67" s="46">
        <f t="shared" si="39"/>
        <v>30.299603174603178</v>
      </c>
      <c r="J67" s="39">
        <v>29.431297709923665</v>
      </c>
      <c r="K67" s="39">
        <f t="shared" ref="K67:K98" si="103">I67*J67</f>
        <v>891.75664152429431</v>
      </c>
      <c r="L67" s="39">
        <v>9.9735799207397626</v>
      </c>
      <c r="M67" s="39">
        <f t="shared" si="63"/>
        <v>302.19551382860504</v>
      </c>
      <c r="N67" s="149"/>
      <c r="O67" s="39" t="s">
        <v>188</v>
      </c>
      <c r="P67" s="39">
        <v>2.8131554121183262</v>
      </c>
      <c r="Q67" s="39">
        <v>0.2027412336961078</v>
      </c>
      <c r="R67" s="39">
        <v>2.1890580425810047</v>
      </c>
      <c r="S67" s="39">
        <v>0.1156647158101404</v>
      </c>
      <c r="T67" s="39">
        <v>1.6844397632899728</v>
      </c>
      <c r="U67" s="39">
        <v>5.4334761187982856</v>
      </c>
      <c r="V67" s="39">
        <v>1.463690975669991</v>
      </c>
      <c r="W67" s="39" t="s">
        <v>188</v>
      </c>
      <c r="X67" s="39">
        <v>1.1875098671120436E-3</v>
      </c>
      <c r="Y67" s="39">
        <v>1.1207456291371612E-2</v>
      </c>
      <c r="Z67" s="39">
        <v>3.3933471065906023E-2</v>
      </c>
      <c r="AA67" s="39">
        <v>0.16281682069344311</v>
      </c>
      <c r="AB67" s="39">
        <v>0.10374051886270497</v>
      </c>
      <c r="AC67" s="39">
        <v>3.2311568157541375E-2</v>
      </c>
      <c r="AD67" s="39">
        <v>6.606820522810402E-3</v>
      </c>
      <c r="AE67" s="39">
        <v>2.471034578113449E-3</v>
      </c>
      <c r="AF67" s="39" t="s">
        <v>188</v>
      </c>
      <c r="AG67" s="39">
        <v>1.2075472432009435E-3</v>
      </c>
      <c r="AH67" s="39">
        <v>6.4438697427588645E-3</v>
      </c>
      <c r="AI67" s="39">
        <v>1.7937706880521436E-3</v>
      </c>
      <c r="AJ67" s="39">
        <v>2.3294991645004012E-3</v>
      </c>
      <c r="AK67" s="39">
        <v>1.8983228444269236E-3</v>
      </c>
      <c r="AL67" s="39" t="s">
        <v>188</v>
      </c>
      <c r="AM67" s="39">
        <v>1.7113333913615634E-3</v>
      </c>
      <c r="AN67" s="39" t="s">
        <v>188</v>
      </c>
      <c r="AO67" s="39">
        <v>9.9279518972346815E-4</v>
      </c>
      <c r="AP67" s="39" t="s">
        <v>188</v>
      </c>
      <c r="AQ67" s="39">
        <v>6.9422409886928636E-4</v>
      </c>
      <c r="AR67" s="39" t="s">
        <v>188</v>
      </c>
      <c r="AS67" s="39">
        <v>5.9814288752091355E-2</v>
      </c>
      <c r="AT67" s="39">
        <v>9.2552379185423278E-2</v>
      </c>
      <c r="AU67" s="39">
        <v>4.4403817504720514E-2</v>
      </c>
      <c r="AV67" s="149">
        <v>0.10010778617391758</v>
      </c>
      <c r="AW67" s="208"/>
      <c r="AX67" s="46">
        <v>3.1E-2</v>
      </c>
      <c r="AY67" s="46">
        <v>1.0999999999999999E-2</v>
      </c>
      <c r="AZ67" s="46">
        <v>3.0000000000000001E-3</v>
      </c>
      <c r="BA67" s="46">
        <v>2E-3</v>
      </c>
      <c r="BB67" s="46">
        <v>4.5999999999999999E-2</v>
      </c>
      <c r="BC67" s="46">
        <v>0.33</v>
      </c>
      <c r="BD67" s="46">
        <v>0.185</v>
      </c>
      <c r="BE67" s="46">
        <v>1.9E-2</v>
      </c>
      <c r="BF67" s="46">
        <v>2E-3</v>
      </c>
      <c r="BG67" s="46">
        <v>4.1870000000000003</v>
      </c>
      <c r="BH67" s="46">
        <v>1.034</v>
      </c>
      <c r="BI67" s="39">
        <v>0.23699999999999999</v>
      </c>
      <c r="BJ67" s="214">
        <v>6.9000000000000006E-2</v>
      </c>
      <c r="BK67" s="139"/>
      <c r="BL67" s="60" t="s">
        <v>188</v>
      </c>
      <c r="BM67" s="60">
        <f t="shared" ref="BM67:BM98" si="104">(P67*$K67)/1000</f>
        <v>2.5086500223965307</v>
      </c>
      <c r="BN67" s="60">
        <f t="shared" ref="BN67:BN98" si="105">(Q67*$K67)/1000</f>
        <v>0.18079584165933318</v>
      </c>
      <c r="BO67" s="60">
        <f t="shared" si="92"/>
        <v>1.9521070481537826</v>
      </c>
      <c r="BP67" s="60">
        <f t="shared" si="86"/>
        <v>0.10314477851371275</v>
      </c>
      <c r="BQ67" s="60">
        <f t="shared" si="87"/>
        <v>1.5021103461614433</v>
      </c>
      <c r="BR67" s="60">
        <f t="shared" si="96"/>
        <v>4.8453384155020167</v>
      </c>
      <c r="BS67" s="60">
        <f t="shared" si="91"/>
        <v>1.3052561486928886</v>
      </c>
      <c r="BT67" s="60" t="s">
        <v>188</v>
      </c>
      <c r="BU67" s="60">
        <f>(X67*$K67)/1000</f>
        <v>1.058969810872797E-3</v>
      </c>
      <c r="BV67" s="60">
        <f t="shared" si="93"/>
        <v>9.9943235824238724E-3</v>
      </c>
      <c r="BW67" s="60">
        <f t="shared" si="77"/>
        <v>3.026039819299417E-2</v>
      </c>
      <c r="BX67" s="60">
        <f t="shared" si="94"/>
        <v>0.14519298120524807</v>
      </c>
      <c r="BY67" s="60">
        <f t="shared" si="76"/>
        <v>9.2511296690993491E-2</v>
      </c>
      <c r="BZ67" s="60">
        <f t="shared" si="97"/>
        <v>2.8814055502552428E-2</v>
      </c>
      <c r="CA67" s="60">
        <f t="shared" si="97"/>
        <v>5.8916760805751856E-3</v>
      </c>
      <c r="CB67" s="60">
        <f t="shared" si="89"/>
        <v>2.2035614964688506E-3</v>
      </c>
      <c r="CC67" s="60" t="s">
        <v>188</v>
      </c>
      <c r="CD67" s="60">
        <f t="shared" si="98"/>
        <v>1.0768382740787936E-3</v>
      </c>
      <c r="CE67" s="60">
        <f t="shared" si="98"/>
        <v>5.7463636402226631E-3</v>
      </c>
      <c r="CF67" s="60">
        <f t="shared" si="98"/>
        <v>1.599606924442102E-3</v>
      </c>
      <c r="CG67" s="60">
        <f t="shared" si="75"/>
        <v>2.0773463513685275E-3</v>
      </c>
      <c r="CH67" s="60">
        <f>(AK67*$K67)/1000</f>
        <v>1.6928420042749987E-3</v>
      </c>
      <c r="CI67" s="60" t="s">
        <v>188</v>
      </c>
      <c r="CJ67" s="60">
        <f>(AM67*$K67)/1000</f>
        <v>1.5260929176089686E-3</v>
      </c>
      <c r="CK67" s="60" t="s">
        <v>188</v>
      </c>
      <c r="CL67" s="60">
        <f>(AO67*$K67)/1000</f>
        <v>8.8533170410927452E-4</v>
      </c>
      <c r="CM67" s="60" t="s">
        <v>188</v>
      </c>
      <c r="CN67" s="60">
        <f>(AQ67*$K67)/1000</f>
        <v>6.1907895087290441E-4</v>
      </c>
      <c r="CO67" s="60" t="s">
        <v>188</v>
      </c>
      <c r="CP67" s="60">
        <f t="shared" si="95"/>
        <v>5.3339789252729364E-2</v>
      </c>
      <c r="CQ67" s="60">
        <f t="shared" si="95"/>
        <v>8.2534198827476063E-2</v>
      </c>
      <c r="CR67" s="60">
        <f t="shared" si="99"/>
        <v>3.9597399168867231E-2</v>
      </c>
      <c r="CS67" s="171">
        <f t="shared" si="80"/>
        <v>8.9271783188884929E-2</v>
      </c>
      <c r="CT67" s="227"/>
      <c r="CU67" s="60">
        <f t="shared" si="40"/>
        <v>9.3680609286867558</v>
      </c>
      <c r="CV67" s="60">
        <f t="shared" si="45"/>
        <v>3.3241506521146551</v>
      </c>
      <c r="CW67" s="60">
        <f t="shared" si="84"/>
        <v>0.90658654148581519</v>
      </c>
      <c r="CX67" s="60">
        <f t="shared" ref="CX67:CX84" si="106">BA67*$M67</f>
        <v>0.60439102765721009</v>
      </c>
      <c r="CY67" s="60">
        <f t="shared" si="85"/>
        <v>13.900993636115832</v>
      </c>
      <c r="CZ67" s="60">
        <f t="shared" si="47"/>
        <v>99.724519563439671</v>
      </c>
      <c r="DA67" s="60">
        <f t="shared" si="48"/>
        <v>55.906170058291934</v>
      </c>
      <c r="DB67" s="60">
        <f t="shared" si="65"/>
        <v>5.7417147627434959</v>
      </c>
      <c r="DC67" s="60">
        <f t="shared" si="81"/>
        <v>0.60439102765721009</v>
      </c>
      <c r="DD67" s="60">
        <f t="shared" si="102"/>
        <v>1265.2926164003693</v>
      </c>
      <c r="DE67" s="60">
        <f t="shared" si="100"/>
        <v>312.47016129877761</v>
      </c>
      <c r="DF67" s="60">
        <f t="shared" si="101"/>
        <v>71.620336777379393</v>
      </c>
      <c r="DG67" s="171">
        <f t="shared" si="64"/>
        <v>20.851490454173749</v>
      </c>
      <c r="DM67" s="22">
        <v>0.60439102765721009</v>
      </c>
      <c r="DN67" s="22">
        <v>2.5086500223965307</v>
      </c>
    </row>
    <row r="68" spans="1:118" s="22" customFormat="1">
      <c r="A68" s="22" t="s">
        <v>267</v>
      </c>
      <c r="B68" s="156">
        <v>1</v>
      </c>
      <c r="C68" s="156">
        <v>1</v>
      </c>
      <c r="D68" s="156">
        <v>3</v>
      </c>
      <c r="E68" s="23" t="s">
        <v>332</v>
      </c>
      <c r="F68" s="24" t="s">
        <v>336</v>
      </c>
      <c r="G68" s="46">
        <v>1.0009999999999999</v>
      </c>
      <c r="H68" s="39">
        <v>30.542000000000002</v>
      </c>
      <c r="I68" s="46">
        <f t="shared" si="39"/>
        <v>30.511488511488515</v>
      </c>
      <c r="J68" s="39">
        <v>29.7109375</v>
      </c>
      <c r="K68" s="39">
        <f t="shared" si="103"/>
        <v>906.52492819680333</v>
      </c>
      <c r="L68" s="39">
        <v>9.9477858559154004</v>
      </c>
      <c r="M68" s="39">
        <f t="shared" si="63"/>
        <v>303.5217538575107</v>
      </c>
      <c r="N68" s="149"/>
      <c r="O68" s="39" t="s">
        <v>188</v>
      </c>
      <c r="P68" s="39">
        <v>0.51686418563658865</v>
      </c>
      <c r="Q68" s="39">
        <v>4.6215376322564096E-2</v>
      </c>
      <c r="R68" s="39">
        <v>0.14405187074525144</v>
      </c>
      <c r="S68" s="39">
        <v>1.5566616249109863E-2</v>
      </c>
      <c r="T68" s="39">
        <v>0.31907824074148833</v>
      </c>
      <c r="U68" s="39">
        <v>0.41654845737682183</v>
      </c>
      <c r="V68" s="39" t="s">
        <v>188</v>
      </c>
      <c r="W68" s="39" t="s">
        <v>188</v>
      </c>
      <c r="X68" s="39" t="s">
        <v>188</v>
      </c>
      <c r="Y68" s="39">
        <v>-7.2401947696729513E-6</v>
      </c>
      <c r="Z68" s="39" t="s">
        <v>188</v>
      </c>
      <c r="AA68" s="39">
        <v>1.2850398472522128E-2</v>
      </c>
      <c r="AB68" s="39">
        <v>8.3065625232689413E-2</v>
      </c>
      <c r="AC68" s="39">
        <v>2.0808785294338945E-2</v>
      </c>
      <c r="AD68" s="39">
        <v>8.4632145116819886E-4</v>
      </c>
      <c r="AE68" s="39" t="s">
        <v>188</v>
      </c>
      <c r="AF68" s="39" t="s">
        <v>188</v>
      </c>
      <c r="AG68" s="39" t="s">
        <v>188</v>
      </c>
      <c r="AH68" s="39" t="s">
        <v>188</v>
      </c>
      <c r="AI68" s="39" t="s">
        <v>188</v>
      </c>
      <c r="AJ68" s="39">
        <v>1.6939251560981711E-3</v>
      </c>
      <c r="AK68" s="39" t="s">
        <v>188</v>
      </c>
      <c r="AL68" s="39" t="s">
        <v>188</v>
      </c>
      <c r="AM68" s="39" t="s">
        <v>188</v>
      </c>
      <c r="AN68" s="39" t="s">
        <v>188</v>
      </c>
      <c r="AO68" s="39" t="s">
        <v>188</v>
      </c>
      <c r="AP68" s="39" t="s">
        <v>188</v>
      </c>
      <c r="AQ68" s="39" t="s">
        <v>188</v>
      </c>
      <c r="AR68" s="39" t="s">
        <v>188</v>
      </c>
      <c r="AS68" s="39" t="s">
        <v>188</v>
      </c>
      <c r="AT68" s="39">
        <v>2.5934208067563386E-2</v>
      </c>
      <c r="AU68" s="39">
        <v>3.4405809150467162E-2</v>
      </c>
      <c r="AV68" s="149">
        <v>4.399697294863919E-2</v>
      </c>
      <c r="AW68" s="208"/>
      <c r="AX68" s="46">
        <v>3.1E-2</v>
      </c>
      <c r="AY68" s="46">
        <v>0.01</v>
      </c>
      <c r="AZ68" s="46">
        <v>3.0000000000000001E-3</v>
      </c>
      <c r="BA68" s="46">
        <v>1E-3</v>
      </c>
      <c r="BB68" s="46">
        <v>2.5000000000000001E-2</v>
      </c>
      <c r="BC68" s="46">
        <v>0.32800000000000001</v>
      </c>
      <c r="BD68" s="46">
        <v>0.32700000000000001</v>
      </c>
      <c r="BE68" s="46">
        <v>1.0999999999999999E-2</v>
      </c>
      <c r="BF68" s="46">
        <v>3.0000000000000001E-3</v>
      </c>
      <c r="BG68" s="46">
        <v>0.25800000000000001</v>
      </c>
      <c r="BH68" s="46">
        <v>0.46200000000000002</v>
      </c>
      <c r="BI68" s="39">
        <v>4.5350000000000001</v>
      </c>
      <c r="BJ68" s="214">
        <v>0.108</v>
      </c>
      <c r="BK68" s="139"/>
      <c r="BL68" s="60" t="s">
        <v>188</v>
      </c>
      <c r="BM68" s="60">
        <f t="shared" si="104"/>
        <v>0.46855026877170775</v>
      </c>
      <c r="BN68" s="60">
        <f t="shared" si="105"/>
        <v>4.1895390702400663E-2</v>
      </c>
      <c r="BO68" s="60">
        <f t="shared" si="92"/>
        <v>0.13058661178395425</v>
      </c>
      <c r="BP68" s="60">
        <f t="shared" si="86"/>
        <v>1.4111525677491511E-2</v>
      </c>
      <c r="BQ68" s="60">
        <f t="shared" si="87"/>
        <v>0.28925237927734004</v>
      </c>
      <c r="BR68" s="60">
        <f t="shared" si="96"/>
        <v>0.37761156041401261</v>
      </c>
      <c r="BS68" s="60" t="s">
        <v>188</v>
      </c>
      <c r="BT68" s="60" t="s">
        <v>188</v>
      </c>
      <c r="BU68" s="60" t="s">
        <v>188</v>
      </c>
      <c r="BV68" s="60">
        <f t="shared" si="93"/>
        <v>-6.5634170437086428E-6</v>
      </c>
      <c r="BW68" s="60" t="s">
        <v>188</v>
      </c>
      <c r="BX68" s="60">
        <f t="shared" si="94"/>
        <v>1.1649206552603432E-2</v>
      </c>
      <c r="BY68" s="60">
        <f t="shared" si="76"/>
        <v>7.5301059949686347E-2</v>
      </c>
      <c r="BZ68" s="60">
        <f t="shared" si="97"/>
        <v>1.8863682594813309E-2</v>
      </c>
      <c r="CA68" s="60">
        <f t="shared" si="97"/>
        <v>7.6721149275166592E-4</v>
      </c>
      <c r="CB68" s="60" t="s">
        <v>188</v>
      </c>
      <c r="CC68" s="60" t="s">
        <v>188</v>
      </c>
      <c r="CD68" s="60" t="s">
        <v>188</v>
      </c>
      <c r="CE68" s="60" t="s">
        <v>188</v>
      </c>
      <c r="CF68" s="60" t="s">
        <v>188</v>
      </c>
      <c r="CG68" s="60">
        <f t="shared" si="75"/>
        <v>1.5355853805026534E-3</v>
      </c>
      <c r="CH68" s="60" t="s">
        <v>188</v>
      </c>
      <c r="CI68" s="60" t="s">
        <v>188</v>
      </c>
      <c r="CJ68" s="60" t="s">
        <v>188</v>
      </c>
      <c r="CK68" s="60" t="s">
        <v>188</v>
      </c>
      <c r="CL68" s="60" t="s">
        <v>188</v>
      </c>
      <c r="CM68" s="60" t="s">
        <v>188</v>
      </c>
      <c r="CN68" s="60" t="s">
        <v>188</v>
      </c>
      <c r="CO68" s="60" t="s">
        <v>188</v>
      </c>
      <c r="CP68" s="60" t="s">
        <v>188</v>
      </c>
      <c r="CQ68" s="60">
        <f t="shared" ref="CQ68:CQ99" si="107">(AT68*$K68)/1000</f>
        <v>2.3510006106288856E-2</v>
      </c>
      <c r="CR68" s="60">
        <f t="shared" si="99"/>
        <v>3.1189723669680161E-2</v>
      </c>
      <c r="CS68" s="171">
        <f t="shared" si="80"/>
        <v>3.9884352743141838E-2</v>
      </c>
      <c r="CT68" s="227"/>
      <c r="CU68" s="60">
        <f t="shared" si="40"/>
        <v>9.409174369582832</v>
      </c>
      <c r="CV68" s="60">
        <f t="shared" si="45"/>
        <v>3.035217538575107</v>
      </c>
      <c r="CW68" s="60">
        <f t="shared" si="84"/>
        <v>0.91056526157253215</v>
      </c>
      <c r="CX68" s="60">
        <f t="shared" si="106"/>
        <v>0.30352175385751073</v>
      </c>
      <c r="CY68" s="60">
        <f t="shared" si="85"/>
        <v>7.5880438464377677</v>
      </c>
      <c r="CZ68" s="60">
        <f t="shared" si="47"/>
        <v>99.555135265263516</v>
      </c>
      <c r="DA68" s="60">
        <f t="shared" si="48"/>
        <v>99.251613511406006</v>
      </c>
      <c r="DB68" s="60">
        <f t="shared" si="65"/>
        <v>3.3387392924326176</v>
      </c>
      <c r="DC68" s="60">
        <f t="shared" si="81"/>
        <v>0.91056526157253215</v>
      </c>
      <c r="DD68" s="60">
        <f t="shared" si="102"/>
        <v>78.308612495237767</v>
      </c>
      <c r="DE68" s="60">
        <f t="shared" si="100"/>
        <v>140.22705028216996</v>
      </c>
      <c r="DF68" s="60">
        <f t="shared" si="101"/>
        <v>1376.4711537438111</v>
      </c>
      <c r="DG68" s="171">
        <f t="shared" si="64"/>
        <v>32.780349416611152</v>
      </c>
      <c r="DM68" s="22">
        <v>0.91056526157253215</v>
      </c>
      <c r="DN68" s="22">
        <v>0.46855026877170775</v>
      </c>
    </row>
    <row r="69" spans="1:118" s="22" customFormat="1">
      <c r="A69" s="22" t="s">
        <v>267</v>
      </c>
      <c r="B69" s="156">
        <v>1</v>
      </c>
      <c r="C69" s="156">
        <v>2</v>
      </c>
      <c r="D69" s="156">
        <v>3</v>
      </c>
      <c r="E69" s="23" t="s">
        <v>332</v>
      </c>
      <c r="F69" s="24" t="s">
        <v>337</v>
      </c>
      <c r="G69" s="46">
        <v>1.034</v>
      </c>
      <c r="H69" s="39">
        <v>30.542000000000002</v>
      </c>
      <c r="I69" s="46">
        <f t="shared" si="39"/>
        <v>29.537717601547389</v>
      </c>
      <c r="J69" s="39">
        <v>29.866141732283467</v>
      </c>
      <c r="K69" s="39">
        <f t="shared" si="103"/>
        <v>882.17766033597832</v>
      </c>
      <c r="L69" s="39">
        <v>9.9777341191879518</v>
      </c>
      <c r="M69" s="39">
        <f t="shared" ref="M69:M100" si="108">I69*L69</f>
        <v>294.7194927158979</v>
      </c>
      <c r="N69" s="149"/>
      <c r="O69" s="39" t="s">
        <v>188</v>
      </c>
      <c r="P69" s="39">
        <v>0.55058938803931778</v>
      </c>
      <c r="Q69" s="39">
        <v>5.7035086918732963E-2</v>
      </c>
      <c r="R69" s="39">
        <v>0.14743069175177159</v>
      </c>
      <c r="S69" s="39">
        <v>1.3684569204268492E-2</v>
      </c>
      <c r="T69" s="39">
        <v>0.28290546383131671</v>
      </c>
      <c r="U69" s="39">
        <v>0.64165514712646654</v>
      </c>
      <c r="V69" s="39" t="s">
        <v>188</v>
      </c>
      <c r="W69" s="39" t="s">
        <v>188</v>
      </c>
      <c r="X69" s="39">
        <v>8.3520126334091726E-4</v>
      </c>
      <c r="Y69" s="39">
        <v>8.1258446446961716E-3</v>
      </c>
      <c r="Z69" s="39">
        <v>6.6599379456543026E-3</v>
      </c>
      <c r="AA69" s="39">
        <v>5.4791016400688314E-2</v>
      </c>
      <c r="AB69" s="39">
        <v>6.1690761663110501E-2</v>
      </c>
      <c r="AC69" s="39">
        <v>1.0884625870877998E-2</v>
      </c>
      <c r="AD69" s="39">
        <v>3.1086286999721705E-3</v>
      </c>
      <c r="AE69" s="39">
        <v>6.1405885641586961E-3</v>
      </c>
      <c r="AF69" s="39" t="s">
        <v>188</v>
      </c>
      <c r="AG69" s="39">
        <v>1.5138659750340948E-3</v>
      </c>
      <c r="AH69" s="39">
        <v>7.5081836188635445E-3</v>
      </c>
      <c r="AI69" s="39">
        <v>1.8642221270877225E-3</v>
      </c>
      <c r="AJ69" s="39">
        <v>2.0608054457906906E-3</v>
      </c>
      <c r="AK69" s="39">
        <v>2.220200238282356E-3</v>
      </c>
      <c r="AL69" s="39" t="s">
        <v>188</v>
      </c>
      <c r="AM69" s="39">
        <v>1.2073822259629087E-3</v>
      </c>
      <c r="AN69" s="39" t="s">
        <v>188</v>
      </c>
      <c r="AO69" s="39">
        <v>5.9233206955428062E-4</v>
      </c>
      <c r="AP69" s="39" t="s">
        <v>188</v>
      </c>
      <c r="AQ69" s="39" t="s">
        <v>188</v>
      </c>
      <c r="AR69" s="39" t="s">
        <v>188</v>
      </c>
      <c r="AS69" s="39">
        <v>5.8872921334759574E-3</v>
      </c>
      <c r="AT69" s="39">
        <v>4.8441590726143617E-2</v>
      </c>
      <c r="AU69" s="39">
        <v>2.3194607706916261E-2</v>
      </c>
      <c r="AV69" s="149">
        <v>0.10753123857206429</v>
      </c>
      <c r="AW69" s="208"/>
      <c r="AX69" s="46">
        <v>2.8000000000000001E-2</v>
      </c>
      <c r="AY69" s="46">
        <v>6.0000000000000001E-3</v>
      </c>
      <c r="AZ69" s="46">
        <v>3.0000000000000001E-3</v>
      </c>
      <c r="BA69" s="46">
        <v>1E-3</v>
      </c>
      <c r="BB69" s="46">
        <v>2.1999999999999999E-2</v>
      </c>
      <c r="BC69" s="46">
        <v>0.33500000000000002</v>
      </c>
      <c r="BD69" s="46">
        <v>0.248</v>
      </c>
      <c r="BE69" s="46">
        <v>7.0000000000000001E-3</v>
      </c>
      <c r="BF69" s="46">
        <v>2E-3</v>
      </c>
      <c r="BG69" s="46">
        <v>0.22800000000000001</v>
      </c>
      <c r="BH69" s="46">
        <v>0.40600000000000003</v>
      </c>
      <c r="BI69" s="39">
        <v>0.20200000000000001</v>
      </c>
      <c r="BJ69" s="214">
        <v>5.7000000000000002E-2</v>
      </c>
      <c r="BK69" s="139"/>
      <c r="BL69" s="60" t="s">
        <v>188</v>
      </c>
      <c r="BM69" s="60">
        <f t="shared" si="104"/>
        <v>0.48571765814634349</v>
      </c>
      <c r="BN69" s="60">
        <f t="shared" si="105"/>
        <v>5.0315079535027007E-2</v>
      </c>
      <c r="BO69" s="60">
        <f t="shared" si="92"/>
        <v>0.1300600627112927</v>
      </c>
      <c r="BP69" s="60">
        <f t="shared" si="86"/>
        <v>1.2072221243327359E-2</v>
      </c>
      <c r="BQ69" s="60">
        <f t="shared" si="87"/>
        <v>0.24957288017897572</v>
      </c>
      <c r="BR69" s="60">
        <f t="shared" si="96"/>
        <v>0.56605383643456419</v>
      </c>
      <c r="BS69" s="60" t="s">
        <v>188</v>
      </c>
      <c r="BT69" s="60" t="s">
        <v>188</v>
      </c>
      <c r="BU69" s="60">
        <f>(X69*$K69)/1000</f>
        <v>7.3679589640374371E-4</v>
      </c>
      <c r="BV69" s="60">
        <f t="shared" si="93"/>
        <v>7.1684386169117075E-3</v>
      </c>
      <c r="BW69" s="60">
        <f>(Z69*$K69)/1000</f>
        <v>5.8752484748801148E-3</v>
      </c>
      <c r="BX69" s="60">
        <f t="shared" si="94"/>
        <v>4.8335410655789432E-2</v>
      </c>
      <c r="BY69" s="60">
        <f t="shared" si="76"/>
        <v>5.4422211788307286E-2</v>
      </c>
      <c r="BZ69" s="60">
        <f t="shared" si="97"/>
        <v>9.6021737844036135E-3</v>
      </c>
      <c r="CA69" s="60">
        <f t="shared" si="97"/>
        <v>2.7423627933947231E-3</v>
      </c>
      <c r="CB69" s="60">
        <f>(AE69*$K69)/1000</f>
        <v>5.4170900526153828E-3</v>
      </c>
      <c r="CC69" s="60" t="s">
        <v>188</v>
      </c>
      <c r="CD69" s="60">
        <f t="shared" ref="CD69:CF74" si="109">(AG69*$K69)/1000</f>
        <v>1.3354987439178224E-3</v>
      </c>
      <c r="CE69" s="60">
        <f t="shared" si="109"/>
        <v>6.6235518582619599E-3</v>
      </c>
      <c r="CF69" s="60">
        <f t="shared" si="109"/>
        <v>1.6445751144208078E-3</v>
      </c>
      <c r="CG69" s="60">
        <f t="shared" si="75"/>
        <v>1.8179965265752742E-3</v>
      </c>
      <c r="CH69" s="60">
        <f t="shared" ref="CH69:CH74" si="110">(AK69*$K69)/1000</f>
        <v>1.9586110516853104E-3</v>
      </c>
      <c r="CI69" s="60" t="s">
        <v>188</v>
      </c>
      <c r="CJ69" s="60">
        <f t="shared" ref="CJ69:CJ75" si="111">(AM69*$K69)/1000</f>
        <v>1.0651256272312041E-3</v>
      </c>
      <c r="CK69" s="60" t="s">
        <v>188</v>
      </c>
      <c r="CL69" s="60">
        <f>(AO69*$K69)/1000</f>
        <v>5.2254211926136334E-4</v>
      </c>
      <c r="CM69" s="60" t="s">
        <v>188</v>
      </c>
      <c r="CN69" s="60" t="s">
        <v>188</v>
      </c>
      <c r="CO69" s="60" t="s">
        <v>188</v>
      </c>
      <c r="CP69" s="60">
        <f t="shared" ref="CP69:CP100" si="112">(AS69*$K69)/1000</f>
        <v>5.19363760002423E-3</v>
      </c>
      <c r="CQ69" s="60">
        <f t="shared" si="107"/>
        <v>4.2734089169742404E-2</v>
      </c>
      <c r="CR69" s="60">
        <f t="shared" si="99"/>
        <v>2.0461764759298236E-2</v>
      </c>
      <c r="CS69" s="171">
        <f t="shared" si="80"/>
        <v>9.4861656456533577E-2</v>
      </c>
      <c r="CT69" s="227"/>
      <c r="CU69" s="60">
        <f t="shared" si="40"/>
        <v>8.2521457960451414</v>
      </c>
      <c r="CV69" s="60">
        <f t="shared" si="45"/>
        <v>1.7683169562953875</v>
      </c>
      <c r="CW69" s="60">
        <f t="shared" si="84"/>
        <v>0.88415847814769377</v>
      </c>
      <c r="CX69" s="60">
        <f t="shared" si="106"/>
        <v>0.29471949271589792</v>
      </c>
      <c r="CY69" s="60">
        <f t="shared" si="85"/>
        <v>6.4838288397497532</v>
      </c>
      <c r="CZ69" s="60">
        <f t="shared" si="47"/>
        <v>98.731030059825798</v>
      </c>
      <c r="DA69" s="60">
        <f t="shared" si="48"/>
        <v>73.090434193542677</v>
      </c>
      <c r="DB69" s="60">
        <f t="shared" si="65"/>
        <v>2.0630364490112854</v>
      </c>
      <c r="DC69" s="60">
        <f t="shared" si="81"/>
        <v>0.58943898543179585</v>
      </c>
      <c r="DD69" s="60">
        <f t="shared" si="102"/>
        <v>67.196044339224727</v>
      </c>
      <c r="DE69" s="60">
        <f t="shared" si="100"/>
        <v>119.65611404265455</v>
      </c>
      <c r="DF69" s="60">
        <f t="shared" si="101"/>
        <v>59.533337528611376</v>
      </c>
      <c r="DG69" s="171">
        <f t="shared" ref="DG69:DG84" si="113">BJ69*$M69</f>
        <v>16.799011084806182</v>
      </c>
      <c r="DM69" s="22">
        <v>0.58943898543179585</v>
      </c>
      <c r="DN69" s="22">
        <v>0.48571765814634349</v>
      </c>
    </row>
    <row r="70" spans="1:118" s="22" customFormat="1">
      <c r="A70" s="22" t="s">
        <v>267</v>
      </c>
      <c r="B70" s="156">
        <v>1</v>
      </c>
      <c r="C70" s="156">
        <v>3</v>
      </c>
      <c r="D70" s="156">
        <v>3</v>
      </c>
      <c r="E70" s="23" t="s">
        <v>332</v>
      </c>
      <c r="F70" s="24" t="s">
        <v>338</v>
      </c>
      <c r="G70" s="46">
        <v>1.006</v>
      </c>
      <c r="H70" s="39">
        <v>30.542000000000002</v>
      </c>
      <c r="I70" s="46">
        <f t="shared" si="39"/>
        <v>30.359840954274354</v>
      </c>
      <c r="J70" s="39">
        <v>29.189555125725338</v>
      </c>
      <c r="K70" s="39">
        <f t="shared" si="103"/>
        <v>886.19025114304497</v>
      </c>
      <c r="L70" s="39">
        <v>10.088932806324109</v>
      </c>
      <c r="M70" s="39">
        <f t="shared" si="108"/>
        <v>306.29839539836081</v>
      </c>
      <c r="N70" s="149"/>
      <c r="O70" s="39" t="s">
        <v>188</v>
      </c>
      <c r="P70" s="39">
        <v>0.64943311701234874</v>
      </c>
      <c r="Q70" s="39">
        <v>0.1427841149366226</v>
      </c>
      <c r="R70" s="39">
        <v>0.34672657613913416</v>
      </c>
      <c r="S70" s="39">
        <v>1.8840850128193837E-2</v>
      </c>
      <c r="T70" s="39">
        <v>0.35872494457404025</v>
      </c>
      <c r="U70" s="39">
        <v>0.98911322506942234</v>
      </c>
      <c r="V70" s="39" t="s">
        <v>188</v>
      </c>
      <c r="W70" s="39" t="s">
        <v>188</v>
      </c>
      <c r="X70" s="39" t="s">
        <v>188</v>
      </c>
      <c r="Y70" s="39">
        <v>8.8508265141144186E-3</v>
      </c>
      <c r="Z70" s="39">
        <v>8.5780324637484192E-3</v>
      </c>
      <c r="AA70" s="39">
        <v>4.9186925134431771E-2</v>
      </c>
      <c r="AB70" s="39">
        <v>0.16947154178957244</v>
      </c>
      <c r="AC70" s="39">
        <v>9.2507001129815847E-3</v>
      </c>
      <c r="AD70" s="39">
        <v>2.1855115084321868E-3</v>
      </c>
      <c r="AE70" s="39">
        <v>6.7742415394372859E-3</v>
      </c>
      <c r="AF70" s="39" t="s">
        <v>188</v>
      </c>
      <c r="AG70" s="39">
        <v>1.4624224006830945E-3</v>
      </c>
      <c r="AH70" s="39">
        <v>6.8752850755977391E-3</v>
      </c>
      <c r="AI70" s="39">
        <v>2.0222041712573088E-3</v>
      </c>
      <c r="AJ70" s="39">
        <v>2.7716212571589145E-3</v>
      </c>
      <c r="AK70" s="39">
        <v>2.3237783385100875E-3</v>
      </c>
      <c r="AL70" s="39" t="s">
        <v>188</v>
      </c>
      <c r="AM70" s="39">
        <v>1.2073941923577925E-3</v>
      </c>
      <c r="AN70" s="39" t="s">
        <v>188</v>
      </c>
      <c r="AO70" s="39">
        <v>5.9893655134079062E-4</v>
      </c>
      <c r="AP70" s="39" t="s">
        <v>188</v>
      </c>
      <c r="AQ70" s="39" t="s">
        <v>188</v>
      </c>
      <c r="AR70" s="39" t="s">
        <v>188</v>
      </c>
      <c r="AS70" s="39">
        <v>8.8795446464915509E-3</v>
      </c>
      <c r="AT70" s="39">
        <v>4.7240730224631829E-2</v>
      </c>
      <c r="AU70" s="39">
        <v>2.5659207055753055E-2</v>
      </c>
      <c r="AV70" s="149">
        <v>0.14937848204749618</v>
      </c>
      <c r="AW70" s="208"/>
      <c r="AX70" s="46">
        <v>4.2000000000000003E-2</v>
      </c>
      <c r="AY70" s="46">
        <v>6.0000000000000001E-3</v>
      </c>
      <c r="AZ70" s="46">
        <v>3.0000000000000001E-3</v>
      </c>
      <c r="BA70" s="46">
        <v>1E-3</v>
      </c>
      <c r="BB70" s="46">
        <v>4.7E-2</v>
      </c>
      <c r="BC70" s="46">
        <v>0.20399999999999999</v>
      </c>
      <c r="BD70" s="46">
        <v>0.22600000000000001</v>
      </c>
      <c r="BE70" s="46">
        <v>1.7000000000000001E-2</v>
      </c>
      <c r="BF70" s="46">
        <v>2E-3</v>
      </c>
      <c r="BG70" s="46">
        <v>0.34499999999999997</v>
      </c>
      <c r="BH70" s="46">
        <v>0.63200000000000001</v>
      </c>
      <c r="BI70" s="39">
        <v>0.24199999999999999</v>
      </c>
      <c r="BJ70" s="214">
        <v>6.6000000000000003E-2</v>
      </c>
      <c r="BK70" s="139"/>
      <c r="BL70" s="60" t="s">
        <v>188</v>
      </c>
      <c r="BM70" s="60">
        <f t="shared" si="104"/>
        <v>0.57552129706578392</v>
      </c>
      <c r="BN70" s="60">
        <f t="shared" si="105"/>
        <v>0.12653389067492299</v>
      </c>
      <c r="BO70" s="60">
        <f t="shared" si="92"/>
        <v>0.3072657115867074</v>
      </c>
      <c r="BP70" s="60">
        <f t="shared" si="86"/>
        <v>1.669657770685257E-2</v>
      </c>
      <c r="BQ70" s="60">
        <f t="shared" si="87"/>
        <v>0.31789854872334361</v>
      </c>
      <c r="BR70" s="60">
        <f t="shared" si="96"/>
        <v>0.87654249733317857</v>
      </c>
      <c r="BS70" s="60" t="s">
        <v>188</v>
      </c>
      <c r="BT70" s="60" t="s">
        <v>188</v>
      </c>
      <c r="BU70" s="60" t="s">
        <v>188</v>
      </c>
      <c r="BV70" s="60">
        <f t="shared" si="93"/>
        <v>7.8435161713665772E-3</v>
      </c>
      <c r="BW70" s="60">
        <f>(Z70*$K70)/1000</f>
        <v>7.6017687433624047E-3</v>
      </c>
      <c r="BX70" s="60">
        <f t="shared" si="94"/>
        <v>4.3588973537836237E-2</v>
      </c>
      <c r="BY70" s="60">
        <f t="shared" si="76"/>
        <v>0.15018402818010024</v>
      </c>
      <c r="BZ70" s="60">
        <f t="shared" si="97"/>
        <v>8.1978802563721451E-3</v>
      </c>
      <c r="CA70" s="60">
        <f t="shared" si="97"/>
        <v>1.9367789925335346E-3</v>
      </c>
      <c r="CB70" s="60">
        <f>(AE70*$K70)/1000</f>
        <v>6.0032668111375757E-3</v>
      </c>
      <c r="CC70" s="60" t="s">
        <v>188</v>
      </c>
      <c r="CD70" s="60">
        <f t="shared" si="109"/>
        <v>1.2959844745385662E-3</v>
      </c>
      <c r="CE70" s="60">
        <f t="shared" si="109"/>
        <v>6.0928106078239896E-3</v>
      </c>
      <c r="CF70" s="60">
        <f t="shared" si="109"/>
        <v>1.7920576223890276E-3</v>
      </c>
      <c r="CG70" s="60">
        <f t="shared" si="75"/>
        <v>2.4561837379550606E-3</v>
      </c>
      <c r="CH70" s="60">
        <f t="shared" si="110"/>
        <v>2.0593097094050222E-3</v>
      </c>
      <c r="CI70" s="60" t="s">
        <v>188</v>
      </c>
      <c r="CJ70" s="60">
        <f t="shared" si="111"/>
        <v>1.0699809625542062E-3</v>
      </c>
      <c r="CK70" s="60" t="s">
        <v>188</v>
      </c>
      <c r="CL70" s="60">
        <f>(AO70*$K70)/1000</f>
        <v>5.3077173285144455E-4</v>
      </c>
      <c r="CM70" s="60" t="s">
        <v>188</v>
      </c>
      <c r="CN70" s="60" t="s">
        <v>188</v>
      </c>
      <c r="CO70" s="60" t="s">
        <v>188</v>
      </c>
      <c r="CP70" s="60">
        <f t="shared" si="112"/>
        <v>7.8689659003102277E-3</v>
      </c>
      <c r="CQ70" s="60">
        <f t="shared" si="107"/>
        <v>4.1864274581947317E-2</v>
      </c>
      <c r="CR70" s="60">
        <f t="shared" si="99"/>
        <v>2.2738939144869193E-2</v>
      </c>
      <c r="CS70" s="171">
        <f t="shared" si="80"/>
        <v>0.13237775452103748</v>
      </c>
      <c r="CT70" s="227"/>
      <c r="CU70" s="60">
        <f t="shared" ref="CU70:CU133" si="114">AX70*$M70</f>
        <v>12.864532606731155</v>
      </c>
      <c r="CV70" s="60">
        <f t="shared" si="45"/>
        <v>1.837790372390165</v>
      </c>
      <c r="CW70" s="60">
        <f t="shared" si="84"/>
        <v>0.91889518619508248</v>
      </c>
      <c r="CX70" s="60">
        <f t="shared" si="106"/>
        <v>0.30629839539836079</v>
      </c>
      <c r="CY70" s="60">
        <f t="shared" si="85"/>
        <v>14.396024583722959</v>
      </c>
      <c r="CZ70" s="60">
        <f t="shared" si="47"/>
        <v>62.484872661265598</v>
      </c>
      <c r="DA70" s="60">
        <f t="shared" si="48"/>
        <v>69.22343736002955</v>
      </c>
      <c r="DB70" s="60">
        <f t="shared" si="65"/>
        <v>5.2070727217721338</v>
      </c>
      <c r="DC70" s="60">
        <f t="shared" si="81"/>
        <v>0.61259679079672158</v>
      </c>
      <c r="DD70" s="60">
        <f t="shared" si="102"/>
        <v>105.67294641243447</v>
      </c>
      <c r="DE70" s="60">
        <f t="shared" si="100"/>
        <v>193.58058589176403</v>
      </c>
      <c r="DF70" s="60">
        <f t="shared" si="101"/>
        <v>74.124211686403314</v>
      </c>
      <c r="DG70" s="171">
        <f t="shared" si="113"/>
        <v>20.215694096291813</v>
      </c>
      <c r="DM70" s="22">
        <v>0.61259679079672158</v>
      </c>
      <c r="DN70" s="22">
        <v>0.57552129706578392</v>
      </c>
    </row>
    <row r="71" spans="1:118" s="22" customFormat="1">
      <c r="A71" s="22" t="s">
        <v>271</v>
      </c>
      <c r="B71" s="156">
        <v>2</v>
      </c>
      <c r="C71" s="156">
        <v>1</v>
      </c>
      <c r="D71" s="156">
        <v>3</v>
      </c>
      <c r="E71" s="23" t="s">
        <v>332</v>
      </c>
      <c r="F71" s="24" t="s">
        <v>339</v>
      </c>
      <c r="G71" s="46">
        <v>1.0049999999999999</v>
      </c>
      <c r="H71" s="39">
        <v>30.542000000000002</v>
      </c>
      <c r="I71" s="46">
        <f t="shared" ref="I71:I134" si="115">H71/G71</f>
        <v>30.390049751243787</v>
      </c>
      <c r="J71" s="39">
        <v>29.176470588235293</v>
      </c>
      <c r="K71" s="39">
        <f t="shared" si="103"/>
        <v>886.67439274217168</v>
      </c>
      <c r="L71" s="39">
        <v>9.9855453350854138</v>
      </c>
      <c r="M71" s="39">
        <f t="shared" si="108"/>
        <v>303.46121952654602</v>
      </c>
      <c r="N71" s="149"/>
      <c r="O71" s="39" t="s">
        <v>188</v>
      </c>
      <c r="P71" s="39">
        <v>1.023724496869618</v>
      </c>
      <c r="Q71" s="39">
        <v>1.4439130257824055E-2</v>
      </c>
      <c r="R71" s="39">
        <v>0.17039463436823762</v>
      </c>
      <c r="S71" s="39">
        <v>6.0366347284480697E-2</v>
      </c>
      <c r="T71" s="39">
        <v>1.8783928863653354</v>
      </c>
      <c r="U71" s="39">
        <v>1.6747159893994048</v>
      </c>
      <c r="V71" s="39" t="s">
        <v>188</v>
      </c>
      <c r="W71" s="39">
        <v>3.5679098070081957E-3</v>
      </c>
      <c r="X71" s="39">
        <v>1.7489113485120406E-2</v>
      </c>
      <c r="Y71" s="39">
        <v>5.5497112725815256E-2</v>
      </c>
      <c r="Z71" s="39">
        <v>3.5895386288619861E-3</v>
      </c>
      <c r="AA71" s="39">
        <v>1.7095644819751416E-2</v>
      </c>
      <c r="AB71" s="39">
        <v>3.2563302891809878E-2</v>
      </c>
      <c r="AC71" s="39">
        <v>2.1409247921509483E-2</v>
      </c>
      <c r="AD71" s="39">
        <v>1.5187714313011386E-3</v>
      </c>
      <c r="AE71" s="39">
        <v>3.6057892691050288E-2</v>
      </c>
      <c r="AF71" s="39" t="s">
        <v>188</v>
      </c>
      <c r="AG71" s="39">
        <v>1.0149307798926506E-2</v>
      </c>
      <c r="AH71" s="39">
        <v>5.1771500292152592E-2</v>
      </c>
      <c r="AI71" s="39">
        <v>1.1784974726112821E-2</v>
      </c>
      <c r="AJ71" s="39">
        <v>3.4006255998090661E-3</v>
      </c>
      <c r="AK71" s="39">
        <v>1.3809983526041474E-2</v>
      </c>
      <c r="AL71" s="39">
        <v>1.5558643446262495E-3</v>
      </c>
      <c r="AM71" s="39">
        <v>7.6522031235183941E-3</v>
      </c>
      <c r="AN71" s="39">
        <v>1.5065522960055946E-3</v>
      </c>
      <c r="AO71" s="39">
        <v>3.787551319382207E-3</v>
      </c>
      <c r="AP71" s="39" t="s">
        <v>188</v>
      </c>
      <c r="AQ71" s="39">
        <v>1.9569452791804763E-3</v>
      </c>
      <c r="AR71" s="39" t="s">
        <v>188</v>
      </c>
      <c r="AS71" s="39">
        <v>2.6267323092469467E-3</v>
      </c>
      <c r="AT71" s="39">
        <v>2.9138430066978607E-2</v>
      </c>
      <c r="AU71" s="39">
        <v>9.7883661682874393E-3</v>
      </c>
      <c r="AV71" s="149">
        <v>0.11891757844797352</v>
      </c>
      <c r="AW71" s="208"/>
      <c r="AX71" s="46">
        <v>1.0999999999999999E-2</v>
      </c>
      <c r="AY71" s="46">
        <v>2.9000000000000001E-2</v>
      </c>
      <c r="AZ71" s="46">
        <v>3.0000000000000001E-3</v>
      </c>
      <c r="BA71" s="46">
        <v>2E-3</v>
      </c>
      <c r="BB71" s="46">
        <v>1.2E-2</v>
      </c>
      <c r="BC71" s="46">
        <v>0.35299999999999998</v>
      </c>
      <c r="BD71" s="46">
        <v>0.39900000000000002</v>
      </c>
      <c r="BE71" s="46">
        <v>6.0000000000000001E-3</v>
      </c>
      <c r="BF71" s="46">
        <v>5.0000000000000001E-3</v>
      </c>
      <c r="BG71" s="46">
        <v>0.78800000000000003</v>
      </c>
      <c r="BH71" s="46">
        <v>0.42099999999999999</v>
      </c>
      <c r="BI71" s="39">
        <v>4.4109999999999996</v>
      </c>
      <c r="BJ71" s="214">
        <v>0.215</v>
      </c>
      <c r="BK71" s="139"/>
      <c r="BL71" s="60" t="s">
        <v>188</v>
      </c>
      <c r="BM71" s="60">
        <f t="shared" si="104"/>
        <v>0.90771029659715374</v>
      </c>
      <c r="BN71" s="60">
        <f t="shared" si="105"/>
        <v>1.2802807053081261E-2</v>
      </c>
      <c r="BO71" s="60">
        <f t="shared" si="92"/>
        <v>0.15108455895498146</v>
      </c>
      <c r="BP71" s="60">
        <f t="shared" si="86"/>
        <v>5.3525294320529965E-2</v>
      </c>
      <c r="BQ71" s="60">
        <f t="shared" si="87"/>
        <v>1.665522871849199</v>
      </c>
      <c r="BR71" s="60">
        <f t="shared" si="96"/>
        <v>1.4849277829163225</v>
      </c>
      <c r="BS71" s="60" t="s">
        <v>188</v>
      </c>
      <c r="BT71" s="60">
        <f>(W71*$K71)/1000</f>
        <v>3.1635742614878311E-3</v>
      </c>
      <c r="BU71" s="60">
        <f>(X71*$K71)/1000</f>
        <v>1.5507149079018061E-2</v>
      </c>
      <c r="BV71" s="60">
        <f t="shared" si="93"/>
        <v>4.9207868725106088E-2</v>
      </c>
      <c r="BW71" s="60">
        <f>(Z71*$K71)/1000</f>
        <v>3.1827519839707692E-3</v>
      </c>
      <c r="BX71" s="60">
        <f t="shared" si="94"/>
        <v>1.5158270489088939E-2</v>
      </c>
      <c r="BY71" s="60">
        <f t="shared" si="76"/>
        <v>2.8873046817274924E-2</v>
      </c>
      <c r="BZ71" s="60">
        <f t="shared" si="97"/>
        <v>1.8983031899871022E-2</v>
      </c>
      <c r="CA71" s="60">
        <f t="shared" si="97"/>
        <v>1.3466557365630961E-3</v>
      </c>
      <c r="CB71" s="60">
        <f>(AE71*$K71)/1000</f>
        <v>3.1971610105399402E-2</v>
      </c>
      <c r="CC71" s="60" t="s">
        <v>188</v>
      </c>
      <c r="CD71" s="60">
        <f t="shared" si="109"/>
        <v>8.9991313293665467E-3</v>
      </c>
      <c r="CE71" s="60">
        <f t="shared" si="109"/>
        <v>4.5904463582895565E-2</v>
      </c>
      <c r="CF71" s="60">
        <f t="shared" si="109"/>
        <v>1.0449435308757927E-2</v>
      </c>
      <c r="CG71" s="60">
        <f t="shared" si="75"/>
        <v>3.0152476386541868E-3</v>
      </c>
      <c r="CH71" s="60">
        <f t="shared" si="110"/>
        <v>1.2244958756732219E-2</v>
      </c>
      <c r="CI71" s="60">
        <f>(AL71*$K71)/1000</f>
        <v>1.3795450729606766E-3</v>
      </c>
      <c r="CJ71" s="60">
        <f t="shared" si="111"/>
        <v>6.7850125576854213E-3</v>
      </c>
      <c r="CK71" s="60">
        <f>(AN71*$K71)/1000</f>
        <v>1.335821342195085E-3</v>
      </c>
      <c r="CL71" s="60">
        <f>(AO71*$K71)/1000</f>
        <v>3.3583247660930295E-3</v>
      </c>
      <c r="CM71" s="60" t="s">
        <v>188</v>
      </c>
      <c r="CN71" s="60">
        <f>(AQ71*$K71)/1000</f>
        <v>1.7351732670470086E-3</v>
      </c>
      <c r="CO71" s="60" t="s">
        <v>188</v>
      </c>
      <c r="CP71" s="60">
        <f t="shared" si="112"/>
        <v>2.329056275197779E-3</v>
      </c>
      <c r="CQ71" s="60">
        <f t="shared" si="107"/>
        <v>2.5836299785098493E-2</v>
      </c>
      <c r="CR71" s="60">
        <f t="shared" si="99"/>
        <v>8.6790936282042826E-3</v>
      </c>
      <c r="CS71" s="171">
        <f t="shared" si="80"/>
        <v>0.10544117165672648</v>
      </c>
      <c r="CT71" s="227"/>
      <c r="CU71" s="60">
        <f t="shared" si="114"/>
        <v>3.3380734147920061</v>
      </c>
      <c r="CV71" s="60">
        <f t="shared" si="45"/>
        <v>8.8003753662698347</v>
      </c>
      <c r="CW71" s="60">
        <f t="shared" si="84"/>
        <v>0.9103836585796381</v>
      </c>
      <c r="CX71" s="60">
        <f t="shared" si="106"/>
        <v>0.60692243905309207</v>
      </c>
      <c r="CY71" s="60">
        <f t="shared" si="85"/>
        <v>3.6415346343185524</v>
      </c>
      <c r="CZ71" s="60">
        <f t="shared" si="47"/>
        <v>107.12181049287074</v>
      </c>
      <c r="DA71" s="60">
        <f t="shared" si="48"/>
        <v>121.08102659109187</v>
      </c>
      <c r="DB71" s="60">
        <f t="shared" si="65"/>
        <v>1.8207673171592762</v>
      </c>
      <c r="DC71" s="60">
        <f t="shared" si="81"/>
        <v>1.5173060976327302</v>
      </c>
      <c r="DD71" s="60">
        <f t="shared" si="102"/>
        <v>239.12744098691826</v>
      </c>
      <c r="DE71" s="60">
        <f t="shared" si="100"/>
        <v>127.75717342067587</v>
      </c>
      <c r="DF71" s="60">
        <f t="shared" si="101"/>
        <v>1338.5674393315944</v>
      </c>
      <c r="DG71" s="171">
        <f t="shared" si="113"/>
        <v>65.244162198207391</v>
      </c>
      <c r="DM71" s="22">
        <v>1.5173060976327302</v>
      </c>
      <c r="DN71" s="22">
        <v>0.90771029659715374</v>
      </c>
    </row>
    <row r="72" spans="1:118" s="22" customFormat="1">
      <c r="A72" s="22" t="s">
        <v>271</v>
      </c>
      <c r="B72" s="156">
        <v>2</v>
      </c>
      <c r="C72" s="156">
        <v>2</v>
      </c>
      <c r="D72" s="156">
        <v>3</v>
      </c>
      <c r="E72" s="23" t="s">
        <v>332</v>
      </c>
      <c r="F72" s="24" t="s">
        <v>340</v>
      </c>
      <c r="G72" s="46">
        <v>1.0049999999999999</v>
      </c>
      <c r="H72" s="39">
        <v>30.542000000000002</v>
      </c>
      <c r="I72" s="46">
        <f t="shared" si="115"/>
        <v>30.390049751243787</v>
      </c>
      <c r="J72" s="39">
        <v>30.083984375</v>
      </c>
      <c r="K72" s="39">
        <f t="shared" si="103"/>
        <v>914.25378187189074</v>
      </c>
      <c r="L72" s="39">
        <v>10.011265738899933</v>
      </c>
      <c r="M72" s="39">
        <f t="shared" si="108"/>
        <v>304.24286387809133</v>
      </c>
      <c r="N72" s="149"/>
      <c r="O72" s="39" t="s">
        <v>188</v>
      </c>
      <c r="P72" s="39">
        <v>0.69931379792730697</v>
      </c>
      <c r="Q72" s="39">
        <v>8.9369160735663974E-3</v>
      </c>
      <c r="R72" s="39">
        <v>0.15017756934754645</v>
      </c>
      <c r="S72" s="39">
        <v>5.160186712799069E-2</v>
      </c>
      <c r="T72" s="39">
        <v>1.9018419069807928</v>
      </c>
      <c r="U72" s="39">
        <v>1.0628658482885511</v>
      </c>
      <c r="V72" s="39" t="s">
        <v>188</v>
      </c>
      <c r="W72" s="39" t="s">
        <v>188</v>
      </c>
      <c r="X72" s="39" t="s">
        <v>188</v>
      </c>
      <c r="Y72" s="39">
        <v>5.9147217305072037E-3</v>
      </c>
      <c r="Z72" s="39" t="s">
        <v>188</v>
      </c>
      <c r="AA72" s="39" t="s">
        <v>188</v>
      </c>
      <c r="AB72" s="39">
        <v>2.900151694881354E-2</v>
      </c>
      <c r="AC72" s="39">
        <v>2.2979965870069594E-2</v>
      </c>
      <c r="AD72" s="39" t="s">
        <v>188</v>
      </c>
      <c r="AE72" s="39" t="s">
        <v>188</v>
      </c>
      <c r="AF72" s="39" t="s">
        <v>188</v>
      </c>
      <c r="AG72" s="39">
        <v>-4.3398534591596033E-4</v>
      </c>
      <c r="AH72" s="39">
        <v>9.7744431625007978E-4</v>
      </c>
      <c r="AI72" s="39">
        <v>6.8497786302260512E-4</v>
      </c>
      <c r="AJ72" s="39">
        <v>6.222584534028309E-4</v>
      </c>
      <c r="AK72" s="39">
        <v>6.0403679124104563E-4</v>
      </c>
      <c r="AL72" s="39" t="s">
        <v>188</v>
      </c>
      <c r="AM72" s="39">
        <v>6.2312056328253402E-4</v>
      </c>
      <c r="AN72" s="39" t="s">
        <v>188</v>
      </c>
      <c r="AO72" s="39" t="s">
        <v>188</v>
      </c>
      <c r="AP72" s="39" t="s">
        <v>188</v>
      </c>
      <c r="AQ72" s="39" t="s">
        <v>188</v>
      </c>
      <c r="AR72" s="39" t="s">
        <v>188</v>
      </c>
      <c r="AS72" s="39">
        <v>-1.0632968355837973E-4</v>
      </c>
      <c r="AT72" s="39">
        <v>1.5083763615086994E-2</v>
      </c>
      <c r="AU72" s="39">
        <v>1.235902056058189E-2</v>
      </c>
      <c r="AV72" s="149">
        <v>3.106049193493407E-2</v>
      </c>
      <c r="AW72" s="208"/>
      <c r="AX72" s="46">
        <v>8.9999999999999993E-3</v>
      </c>
      <c r="AY72" s="46">
        <v>1.9E-2</v>
      </c>
      <c r="AZ72" s="46">
        <v>3.0000000000000001E-3</v>
      </c>
      <c r="BA72" s="46">
        <v>1E-3</v>
      </c>
      <c r="BB72" s="46">
        <v>8.9999999999999993E-3</v>
      </c>
      <c r="BC72" s="46">
        <v>0.32300000000000001</v>
      </c>
      <c r="BD72" s="46">
        <v>0.249</v>
      </c>
      <c r="BE72" s="46">
        <v>1.7000000000000001E-2</v>
      </c>
      <c r="BF72" s="46">
        <v>4.0000000000000001E-3</v>
      </c>
      <c r="BG72" s="46">
        <v>0.68600000000000005</v>
      </c>
      <c r="BH72" s="46">
        <v>0.35599999999999998</v>
      </c>
      <c r="BI72" s="39">
        <v>0.249</v>
      </c>
      <c r="BJ72" s="214">
        <v>0.14599999999999999</v>
      </c>
      <c r="BK72" s="139"/>
      <c r="BL72" s="60" t="s">
        <v>188</v>
      </c>
      <c r="BM72" s="60">
        <f t="shared" si="104"/>
        <v>0.63935028447023556</v>
      </c>
      <c r="BN72" s="60">
        <f t="shared" si="105"/>
        <v>8.1706093185297674E-3</v>
      </c>
      <c r="BO72" s="60">
        <f t="shared" si="92"/>
        <v>0.13730041072832247</v>
      </c>
      <c r="BP72" s="60">
        <f t="shared" si="86"/>
        <v>4.717720217341629E-2</v>
      </c>
      <c r="BQ72" s="60">
        <f t="shared" si="87"/>
        <v>1.7387661559796384</v>
      </c>
      <c r="BR72" s="60">
        <f t="shared" si="96"/>
        <v>0.97172912142028312</v>
      </c>
      <c r="BS72" s="60" t="s">
        <v>188</v>
      </c>
      <c r="BT72" s="60" t="s">
        <v>188</v>
      </c>
      <c r="BU72" s="60" t="s">
        <v>188</v>
      </c>
      <c r="BV72" s="60">
        <f t="shared" si="93"/>
        <v>5.4075567108360654E-3</v>
      </c>
      <c r="BW72" s="60" t="s">
        <v>188</v>
      </c>
      <c r="BX72" s="60" t="s">
        <v>188</v>
      </c>
      <c r="BY72" s="60">
        <f t="shared" si="76"/>
        <v>2.6514746550474515E-2</v>
      </c>
      <c r="BZ72" s="60">
        <f t="shared" ref="BZ72:BZ91" si="116">(AC72*$K72)/1000</f>
        <v>2.10095207039981E-2</v>
      </c>
      <c r="CA72" s="60" t="s">
        <v>188</v>
      </c>
      <c r="CB72" s="60" t="s">
        <v>188</v>
      </c>
      <c r="CC72" s="60" t="s">
        <v>188</v>
      </c>
      <c r="CD72" s="60">
        <f t="shared" si="109"/>
        <v>-3.9677274378064741E-4</v>
      </c>
      <c r="CE72" s="60">
        <f t="shared" si="109"/>
        <v>8.9363216270081983E-4</v>
      </c>
      <c r="CF72" s="60">
        <f t="shared" si="109"/>
        <v>6.2624360176694277E-4</v>
      </c>
      <c r="CG72" s="60">
        <f t="shared" si="75"/>
        <v>5.6890214432529188E-4</v>
      </c>
      <c r="CH72" s="60">
        <f t="shared" si="110"/>
        <v>5.5224292078188779E-4</v>
      </c>
      <c r="CI72" s="60" t="s">
        <v>188</v>
      </c>
      <c r="CJ72" s="60">
        <f t="shared" si="111"/>
        <v>5.6969033154319955E-4</v>
      </c>
      <c r="CK72" s="60" t="s">
        <v>188</v>
      </c>
      <c r="CL72" s="60" t="s">
        <v>188</v>
      </c>
      <c r="CM72" s="60" t="s">
        <v>188</v>
      </c>
      <c r="CN72" s="60" t="s">
        <v>188</v>
      </c>
      <c r="CO72" s="60" t="s">
        <v>188</v>
      </c>
      <c r="CP72" s="60">
        <f t="shared" si="112"/>
        <v>-9.7212315318490072E-5</v>
      </c>
      <c r="CQ72" s="60">
        <f t="shared" si="107"/>
        <v>1.3790387929954908E-2</v>
      </c>
      <c r="CR72" s="60">
        <f t="shared" si="99"/>
        <v>1.1299281287744448E-2</v>
      </c>
      <c r="CS72" s="171">
        <f t="shared" si="80"/>
        <v>2.8397172218314837E-2</v>
      </c>
      <c r="CT72" s="227"/>
      <c r="CU72" s="60">
        <f t="shared" si="114"/>
        <v>2.7381857749028216</v>
      </c>
      <c r="CV72" s="60">
        <f t="shared" si="45"/>
        <v>5.7806144136837352</v>
      </c>
      <c r="CW72" s="60">
        <f t="shared" si="84"/>
        <v>0.912728591634274</v>
      </c>
      <c r="CX72" s="60">
        <f t="shared" si="106"/>
        <v>0.30424286387809135</v>
      </c>
      <c r="CY72" s="60">
        <f t="shared" si="85"/>
        <v>2.7381857749028216</v>
      </c>
      <c r="CZ72" s="60">
        <f t="shared" si="47"/>
        <v>98.270445032623499</v>
      </c>
      <c r="DA72" s="60">
        <f t="shared" si="48"/>
        <v>75.756473105644744</v>
      </c>
      <c r="DB72" s="60">
        <f t="shared" si="65"/>
        <v>5.1721286859275528</v>
      </c>
      <c r="DC72" s="60">
        <f t="shared" si="81"/>
        <v>1.2169714555123654</v>
      </c>
      <c r="DD72" s="60">
        <f t="shared" si="102"/>
        <v>208.71060462037067</v>
      </c>
      <c r="DE72" s="60">
        <f t="shared" si="100"/>
        <v>108.3104595406005</v>
      </c>
      <c r="DF72" s="60">
        <f t="shared" si="101"/>
        <v>75.756473105644744</v>
      </c>
      <c r="DG72" s="171">
        <f t="shared" si="113"/>
        <v>44.419458126201334</v>
      </c>
      <c r="DM72" s="22">
        <v>1.2169714555123654</v>
      </c>
      <c r="DN72" s="22">
        <v>0.63935028447023556</v>
      </c>
    </row>
    <row r="73" spans="1:118" s="22" customFormat="1">
      <c r="A73" s="22" t="s">
        <v>271</v>
      </c>
      <c r="B73" s="156">
        <v>2</v>
      </c>
      <c r="C73" s="156">
        <v>3</v>
      </c>
      <c r="D73" s="156">
        <v>3</v>
      </c>
      <c r="E73" s="23" t="s">
        <v>332</v>
      </c>
      <c r="F73" s="24" t="s">
        <v>341</v>
      </c>
      <c r="G73" s="46">
        <v>1.0169999999999999</v>
      </c>
      <c r="H73" s="39">
        <v>30.542000000000002</v>
      </c>
      <c r="I73" s="46">
        <f t="shared" si="115"/>
        <v>30.031465093411999</v>
      </c>
      <c r="J73" s="39">
        <v>29.88715953307393</v>
      </c>
      <c r="K73" s="39">
        <f t="shared" si="103"/>
        <v>897.55518825874537</v>
      </c>
      <c r="L73" s="39">
        <v>9.9835850295469477</v>
      </c>
      <c r="M73" s="39">
        <f t="shared" si="108"/>
        <v>299.82168532194976</v>
      </c>
      <c r="N73" s="149"/>
      <c r="O73" s="39" t="s">
        <v>188</v>
      </c>
      <c r="P73" s="39">
        <v>1.1645199090840064</v>
      </c>
      <c r="Q73" s="39">
        <v>3.4395675195979261E-2</v>
      </c>
      <c r="R73" s="39">
        <v>0.66251479366414179</v>
      </c>
      <c r="S73" s="39">
        <v>8.9214179750037079E-2</v>
      </c>
      <c r="T73" s="39">
        <v>2.825243764309572</v>
      </c>
      <c r="U73" s="39">
        <v>2.5602061491680685</v>
      </c>
      <c r="V73" s="39" t="s">
        <v>188</v>
      </c>
      <c r="W73" s="39">
        <v>1.2619282990081375E-3</v>
      </c>
      <c r="X73" s="39">
        <v>5.3515782189957981E-3</v>
      </c>
      <c r="Y73" s="39">
        <v>5.3992185913538049E-2</v>
      </c>
      <c r="Z73" s="39">
        <v>6.1815876754592819E-3</v>
      </c>
      <c r="AA73" s="39">
        <v>3.6254087713025338E-2</v>
      </c>
      <c r="AB73" s="39">
        <v>8.8457589019130201E-2</v>
      </c>
      <c r="AC73" s="39">
        <v>3.6847392680639142E-2</v>
      </c>
      <c r="AD73" s="39" t="s">
        <v>188</v>
      </c>
      <c r="AE73" s="39">
        <v>1.9532515726410106E-2</v>
      </c>
      <c r="AF73" s="39" t="s">
        <v>188</v>
      </c>
      <c r="AG73" s="39">
        <v>5.811898435775854E-3</v>
      </c>
      <c r="AH73" s="39">
        <v>3.1757838890717045E-2</v>
      </c>
      <c r="AI73" s="39">
        <v>8.6065680763543449E-3</v>
      </c>
      <c r="AJ73" s="39">
        <v>2.7413336463174929E-3</v>
      </c>
      <c r="AK73" s="39">
        <v>1.176711035648312E-2</v>
      </c>
      <c r="AL73" s="39">
        <v>1.3214323023041856E-3</v>
      </c>
      <c r="AM73" s="39">
        <v>6.6046613481571146E-3</v>
      </c>
      <c r="AN73" s="39">
        <v>1.3392021129866899E-3</v>
      </c>
      <c r="AO73" s="39">
        <v>3.2112690580526752E-3</v>
      </c>
      <c r="AP73" s="39" t="s">
        <v>188</v>
      </c>
      <c r="AQ73" s="39">
        <v>1.6415517542325453E-3</v>
      </c>
      <c r="AR73" s="39" t="s">
        <v>188</v>
      </c>
      <c r="AS73" s="39">
        <v>7.238814437693925E-3</v>
      </c>
      <c r="AT73" s="39">
        <v>4.1103065540565309E-2</v>
      </c>
      <c r="AU73" s="39">
        <v>1.3428961073939224E-2</v>
      </c>
      <c r="AV73" s="149">
        <v>0.13950160142128049</v>
      </c>
      <c r="AW73" s="208"/>
      <c r="AX73" s="46">
        <v>1.2999999999999999E-2</v>
      </c>
      <c r="AY73" s="46">
        <v>1.2999999999999999E-2</v>
      </c>
      <c r="AZ73" s="46">
        <v>3.0000000000000001E-3</v>
      </c>
      <c r="BA73" s="46">
        <v>1E-3</v>
      </c>
      <c r="BB73" s="46">
        <v>3.2000000000000001E-2</v>
      </c>
      <c r="BC73" s="46">
        <v>0.18099999999999999</v>
      </c>
      <c r="BD73" s="46">
        <v>0.13800000000000001</v>
      </c>
      <c r="BE73" s="46">
        <v>4.3999999999999997E-2</v>
      </c>
      <c r="BF73" s="46">
        <v>2E-3</v>
      </c>
      <c r="BG73" s="46">
        <v>1.256</v>
      </c>
      <c r="BH73" s="46">
        <v>0.58099999999999996</v>
      </c>
      <c r="BI73" s="39">
        <v>0.27</v>
      </c>
      <c r="BJ73" s="214">
        <v>9.5000000000000001E-2</v>
      </c>
      <c r="BK73" s="139"/>
      <c r="BL73" s="60" t="s">
        <v>188</v>
      </c>
      <c r="BM73" s="60">
        <f t="shared" si="104"/>
        <v>1.0452208862289525</v>
      </c>
      <c r="BN73" s="60">
        <f t="shared" si="105"/>
        <v>3.0872016725813824E-2</v>
      </c>
      <c r="BO73" s="60">
        <f t="shared" si="92"/>
        <v>0.59464359035142267</v>
      </c>
      <c r="BP73" s="60">
        <f t="shared" si="86"/>
        <v>8.0074649900894079E-2</v>
      </c>
      <c r="BQ73" s="60">
        <f t="shared" si="87"/>
        <v>2.5358121987517244</v>
      </c>
      <c r="BR73" s="60">
        <f t="shared" si="96"/>
        <v>2.2979263121977431</v>
      </c>
      <c r="BS73" s="60" t="s">
        <v>188</v>
      </c>
      <c r="BT73" s="60">
        <f>(W73*$K73)/1000</f>
        <v>1.1326502919852873E-3</v>
      </c>
      <c r="BU73" s="60">
        <f>(X73*$K73)/1000</f>
        <v>4.8033367958321754E-3</v>
      </c>
      <c r="BV73" s="60">
        <f t="shared" si="93"/>
        <v>4.8460966592126821E-2</v>
      </c>
      <c r="BW73" s="60">
        <f t="shared" ref="BW73:BX75" si="117">(Z73*$K73)/1000</f>
        <v>5.5483160897847961E-3</v>
      </c>
      <c r="BX73" s="60">
        <f t="shared" si="117"/>
        <v>3.2540044522413526E-2</v>
      </c>
      <c r="BY73" s="60">
        <f t="shared" si="76"/>
        <v>7.9395567964980138E-2</v>
      </c>
      <c r="BZ73" s="60">
        <f t="shared" si="116"/>
        <v>3.3072568474314987E-2</v>
      </c>
      <c r="CA73" s="60" t="s">
        <v>188</v>
      </c>
      <c r="CB73" s="60">
        <f>(AE73*$K73)/1000</f>
        <v>1.7531510829984928E-2</v>
      </c>
      <c r="CC73" s="60" t="s">
        <v>188</v>
      </c>
      <c r="CD73" s="60">
        <f t="shared" si="109"/>
        <v>5.2164995946635036E-3</v>
      </c>
      <c r="CE73" s="60">
        <f t="shared" si="109"/>
        <v>2.8504413064248443E-2</v>
      </c>
      <c r="CF73" s="60">
        <f t="shared" si="109"/>
        <v>7.7248698300339319E-3</v>
      </c>
      <c r="CG73" s="60">
        <f t="shared" ref="CG73:CG104" si="118">(AJ73*$K73)/1000</f>
        <v>2.4604982370005301E-3</v>
      </c>
      <c r="CH73" s="60">
        <f t="shared" si="110"/>
        <v>1.0561630951274638E-2</v>
      </c>
      <c r="CI73" s="60">
        <f>(AL73*$K73)/1000</f>
        <v>1.1860584188658205E-3</v>
      </c>
      <c r="CJ73" s="60">
        <f t="shared" si="111"/>
        <v>5.9280480597304185E-3</v>
      </c>
      <c r="CK73" s="60">
        <f>(AN73*$K73)/1000</f>
        <v>1.202007804638278E-3</v>
      </c>
      <c r="CL73" s="60">
        <f>(AO73*$K73)/1000</f>
        <v>2.8822912039499528E-3</v>
      </c>
      <c r="CM73" s="60" t="s">
        <v>188</v>
      </c>
      <c r="CN73" s="60">
        <f>(AQ73*$K73)/1000</f>
        <v>1.473383293806666E-3</v>
      </c>
      <c r="CO73" s="60" t="s">
        <v>188</v>
      </c>
      <c r="CP73" s="60">
        <f t="shared" si="112"/>
        <v>6.4972354553944952E-3</v>
      </c>
      <c r="CQ73" s="60">
        <f t="shared" si="107"/>
        <v>3.689226972927364E-2</v>
      </c>
      <c r="CR73" s="60">
        <f t="shared" si="99"/>
        <v>1.2053233684838884E-2</v>
      </c>
      <c r="CS73" s="171">
        <f t="shared" si="80"/>
        <v>0.12521038612607388</v>
      </c>
      <c r="CT73" s="227"/>
      <c r="CU73" s="60">
        <f t="shared" si="114"/>
        <v>3.8976819091853465</v>
      </c>
      <c r="CV73" s="60">
        <f t="shared" si="45"/>
        <v>3.8976819091853465</v>
      </c>
      <c r="CW73" s="60">
        <f t="shared" si="84"/>
        <v>0.89946505596584925</v>
      </c>
      <c r="CX73" s="60">
        <f t="shared" si="106"/>
        <v>0.29982168532194975</v>
      </c>
      <c r="CY73" s="60">
        <f t="shared" si="85"/>
        <v>9.594293930302392</v>
      </c>
      <c r="CZ73" s="60">
        <f t="shared" si="47"/>
        <v>54.267725043272904</v>
      </c>
      <c r="DA73" s="60">
        <f t="shared" si="48"/>
        <v>41.375392574429071</v>
      </c>
      <c r="DB73" s="60">
        <f t="shared" si="65"/>
        <v>13.192154154165788</v>
      </c>
      <c r="DC73" s="60">
        <f t="shared" si="81"/>
        <v>0.5996433706438995</v>
      </c>
      <c r="DD73" s="60">
        <f t="shared" si="102"/>
        <v>376.57603676436889</v>
      </c>
      <c r="DE73" s="60">
        <f t="shared" si="100"/>
        <v>174.19639917205279</v>
      </c>
      <c r="DF73" s="60">
        <f t="shared" si="101"/>
        <v>80.951855036926446</v>
      </c>
      <c r="DG73" s="171">
        <f t="shared" si="113"/>
        <v>28.483060105585228</v>
      </c>
      <c r="DM73" s="22">
        <v>0.5996433706438995</v>
      </c>
      <c r="DN73" s="22">
        <v>1.0452208862289525</v>
      </c>
    </row>
    <row r="74" spans="1:118" s="22" customFormat="1">
      <c r="A74" s="22" t="s">
        <v>275</v>
      </c>
      <c r="B74" s="156">
        <v>3</v>
      </c>
      <c r="C74" s="156">
        <v>1</v>
      </c>
      <c r="D74" s="156">
        <v>3</v>
      </c>
      <c r="E74" s="23" t="s">
        <v>332</v>
      </c>
      <c r="F74" s="24" t="s">
        <v>342</v>
      </c>
      <c r="G74" s="46">
        <v>1.0249999999999999</v>
      </c>
      <c r="H74" s="39">
        <v>30.542000000000002</v>
      </c>
      <c r="I74" s="46">
        <f t="shared" si="115"/>
        <v>29.797073170731711</v>
      </c>
      <c r="J74" s="39">
        <v>30.664000000000001</v>
      </c>
      <c r="K74" s="39">
        <f t="shared" si="103"/>
        <v>913.69745170731721</v>
      </c>
      <c r="L74" s="39">
        <v>9.9900924702774105</v>
      </c>
      <c r="M74" s="39">
        <f t="shared" si="108"/>
        <v>297.67551631923192</v>
      </c>
      <c r="N74" s="149"/>
      <c r="O74" s="39" t="s">
        <v>188</v>
      </c>
      <c r="P74" s="39">
        <v>0.61882889203738156</v>
      </c>
      <c r="Q74" s="39">
        <v>7.6064158379426081E-2</v>
      </c>
      <c r="R74" s="39">
        <v>0.16955469701122386</v>
      </c>
      <c r="S74" s="39">
        <v>1.4948761399453683E-2</v>
      </c>
      <c r="T74" s="39">
        <v>0.37043255993563767</v>
      </c>
      <c r="U74" s="39">
        <v>1.0759807152545147</v>
      </c>
      <c r="V74" s="39" t="s">
        <v>188</v>
      </c>
      <c r="W74" s="39" t="s">
        <v>188</v>
      </c>
      <c r="X74" s="39" t="s">
        <v>188</v>
      </c>
      <c r="Y74" s="39">
        <v>7.6701447338263749E-3</v>
      </c>
      <c r="Z74" s="39">
        <v>6.7357108049850194E-3</v>
      </c>
      <c r="AA74" s="39">
        <v>2.3144855123654655E-2</v>
      </c>
      <c r="AB74" s="39">
        <v>8.1731314967681032E-2</v>
      </c>
      <c r="AC74" s="39">
        <v>3.4258250078057582E-3</v>
      </c>
      <c r="AD74" s="39" t="s">
        <v>188</v>
      </c>
      <c r="AE74" s="39">
        <v>5.2203325282314346E-3</v>
      </c>
      <c r="AF74" s="39" t="s">
        <v>188</v>
      </c>
      <c r="AG74" s="39">
        <v>1.0635034632488457E-3</v>
      </c>
      <c r="AH74" s="39">
        <v>6.0314450307180642E-3</v>
      </c>
      <c r="AI74" s="39">
        <v>1.8968030008477553E-3</v>
      </c>
      <c r="AJ74" s="39">
        <v>2.1712303255761712E-3</v>
      </c>
      <c r="AK74" s="39">
        <v>2.1200489349556956E-3</v>
      </c>
      <c r="AL74" s="39" t="s">
        <v>188</v>
      </c>
      <c r="AM74" s="39">
        <v>1.0158955342504329E-3</v>
      </c>
      <c r="AN74" s="39" t="s">
        <v>188</v>
      </c>
      <c r="AO74" s="39" t="s">
        <v>188</v>
      </c>
      <c r="AP74" s="39" t="s">
        <v>188</v>
      </c>
      <c r="AQ74" s="39" t="s">
        <v>188</v>
      </c>
      <c r="AR74" s="39" t="s">
        <v>188</v>
      </c>
      <c r="AS74" s="39">
        <v>4.4746679864798456E-3</v>
      </c>
      <c r="AT74" s="39">
        <v>3.6382809596768928E-2</v>
      </c>
      <c r="AU74" s="39">
        <v>1.0605868838959111E-2</v>
      </c>
      <c r="AV74" s="149">
        <v>8.6230740579922638E-2</v>
      </c>
      <c r="AW74" s="208"/>
      <c r="AX74" s="46">
        <v>6.2E-2</v>
      </c>
      <c r="AY74" s="46">
        <v>0.01</v>
      </c>
      <c r="AZ74" s="46">
        <v>3.0000000000000001E-3</v>
      </c>
      <c r="BA74" s="46">
        <v>1E-3</v>
      </c>
      <c r="BB74" s="46">
        <v>4.4999999999999998E-2</v>
      </c>
      <c r="BC74" s="46">
        <v>0.311</v>
      </c>
      <c r="BD74" s="46">
        <v>0.313</v>
      </c>
      <c r="BE74" s="46">
        <v>2.3E-2</v>
      </c>
      <c r="BF74" s="46">
        <v>4.0000000000000001E-3</v>
      </c>
      <c r="BG74" s="46">
        <v>0.50800000000000001</v>
      </c>
      <c r="BH74" s="46">
        <v>0.75700000000000001</v>
      </c>
      <c r="BI74" s="39">
        <v>0.30199999999999999</v>
      </c>
      <c r="BJ74" s="214">
        <v>0.109</v>
      </c>
      <c r="BK74" s="139"/>
      <c r="BL74" s="60" t="s">
        <v>188</v>
      </c>
      <c r="BM74" s="60">
        <f t="shared" si="104"/>
        <v>0.56542238169741799</v>
      </c>
      <c r="BN74" s="60">
        <f t="shared" si="105"/>
        <v>6.9499627677543391E-2</v>
      </c>
      <c r="BO74" s="60">
        <f t="shared" si="92"/>
        <v>0.15492169458416152</v>
      </c>
      <c r="BP74" s="60">
        <f t="shared" si="86"/>
        <v>1.365864519686154E-2</v>
      </c>
      <c r="BQ74" s="60">
        <f t="shared" si="87"/>
        <v>0.33846328604261022</v>
      </c>
      <c r="BR74" s="60">
        <f t="shared" si="96"/>
        <v>0.9831208376142665</v>
      </c>
      <c r="BS74" s="60" t="s">
        <v>188</v>
      </c>
      <c r="BT74" s="60" t="s">
        <v>188</v>
      </c>
      <c r="BU74" s="60" t="s">
        <v>188</v>
      </c>
      <c r="BV74" s="60">
        <f t="shared" si="93"/>
        <v>7.0081916975234578E-3</v>
      </c>
      <c r="BW74" s="60">
        <f t="shared" si="117"/>
        <v>6.1544017979522549E-3</v>
      </c>
      <c r="BX74" s="60">
        <f t="shared" si="117"/>
        <v>2.11473951466183E-2</v>
      </c>
      <c r="BY74" s="60">
        <f t="shared" si="76"/>
        <v>7.4677694210658271E-2</v>
      </c>
      <c r="BZ74" s="60">
        <f t="shared" si="116"/>
        <v>3.1301675796273215E-3</v>
      </c>
      <c r="CA74" s="60" t="s">
        <v>188</v>
      </c>
      <c r="CB74" s="60">
        <f>(AE74*$K74)/1000</f>
        <v>4.7698045281098786E-3</v>
      </c>
      <c r="CC74" s="60" t="s">
        <v>188</v>
      </c>
      <c r="CD74" s="60">
        <f t="shared" si="109"/>
        <v>9.7172040425237683E-4</v>
      </c>
      <c r="CE74" s="60">
        <f t="shared" si="109"/>
        <v>5.5109159546798568E-3</v>
      </c>
      <c r="CF74" s="60">
        <f t="shared" si="109"/>
        <v>1.7331040682653863E-3</v>
      </c>
      <c r="CG74" s="60">
        <f t="shared" si="118"/>
        <v>1.9838476155485964E-3</v>
      </c>
      <c r="CH74" s="60">
        <f t="shared" si="110"/>
        <v>1.9370833093638308E-3</v>
      </c>
      <c r="CI74" s="60" t="s">
        <v>188</v>
      </c>
      <c r="CJ74" s="60">
        <f t="shared" si="111"/>
        <v>9.2822116084546413E-4</v>
      </c>
      <c r="CK74" s="60" t="s">
        <v>188</v>
      </c>
      <c r="CL74" s="60" t="s">
        <v>188</v>
      </c>
      <c r="CM74" s="60" t="s">
        <v>188</v>
      </c>
      <c r="CN74" s="60" t="s">
        <v>188</v>
      </c>
      <c r="CO74" s="60" t="s">
        <v>188</v>
      </c>
      <c r="CP74" s="60">
        <f t="shared" si="112"/>
        <v>4.0884927364829467E-3</v>
      </c>
      <c r="CQ74" s="60">
        <f t="shared" si="107"/>
        <v>3.3242880414520296E-2</v>
      </c>
      <c r="CR74" s="60">
        <f t="shared" si="99"/>
        <v>9.690555331298983E-3</v>
      </c>
      <c r="CS74" s="171">
        <f t="shared" si="80"/>
        <v>7.8788807926710058E-2</v>
      </c>
      <c r="CT74" s="227"/>
      <c r="CU74" s="60">
        <f t="shared" si="114"/>
        <v>18.455882011792379</v>
      </c>
      <c r="CV74" s="60">
        <f t="shared" si="45"/>
        <v>2.976755163192319</v>
      </c>
      <c r="CW74" s="60">
        <f t="shared" si="84"/>
        <v>0.89302654895769573</v>
      </c>
      <c r="CX74" s="60">
        <f t="shared" si="106"/>
        <v>0.29767551631923195</v>
      </c>
      <c r="CY74" s="60">
        <f t="shared" si="85"/>
        <v>13.395398234365436</v>
      </c>
      <c r="CZ74" s="60">
        <f t="shared" si="47"/>
        <v>92.577085575281131</v>
      </c>
      <c r="DA74" s="60">
        <f t="shared" si="48"/>
        <v>93.172436607919593</v>
      </c>
      <c r="DB74" s="60">
        <f t="shared" si="65"/>
        <v>6.8465368753423341</v>
      </c>
      <c r="DC74" s="60">
        <f t="shared" si="81"/>
        <v>1.1907020652769278</v>
      </c>
      <c r="DD74" s="60">
        <f t="shared" si="102"/>
        <v>151.21916229016981</v>
      </c>
      <c r="DE74" s="60">
        <f t="shared" si="100"/>
        <v>225.34036585365857</v>
      </c>
      <c r="DF74" s="60">
        <f t="shared" si="101"/>
        <v>89.89800592840804</v>
      </c>
      <c r="DG74" s="171">
        <f t="shared" si="113"/>
        <v>32.446631278796282</v>
      </c>
      <c r="DM74" s="22">
        <v>1.1907020652769278</v>
      </c>
      <c r="DN74" s="22">
        <v>0.56542238169741799</v>
      </c>
    </row>
    <row r="75" spans="1:118" s="22" customFormat="1">
      <c r="A75" s="22" t="s">
        <v>275</v>
      </c>
      <c r="B75" s="156">
        <v>3</v>
      </c>
      <c r="C75" s="156">
        <v>2</v>
      </c>
      <c r="D75" s="156">
        <v>3</v>
      </c>
      <c r="E75" s="23" t="s">
        <v>332</v>
      </c>
      <c r="F75" s="24" t="s">
        <v>343</v>
      </c>
      <c r="G75" s="46">
        <v>1.014</v>
      </c>
      <c r="H75" s="39">
        <v>30.542000000000002</v>
      </c>
      <c r="I75" s="46">
        <f t="shared" si="115"/>
        <v>30.120315581854044</v>
      </c>
      <c r="J75" s="39">
        <v>31.270541082164328</v>
      </c>
      <c r="K75" s="39">
        <f t="shared" si="103"/>
        <v>941.87856581012124</v>
      </c>
      <c r="L75" s="39">
        <v>9.984251968503937</v>
      </c>
      <c r="M75" s="39">
        <f t="shared" si="108"/>
        <v>300.72882014008604</v>
      </c>
      <c r="N75" s="149"/>
      <c r="O75" s="39" t="s">
        <v>188</v>
      </c>
      <c r="P75" s="39">
        <v>0.79208559066369422</v>
      </c>
      <c r="Q75" s="39">
        <v>0.31484699571561464</v>
      </c>
      <c r="R75" s="39">
        <v>0.10863566332958433</v>
      </c>
      <c r="S75" s="39">
        <v>6.7981693021818843E-3</v>
      </c>
      <c r="T75" s="39">
        <v>0.4479664764159928</v>
      </c>
      <c r="U75" s="39">
        <v>1.1888995649728762</v>
      </c>
      <c r="V75" s="39" t="s">
        <v>188</v>
      </c>
      <c r="W75" s="39" t="s">
        <v>188</v>
      </c>
      <c r="X75" s="39" t="s">
        <v>188</v>
      </c>
      <c r="Y75" s="39">
        <v>4.1715256328995736E-3</v>
      </c>
      <c r="Z75" s="39">
        <v>1.0349946173135104E-2</v>
      </c>
      <c r="AA75" s="39">
        <v>1.4927868481994544E-2</v>
      </c>
      <c r="AB75" s="39">
        <v>0.12407875329348693</v>
      </c>
      <c r="AC75" s="39">
        <v>2.6792536384738028E-3</v>
      </c>
      <c r="AD75" s="39">
        <v>5.1339591627320828E-4</v>
      </c>
      <c r="AE75" s="39">
        <v>4.2811412254063297E-4</v>
      </c>
      <c r="AF75" s="39" t="s">
        <v>188</v>
      </c>
      <c r="AG75" s="39" t="s">
        <v>188</v>
      </c>
      <c r="AH75" s="39">
        <v>2.1283328501585075E-3</v>
      </c>
      <c r="AI75" s="39">
        <v>9.0539456989563308E-4</v>
      </c>
      <c r="AJ75" s="39">
        <v>2.4888652781990765E-3</v>
      </c>
      <c r="AK75" s="39" t="s">
        <v>188</v>
      </c>
      <c r="AL75" s="39" t="s">
        <v>188</v>
      </c>
      <c r="AM75" s="39">
        <v>6.6690622982417021E-4</v>
      </c>
      <c r="AN75" s="39" t="s">
        <v>188</v>
      </c>
      <c r="AO75" s="39" t="s">
        <v>188</v>
      </c>
      <c r="AP75" s="39" t="s">
        <v>188</v>
      </c>
      <c r="AQ75" s="39" t="s">
        <v>188</v>
      </c>
      <c r="AR75" s="39" t="s">
        <v>188</v>
      </c>
      <c r="AS75" s="39">
        <v>3.4309762553922612E-3</v>
      </c>
      <c r="AT75" s="39">
        <v>2.9546336800963732E-2</v>
      </c>
      <c r="AU75" s="39">
        <v>1.2220519189578564E-2</v>
      </c>
      <c r="AV75" s="149">
        <v>0.12610589930496369</v>
      </c>
      <c r="AW75" s="208"/>
      <c r="AX75" s="46">
        <v>4.5999999999999999E-2</v>
      </c>
      <c r="AY75" s="46">
        <v>1.4999999999999999E-2</v>
      </c>
      <c r="AZ75" s="46">
        <v>3.0000000000000001E-3</v>
      </c>
      <c r="BA75" s="46">
        <v>1E-3</v>
      </c>
      <c r="BB75" s="46">
        <v>4.1000000000000002E-2</v>
      </c>
      <c r="BC75" s="46">
        <v>0.248</v>
      </c>
      <c r="BD75" s="46">
        <v>0.251</v>
      </c>
      <c r="BE75" s="46">
        <v>1.0999999999999999E-2</v>
      </c>
      <c r="BF75" s="46">
        <v>4.0000000000000001E-3</v>
      </c>
      <c r="BG75" s="46">
        <v>0.39500000000000002</v>
      </c>
      <c r="BH75" s="46">
        <v>0.66900000000000004</v>
      </c>
      <c r="BI75" s="39">
        <v>0.26400000000000001</v>
      </c>
      <c r="BJ75" s="214">
        <v>0.14399999999999999</v>
      </c>
      <c r="BK75" s="139"/>
      <c r="BL75" s="60" t="s">
        <v>188</v>
      </c>
      <c r="BM75" s="60">
        <f t="shared" si="104"/>
        <v>0.74604844013318306</v>
      </c>
      <c r="BN75" s="60">
        <f t="shared" si="105"/>
        <v>0.29654763677424856</v>
      </c>
      <c r="BO75" s="60">
        <f t="shared" si="92"/>
        <v>0.10232160277270005</v>
      </c>
      <c r="BP75" s="60">
        <f t="shared" si="86"/>
        <v>6.4030499524734656E-3</v>
      </c>
      <c r="BQ75" s="60">
        <f t="shared" si="87"/>
        <v>0.42193002233770882</v>
      </c>
      <c r="BR75" s="60">
        <f t="shared" si="96"/>
        <v>1.1197990171489296</v>
      </c>
      <c r="BS75" s="60" t="s">
        <v>188</v>
      </c>
      <c r="BT75" s="60" t="s">
        <v>188</v>
      </c>
      <c r="BU75" s="60" t="s">
        <v>188</v>
      </c>
      <c r="BV75" s="60">
        <f t="shared" si="93"/>
        <v>3.9290705803556088E-3</v>
      </c>
      <c r="BW75" s="60">
        <f t="shared" si="117"/>
        <v>9.7483924577644442E-3</v>
      </c>
      <c r="BX75" s="60">
        <f t="shared" si="117"/>
        <v>1.4060239356423133E-2</v>
      </c>
      <c r="BY75" s="60">
        <f t="shared" si="76"/>
        <v>0.11686711819957733</v>
      </c>
      <c r="BZ75" s="60">
        <f t="shared" si="116"/>
        <v>2.5235315744472544E-3</v>
      </c>
      <c r="CA75" s="60">
        <f>(AD75*$K75)/1000</f>
        <v>4.8355660931218253E-4</v>
      </c>
      <c r="CB75" s="60">
        <f>(AE75*$K75)/1000</f>
        <v>4.0323151574162989E-4</v>
      </c>
      <c r="CC75" s="60" t="s">
        <v>188</v>
      </c>
      <c r="CD75" s="60" t="s">
        <v>188</v>
      </c>
      <c r="CE75" s="60">
        <f>(AH75*$K75)/1000</f>
        <v>2.0046310924738625E-3</v>
      </c>
      <c r="CF75" s="60">
        <f>(AI75*$K75)/1000</f>
        <v>8.5277173898557043E-4</v>
      </c>
      <c r="CG75" s="60">
        <f t="shared" si="118"/>
        <v>2.3442088587247545E-3</v>
      </c>
      <c r="CH75" s="60" t="s">
        <v>188</v>
      </c>
      <c r="CI75" s="60" t="s">
        <v>188</v>
      </c>
      <c r="CJ75" s="60">
        <f t="shared" si="111"/>
        <v>6.2814468327662448E-4</v>
      </c>
      <c r="CK75" s="60" t="s">
        <v>188</v>
      </c>
      <c r="CL75" s="60" t="s">
        <v>188</v>
      </c>
      <c r="CM75" s="60" t="s">
        <v>188</v>
      </c>
      <c r="CN75" s="60" t="s">
        <v>188</v>
      </c>
      <c r="CO75" s="60" t="s">
        <v>188</v>
      </c>
      <c r="CP75" s="60">
        <f t="shared" si="112"/>
        <v>3.2315629947574434E-3</v>
      </c>
      <c r="CQ75" s="60">
        <f t="shared" si="107"/>
        <v>2.7829061331034528E-2</v>
      </c>
      <c r="CR75" s="60">
        <f t="shared" si="99"/>
        <v>1.1510245087735323E-2</v>
      </c>
      <c r="CS75" s="171">
        <f t="shared" si="80"/>
        <v>0.11877644357755476</v>
      </c>
      <c r="CT75" s="227"/>
      <c r="CU75" s="60">
        <f t="shared" si="114"/>
        <v>13.833525726443957</v>
      </c>
      <c r="CV75" s="60">
        <f t="shared" si="45"/>
        <v>4.5109323021012901</v>
      </c>
      <c r="CW75" s="60">
        <f t="shared" si="84"/>
        <v>0.90218646042025818</v>
      </c>
      <c r="CX75" s="60">
        <f t="shared" si="106"/>
        <v>0.30072882014008606</v>
      </c>
      <c r="CY75" s="60">
        <f t="shared" si="85"/>
        <v>12.329881625743528</v>
      </c>
      <c r="CZ75" s="60">
        <f t="shared" si="47"/>
        <v>74.580747394741337</v>
      </c>
      <c r="DA75" s="60">
        <f t="shared" si="48"/>
        <v>75.48293385516159</v>
      </c>
      <c r="DB75" s="60">
        <f t="shared" si="65"/>
        <v>3.3080170215409463</v>
      </c>
      <c r="DC75" s="60">
        <f t="shared" si="81"/>
        <v>1.2029152805603442</v>
      </c>
      <c r="DD75" s="60">
        <f t="shared" si="102"/>
        <v>118.787883955334</v>
      </c>
      <c r="DE75" s="60">
        <f t="shared" si="100"/>
        <v>201.18758067371758</v>
      </c>
      <c r="DF75" s="60">
        <f t="shared" si="101"/>
        <v>79.392408516982712</v>
      </c>
      <c r="DG75" s="171">
        <f t="shared" si="113"/>
        <v>43.304950100172384</v>
      </c>
      <c r="DM75" s="22">
        <v>1.2029152805603442</v>
      </c>
      <c r="DN75" s="22">
        <v>0.74604844013318306</v>
      </c>
    </row>
    <row r="76" spans="1:118" s="22" customFormat="1">
      <c r="A76" s="22" t="s">
        <v>275</v>
      </c>
      <c r="B76" s="156">
        <v>3</v>
      </c>
      <c r="C76" s="156">
        <v>3</v>
      </c>
      <c r="D76" s="156">
        <v>3</v>
      </c>
      <c r="E76" s="23" t="s">
        <v>332</v>
      </c>
      <c r="F76" s="24" t="s">
        <v>344</v>
      </c>
      <c r="G76" s="46">
        <v>1.0169999999999999</v>
      </c>
      <c r="H76" s="39">
        <v>30.542000000000002</v>
      </c>
      <c r="I76" s="46">
        <f t="shared" si="115"/>
        <v>30.031465093411999</v>
      </c>
      <c r="J76" s="39">
        <v>29.418918918918919</v>
      </c>
      <c r="K76" s="39">
        <f t="shared" si="103"/>
        <v>883.49323659943138</v>
      </c>
      <c r="L76" s="39">
        <v>9.9822251481237672</v>
      </c>
      <c r="M76" s="39">
        <f t="shared" si="108"/>
        <v>299.78084609045834</v>
      </c>
      <c r="N76" s="149"/>
      <c r="O76" s="39" t="s">
        <v>188</v>
      </c>
      <c r="P76" s="39">
        <v>0.38082934577301886</v>
      </c>
      <c r="Q76" s="39">
        <v>4.7500294824542884E-2</v>
      </c>
      <c r="R76" s="39">
        <v>0.12985749984474981</v>
      </c>
      <c r="S76" s="39">
        <v>1.2874992623886791E-2</v>
      </c>
      <c r="T76" s="39">
        <v>0.44933171781550668</v>
      </c>
      <c r="U76" s="39">
        <v>0.7383057871624884</v>
      </c>
      <c r="V76" s="39" t="s">
        <v>188</v>
      </c>
      <c r="W76" s="39" t="s">
        <v>188</v>
      </c>
      <c r="X76" s="39" t="s">
        <v>188</v>
      </c>
      <c r="Y76" s="39">
        <v>-4.4765916170722367E-4</v>
      </c>
      <c r="Z76" s="39" t="s">
        <v>188</v>
      </c>
      <c r="AA76" s="39" t="s">
        <v>188</v>
      </c>
      <c r="AB76" s="39">
        <v>6.4202237485910765E-2</v>
      </c>
      <c r="AC76" s="39">
        <v>8.5819743555530549E-3</v>
      </c>
      <c r="AD76" s="39" t="s">
        <v>188</v>
      </c>
      <c r="AE76" s="39" t="s">
        <v>188</v>
      </c>
      <c r="AF76" s="39" t="s">
        <v>188</v>
      </c>
      <c r="AG76" s="39" t="s">
        <v>188</v>
      </c>
      <c r="AH76" s="39" t="s">
        <v>188</v>
      </c>
      <c r="AI76" s="39" t="s">
        <v>188</v>
      </c>
      <c r="AJ76" s="39">
        <v>1.4677072559608868E-3</v>
      </c>
      <c r="AK76" s="39" t="s">
        <v>188</v>
      </c>
      <c r="AL76" s="39" t="s">
        <v>188</v>
      </c>
      <c r="AM76" s="39" t="s">
        <v>188</v>
      </c>
      <c r="AN76" s="39" t="s">
        <v>188</v>
      </c>
      <c r="AO76" s="39" t="s">
        <v>188</v>
      </c>
      <c r="AP76" s="39" t="s">
        <v>188</v>
      </c>
      <c r="AQ76" s="39" t="s">
        <v>188</v>
      </c>
      <c r="AR76" s="39" t="s">
        <v>188</v>
      </c>
      <c r="AS76" s="39">
        <v>-1.5332280011158894E-4</v>
      </c>
      <c r="AT76" s="39">
        <v>1.1734926871269098E-2</v>
      </c>
      <c r="AU76" s="39">
        <v>1.1175242033819376E-2</v>
      </c>
      <c r="AV76" s="149">
        <v>2.4193290679267728E-2</v>
      </c>
      <c r="AW76" s="208"/>
      <c r="AX76" s="46">
        <v>2.8000000000000001E-2</v>
      </c>
      <c r="AY76" s="46">
        <v>1.2999999999999999E-2</v>
      </c>
      <c r="AZ76" s="46">
        <v>2E-3</v>
      </c>
      <c r="BA76" s="46">
        <v>1E-3</v>
      </c>
      <c r="BB76" s="46">
        <v>2.1999999999999999E-2</v>
      </c>
      <c r="BC76" s="46">
        <v>0.245</v>
      </c>
      <c r="BD76" s="46">
        <v>0.27800000000000002</v>
      </c>
      <c r="BE76" s="46" t="s">
        <v>188</v>
      </c>
      <c r="BF76" s="46">
        <v>4.0000000000000001E-3</v>
      </c>
      <c r="BG76" s="46">
        <v>0.23499999999999999</v>
      </c>
      <c r="BH76" s="46">
        <v>0.36</v>
      </c>
      <c r="BI76" s="39">
        <v>0.26300000000000001</v>
      </c>
      <c r="BJ76" s="214">
        <v>0.14199999999999999</v>
      </c>
      <c r="BK76" s="139"/>
      <c r="BL76" s="60" t="s">
        <v>188</v>
      </c>
      <c r="BM76" s="60">
        <f t="shared" si="104"/>
        <v>0.33646015128904844</v>
      </c>
      <c r="BN76" s="60">
        <f t="shared" si="105"/>
        <v>4.1966189213962612E-2</v>
      </c>
      <c r="BO76" s="60">
        <f t="shared" si="92"/>
        <v>0.11472822283454817</v>
      </c>
      <c r="BP76" s="60">
        <f t="shared" si="86"/>
        <v>1.1374968904471547E-2</v>
      </c>
      <c r="BQ76" s="60">
        <f t="shared" si="87"/>
        <v>0.39698153367960443</v>
      </c>
      <c r="BR76" s="60">
        <f t="shared" si="96"/>
        <v>0.65228816950027779</v>
      </c>
      <c r="BS76" s="60" t="s">
        <v>188</v>
      </c>
      <c r="BT76" s="60" t="s">
        <v>188</v>
      </c>
      <c r="BU76" s="60" t="s">
        <v>188</v>
      </c>
      <c r="BV76" s="60">
        <f t="shared" si="93"/>
        <v>-3.9550384167010325E-4</v>
      </c>
      <c r="BW76" s="60" t="s">
        <v>188</v>
      </c>
      <c r="BX76" s="60" t="s">
        <v>188</v>
      </c>
      <c r="BY76" s="60">
        <f t="shared" ref="BY76:BY107" si="119">(AB76*$K76)/1000</f>
        <v>5.6722242593352637E-2</v>
      </c>
      <c r="BZ76" s="60">
        <f t="shared" si="116"/>
        <v>7.582116299800888E-3</v>
      </c>
      <c r="CA76" s="60" t="s">
        <v>188</v>
      </c>
      <c r="CB76" s="60" t="s">
        <v>188</v>
      </c>
      <c r="CC76" s="60" t="s">
        <v>188</v>
      </c>
      <c r="CD76" s="60" t="s">
        <v>188</v>
      </c>
      <c r="CE76" s="60" t="s">
        <v>188</v>
      </c>
      <c r="CF76" s="60" t="s">
        <v>188</v>
      </c>
      <c r="CG76" s="60">
        <f t="shared" si="118"/>
        <v>1.2967094339493539E-3</v>
      </c>
      <c r="CH76" s="60" t="s">
        <v>188</v>
      </c>
      <c r="CI76" s="60" t="s">
        <v>188</v>
      </c>
      <c r="CJ76" s="60" t="s">
        <v>188</v>
      </c>
      <c r="CK76" s="60" t="s">
        <v>188</v>
      </c>
      <c r="CL76" s="60" t="s">
        <v>188</v>
      </c>
      <c r="CM76" s="60" t="s">
        <v>188</v>
      </c>
      <c r="CN76" s="60" t="s">
        <v>188</v>
      </c>
      <c r="CO76" s="60" t="s">
        <v>188</v>
      </c>
      <c r="CP76" s="60">
        <f t="shared" si="112"/>
        <v>-1.3545965691507536E-4</v>
      </c>
      <c r="CQ76" s="60">
        <f t="shared" si="107"/>
        <v>1.0367728522755174E-2</v>
      </c>
      <c r="CR76" s="60">
        <f t="shared" si="99"/>
        <v>9.8732507542410933E-3</v>
      </c>
      <c r="CS76" s="171">
        <f t="shared" si="80"/>
        <v>2.13746086862171E-2</v>
      </c>
      <c r="CT76" s="227"/>
      <c r="CU76" s="60">
        <f t="shared" si="114"/>
        <v>8.3938636905328341</v>
      </c>
      <c r="CV76" s="60">
        <f t="shared" si="45"/>
        <v>3.8971509991759583</v>
      </c>
      <c r="CW76" s="60">
        <f t="shared" si="84"/>
        <v>0.59956169218091671</v>
      </c>
      <c r="CX76" s="60">
        <f t="shared" si="106"/>
        <v>0.29978084609045835</v>
      </c>
      <c r="CY76" s="60">
        <f t="shared" si="85"/>
        <v>6.5951786139900834</v>
      </c>
      <c r="CZ76" s="60">
        <f t="shared" si="47"/>
        <v>73.446307292162288</v>
      </c>
      <c r="DA76" s="60">
        <f t="shared" si="48"/>
        <v>83.339075213147424</v>
      </c>
      <c r="DB76" s="60" t="s">
        <v>188</v>
      </c>
      <c r="DC76" s="60">
        <f t="shared" si="81"/>
        <v>1.1991233843618334</v>
      </c>
      <c r="DD76" s="60">
        <f t="shared" si="102"/>
        <v>70.448498831257709</v>
      </c>
      <c r="DE76" s="60">
        <f t="shared" si="100"/>
        <v>107.921104592565</v>
      </c>
      <c r="DF76" s="60">
        <f t="shared" si="101"/>
        <v>78.842362521790548</v>
      </c>
      <c r="DG76" s="171">
        <f t="shared" si="113"/>
        <v>42.568880144845082</v>
      </c>
      <c r="DM76" s="22">
        <v>1.1991233843618334</v>
      </c>
      <c r="DN76" s="22">
        <v>0.33646015128904844</v>
      </c>
    </row>
    <row r="77" spans="1:118" s="22" customFormat="1">
      <c r="A77" s="22" t="s">
        <v>279</v>
      </c>
      <c r="B77" s="156">
        <v>4</v>
      </c>
      <c r="C77" s="156">
        <v>1</v>
      </c>
      <c r="D77" s="156">
        <v>3</v>
      </c>
      <c r="E77" s="23" t="s">
        <v>332</v>
      </c>
      <c r="F77" s="24" t="s">
        <v>345</v>
      </c>
      <c r="G77" s="46">
        <v>1.002</v>
      </c>
      <c r="H77" s="39">
        <v>30.542000000000002</v>
      </c>
      <c r="I77" s="46">
        <f t="shared" si="115"/>
        <v>30.4810379241517</v>
      </c>
      <c r="J77" s="39">
        <v>29.405088062622308</v>
      </c>
      <c r="K77" s="39">
        <f t="shared" si="103"/>
        <v>896.29760439981101</v>
      </c>
      <c r="L77" s="39">
        <v>9.9919786096256686</v>
      </c>
      <c r="M77" s="39">
        <f t="shared" si="108"/>
        <v>304.56587893731256</v>
      </c>
      <c r="N77" s="149"/>
      <c r="O77" s="39" t="s">
        <v>188</v>
      </c>
      <c r="P77" s="39">
        <v>0.69885392425206361</v>
      </c>
      <c r="Q77" s="39">
        <v>3.4803112065425107E-2</v>
      </c>
      <c r="R77" s="39">
        <v>0.35423251664548167</v>
      </c>
      <c r="S77" s="39">
        <v>3.82740489793338E-2</v>
      </c>
      <c r="T77" s="39">
        <v>1.7037719206290616</v>
      </c>
      <c r="U77" s="39">
        <v>1.2219011876992811</v>
      </c>
      <c r="V77" s="39" t="s">
        <v>188</v>
      </c>
      <c r="W77" s="39" t="s">
        <v>188</v>
      </c>
      <c r="X77" s="39" t="s">
        <v>188</v>
      </c>
      <c r="Y77" s="39">
        <v>6.6817896504756521E-3</v>
      </c>
      <c r="Z77" s="39" t="s">
        <v>188</v>
      </c>
      <c r="AA77" s="39" t="s">
        <v>188</v>
      </c>
      <c r="AB77" s="39">
        <v>5.6667640243056767E-2</v>
      </c>
      <c r="AC77" s="39">
        <v>1.1814025252840291E-2</v>
      </c>
      <c r="AD77" s="39" t="s">
        <v>188</v>
      </c>
      <c r="AE77" s="39" t="s">
        <v>188</v>
      </c>
      <c r="AF77" s="39" t="s">
        <v>188</v>
      </c>
      <c r="AG77" s="39" t="s">
        <v>188</v>
      </c>
      <c r="AH77" s="39">
        <v>3.1518171065072903E-3</v>
      </c>
      <c r="AI77" s="39">
        <v>9.2673159296263199E-4</v>
      </c>
      <c r="AJ77" s="39">
        <v>1.2299615858875044E-3</v>
      </c>
      <c r="AK77" s="39">
        <v>1.2544046040484206E-3</v>
      </c>
      <c r="AL77" s="39" t="s">
        <v>188</v>
      </c>
      <c r="AM77" s="39">
        <v>6.5210517257463789E-4</v>
      </c>
      <c r="AN77" s="39" t="s">
        <v>188</v>
      </c>
      <c r="AO77" s="39" t="s">
        <v>188</v>
      </c>
      <c r="AP77" s="39" t="s">
        <v>188</v>
      </c>
      <c r="AQ77" s="39" t="s">
        <v>188</v>
      </c>
      <c r="AR77" s="39" t="s">
        <v>188</v>
      </c>
      <c r="AS77" s="39">
        <v>-1.6754182936667836E-4</v>
      </c>
      <c r="AT77" s="39">
        <v>1.0992147005235802E-2</v>
      </c>
      <c r="AU77" s="39">
        <v>1.0111977338936285E-2</v>
      </c>
      <c r="AV77" s="149">
        <v>4.57370595277534E-2</v>
      </c>
      <c r="AW77" s="208"/>
      <c r="AX77" s="46">
        <v>2.1999999999999999E-2</v>
      </c>
      <c r="AY77" s="46">
        <v>1.4E-2</v>
      </c>
      <c r="AZ77" s="46">
        <v>3.0000000000000001E-3</v>
      </c>
      <c r="BA77" s="46">
        <v>1E-3</v>
      </c>
      <c r="BB77" s="46">
        <v>2.5999999999999999E-2</v>
      </c>
      <c r="BC77" s="46">
        <v>0.22</v>
      </c>
      <c r="BD77" s="46">
        <v>0.16800000000000001</v>
      </c>
      <c r="BE77" s="46">
        <v>2.3E-2</v>
      </c>
      <c r="BF77" s="46">
        <v>4.0000000000000001E-3</v>
      </c>
      <c r="BG77" s="46">
        <v>0.79800000000000004</v>
      </c>
      <c r="BH77" s="46">
        <v>0.58499999999999996</v>
      </c>
      <c r="BI77" s="39">
        <v>0.26500000000000001</v>
      </c>
      <c r="BJ77" s="214">
        <v>0.11799999999999999</v>
      </c>
      <c r="BK77" s="139"/>
      <c r="BL77" s="60" t="s">
        <v>188</v>
      </c>
      <c r="BM77" s="60">
        <f t="shared" si="104"/>
        <v>0.62638109813253162</v>
      </c>
      <c r="BN77" s="60">
        <f t="shared" si="105"/>
        <v>3.1193945969898683E-2</v>
      </c>
      <c r="BO77" s="60">
        <f t="shared" si="92"/>
        <v>0.31749775606986141</v>
      </c>
      <c r="BP77" s="60">
        <f t="shared" si="86"/>
        <v>3.4304938410857917E-2</v>
      </c>
      <c r="BQ77" s="60">
        <f t="shared" si="87"/>
        <v>1.5270866909034928</v>
      </c>
      <c r="BR77" s="60">
        <f t="shared" si="96"/>
        <v>1.0951871073481496</v>
      </c>
      <c r="BS77" s="60" t="s">
        <v>188</v>
      </c>
      <c r="BT77" s="60" t="s">
        <v>188</v>
      </c>
      <c r="BU77" s="60" t="s">
        <v>188</v>
      </c>
      <c r="BV77" s="60">
        <f t="shared" si="93"/>
        <v>5.9888720568247776E-3</v>
      </c>
      <c r="BW77" s="60" t="s">
        <v>188</v>
      </c>
      <c r="BX77" s="60" t="s">
        <v>188</v>
      </c>
      <c r="BY77" s="60">
        <f t="shared" si="119"/>
        <v>5.0791070196842106E-2</v>
      </c>
      <c r="BZ77" s="60">
        <f t="shared" si="116"/>
        <v>1.0588882532439624E-2</v>
      </c>
      <c r="CA77" s="60" t="s">
        <v>188</v>
      </c>
      <c r="CB77" s="60" t="s">
        <v>188</v>
      </c>
      <c r="CC77" s="60" t="s">
        <v>188</v>
      </c>
      <c r="CD77" s="60" t="s">
        <v>188</v>
      </c>
      <c r="CE77" s="60">
        <f t="shared" ref="CE77:CF79" si="120">(AH77*$K77)/1000</f>
        <v>2.8249661220688281E-3</v>
      </c>
      <c r="CF77" s="60">
        <f t="shared" si="120"/>
        <v>8.3062730669402783E-4</v>
      </c>
      <c r="CG77" s="60">
        <f t="shared" si="118"/>
        <v>1.1024116229347628E-3</v>
      </c>
      <c r="CH77" s="60">
        <f>(AK77*$K77)/1000</f>
        <v>1.1243198415566927E-3</v>
      </c>
      <c r="CI77" s="60" t="s">
        <v>188</v>
      </c>
      <c r="CJ77" s="60">
        <f>(AM77*$K77)/1000</f>
        <v>5.8448030399537332E-4</v>
      </c>
      <c r="CK77" s="60" t="s">
        <v>188</v>
      </c>
      <c r="CL77" s="60" t="s">
        <v>188</v>
      </c>
      <c r="CM77" s="60" t="s">
        <v>188</v>
      </c>
      <c r="CN77" s="60" t="s">
        <v>188</v>
      </c>
      <c r="CO77" s="60" t="s">
        <v>188</v>
      </c>
      <c r="CP77" s="60">
        <f t="shared" si="112"/>
        <v>-1.5016734029811571E-4</v>
      </c>
      <c r="CQ77" s="60">
        <f t="shared" si="107"/>
        <v>9.852235028003406E-3</v>
      </c>
      <c r="CR77" s="60">
        <f t="shared" si="99"/>
        <v>9.0633410646337679E-3</v>
      </c>
      <c r="CS77" s="171">
        <f t="shared" si="80"/>
        <v>4.0994016887016926E-2</v>
      </c>
      <c r="CT77" s="227"/>
      <c r="CU77" s="60">
        <f t="shared" si="114"/>
        <v>6.7004493366208759</v>
      </c>
      <c r="CV77" s="60">
        <f t="shared" si="45"/>
        <v>4.2639223051223762</v>
      </c>
      <c r="CW77" s="60">
        <f t="shared" si="84"/>
        <v>0.91369763681193772</v>
      </c>
      <c r="CX77" s="60">
        <f t="shared" si="106"/>
        <v>0.30456587893731257</v>
      </c>
      <c r="CY77" s="60">
        <f t="shared" si="85"/>
        <v>7.9187128523701267</v>
      </c>
      <c r="CZ77" s="60">
        <f t="shared" si="47"/>
        <v>67.004493366208763</v>
      </c>
      <c r="DA77" s="60">
        <f t="shared" si="48"/>
        <v>51.167067661468515</v>
      </c>
      <c r="DB77" s="60">
        <f t="shared" ref="DB77:DB84" si="121">BE77*$M77</f>
        <v>7.0050152155581884</v>
      </c>
      <c r="DC77" s="60">
        <f t="shared" si="81"/>
        <v>1.2182635157492503</v>
      </c>
      <c r="DD77" s="60">
        <f t="shared" si="102"/>
        <v>243.04357139197543</v>
      </c>
      <c r="DE77" s="60">
        <f t="shared" si="100"/>
        <v>178.17103917832785</v>
      </c>
      <c r="DF77" s="60">
        <f t="shared" si="101"/>
        <v>80.709957918387829</v>
      </c>
      <c r="DG77" s="171">
        <f t="shared" si="113"/>
        <v>35.938773714602881</v>
      </c>
      <c r="DM77" s="22">
        <v>1.2182635157492503</v>
      </c>
      <c r="DN77" s="22">
        <v>0.62638109813253162</v>
      </c>
    </row>
    <row r="78" spans="1:118" s="22" customFormat="1">
      <c r="A78" s="22" t="s">
        <v>279</v>
      </c>
      <c r="B78" s="156">
        <v>4</v>
      </c>
      <c r="C78" s="156">
        <v>2</v>
      </c>
      <c r="D78" s="156">
        <v>3</v>
      </c>
      <c r="E78" s="23" t="s">
        <v>332</v>
      </c>
      <c r="F78" s="24" t="s">
        <v>346</v>
      </c>
      <c r="G78" s="46">
        <v>1.016</v>
      </c>
      <c r="H78" s="39">
        <v>30.542000000000002</v>
      </c>
      <c r="I78" s="46">
        <f t="shared" si="115"/>
        <v>30.061023622047244</v>
      </c>
      <c r="J78" s="39">
        <v>30.462925851703407</v>
      </c>
      <c r="K78" s="39">
        <f t="shared" si="103"/>
        <v>915.74673362472981</v>
      </c>
      <c r="L78" s="39">
        <v>10.022757697456493</v>
      </c>
      <c r="M78" s="39">
        <f t="shared" si="108"/>
        <v>301.29435590129549</v>
      </c>
      <c r="N78" s="149"/>
      <c r="O78" s="39" t="s">
        <v>188</v>
      </c>
      <c r="P78" s="39">
        <v>0.95271616156107419</v>
      </c>
      <c r="Q78" s="39">
        <v>4.043601147968845E-2</v>
      </c>
      <c r="R78" s="39">
        <v>0.39797132091235804</v>
      </c>
      <c r="S78" s="39">
        <v>3.4536752564372358E-2</v>
      </c>
      <c r="T78" s="39">
        <v>1.7522874729270801</v>
      </c>
      <c r="U78" s="39">
        <v>1.440159573347972</v>
      </c>
      <c r="V78" s="39">
        <v>9.4287671013144492E-3</v>
      </c>
      <c r="W78" s="39" t="s">
        <v>188</v>
      </c>
      <c r="X78" s="39">
        <v>2.556420262175211E-3</v>
      </c>
      <c r="Y78" s="39">
        <v>1.3916883423056914E-2</v>
      </c>
      <c r="Z78" s="39" t="s">
        <v>188</v>
      </c>
      <c r="AA78" s="39" t="s">
        <v>188</v>
      </c>
      <c r="AB78" s="39">
        <v>4.9978918218680633E-2</v>
      </c>
      <c r="AC78" s="39">
        <v>7.6190032276719204E-3</v>
      </c>
      <c r="AD78" s="39" t="s">
        <v>188</v>
      </c>
      <c r="AE78" s="39">
        <v>3.6425340465222268E-3</v>
      </c>
      <c r="AF78" s="39" t="s">
        <v>188</v>
      </c>
      <c r="AG78" s="39">
        <v>1.0251978233354903E-3</v>
      </c>
      <c r="AH78" s="39">
        <v>5.9810409462436832E-3</v>
      </c>
      <c r="AI78" s="39">
        <v>2.0231629731840848E-3</v>
      </c>
      <c r="AJ78" s="39">
        <v>1.5363612562163884E-3</v>
      </c>
      <c r="AK78" s="39">
        <v>2.3798243153398449E-3</v>
      </c>
      <c r="AL78" s="39" t="s">
        <v>188</v>
      </c>
      <c r="AM78" s="39">
        <v>1.5789917981738897E-3</v>
      </c>
      <c r="AN78" s="39" t="s">
        <v>188</v>
      </c>
      <c r="AO78" s="39">
        <v>6.6437004130288631E-4</v>
      </c>
      <c r="AP78" s="39" t="s">
        <v>188</v>
      </c>
      <c r="AQ78" s="39" t="s">
        <v>188</v>
      </c>
      <c r="AR78" s="39" t="s">
        <v>188</v>
      </c>
      <c r="AS78" s="39">
        <v>3.5106361625846231E-5</v>
      </c>
      <c r="AT78" s="39">
        <v>1.2634340010293232E-2</v>
      </c>
      <c r="AU78" s="39">
        <v>3.565932299227153E-3</v>
      </c>
      <c r="AV78" s="149">
        <v>6.5552233433097046E-2</v>
      </c>
      <c r="AW78" s="208"/>
      <c r="AX78" s="46">
        <v>2.1999999999999999E-2</v>
      </c>
      <c r="AY78" s="46">
        <v>2.1000000000000001E-2</v>
      </c>
      <c r="AZ78" s="46">
        <v>3.0000000000000001E-3</v>
      </c>
      <c r="BA78" s="46">
        <v>1E-3</v>
      </c>
      <c r="BB78" s="46">
        <v>2.1999999999999999E-2</v>
      </c>
      <c r="BC78" s="46">
        <v>0.13500000000000001</v>
      </c>
      <c r="BD78" s="46">
        <v>0.30399999999999999</v>
      </c>
      <c r="BE78" s="46">
        <v>2.5999999999999999E-2</v>
      </c>
      <c r="BF78" s="46">
        <v>4.0000000000000001E-3</v>
      </c>
      <c r="BG78" s="46">
        <v>0.92800000000000005</v>
      </c>
      <c r="BH78" s="46">
        <v>0.52</v>
      </c>
      <c r="BI78" s="39">
        <v>0.24099999999999999</v>
      </c>
      <c r="BJ78" s="214">
        <v>0.16500000000000001</v>
      </c>
      <c r="BK78" s="139"/>
      <c r="BL78" s="60" t="s">
        <v>188</v>
      </c>
      <c r="BM78" s="60">
        <f t="shared" si="104"/>
        <v>0.87244671302104404</v>
      </c>
      <c r="BN78" s="60">
        <f t="shared" si="105"/>
        <v>3.7029145433336776E-2</v>
      </c>
      <c r="BO78" s="60">
        <f t="shared" si="92"/>
        <v>0.36444093720181098</v>
      </c>
      <c r="BP78" s="60">
        <f t="shared" si="86"/>
        <v>3.1626918350829501E-2</v>
      </c>
      <c r="BQ78" s="60">
        <f t="shared" si="87"/>
        <v>1.6046515297045056</v>
      </c>
      <c r="BR78" s="60">
        <f t="shared" si="96"/>
        <v>1.3188214251917898</v>
      </c>
      <c r="BS78" s="60">
        <f>(V78*$K78)/1000</f>
        <v>8.6343626751370188E-3</v>
      </c>
      <c r="BT78" s="60" t="s">
        <v>188</v>
      </c>
      <c r="BU78" s="60">
        <f>(X78*$K78)/1000</f>
        <v>2.3410335048590246E-3</v>
      </c>
      <c r="BV78" s="60">
        <f t="shared" si="93"/>
        <v>1.2744340536900519E-2</v>
      </c>
      <c r="BW78" s="60" t="s">
        <v>188</v>
      </c>
      <c r="BX78" s="60" t="s">
        <v>188</v>
      </c>
      <c r="BY78" s="60">
        <f t="shared" si="119"/>
        <v>4.5768031108854287E-2</v>
      </c>
      <c r="BZ78" s="60">
        <f t="shared" si="116"/>
        <v>6.9770773192168343E-3</v>
      </c>
      <c r="CA78" s="60" t="s">
        <v>188</v>
      </c>
      <c r="CB78" s="60">
        <f>(AE78*$K78)/1000</f>
        <v>3.3356386552195988E-3</v>
      </c>
      <c r="CC78" s="60" t="s">
        <v>188</v>
      </c>
      <c r="CD78" s="60">
        <f>(AG78*$K78)/1000</f>
        <v>9.3882155803865809E-4</v>
      </c>
      <c r="CE78" s="60">
        <f t="shared" si="120"/>
        <v>5.4771187101984161E-3</v>
      </c>
      <c r="CF78" s="60">
        <f t="shared" si="120"/>
        <v>1.8527048842838225E-3</v>
      </c>
      <c r="CG78" s="60">
        <f t="shared" si="118"/>
        <v>1.4069178020477441E-3</v>
      </c>
      <c r="CH78" s="60">
        <f>(AK78*$K78)/1000</f>
        <v>2.1793163433731721E-3</v>
      </c>
      <c r="CI78" s="60" t="s">
        <v>188</v>
      </c>
      <c r="CJ78" s="60">
        <f>(AM78*$K78)/1000</f>
        <v>1.4459565815979781E-3</v>
      </c>
      <c r="CK78" s="60" t="s">
        <v>188</v>
      </c>
      <c r="CL78" s="60">
        <f>(AO78*$K78)/1000</f>
        <v>6.0839469524124506E-4</v>
      </c>
      <c r="CM78" s="60" t="s">
        <v>188</v>
      </c>
      <c r="CN78" s="60" t="s">
        <v>188</v>
      </c>
      <c r="CO78" s="60" t="s">
        <v>188</v>
      </c>
      <c r="CP78" s="60">
        <f t="shared" si="112"/>
        <v>3.2148535988317245E-5</v>
      </c>
      <c r="CQ78" s="60">
        <f t="shared" si="107"/>
        <v>1.1569855595930262E-2</v>
      </c>
      <c r="CR78" s="60">
        <f t="shared" si="99"/>
        <v>3.2654908553441881E-3</v>
      </c>
      <c r="CS78" s="171">
        <f t="shared" si="80"/>
        <v>6.0029243648164435E-2</v>
      </c>
      <c r="CT78" s="227"/>
      <c r="CU78" s="60">
        <f t="shared" si="114"/>
        <v>6.6284758298285</v>
      </c>
      <c r="CV78" s="60">
        <f t="shared" si="45"/>
        <v>6.3271814739272054</v>
      </c>
      <c r="CW78" s="60">
        <f t="shared" si="84"/>
        <v>0.90388306770388649</v>
      </c>
      <c r="CX78" s="60">
        <f t="shared" si="106"/>
        <v>0.3012943559012955</v>
      </c>
      <c r="CY78" s="60">
        <f t="shared" si="85"/>
        <v>6.6284758298285</v>
      </c>
      <c r="CZ78" s="60">
        <f t="shared" si="47"/>
        <v>40.674738046674896</v>
      </c>
      <c r="DA78" s="60">
        <f t="shared" si="48"/>
        <v>91.593484193993831</v>
      </c>
      <c r="DB78" s="60">
        <f t="shared" si="121"/>
        <v>7.833653253433682</v>
      </c>
      <c r="DC78" s="60">
        <f t="shared" si="81"/>
        <v>1.205177423605182</v>
      </c>
      <c r="DD78" s="60">
        <f t="shared" si="102"/>
        <v>279.60116227640225</v>
      </c>
      <c r="DE78" s="60">
        <f t="shared" si="100"/>
        <v>156.67306506867365</v>
      </c>
      <c r="DF78" s="60">
        <f t="shared" si="101"/>
        <v>72.61193977221221</v>
      </c>
      <c r="DG78" s="171">
        <f t="shared" si="113"/>
        <v>49.713568723713756</v>
      </c>
      <c r="DM78" s="22">
        <v>1.205177423605182</v>
      </c>
      <c r="DN78" s="22">
        <v>0.87244671302104404</v>
      </c>
    </row>
    <row r="79" spans="1:118" s="22" customFormat="1">
      <c r="A79" s="22" t="s">
        <v>279</v>
      </c>
      <c r="B79" s="156">
        <v>4</v>
      </c>
      <c r="C79" s="156">
        <v>3</v>
      </c>
      <c r="D79" s="156">
        <v>3</v>
      </c>
      <c r="E79" s="23" t="s">
        <v>332</v>
      </c>
      <c r="F79" s="24" t="s">
        <v>347</v>
      </c>
      <c r="G79" s="46">
        <v>1.006</v>
      </c>
      <c r="H79" s="39">
        <v>30.542000000000002</v>
      </c>
      <c r="I79" s="46">
        <f t="shared" si="115"/>
        <v>30.359840954274354</v>
      </c>
      <c r="J79" s="39">
        <v>30.057425742574257</v>
      </c>
      <c r="K79" s="39">
        <f t="shared" si="103"/>
        <v>912.5386650394662</v>
      </c>
      <c r="L79" s="39">
        <v>10.031662269129288</v>
      </c>
      <c r="M79" s="39">
        <f t="shared" si="108"/>
        <v>304.55967099776018</v>
      </c>
      <c r="N79" s="149"/>
      <c r="O79" s="39" t="s">
        <v>188</v>
      </c>
      <c r="P79" s="39">
        <v>0.9518838554731901</v>
      </c>
      <c r="Q79" s="39">
        <v>2.3729560179074499E-2</v>
      </c>
      <c r="R79" s="39">
        <v>0.29475798554793442</v>
      </c>
      <c r="S79" s="39">
        <v>4.9811533752548376E-2</v>
      </c>
      <c r="T79" s="39">
        <v>1.6492106432437248</v>
      </c>
      <c r="U79" s="39">
        <v>1.5189811026549487</v>
      </c>
      <c r="V79" s="39" t="s">
        <v>188</v>
      </c>
      <c r="W79" s="39" t="s">
        <v>188</v>
      </c>
      <c r="X79" s="39">
        <v>6.2718289862189859E-3</v>
      </c>
      <c r="Y79" s="39">
        <v>1.2916491232794753E-2</v>
      </c>
      <c r="Z79" s="39">
        <v>5.0831748300155704E-4</v>
      </c>
      <c r="AA79" s="39" t="s">
        <v>188</v>
      </c>
      <c r="AB79" s="39">
        <v>5.2132545629143323E-2</v>
      </c>
      <c r="AC79" s="39">
        <v>7.7541173681733265E-3</v>
      </c>
      <c r="AD79" s="39" t="s">
        <v>188</v>
      </c>
      <c r="AE79" s="39">
        <v>5.3842964574874327E-3</v>
      </c>
      <c r="AF79" s="39" t="s">
        <v>188</v>
      </c>
      <c r="AG79" s="39">
        <v>1.138649371397064E-3</v>
      </c>
      <c r="AH79" s="39">
        <v>8.226615002852912E-3</v>
      </c>
      <c r="AI79" s="39">
        <v>2.0179745337046075E-3</v>
      </c>
      <c r="AJ79" s="39">
        <v>1.7506708884607624E-3</v>
      </c>
      <c r="AK79" s="39">
        <v>2.6221003189135102E-3</v>
      </c>
      <c r="AL79" s="39" t="s">
        <v>188</v>
      </c>
      <c r="AM79" s="39">
        <v>1.2567997368618882E-3</v>
      </c>
      <c r="AN79" s="39" t="s">
        <v>188</v>
      </c>
      <c r="AO79" s="39">
        <v>6.5274249435680863E-4</v>
      </c>
      <c r="AP79" s="39" t="s">
        <v>188</v>
      </c>
      <c r="AQ79" s="39" t="s">
        <v>188</v>
      </c>
      <c r="AR79" s="39" t="s">
        <v>188</v>
      </c>
      <c r="AS79" s="39">
        <v>1.724327826974353E-4</v>
      </c>
      <c r="AT79" s="39">
        <v>1.4959732162977723E-2</v>
      </c>
      <c r="AU79" s="39">
        <v>4.062111127607888E-3</v>
      </c>
      <c r="AV79" s="149">
        <v>5.858801058996755E-2</v>
      </c>
      <c r="AW79" s="208"/>
      <c r="AX79" s="46">
        <v>2.5000000000000001E-2</v>
      </c>
      <c r="AY79" s="46">
        <v>1.0999999999999999E-2</v>
      </c>
      <c r="AZ79" s="46">
        <v>3.0000000000000001E-3</v>
      </c>
      <c r="BA79" s="46">
        <v>1E-3</v>
      </c>
      <c r="BB79" s="46">
        <v>0.02</v>
      </c>
      <c r="BC79" s="46">
        <v>0.23599999999999999</v>
      </c>
      <c r="BD79" s="46">
        <v>0.14399999999999999</v>
      </c>
      <c r="BE79" s="46">
        <v>1.7999999999999999E-2</v>
      </c>
      <c r="BF79" s="46">
        <v>2E-3</v>
      </c>
      <c r="BG79" s="46">
        <v>0.85099999999999998</v>
      </c>
      <c r="BH79" s="46">
        <v>0.49099999999999999</v>
      </c>
      <c r="BI79" s="39">
        <v>0.159</v>
      </c>
      <c r="BJ79" s="214">
        <v>8.6999999999999994E-2</v>
      </c>
      <c r="BK79" s="139"/>
      <c r="BL79" s="60" t="s">
        <v>188</v>
      </c>
      <c r="BM79" s="60">
        <f t="shared" si="104"/>
        <v>0.86863082274612513</v>
      </c>
      <c r="BN79" s="60">
        <f t="shared" si="105"/>
        <v>2.1654141167786321E-2</v>
      </c>
      <c r="BO79" s="60">
        <f t="shared" si="92"/>
        <v>0.26897805864163432</v>
      </c>
      <c r="BP79" s="60">
        <f t="shared" si="86"/>
        <v>4.5454950514118804E-2</v>
      </c>
      <c r="BQ79" s="60">
        <f t="shared" si="87"/>
        <v>1.5049684787545079</v>
      </c>
      <c r="BR79" s="60">
        <f t="shared" si="96"/>
        <v>1.3861289876369234</v>
      </c>
      <c r="BS79" s="60" t="s">
        <v>188</v>
      </c>
      <c r="BT79" s="60" t="s">
        <v>188</v>
      </c>
      <c r="BU79" s="60">
        <f>(X79*$K79)/1000</f>
        <v>5.7232864504401021E-3</v>
      </c>
      <c r="BV79" s="60">
        <f t="shared" si="93"/>
        <v>1.1786797666568493E-2</v>
      </c>
      <c r="BW79" s="60">
        <f>(Z79*$K79)/1000</f>
        <v>4.6385935735446243E-4</v>
      </c>
      <c r="BX79" s="60" t="s">
        <v>188</v>
      </c>
      <c r="BY79" s="60">
        <f t="shared" si="119"/>
        <v>4.7572963593527501E-2</v>
      </c>
      <c r="BZ79" s="60">
        <f t="shared" si="116"/>
        <v>7.0759319117122263E-3</v>
      </c>
      <c r="CA79" s="60" t="s">
        <v>188</v>
      </c>
      <c r="CB79" s="60">
        <f>(AE79*$K79)/1000</f>
        <v>4.9133787014923082E-3</v>
      </c>
      <c r="CC79" s="60" t="s">
        <v>188</v>
      </c>
      <c r="CD79" s="60">
        <f>(AG79*$K79)/1000</f>
        <v>1.0390615773227042E-3</v>
      </c>
      <c r="CE79" s="60">
        <f t="shared" si="120"/>
        <v>7.5071042724970411E-3</v>
      </c>
      <c r="CF79" s="60">
        <f t="shared" si="120"/>
        <v>1.8414797870704418E-3</v>
      </c>
      <c r="CG79" s="60">
        <f t="shared" si="118"/>
        <v>1.5975548754794404E-3</v>
      </c>
      <c r="CH79" s="60">
        <f>(AK79*$K79)/1000</f>
        <v>2.3927679246208934E-3</v>
      </c>
      <c r="CI79" s="60" t="s">
        <v>188</v>
      </c>
      <c r="CJ79" s="60">
        <f>(AM79*$K79)/1000</f>
        <v>1.1468783540978999E-3</v>
      </c>
      <c r="CK79" s="60" t="s">
        <v>188</v>
      </c>
      <c r="CL79" s="60">
        <f>(AO79*$K79)/1000</f>
        <v>5.9565276441489348E-4</v>
      </c>
      <c r="CM79" s="60" t="s">
        <v>188</v>
      </c>
      <c r="CN79" s="60" t="s">
        <v>188</v>
      </c>
      <c r="CO79" s="60" t="s">
        <v>188</v>
      </c>
      <c r="CP79" s="60">
        <f t="shared" si="112"/>
        <v>1.5735158133175798E-4</v>
      </c>
      <c r="CQ79" s="60">
        <f t="shared" si="107"/>
        <v>1.3651334017351658E-2</v>
      </c>
      <c r="CR79" s="60">
        <f t="shared" si="99"/>
        <v>3.7068334656292627E-3</v>
      </c>
      <c r="CS79" s="171">
        <f t="shared" si="80"/>
        <v>5.34638249710871E-2</v>
      </c>
      <c r="CT79" s="227"/>
      <c r="CU79" s="60">
        <f t="shared" si="114"/>
        <v>7.6139917749440045</v>
      </c>
      <c r="CV79" s="60">
        <f t="shared" si="45"/>
        <v>3.3501563809753616</v>
      </c>
      <c r="CW79" s="60">
        <f t="shared" si="84"/>
        <v>0.91367901299328058</v>
      </c>
      <c r="CX79" s="60">
        <f t="shared" si="106"/>
        <v>0.30455967099776021</v>
      </c>
      <c r="CY79" s="60">
        <f t="shared" si="85"/>
        <v>6.0911934199552036</v>
      </c>
      <c r="CZ79" s="60">
        <f t="shared" si="47"/>
        <v>71.876082355471397</v>
      </c>
      <c r="DA79" s="60">
        <f t="shared" si="48"/>
        <v>43.856592623677464</v>
      </c>
      <c r="DB79" s="60">
        <f t="shared" si="121"/>
        <v>5.482074077959683</v>
      </c>
      <c r="DC79" s="60">
        <f t="shared" si="81"/>
        <v>0.60911934199552042</v>
      </c>
      <c r="DD79" s="60">
        <f t="shared" si="102"/>
        <v>259.18028001909391</v>
      </c>
      <c r="DE79" s="60">
        <f t="shared" si="100"/>
        <v>149.53879845990025</v>
      </c>
      <c r="DF79" s="60">
        <f t="shared" si="101"/>
        <v>48.424987688643867</v>
      </c>
      <c r="DG79" s="171">
        <f t="shared" si="113"/>
        <v>26.496691376805135</v>
      </c>
      <c r="DM79" s="22">
        <v>0.60911934199552042</v>
      </c>
      <c r="DN79" s="22">
        <v>0.86863082274612513</v>
      </c>
    </row>
    <row r="80" spans="1:118" s="22" customFormat="1">
      <c r="A80" s="22" t="s">
        <v>283</v>
      </c>
      <c r="B80" s="156">
        <v>5</v>
      </c>
      <c r="C80" s="156">
        <v>1</v>
      </c>
      <c r="D80" s="156">
        <v>3</v>
      </c>
      <c r="E80" s="23" t="s">
        <v>332</v>
      </c>
      <c r="F80" s="24" t="s">
        <v>348</v>
      </c>
      <c r="G80" s="46">
        <v>1.01</v>
      </c>
      <c r="H80" s="39">
        <v>30.542000000000002</v>
      </c>
      <c r="I80" s="46">
        <f t="shared" si="115"/>
        <v>30.239603960396042</v>
      </c>
      <c r="J80" s="39">
        <v>29.344230769230769</v>
      </c>
      <c r="K80" s="39">
        <f t="shared" si="103"/>
        <v>887.35791698400612</v>
      </c>
      <c r="L80" s="39">
        <v>10.211295681063124</v>
      </c>
      <c r="M80" s="39">
        <f t="shared" si="108"/>
        <v>308.78553731785144</v>
      </c>
      <c r="N80" s="149"/>
      <c r="O80" s="39" t="s">
        <v>188</v>
      </c>
      <c r="P80" s="39">
        <v>0.67739862870921219</v>
      </c>
      <c r="Q80" s="39">
        <v>7.0040177980097873E-2</v>
      </c>
      <c r="R80" s="39">
        <v>5.6825192251316332E-2</v>
      </c>
      <c r="S80" s="39" t="s">
        <v>188</v>
      </c>
      <c r="T80" s="39">
        <v>0.1135357747704358</v>
      </c>
      <c r="U80" s="39">
        <v>3.1195316049983542E-2</v>
      </c>
      <c r="V80" s="39" t="s">
        <v>188</v>
      </c>
      <c r="W80" s="39" t="s">
        <v>188</v>
      </c>
      <c r="X80" s="39" t="s">
        <v>188</v>
      </c>
      <c r="Y80" s="39">
        <v>2.8083403298138718E-3</v>
      </c>
      <c r="Z80" s="39">
        <v>3.7758561288990723E-2</v>
      </c>
      <c r="AA80" s="39">
        <v>0.21101170182545795</v>
      </c>
      <c r="AB80" s="39">
        <v>5.8356817128345041E-2</v>
      </c>
      <c r="AC80" s="39">
        <v>2.1392354256459675E-2</v>
      </c>
      <c r="AD80" s="39">
        <v>1.5368780371632456E-2</v>
      </c>
      <c r="AE80" s="39" t="s">
        <v>188</v>
      </c>
      <c r="AF80" s="39" t="s">
        <v>188</v>
      </c>
      <c r="AG80" s="39" t="s">
        <v>188</v>
      </c>
      <c r="AH80" s="39" t="s">
        <v>188</v>
      </c>
      <c r="AI80" s="39">
        <v>8.9119221178128193E-4</v>
      </c>
      <c r="AJ80" s="39">
        <v>1.4916314848552506E-3</v>
      </c>
      <c r="AK80" s="39" t="s">
        <v>188</v>
      </c>
      <c r="AL80" s="39" t="s">
        <v>188</v>
      </c>
      <c r="AM80" s="39" t="s">
        <v>188</v>
      </c>
      <c r="AN80" s="39" t="s">
        <v>188</v>
      </c>
      <c r="AO80" s="39">
        <v>6.0268114791133269E-4</v>
      </c>
      <c r="AP80" s="39" t="s">
        <v>188</v>
      </c>
      <c r="AQ80" s="39">
        <v>5.8958878213692862E-4</v>
      </c>
      <c r="AR80" s="39" t="s">
        <v>188</v>
      </c>
      <c r="AS80" s="39">
        <v>4.495195064763103E-2</v>
      </c>
      <c r="AT80" s="39">
        <v>3.9414871481300691E-2</v>
      </c>
      <c r="AU80" s="39">
        <v>5.6876080765167043E-2</v>
      </c>
      <c r="AV80" s="149">
        <v>2.7564860804409258E-2</v>
      </c>
      <c r="AW80" s="208"/>
      <c r="AX80" s="46">
        <v>2.3E-2</v>
      </c>
      <c r="AY80" s="46">
        <v>1.4999999999999999E-2</v>
      </c>
      <c r="AZ80" s="46">
        <v>2E-3</v>
      </c>
      <c r="BA80" s="46">
        <v>1E-3</v>
      </c>
      <c r="BB80" s="46">
        <v>1.0999999999999999E-2</v>
      </c>
      <c r="BC80" s="46">
        <v>0.25700000000000001</v>
      </c>
      <c r="BD80" s="46">
        <v>0.40699999999999997</v>
      </c>
      <c r="BE80" s="46">
        <v>1E-3</v>
      </c>
      <c r="BF80" s="46">
        <v>6.0000000000000001E-3</v>
      </c>
      <c r="BG80" s="46">
        <v>0.16900000000000001</v>
      </c>
      <c r="BH80" s="46">
        <v>0.32</v>
      </c>
      <c r="BI80" s="39">
        <v>0.41199999999999998</v>
      </c>
      <c r="BJ80" s="214">
        <v>0.14399999999999999</v>
      </c>
      <c r="BK80" s="139"/>
      <c r="BL80" s="60" t="s">
        <v>188</v>
      </c>
      <c r="BM80" s="60">
        <f t="shared" si="104"/>
        <v>0.60109503613922866</v>
      </c>
      <c r="BN80" s="60">
        <f t="shared" si="105"/>
        <v>6.2150706437608706E-2</v>
      </c>
      <c r="BO80" s="60">
        <f t="shared" si="92"/>
        <v>5.0424284228343746E-2</v>
      </c>
      <c r="BP80" s="60" t="s">
        <v>188</v>
      </c>
      <c r="BQ80" s="60">
        <f t="shared" ref="BQ80:BQ111" si="122">(T80*$K80)/1000</f>
        <v>0.10074686860345919</v>
      </c>
      <c r="BR80" s="60">
        <f t="shared" si="96"/>
        <v>2.7681410669771127E-2</v>
      </c>
      <c r="BS80" s="60" t="s">
        <v>188</v>
      </c>
      <c r="BT80" s="60" t="s">
        <v>188</v>
      </c>
      <c r="BU80" s="60" t="s">
        <v>188</v>
      </c>
      <c r="BV80" s="60">
        <f t="shared" si="93"/>
        <v>2.4920030252458137E-3</v>
      </c>
      <c r="BW80" s="60">
        <f>(Z80*$K80)/1000</f>
        <v>3.3505358293711734E-2</v>
      </c>
      <c r="BX80" s="60">
        <f t="shared" ref="BX80:BX88" si="123">(AA80*$K80)/1000</f>
        <v>0.18724290419108858</v>
      </c>
      <c r="BY80" s="60">
        <f t="shared" si="119"/>
        <v>5.1783383688824826E-2</v>
      </c>
      <c r="BZ80" s="60">
        <f t="shared" si="116"/>
        <v>1.8982674912395994E-2</v>
      </c>
      <c r="CA80" s="60">
        <f>(AD80*$K80)/1000</f>
        <v>1.3637608937156456E-2</v>
      </c>
      <c r="CB80" s="60" t="s">
        <v>188</v>
      </c>
      <c r="CC80" s="60" t="s">
        <v>188</v>
      </c>
      <c r="CD80" s="60" t="s">
        <v>188</v>
      </c>
      <c r="CE80" s="60" t="s">
        <v>188</v>
      </c>
      <c r="CF80" s="60">
        <f>(AI80*$K80)/1000</f>
        <v>7.9080646467860757E-4</v>
      </c>
      <c r="CG80" s="60">
        <f t="shared" si="118"/>
        <v>1.3236110073089151E-3</v>
      </c>
      <c r="CH80" s="60" t="s">
        <v>188</v>
      </c>
      <c r="CI80" s="60" t="s">
        <v>188</v>
      </c>
      <c r="CJ80" s="60" t="s">
        <v>188</v>
      </c>
      <c r="CK80" s="60" t="s">
        <v>188</v>
      </c>
      <c r="CL80" s="60">
        <f>(AO80*$K80)/1000</f>
        <v>5.347938880161298E-4</v>
      </c>
      <c r="CM80" s="60" t="s">
        <v>188</v>
      </c>
      <c r="CN80" s="60">
        <f>(AQ80*$K80)/1000</f>
        <v>5.2317627359416195E-4</v>
      </c>
      <c r="CO80" s="60" t="s">
        <v>188</v>
      </c>
      <c r="CP80" s="60">
        <f t="shared" si="112"/>
        <v>3.9888469291049715E-2</v>
      </c>
      <c r="CQ80" s="60">
        <f t="shared" si="107"/>
        <v>3.497509825583929E-2</v>
      </c>
      <c r="CR80" s="60">
        <f t="shared" si="99"/>
        <v>5.0469440553992724E-2</v>
      </c>
      <c r="CS80" s="171">
        <f t="shared" si="80"/>
        <v>2.4459897465354676E-2</v>
      </c>
      <c r="CT80" s="227"/>
      <c r="CU80" s="60">
        <f t="shared" si="114"/>
        <v>7.1020673583105829</v>
      </c>
      <c r="CV80" s="60">
        <f t="shared" si="45"/>
        <v>4.6317830597677716</v>
      </c>
      <c r="CW80" s="60">
        <f t="shared" si="84"/>
        <v>0.61757107463570293</v>
      </c>
      <c r="CX80" s="60">
        <f t="shared" si="106"/>
        <v>0.30878553731785147</v>
      </c>
      <c r="CY80" s="60">
        <f t="shared" si="85"/>
        <v>3.3966409104963655</v>
      </c>
      <c r="CZ80" s="60">
        <f t="shared" si="47"/>
        <v>79.357883090687821</v>
      </c>
      <c r="DA80" s="60">
        <f t="shared" si="48"/>
        <v>125.67571368836552</v>
      </c>
      <c r="DB80" s="60">
        <f t="shared" si="121"/>
        <v>0.30878553731785147</v>
      </c>
      <c r="DC80" s="60">
        <f t="shared" si="81"/>
        <v>1.8527132239071087</v>
      </c>
      <c r="DD80" s="60">
        <f t="shared" si="102"/>
        <v>52.184755806716893</v>
      </c>
      <c r="DE80" s="60">
        <f t="shared" si="100"/>
        <v>98.811371941712466</v>
      </c>
      <c r="DF80" s="60">
        <f t="shared" si="101"/>
        <v>127.21964137495479</v>
      </c>
      <c r="DG80" s="171">
        <f t="shared" si="113"/>
        <v>44.465117373770603</v>
      </c>
      <c r="DM80" s="22">
        <v>1.8527132239071087</v>
      </c>
      <c r="DN80" s="22">
        <v>0.60109503613922866</v>
      </c>
    </row>
    <row r="81" spans="1:118" s="22" customFormat="1">
      <c r="A81" s="22" t="s">
        <v>283</v>
      </c>
      <c r="B81" s="156">
        <v>5</v>
      </c>
      <c r="C81" s="156">
        <v>2</v>
      </c>
      <c r="D81" s="156">
        <v>3</v>
      </c>
      <c r="E81" s="23" t="s">
        <v>332</v>
      </c>
      <c r="F81" s="24" t="s">
        <v>349</v>
      </c>
      <c r="G81" s="46">
        <v>1.022</v>
      </c>
      <c r="H81" s="39">
        <v>30.542000000000002</v>
      </c>
      <c r="I81" s="46">
        <f t="shared" si="115"/>
        <v>29.884540117416829</v>
      </c>
      <c r="J81" s="39">
        <v>29.231203007518797</v>
      </c>
      <c r="K81" s="39">
        <f t="shared" si="103"/>
        <v>873.56105895855092</v>
      </c>
      <c r="L81" s="39">
        <v>10.002001334222815</v>
      </c>
      <c r="M81" s="39">
        <f t="shared" si="108"/>
        <v>298.90521012703834</v>
      </c>
      <c r="N81" s="149"/>
      <c r="O81" s="39" t="s">
        <v>188</v>
      </c>
      <c r="P81" s="39">
        <v>0.39965718880239154</v>
      </c>
      <c r="Q81" s="39">
        <v>0.10484774414517854</v>
      </c>
      <c r="R81" s="39">
        <v>0.12775622539286957</v>
      </c>
      <c r="S81" s="39" t="s">
        <v>188</v>
      </c>
      <c r="T81" s="39">
        <v>5.6397320028695137E-2</v>
      </c>
      <c r="U81" s="39" t="s">
        <v>188</v>
      </c>
      <c r="V81" s="39">
        <v>3.9690732960764135</v>
      </c>
      <c r="W81" s="39" t="s">
        <v>188</v>
      </c>
      <c r="X81" s="39" t="s">
        <v>188</v>
      </c>
      <c r="Y81" s="39" t="s">
        <v>188</v>
      </c>
      <c r="Z81" s="39" t="s">
        <v>188</v>
      </c>
      <c r="AA81" s="39">
        <v>3.1899215520202383E-2</v>
      </c>
      <c r="AB81" s="39">
        <v>8.3788274167799159E-2</v>
      </c>
      <c r="AC81" s="39">
        <v>1.8413870014176048E-2</v>
      </c>
      <c r="AD81" s="39">
        <v>1.2540292108349732E-3</v>
      </c>
      <c r="AE81" s="39" t="s">
        <v>188</v>
      </c>
      <c r="AF81" s="39" t="s">
        <v>188</v>
      </c>
      <c r="AG81" s="39" t="s">
        <v>188</v>
      </c>
      <c r="AH81" s="39" t="s">
        <v>188</v>
      </c>
      <c r="AI81" s="39" t="s">
        <v>188</v>
      </c>
      <c r="AJ81" s="39">
        <v>1.3194917654931549E-3</v>
      </c>
      <c r="AK81" s="39" t="s">
        <v>188</v>
      </c>
      <c r="AL81" s="39" t="s">
        <v>188</v>
      </c>
      <c r="AM81" s="39" t="s">
        <v>188</v>
      </c>
      <c r="AN81" s="39" t="s">
        <v>188</v>
      </c>
      <c r="AO81" s="39" t="s">
        <v>188</v>
      </c>
      <c r="AP81" s="39" t="s">
        <v>188</v>
      </c>
      <c r="AQ81" s="39" t="s">
        <v>188</v>
      </c>
      <c r="AR81" s="39" t="s">
        <v>188</v>
      </c>
      <c r="AS81" s="39">
        <v>1.3226370928313953E-3</v>
      </c>
      <c r="AT81" s="39">
        <v>1.2904538506570102E-2</v>
      </c>
      <c r="AU81" s="39">
        <v>4.3552411285594533E-2</v>
      </c>
      <c r="AV81" s="149">
        <v>1.0212248773362581E-2</v>
      </c>
      <c r="AW81" s="208"/>
      <c r="AX81" s="46">
        <v>3.1E-2</v>
      </c>
      <c r="AY81" s="46">
        <v>7.0000000000000001E-3</v>
      </c>
      <c r="AZ81" s="46">
        <v>2E-3</v>
      </c>
      <c r="BA81" s="46">
        <v>1E-3</v>
      </c>
      <c r="BB81" s="46">
        <v>2.1000000000000001E-2</v>
      </c>
      <c r="BC81" s="46">
        <v>0.22800000000000001</v>
      </c>
      <c r="BD81" s="46">
        <v>0.17899999999999999</v>
      </c>
      <c r="BE81" s="46">
        <v>1.7000000000000001E-2</v>
      </c>
      <c r="BF81" s="46">
        <v>2E-3</v>
      </c>
      <c r="BG81" s="46">
        <v>0.247</v>
      </c>
      <c r="BH81" s="46">
        <v>0.40200000000000002</v>
      </c>
      <c r="BI81" s="39">
        <v>0.13300000000000001</v>
      </c>
      <c r="BJ81" s="214">
        <v>6.2E-2</v>
      </c>
      <c r="BK81" s="139"/>
      <c r="BL81" s="60" t="s">
        <v>188</v>
      </c>
      <c r="BM81" s="60">
        <f t="shared" si="104"/>
        <v>0.34912495707061464</v>
      </c>
      <c r="BN81" s="60">
        <f t="shared" si="105"/>
        <v>9.1590906404877367E-2</v>
      </c>
      <c r="BO81" s="60">
        <f t="shared" si="92"/>
        <v>0.11160286354274246</v>
      </c>
      <c r="BP81" s="60" t="s">
        <v>188</v>
      </c>
      <c r="BQ81" s="60">
        <f t="shared" si="122"/>
        <v>4.9266502606691222E-2</v>
      </c>
      <c r="BR81" s="60" t="s">
        <v>188</v>
      </c>
      <c r="BS81" s="60">
        <f>(V81*$K81)/1000</f>
        <v>3.4672278716046181</v>
      </c>
      <c r="BT81" s="60" t="s">
        <v>188</v>
      </c>
      <c r="BU81" s="60" t="s">
        <v>188</v>
      </c>
      <c r="BV81" s="60" t="s">
        <v>188</v>
      </c>
      <c r="BW81" s="60" t="s">
        <v>188</v>
      </c>
      <c r="BX81" s="60">
        <f t="shared" si="123"/>
        <v>2.7865912489775036E-2</v>
      </c>
      <c r="BY81" s="60">
        <f t="shared" si="119"/>
        <v>7.3194173510332042E-2</v>
      </c>
      <c r="BZ81" s="60">
        <f t="shared" si="116"/>
        <v>1.6085639789108735E-2</v>
      </c>
      <c r="CA81" s="60">
        <f>(AD81*$K81)/1000</f>
        <v>1.0954710853819552E-3</v>
      </c>
      <c r="CB81" s="60" t="s">
        <v>188</v>
      </c>
      <c r="CC81" s="60" t="s">
        <v>188</v>
      </c>
      <c r="CD81" s="60" t="s">
        <v>188</v>
      </c>
      <c r="CE81" s="60" t="s">
        <v>188</v>
      </c>
      <c r="CF81" s="60" t="s">
        <v>188</v>
      </c>
      <c r="CG81" s="60">
        <f t="shared" si="118"/>
        <v>1.1526566239512884E-3</v>
      </c>
      <c r="CH81" s="60" t="s">
        <v>188</v>
      </c>
      <c r="CI81" s="60" t="s">
        <v>188</v>
      </c>
      <c r="CJ81" s="60" t="s">
        <v>188</v>
      </c>
      <c r="CK81" s="60" t="s">
        <v>188</v>
      </c>
      <c r="CL81" s="60" t="s">
        <v>188</v>
      </c>
      <c r="CM81" s="60" t="s">
        <v>188</v>
      </c>
      <c r="CN81" s="60" t="s">
        <v>188</v>
      </c>
      <c r="CO81" s="60" t="s">
        <v>188</v>
      </c>
      <c r="CP81" s="60">
        <f t="shared" si="112"/>
        <v>1.1554042594316529E-3</v>
      </c>
      <c r="CQ81" s="60">
        <f t="shared" si="107"/>
        <v>1.1272902323170776E-2</v>
      </c>
      <c r="CR81" s="60">
        <f t="shared" si="99"/>
        <v>3.8045690522842304E-2</v>
      </c>
      <c r="CS81" s="171">
        <f t="shared" si="80"/>
        <v>8.921022852806779E-3</v>
      </c>
      <c r="CT81" s="227"/>
      <c r="CU81" s="60">
        <f t="shared" si="114"/>
        <v>9.2660615139381886</v>
      </c>
      <c r="CV81" s="60">
        <f t="shared" si="45"/>
        <v>2.0923364708892684</v>
      </c>
      <c r="CW81" s="60">
        <f t="shared" si="84"/>
        <v>0.59781042025407671</v>
      </c>
      <c r="CX81" s="60">
        <f t="shared" si="106"/>
        <v>0.29890521012703836</v>
      </c>
      <c r="CY81" s="60">
        <f t="shared" si="85"/>
        <v>6.2770094126678053</v>
      </c>
      <c r="CZ81" s="60">
        <f t="shared" si="47"/>
        <v>68.150387908964746</v>
      </c>
      <c r="DA81" s="60">
        <f t="shared" si="48"/>
        <v>53.504032612739863</v>
      </c>
      <c r="DB81" s="60">
        <f t="shared" si="121"/>
        <v>5.0813885721596526</v>
      </c>
      <c r="DC81" s="60">
        <f t="shared" si="81"/>
        <v>0.59781042025407671</v>
      </c>
      <c r="DD81" s="60">
        <f t="shared" si="102"/>
        <v>73.829586901378477</v>
      </c>
      <c r="DE81" s="60">
        <f t="shared" si="100"/>
        <v>120.15989447106942</v>
      </c>
      <c r="DF81" s="60">
        <f t="shared" si="101"/>
        <v>39.754392946896104</v>
      </c>
      <c r="DG81" s="171">
        <f t="shared" si="113"/>
        <v>18.532123027876377</v>
      </c>
      <c r="DM81" s="22">
        <v>0.59781042025407671</v>
      </c>
      <c r="DN81" s="22">
        <v>0.34912495707061464</v>
      </c>
    </row>
    <row r="82" spans="1:118" s="22" customFormat="1">
      <c r="A82" s="22" t="s">
        <v>283</v>
      </c>
      <c r="B82" s="156">
        <v>5</v>
      </c>
      <c r="C82" s="156">
        <v>3</v>
      </c>
      <c r="D82" s="156">
        <v>3</v>
      </c>
      <c r="E82" s="23" t="s">
        <v>332</v>
      </c>
      <c r="F82" s="24" t="s">
        <v>350</v>
      </c>
      <c r="G82" s="46">
        <v>1.0149999999999999</v>
      </c>
      <c r="H82" s="39">
        <v>30.542000000000002</v>
      </c>
      <c r="I82" s="46">
        <f t="shared" si="115"/>
        <v>30.090640394088673</v>
      </c>
      <c r="J82" s="39">
        <v>30.124248496993989</v>
      </c>
      <c r="K82" s="39">
        <f t="shared" si="103"/>
        <v>906.45792866521231</v>
      </c>
      <c r="L82" s="39">
        <v>10.038744154976619</v>
      </c>
      <c r="M82" s="39">
        <f t="shared" si="108"/>
        <v>302.07224037566101</v>
      </c>
      <c r="N82" s="149"/>
      <c r="O82" s="39" t="s">
        <v>188</v>
      </c>
      <c r="P82" s="39">
        <v>0.41884246524170904</v>
      </c>
      <c r="Q82" s="39">
        <v>7.0600226235230421E-2</v>
      </c>
      <c r="R82" s="39">
        <v>5.9005480791413947E-2</v>
      </c>
      <c r="S82" s="39" t="s">
        <v>188</v>
      </c>
      <c r="T82" s="39">
        <v>9.0070214570605073E-2</v>
      </c>
      <c r="U82" s="39" t="s">
        <v>188</v>
      </c>
      <c r="V82" s="39">
        <v>0.57988229151102821</v>
      </c>
      <c r="W82" s="39" t="s">
        <v>188</v>
      </c>
      <c r="X82" s="39" t="s">
        <v>188</v>
      </c>
      <c r="Y82" s="39" t="s">
        <v>188</v>
      </c>
      <c r="Z82" s="39" t="s">
        <v>188</v>
      </c>
      <c r="AA82" s="39">
        <v>3.3076583502260219E-2</v>
      </c>
      <c r="AB82" s="39">
        <v>4.0486613859752878E-2</v>
      </c>
      <c r="AC82" s="39">
        <v>7.9994197127485761E-3</v>
      </c>
      <c r="AD82" s="39">
        <v>6.1285946523230417E-4</v>
      </c>
      <c r="AE82" s="39" t="s">
        <v>188</v>
      </c>
      <c r="AF82" s="39" t="s">
        <v>188</v>
      </c>
      <c r="AG82" s="39" t="s">
        <v>188</v>
      </c>
      <c r="AH82" s="39" t="s">
        <v>188</v>
      </c>
      <c r="AI82" s="39" t="s">
        <v>188</v>
      </c>
      <c r="AJ82" s="39">
        <v>9.0478682193517442E-4</v>
      </c>
      <c r="AK82" s="39" t="s">
        <v>188</v>
      </c>
      <c r="AL82" s="39" t="s">
        <v>188</v>
      </c>
      <c r="AM82" s="39" t="s">
        <v>188</v>
      </c>
      <c r="AN82" s="39" t="s">
        <v>188</v>
      </c>
      <c r="AO82" s="39" t="s">
        <v>188</v>
      </c>
      <c r="AP82" s="39" t="s">
        <v>188</v>
      </c>
      <c r="AQ82" s="39" t="s">
        <v>188</v>
      </c>
      <c r="AR82" s="39" t="s">
        <v>188</v>
      </c>
      <c r="AS82" s="39">
        <v>2.5365552424146398E-3</v>
      </c>
      <c r="AT82" s="39">
        <v>1.2750280101912767E-2</v>
      </c>
      <c r="AU82" s="39">
        <v>1.8316241779366589E-2</v>
      </c>
      <c r="AV82" s="149">
        <v>1.466774553201828E-2</v>
      </c>
      <c r="AW82" s="208"/>
      <c r="AX82" s="46">
        <v>2.4E-2</v>
      </c>
      <c r="AY82" s="46">
        <v>8.9999999999999993E-3</v>
      </c>
      <c r="AZ82" s="46">
        <v>2E-3</v>
      </c>
      <c r="BA82" s="46">
        <v>1E-3</v>
      </c>
      <c r="BB82" s="46">
        <v>1.0999999999999999E-2</v>
      </c>
      <c r="BC82" s="46">
        <v>0.28899999999999998</v>
      </c>
      <c r="BD82" s="46">
        <v>0.29199999999999998</v>
      </c>
      <c r="BE82" s="46">
        <v>2.1000000000000001E-2</v>
      </c>
      <c r="BF82" s="46">
        <v>3.0000000000000001E-3</v>
      </c>
      <c r="BG82" s="46">
        <v>0.17100000000000001</v>
      </c>
      <c r="BH82" s="46">
        <v>0.32800000000000001</v>
      </c>
      <c r="BI82" s="39">
        <v>0.151</v>
      </c>
      <c r="BJ82" s="214">
        <v>0.105</v>
      </c>
      <c r="BK82" s="139"/>
      <c r="BL82" s="60" t="s">
        <v>188</v>
      </c>
      <c r="BM82" s="60">
        <f t="shared" si="104"/>
        <v>0.37966307348003075</v>
      </c>
      <c r="BN82" s="60">
        <f t="shared" si="105"/>
        <v>6.3996134836482352E-2</v>
      </c>
      <c r="BO82" s="60">
        <f t="shared" si="92"/>
        <v>5.3485985898080061E-2</v>
      </c>
      <c r="BP82" s="60" t="s">
        <v>188</v>
      </c>
      <c r="BQ82" s="60">
        <f t="shared" si="122"/>
        <v>8.164486013410191E-2</v>
      </c>
      <c r="BR82" s="60" t="s">
        <v>188</v>
      </c>
      <c r="BS82" s="60">
        <f>(V82*$K82)/1000</f>
        <v>0.52563890083272347</v>
      </c>
      <c r="BT82" s="60" t="s">
        <v>188</v>
      </c>
      <c r="BU82" s="60" t="s">
        <v>188</v>
      </c>
      <c r="BV82" s="60" t="s">
        <v>188</v>
      </c>
      <c r="BW82" s="60" t="s">
        <v>188</v>
      </c>
      <c r="BX82" s="60">
        <f t="shared" si="123"/>
        <v>2.9982531368780735E-2</v>
      </c>
      <c r="BY82" s="60">
        <f t="shared" si="119"/>
        <v>3.6699412137979871E-2</v>
      </c>
      <c r="BZ82" s="60">
        <f t="shared" si="116"/>
        <v>7.2511374233417423E-3</v>
      </c>
      <c r="CA82" s="60">
        <f>(AD82*$K82)/1000</f>
        <v>5.5553132141734419E-4</v>
      </c>
      <c r="CB82" s="60" t="s">
        <v>188</v>
      </c>
      <c r="CC82" s="60" t="s">
        <v>188</v>
      </c>
      <c r="CD82" s="60" t="s">
        <v>188</v>
      </c>
      <c r="CE82" s="60" t="s">
        <v>188</v>
      </c>
      <c r="CF82" s="60" t="s">
        <v>188</v>
      </c>
      <c r="CG82" s="60">
        <f t="shared" si="118"/>
        <v>8.2015118849493849E-4</v>
      </c>
      <c r="CH82" s="60" t="s">
        <v>188</v>
      </c>
      <c r="CI82" s="60" t="s">
        <v>188</v>
      </c>
      <c r="CJ82" s="60" t="s">
        <v>188</v>
      </c>
      <c r="CK82" s="60" t="s">
        <v>188</v>
      </c>
      <c r="CL82" s="60" t="s">
        <v>188</v>
      </c>
      <c r="CM82" s="60" t="s">
        <v>188</v>
      </c>
      <c r="CN82" s="60" t="s">
        <v>188</v>
      </c>
      <c r="CO82" s="60" t="s">
        <v>188</v>
      </c>
      <c r="CP82" s="60">
        <f t="shared" si="112"/>
        <v>2.2992806109840597E-3</v>
      </c>
      <c r="CQ82" s="60">
        <f t="shared" si="107"/>
        <v>1.1557592491081119E-2</v>
      </c>
      <c r="CR82" s="60">
        <f t="shared" si="99"/>
        <v>1.6602902584255862E-2</v>
      </c>
      <c r="CS82" s="171">
        <f t="shared" si="80"/>
        <v>1.3295694233141711E-2</v>
      </c>
      <c r="CT82" s="227"/>
      <c r="CU82" s="60">
        <f t="shared" si="114"/>
        <v>7.2497337690158643</v>
      </c>
      <c r="CV82" s="60">
        <f t="shared" si="45"/>
        <v>2.718650163380949</v>
      </c>
      <c r="CW82" s="60">
        <f t="shared" si="84"/>
        <v>0.60414448075132199</v>
      </c>
      <c r="CX82" s="60">
        <f t="shared" si="106"/>
        <v>0.30207224037566099</v>
      </c>
      <c r="CY82" s="60">
        <f t="shared" si="85"/>
        <v>3.3227946441322711</v>
      </c>
      <c r="CZ82" s="60">
        <f t="shared" si="47"/>
        <v>87.298877468566019</v>
      </c>
      <c r="DA82" s="60">
        <f t="shared" si="48"/>
        <v>88.205094189693014</v>
      </c>
      <c r="DB82" s="60">
        <f t="shared" si="121"/>
        <v>6.3435170478888816</v>
      </c>
      <c r="DC82" s="60">
        <f t="shared" si="81"/>
        <v>0.90621672112698304</v>
      </c>
      <c r="DD82" s="60">
        <f t="shared" si="102"/>
        <v>51.654353104238034</v>
      </c>
      <c r="DE82" s="60">
        <f t="shared" si="100"/>
        <v>99.079694843216814</v>
      </c>
      <c r="DF82" s="60">
        <f t="shared" si="101"/>
        <v>45.612908296724811</v>
      </c>
      <c r="DG82" s="171">
        <f t="shared" si="113"/>
        <v>31.717585239444404</v>
      </c>
      <c r="DM82" s="22">
        <v>0.90621672112698304</v>
      </c>
      <c r="DN82" s="22">
        <v>0.37966307348003075</v>
      </c>
    </row>
    <row r="83" spans="1:118" s="22" customFormat="1">
      <c r="A83" s="22" t="s">
        <v>221</v>
      </c>
      <c r="B83" s="156">
        <v>6</v>
      </c>
      <c r="C83" s="156">
        <v>1</v>
      </c>
      <c r="D83" s="156">
        <v>3</v>
      </c>
      <c r="E83" s="23" t="s">
        <v>332</v>
      </c>
      <c r="F83" s="24" t="s">
        <v>351</v>
      </c>
      <c r="G83" s="46">
        <v>1.004</v>
      </c>
      <c r="H83" s="39">
        <v>30.542000000000002</v>
      </c>
      <c r="I83" s="46">
        <f t="shared" si="115"/>
        <v>30.420318725099602</v>
      </c>
      <c r="J83" s="39">
        <v>30.051383399209485</v>
      </c>
      <c r="K83" s="39">
        <f t="shared" si="103"/>
        <v>914.17266113411961</v>
      </c>
      <c r="L83" s="39">
        <v>9.9828042328042326</v>
      </c>
      <c r="M83" s="39">
        <f t="shared" si="108"/>
        <v>303.68008653217817</v>
      </c>
      <c r="N83" s="149"/>
      <c r="O83" s="39" t="s">
        <v>188</v>
      </c>
      <c r="P83" s="39">
        <v>0.72891475232450487</v>
      </c>
      <c r="Q83" s="39">
        <v>5.4981170966681349E-2</v>
      </c>
      <c r="R83" s="39">
        <v>1.0032659467587448</v>
      </c>
      <c r="S83" s="39">
        <v>2.1165153394875756E-2</v>
      </c>
      <c r="T83" s="39">
        <v>0.7849553814936252</v>
      </c>
      <c r="U83" s="39">
        <v>4.4094475272570719</v>
      </c>
      <c r="V83" s="39">
        <v>0.45823409669092602</v>
      </c>
      <c r="W83" s="39" t="s">
        <v>188</v>
      </c>
      <c r="X83" s="39">
        <v>8.9633669417397518E-5</v>
      </c>
      <c r="Y83" s="39">
        <v>1.0094828623198489E-2</v>
      </c>
      <c r="Z83" s="39" t="s">
        <v>188</v>
      </c>
      <c r="AA83" s="39">
        <v>9.3573904605286917E-3</v>
      </c>
      <c r="AB83" s="39">
        <v>0.11175224120894398</v>
      </c>
      <c r="AC83" s="39">
        <v>1.9409806822048962E-2</v>
      </c>
      <c r="AD83" s="39" t="s">
        <v>188</v>
      </c>
      <c r="AE83" s="39">
        <v>3.0121719123286576E-3</v>
      </c>
      <c r="AF83" s="39" t="s">
        <v>188</v>
      </c>
      <c r="AG83" s="39">
        <v>1.2782187580373347E-3</v>
      </c>
      <c r="AH83" s="39">
        <v>7.7519194829075077E-3</v>
      </c>
      <c r="AI83" s="39">
        <v>2.0833372594688173E-3</v>
      </c>
      <c r="AJ83" s="39">
        <v>2.2406105293851625E-3</v>
      </c>
      <c r="AK83" s="39">
        <v>1.9875743455943337E-3</v>
      </c>
      <c r="AL83" s="39" t="s">
        <v>188</v>
      </c>
      <c r="AM83" s="39">
        <v>1.352451071371237E-3</v>
      </c>
      <c r="AN83" s="39" t="s">
        <v>188</v>
      </c>
      <c r="AO83" s="39">
        <v>6.0673205053136026E-4</v>
      </c>
      <c r="AP83" s="39" t="s">
        <v>188</v>
      </c>
      <c r="AQ83" s="39" t="s">
        <v>188</v>
      </c>
      <c r="AR83" s="39" t="s">
        <v>188</v>
      </c>
      <c r="AS83" s="39">
        <v>5.3681169383537576E-4</v>
      </c>
      <c r="AT83" s="39">
        <v>9.2018245511775055E-3</v>
      </c>
      <c r="AU83" s="39">
        <v>2.0831565722582088E-2</v>
      </c>
      <c r="AV83" s="149">
        <v>5.5513215187057117E-2</v>
      </c>
      <c r="AW83" s="208"/>
      <c r="AX83" s="46">
        <v>4.5999999999999999E-2</v>
      </c>
      <c r="AY83" s="46">
        <v>0.01</v>
      </c>
      <c r="AZ83" s="46">
        <v>3.0000000000000001E-3</v>
      </c>
      <c r="BA83" s="46">
        <v>1E-3</v>
      </c>
      <c r="BB83" s="46">
        <v>3.4000000000000002E-2</v>
      </c>
      <c r="BC83" s="46">
        <v>0.17100000000000001</v>
      </c>
      <c r="BD83" s="46">
        <v>0.16900000000000001</v>
      </c>
      <c r="BE83" s="46">
        <v>2.7E-2</v>
      </c>
      <c r="BF83" s="46">
        <v>2E-3</v>
      </c>
      <c r="BG83" s="46">
        <v>0.86299999999999999</v>
      </c>
      <c r="BH83" s="46">
        <v>0.56999999999999995</v>
      </c>
      <c r="BI83" s="39">
        <v>0.216</v>
      </c>
      <c r="BJ83" s="214">
        <v>0.115</v>
      </c>
      <c r="BK83" s="139"/>
      <c r="BL83" s="60" t="s">
        <v>188</v>
      </c>
      <c r="BM83" s="60">
        <f t="shared" si="104"/>
        <v>0.66635393887241023</v>
      </c>
      <c r="BN83" s="60">
        <f t="shared" si="105"/>
        <v>5.0262283374881089E-2</v>
      </c>
      <c r="BO83" s="60">
        <f t="shared" si="92"/>
        <v>0.91715830037368373</v>
      </c>
      <c r="BP83" s="60">
        <f t="shared" ref="BP83:BP114" si="124">(S83*$K83)/1000</f>
        <v>1.9348604602305416E-2</v>
      </c>
      <c r="BQ83" s="60">
        <f t="shared" si="122"/>
        <v>0.7175847499715754</v>
      </c>
      <c r="BR83" s="60">
        <f t="shared" ref="BR83:BR91" si="125">(U83*$K83)/1000</f>
        <v>4.0309963801238613</v>
      </c>
      <c r="BS83" s="60">
        <f>(V83*$K83)/1000</f>
        <v>0.41890508359433332</v>
      </c>
      <c r="BT83" s="60" t="s">
        <v>188</v>
      </c>
      <c r="BU83" s="60">
        <f>(X83*$K83)/1000</f>
        <v>8.1940650098518236E-5</v>
      </c>
      <c r="BV83" s="60">
        <f>(Y83*$K83)/1000</f>
        <v>9.2284163461622427E-3</v>
      </c>
      <c r="BW83" s="60" t="s">
        <v>188</v>
      </c>
      <c r="BX83" s="60">
        <f t="shared" si="123"/>
        <v>8.5542705385725382E-3</v>
      </c>
      <c r="BY83" s="60">
        <f t="shared" si="119"/>
        <v>0.10216084373368234</v>
      </c>
      <c r="BZ83" s="60">
        <f t="shared" si="116"/>
        <v>1.7743914754611689E-2</v>
      </c>
      <c r="CA83" s="60" t="s">
        <v>188</v>
      </c>
      <c r="CB83" s="60">
        <f>(AE83*$K83)/1000</f>
        <v>2.7536452128869389E-3</v>
      </c>
      <c r="CC83" s="60" t="s">
        <v>188</v>
      </c>
      <c r="CD83" s="60">
        <f t="shared" ref="CD83:CF85" si="126">(AG83*$K83)/1000</f>
        <v>1.1685126435465396E-3</v>
      </c>
      <c r="CE83" s="60">
        <f t="shared" si="126"/>
        <v>7.0865928625869845E-3</v>
      </c>
      <c r="CF83" s="60">
        <f t="shared" si="126"/>
        <v>1.9045299665284726E-3</v>
      </c>
      <c r="CG83" s="60">
        <f t="shared" si="118"/>
        <v>2.0483048902131627E-3</v>
      </c>
      <c r="CH83" s="60">
        <f>(AK83*$K83)/1000</f>
        <v>1.8169861287138783E-3</v>
      </c>
      <c r="CI83" s="60" t="s">
        <v>188</v>
      </c>
      <c r="CJ83" s="60">
        <f>(AM83*$K83)/1000</f>
        <v>1.2363737949691348E-3</v>
      </c>
      <c r="CK83" s="60" t="s">
        <v>188</v>
      </c>
      <c r="CL83" s="60">
        <f>(AO83*$K83)/1000</f>
        <v>5.5465785322961474E-4</v>
      </c>
      <c r="CM83" s="60" t="s">
        <v>188</v>
      </c>
      <c r="CN83" s="60" t="s">
        <v>188</v>
      </c>
      <c r="CO83" s="60" t="s">
        <v>188</v>
      </c>
      <c r="CP83" s="60">
        <f t="shared" si="112"/>
        <v>4.907385746813998E-4</v>
      </c>
      <c r="CQ83" s="60">
        <f t="shared" si="107"/>
        <v>8.4120564372392147E-3</v>
      </c>
      <c r="CR83" s="60">
        <f t="shared" si="99"/>
        <v>1.9043647872203178E-2</v>
      </c>
      <c r="CS83" s="171">
        <f t="shared" si="80"/>
        <v>5.074866365566303E-2</v>
      </c>
      <c r="CT83" s="227"/>
      <c r="CU83" s="60">
        <f t="shared" si="114"/>
        <v>13.969283980480196</v>
      </c>
      <c r="CV83" s="60">
        <f t="shared" si="45"/>
        <v>3.0368008653217817</v>
      </c>
      <c r="CW83" s="60">
        <f t="shared" si="84"/>
        <v>0.91104025959653456</v>
      </c>
      <c r="CX83" s="60">
        <f t="shared" si="106"/>
        <v>0.30368008653217815</v>
      </c>
      <c r="CY83" s="60">
        <f t="shared" si="85"/>
        <v>10.325122942094058</v>
      </c>
      <c r="CZ83" s="60">
        <f t="shared" si="47"/>
        <v>51.92929479700247</v>
      </c>
      <c r="DA83" s="60">
        <f t="shared" si="48"/>
        <v>51.321934623938112</v>
      </c>
      <c r="DB83" s="60">
        <f t="shared" si="121"/>
        <v>8.1993623363688108</v>
      </c>
      <c r="DC83" s="60">
        <f t="shared" si="81"/>
        <v>0.6073601730643563</v>
      </c>
      <c r="DD83" s="60">
        <f t="shared" si="102"/>
        <v>262.07591467726974</v>
      </c>
      <c r="DE83" s="60">
        <f t="shared" si="100"/>
        <v>173.09764932334153</v>
      </c>
      <c r="DF83" s="60">
        <f t="shared" si="101"/>
        <v>65.594898690950487</v>
      </c>
      <c r="DG83" s="171">
        <f t="shared" si="113"/>
        <v>34.923209951200491</v>
      </c>
      <c r="DM83" s="22">
        <v>0.6073601730643563</v>
      </c>
      <c r="DN83" s="22">
        <v>0.66635393887241023</v>
      </c>
    </row>
    <row r="84" spans="1:118" s="22" customFormat="1">
      <c r="A84" s="22" t="s">
        <v>221</v>
      </c>
      <c r="B84" s="156">
        <v>6</v>
      </c>
      <c r="C84" s="156">
        <v>2</v>
      </c>
      <c r="D84" s="156">
        <v>3</v>
      </c>
      <c r="E84" s="23" t="s">
        <v>332</v>
      </c>
      <c r="F84" s="24" t="s">
        <v>352</v>
      </c>
      <c r="G84" s="46">
        <v>1.026</v>
      </c>
      <c r="H84" s="39">
        <v>30.542000000000002</v>
      </c>
      <c r="I84" s="46">
        <f t="shared" si="115"/>
        <v>29.768031189083821</v>
      </c>
      <c r="J84" s="39">
        <v>30.238568588469185</v>
      </c>
      <c r="K84" s="39">
        <f t="shared" si="103"/>
        <v>900.1426528548011</v>
      </c>
      <c r="L84" s="39">
        <v>9.9571240105540895</v>
      </c>
      <c r="M84" s="39">
        <f t="shared" si="108"/>
        <v>296.40397809974951</v>
      </c>
      <c r="N84" s="149"/>
      <c r="O84" s="39" t="s">
        <v>188</v>
      </c>
      <c r="P84" s="39">
        <v>0.82259275654119257</v>
      </c>
      <c r="Q84" s="39">
        <v>9.4262532130517399E-2</v>
      </c>
      <c r="R84" s="39">
        <v>0.93334560679326273</v>
      </c>
      <c r="S84" s="39">
        <v>2.404766928273552E-2</v>
      </c>
      <c r="T84" s="39">
        <v>0.96881293670210111</v>
      </c>
      <c r="U84" s="39">
        <v>4.3540225012211611</v>
      </c>
      <c r="V84" s="39">
        <v>0.29779577137813418</v>
      </c>
      <c r="W84" s="39">
        <v>2.1839309316759969E-3</v>
      </c>
      <c r="X84" s="39" t="s">
        <v>188</v>
      </c>
      <c r="Y84" s="39">
        <v>1.2767299122057691E-2</v>
      </c>
      <c r="Z84" s="39">
        <v>4.0484567693398086E-3</v>
      </c>
      <c r="AA84" s="39">
        <v>5.1356043465229642E-3</v>
      </c>
      <c r="AB84" s="39">
        <v>0.14161539696612968</v>
      </c>
      <c r="AC84" s="39">
        <v>1.6193584976989944E-2</v>
      </c>
      <c r="AD84" s="39">
        <v>1.1414049681695471E-3</v>
      </c>
      <c r="AE84" s="39">
        <v>6.3094912493084779E-3</v>
      </c>
      <c r="AF84" s="39" t="s">
        <v>188</v>
      </c>
      <c r="AG84" s="39">
        <v>2.3949257685816623E-3</v>
      </c>
      <c r="AH84" s="39">
        <v>1.1140071512560431E-2</v>
      </c>
      <c r="AI84" s="39">
        <v>2.2978433258834985E-3</v>
      </c>
      <c r="AJ84" s="39">
        <v>2.6697615668264448E-3</v>
      </c>
      <c r="AK84" s="39">
        <v>2.3989708948571843E-3</v>
      </c>
      <c r="AL84" s="39" t="s">
        <v>188</v>
      </c>
      <c r="AM84" s="39">
        <v>1.4850289595179297E-3</v>
      </c>
      <c r="AN84" s="39" t="s">
        <v>188</v>
      </c>
      <c r="AO84" s="39">
        <v>7.2795929407542712E-4</v>
      </c>
      <c r="AP84" s="39" t="s">
        <v>188</v>
      </c>
      <c r="AQ84" s="39" t="s">
        <v>188</v>
      </c>
      <c r="AR84" s="39" t="s">
        <v>188</v>
      </c>
      <c r="AS84" s="39">
        <v>3.615388846226295E-4</v>
      </c>
      <c r="AT84" s="39">
        <v>8.6894591939369204E-3</v>
      </c>
      <c r="AU84" s="39">
        <v>1.8516877705766693E-2</v>
      </c>
      <c r="AV84" s="149">
        <v>6.458693680354359E-2</v>
      </c>
      <c r="AW84" s="208"/>
      <c r="AX84" s="46">
        <v>4.8000000000000001E-2</v>
      </c>
      <c r="AY84" s="46">
        <v>0.01</v>
      </c>
      <c r="AZ84" s="46">
        <v>3.0000000000000001E-3</v>
      </c>
      <c r="BA84" s="46">
        <v>1E-3</v>
      </c>
      <c r="BB84" s="46">
        <v>3.5999999999999997E-2</v>
      </c>
      <c r="BC84" s="46">
        <v>0.20799999999999999</v>
      </c>
      <c r="BD84" s="46">
        <v>0.158</v>
      </c>
      <c r="BE84" s="46">
        <v>3.5000000000000003E-2</v>
      </c>
      <c r="BF84" s="46">
        <v>3.0000000000000001E-3</v>
      </c>
      <c r="BG84" s="46">
        <v>0.91600000000000004</v>
      </c>
      <c r="BH84" s="46">
        <v>0.57099999999999995</v>
      </c>
      <c r="BI84" s="39">
        <v>0.16600000000000001</v>
      </c>
      <c r="BJ84" s="214">
        <v>0.121</v>
      </c>
      <c r="BK84" s="139"/>
      <c r="BL84" s="60" t="s">
        <v>188</v>
      </c>
      <c r="BM84" s="60">
        <f t="shared" si="104"/>
        <v>0.74045082609213264</v>
      </c>
      <c r="BN84" s="60">
        <f t="shared" si="105"/>
        <v>8.4849725736774864E-2</v>
      </c>
      <c r="BO84" s="60">
        <f t="shared" si="92"/>
        <v>0.84014419052926159</v>
      </c>
      <c r="BP84" s="60">
        <f t="shared" si="124"/>
        <v>2.1646332823136463E-2</v>
      </c>
      <c r="BQ84" s="60">
        <f t="shared" si="122"/>
        <v>0.87206984696307988</v>
      </c>
      <c r="BR84" s="60">
        <f t="shared" si="125"/>
        <v>3.9192413648387125</v>
      </c>
      <c r="BS84" s="60">
        <f>(V84*$K84)/1000</f>
        <v>0.26805867565725555</v>
      </c>
      <c r="BT84" s="60">
        <f>(W84*$K84)/1000</f>
        <v>1.9658493824904893E-3</v>
      </c>
      <c r="BU84" s="60" t="s">
        <v>188</v>
      </c>
      <c r="BV84" s="60">
        <f>(Y84*$K84)/1000</f>
        <v>1.1492390501519782E-2</v>
      </c>
      <c r="BW84" s="60">
        <f>(Z84*$K84)/1000</f>
        <v>3.644188616321513E-3</v>
      </c>
      <c r="BX84" s="60">
        <f t="shared" si="123"/>
        <v>4.6227765204918279E-3</v>
      </c>
      <c r="BY84" s="60">
        <f t="shared" si="119"/>
        <v>0.12747405911017773</v>
      </c>
      <c r="BZ84" s="60">
        <f t="shared" si="116"/>
        <v>1.457653654041738E-2</v>
      </c>
      <c r="CA84" s="60">
        <f>(AD84*$K84)/1000</f>
        <v>1.0274272960297858E-3</v>
      </c>
      <c r="CB84" s="60">
        <f>(AE84*$K84)/1000</f>
        <v>5.6794421913166871E-3</v>
      </c>
      <c r="CC84" s="60" t="s">
        <v>188</v>
      </c>
      <c r="CD84" s="60">
        <f t="shared" si="126"/>
        <v>2.1557748347214209E-3</v>
      </c>
      <c r="CE84" s="60">
        <f t="shared" si="126"/>
        <v>1.0027653524308342E-2</v>
      </c>
      <c r="CF84" s="60">
        <f t="shared" si="126"/>
        <v>2.0683867872054716E-3</v>
      </c>
      <c r="CG84" s="60">
        <f t="shared" si="118"/>
        <v>2.4031662592529464E-3</v>
      </c>
      <c r="CH84" s="60">
        <f>(AK84*$K84)/1000</f>
        <v>2.1594160254182022E-3</v>
      </c>
      <c r="CI84" s="60" t="s">
        <v>188</v>
      </c>
      <c r="CJ84" s="60">
        <f>(AM84*$K84)/1000</f>
        <v>1.3367379071866743E-3</v>
      </c>
      <c r="CK84" s="60" t="s">
        <v>188</v>
      </c>
      <c r="CL84" s="60">
        <f>(AO84*$K84)/1000</f>
        <v>6.5526721013936333E-4</v>
      </c>
      <c r="CM84" s="60" t="s">
        <v>188</v>
      </c>
      <c r="CN84" s="60" t="s">
        <v>188</v>
      </c>
      <c r="CO84" s="60" t="s">
        <v>188</v>
      </c>
      <c r="CP84" s="60">
        <f t="shared" si="112"/>
        <v>3.2543657071437958E-4</v>
      </c>
      <c r="CQ84" s="60">
        <f t="shared" si="107"/>
        <v>7.8217528507039218E-3</v>
      </c>
      <c r="CR84" s="60">
        <f t="shared" si="99"/>
        <v>1.6667831420656753E-2</v>
      </c>
      <c r="CS84" s="171">
        <f t="shared" si="80"/>
        <v>5.8137456634107118E-2</v>
      </c>
      <c r="CT84" s="227"/>
      <c r="CU84" s="60">
        <f t="shared" si="114"/>
        <v>14.227390948787976</v>
      </c>
      <c r="CV84" s="60">
        <f t="shared" si="45"/>
        <v>2.9640397809974952</v>
      </c>
      <c r="CW84" s="60">
        <f t="shared" si="84"/>
        <v>0.8892119342992485</v>
      </c>
      <c r="CX84" s="60">
        <f t="shared" si="106"/>
        <v>0.2964039780997495</v>
      </c>
      <c r="CY84" s="60">
        <f t="shared" si="85"/>
        <v>10.670543211590982</v>
      </c>
      <c r="CZ84" s="60">
        <f t="shared" si="47"/>
        <v>61.652027444747894</v>
      </c>
      <c r="DA84" s="60">
        <f t="shared" si="48"/>
        <v>46.831828539760423</v>
      </c>
      <c r="DB84" s="60">
        <f t="shared" si="121"/>
        <v>10.374139233491233</v>
      </c>
      <c r="DC84" s="60">
        <f t="shared" si="81"/>
        <v>0.8892119342992485</v>
      </c>
      <c r="DD84" s="60">
        <f t="shared" si="102"/>
        <v>271.50604393937056</v>
      </c>
      <c r="DE84" s="60">
        <f t="shared" si="100"/>
        <v>169.24667149495696</v>
      </c>
      <c r="DF84" s="60">
        <f t="shared" si="101"/>
        <v>49.203060364558418</v>
      </c>
      <c r="DG84" s="171">
        <f t="shared" si="113"/>
        <v>35.864881350069687</v>
      </c>
      <c r="DM84" s="22">
        <v>0.8892119342992485</v>
      </c>
      <c r="DN84" s="22">
        <v>0.74045082609213264</v>
      </c>
    </row>
    <row r="85" spans="1:118" s="22" customFormat="1">
      <c r="A85" s="22" t="s">
        <v>221</v>
      </c>
      <c r="B85" s="156">
        <v>6</v>
      </c>
      <c r="C85" s="156">
        <v>3</v>
      </c>
      <c r="D85" s="156">
        <v>3</v>
      </c>
      <c r="E85" s="23" t="s">
        <v>332</v>
      </c>
      <c r="F85" s="24" t="s">
        <v>353</v>
      </c>
      <c r="G85" s="46">
        <v>1</v>
      </c>
      <c r="H85" s="39">
        <v>30.542000000000002</v>
      </c>
      <c r="I85" s="46">
        <f t="shared" si="115"/>
        <v>30.542000000000002</v>
      </c>
      <c r="J85" s="39">
        <v>29.576771653543307</v>
      </c>
      <c r="K85" s="39">
        <f t="shared" si="103"/>
        <v>903.33375984251973</v>
      </c>
      <c r="L85" s="39">
        <v>10.102513227513228</v>
      </c>
      <c r="M85" s="39">
        <f t="shared" si="108"/>
        <v>308.55095899470905</v>
      </c>
      <c r="N85" s="149"/>
      <c r="O85" s="39" t="s">
        <v>188</v>
      </c>
      <c r="P85" s="39">
        <v>0.81808963060619266</v>
      </c>
      <c r="Q85" s="39">
        <v>0.12649739660687698</v>
      </c>
      <c r="R85" s="39">
        <v>0.64467694006516563</v>
      </c>
      <c r="S85" s="39">
        <v>2.3120368201163567E-2</v>
      </c>
      <c r="T85" s="39">
        <v>0.82826891215275267</v>
      </c>
      <c r="U85" s="39">
        <v>4.5883138657716351</v>
      </c>
      <c r="V85" s="39" t="s">
        <v>188</v>
      </c>
      <c r="W85" s="39">
        <v>-2.870382805325754E-4</v>
      </c>
      <c r="X85" s="39">
        <v>3.9018623972869931E-3</v>
      </c>
      <c r="Y85" s="39">
        <v>2.1178051355049125E-2</v>
      </c>
      <c r="Z85" s="39" t="s">
        <v>188</v>
      </c>
      <c r="AA85" s="39">
        <v>1.2794097320515513E-2</v>
      </c>
      <c r="AB85" s="39">
        <v>0.14319940413998364</v>
      </c>
      <c r="AC85" s="39">
        <v>1.572916129048493E-2</v>
      </c>
      <c r="AD85" s="39">
        <v>9.3222483353330254E-4</v>
      </c>
      <c r="AE85" s="39">
        <v>1.9114250923652723E-2</v>
      </c>
      <c r="AF85" s="39" t="s">
        <v>188</v>
      </c>
      <c r="AG85" s="39">
        <v>3.7146473900482872E-3</v>
      </c>
      <c r="AH85" s="39">
        <v>1.9698319259723037E-2</v>
      </c>
      <c r="AI85" s="39">
        <v>3.8430084845403113E-3</v>
      </c>
      <c r="AJ85" s="39">
        <v>2.9265293797325169E-3</v>
      </c>
      <c r="AK85" s="39">
        <v>4.7637524524500579E-3</v>
      </c>
      <c r="AL85" s="39">
        <v>5.272585785108182E-4</v>
      </c>
      <c r="AM85" s="39">
        <v>2.4180744844577982E-3</v>
      </c>
      <c r="AN85" s="39">
        <v>5.8660762897260442E-4</v>
      </c>
      <c r="AO85" s="39">
        <v>1.2165614944785409E-3</v>
      </c>
      <c r="AP85" s="39" t="s">
        <v>188</v>
      </c>
      <c r="AQ85" s="39" t="s">
        <v>188</v>
      </c>
      <c r="AR85" s="39" t="s">
        <v>188</v>
      </c>
      <c r="AS85" s="39">
        <v>1.1414131322117691E-3</v>
      </c>
      <c r="AT85" s="39">
        <v>1.1462612870514921E-2</v>
      </c>
      <c r="AU85" s="39">
        <v>1.8803331750954392E-2</v>
      </c>
      <c r="AV85" s="149">
        <v>0.11707180244555826</v>
      </c>
      <c r="AW85" s="208"/>
      <c r="AX85" s="46">
        <v>4.8000000000000001E-2</v>
      </c>
      <c r="AY85" s="46">
        <v>8.0000000000000002E-3</v>
      </c>
      <c r="AZ85" s="46">
        <v>3.0000000000000001E-3</v>
      </c>
      <c r="BA85" s="46">
        <v>1E-3</v>
      </c>
      <c r="BB85" s="46">
        <v>3.7999999999999999E-2</v>
      </c>
      <c r="BC85" s="46">
        <v>0.20699999999999999</v>
      </c>
      <c r="BD85" s="46">
        <v>0.113</v>
      </c>
      <c r="BE85" s="46">
        <v>0.03</v>
      </c>
      <c r="BF85" s="46">
        <v>2E-3</v>
      </c>
      <c r="BG85" s="46">
        <v>0.88100000000000001</v>
      </c>
      <c r="BH85" s="46">
        <v>0.64</v>
      </c>
      <c r="BI85" s="39">
        <v>0.10299999999999999</v>
      </c>
      <c r="BJ85" s="214">
        <v>9.5000000000000001E-2</v>
      </c>
      <c r="BK85" s="139"/>
      <c r="BL85" s="60" t="s">
        <v>188</v>
      </c>
      <c r="BM85" s="60">
        <f t="shared" si="104"/>
        <v>0.73900798190367012</v>
      </c>
      <c r="BN85" s="60">
        <f t="shared" si="105"/>
        <v>0.11426936888718058</v>
      </c>
      <c r="BO85" s="60">
        <f t="shared" si="92"/>
        <v>0.58235844415283677</v>
      </c>
      <c r="BP85" s="60">
        <f t="shared" si="124"/>
        <v>2.088540913610052E-2</v>
      </c>
      <c r="BQ85" s="60">
        <f t="shared" si="122"/>
        <v>0.74820327057561975</v>
      </c>
      <c r="BR85" s="60">
        <f t="shared" si="125"/>
        <v>4.1447788157050569</v>
      </c>
      <c r="BS85" s="60" t="s">
        <v>188</v>
      </c>
      <c r="BT85" s="60">
        <f>(W85*$K85)/1000</f>
        <v>-2.5929136917222326E-4</v>
      </c>
      <c r="BU85" s="60">
        <f>(X85*$K85)/1000</f>
        <v>3.524684029729407E-3</v>
      </c>
      <c r="BV85" s="60">
        <f>(Y85*$K85)/1000</f>
        <v>1.9130848756694498E-2</v>
      </c>
      <c r="BW85" s="60" t="s">
        <v>188</v>
      </c>
      <c r="BX85" s="60">
        <f t="shared" si="123"/>
        <v>1.1557340036332386E-2</v>
      </c>
      <c r="BY85" s="60">
        <f t="shared" si="119"/>
        <v>0.1293568561489799</v>
      </c>
      <c r="BZ85" s="60">
        <f t="shared" si="116"/>
        <v>1.420868240770317E-2</v>
      </c>
      <c r="CA85" s="60">
        <f>(AD85*$K85)/1000</f>
        <v>8.4211016389420525E-4</v>
      </c>
      <c r="CB85" s="60">
        <f>(AE85*$K85)/1000</f>
        <v>1.7266548153436569E-2</v>
      </c>
      <c r="CC85" s="60" t="s">
        <v>188</v>
      </c>
      <c r="CD85" s="60">
        <f t="shared" si="126"/>
        <v>3.355566393341522E-3</v>
      </c>
      <c r="CE85" s="60">
        <f t="shared" si="126"/>
        <v>1.7794156799463931E-2</v>
      </c>
      <c r="CF85" s="60">
        <f t="shared" si="126"/>
        <v>3.4715193034465033E-3</v>
      </c>
      <c r="CG85" s="60">
        <f t="shared" si="118"/>
        <v>2.6436327878833718E-3</v>
      </c>
      <c r="CH85" s="60">
        <f>(AK85*$K85)/1000</f>
        <v>4.3032584138307343E-3</v>
      </c>
      <c r="CI85" s="60">
        <f>(AL85*$K85)/1000</f>
        <v>4.7629047413539976E-4</v>
      </c>
      <c r="CJ85" s="60">
        <f>(AM85*$K85)/1000</f>
        <v>2.1843283156245254E-3</v>
      </c>
      <c r="CK85" s="60">
        <f>(AN85*$K85)/1000</f>
        <v>5.299024750321285E-4</v>
      </c>
      <c r="CL85" s="60">
        <f>(AO85*$K85)/1000</f>
        <v>1.0989610688869351E-3</v>
      </c>
      <c r="CM85" s="60" t="s">
        <v>188</v>
      </c>
      <c r="CN85" s="60" t="s">
        <v>188</v>
      </c>
      <c r="CO85" s="60" t="s">
        <v>188</v>
      </c>
      <c r="CP85" s="60">
        <f t="shared" si="112"/>
        <v>1.0310770162544843E-3</v>
      </c>
      <c r="CQ85" s="60">
        <f t="shared" si="107"/>
        <v>1.0354565181941501E-2</v>
      </c>
      <c r="CR85" s="60">
        <f t="shared" si="99"/>
        <v>1.6985684368155861E-2</v>
      </c>
      <c r="CS85" s="171">
        <f t="shared" si="80"/>
        <v>0.10575491147468684</v>
      </c>
      <c r="CT85" s="227"/>
      <c r="CU85" s="60">
        <f t="shared" si="114"/>
        <v>14.810446031746034</v>
      </c>
      <c r="CV85" s="60">
        <f t="shared" si="45"/>
        <v>2.4684076719576726</v>
      </c>
      <c r="CW85" s="60">
        <f t="shared" ref="CW85:CW148" si="127">AZ85*$M85</f>
        <v>0.92565287698412713</v>
      </c>
      <c r="CX85" s="60">
        <f t="shared" ref="CX85:CX148" si="128">BA85*$M85</f>
        <v>0.30855095899470908</v>
      </c>
      <c r="CY85" s="60">
        <f t="shared" ref="CY85:CY148" si="129">BB85*$M85</f>
        <v>11.724936441798944</v>
      </c>
      <c r="CZ85" s="60">
        <f t="shared" si="47"/>
        <v>63.87004851190477</v>
      </c>
      <c r="DA85" s="60">
        <f t="shared" si="48"/>
        <v>34.866258366402121</v>
      </c>
      <c r="DB85" s="60">
        <f t="shared" ref="DB85:DB148" si="130">BE85*$M85</f>
        <v>9.256528769841271</v>
      </c>
      <c r="DC85" s="60">
        <f t="shared" ref="DC85:DC148" si="131">BF85*$M85</f>
        <v>0.61710191798941816</v>
      </c>
      <c r="DD85" s="60">
        <f t="shared" ref="DD85:DD148" si="132">BG85*$M85</f>
        <v>271.83339487433869</v>
      </c>
      <c r="DE85" s="60">
        <f t="shared" ref="DE85:DE148" si="133">BH85*$M85</f>
        <v>197.47261375661378</v>
      </c>
      <c r="DF85" s="60">
        <f t="shared" ref="DF85:DF148" si="134">BI85*$M85</f>
        <v>31.780748776455031</v>
      </c>
      <c r="DG85" s="171">
        <f t="shared" ref="DG85:DG148" si="135">BJ85*$M85</f>
        <v>29.31234110449736</v>
      </c>
      <c r="DM85" s="22">
        <v>0.61710191798941816</v>
      </c>
      <c r="DN85" s="22">
        <v>0.73900798190367012</v>
      </c>
    </row>
    <row r="86" spans="1:118" s="22" customFormat="1">
      <c r="A86" s="22" t="s">
        <v>290</v>
      </c>
      <c r="B86" s="156">
        <v>7</v>
      </c>
      <c r="C86" s="156">
        <v>1</v>
      </c>
      <c r="D86" s="156">
        <v>3</v>
      </c>
      <c r="E86" s="23" t="s">
        <v>332</v>
      </c>
      <c r="F86" s="24" t="s">
        <v>354</v>
      </c>
      <c r="G86" s="46">
        <v>1.0249999999999999</v>
      </c>
      <c r="H86" s="39">
        <v>30.542000000000002</v>
      </c>
      <c r="I86" s="46">
        <f t="shared" si="115"/>
        <v>29.797073170731711</v>
      </c>
      <c r="J86" s="39">
        <v>30.863821138211385</v>
      </c>
      <c r="K86" s="39">
        <f t="shared" si="103"/>
        <v>919.65153678366073</v>
      </c>
      <c r="L86" s="39">
        <v>10.248160535117057</v>
      </c>
      <c r="M86" s="39">
        <f t="shared" si="108"/>
        <v>305.36518933028799</v>
      </c>
      <c r="N86" s="149"/>
      <c r="O86" s="39" t="s">
        <v>188</v>
      </c>
      <c r="P86" s="39">
        <v>2.6401119654558975</v>
      </c>
      <c r="Q86" s="39">
        <v>0.54490602128053012</v>
      </c>
      <c r="R86" s="39">
        <v>0.70018524437138885</v>
      </c>
      <c r="S86" s="39">
        <v>1.3250957829124528E-2</v>
      </c>
      <c r="T86" s="39">
        <v>8.3373217801300636E-2</v>
      </c>
      <c r="U86" s="39">
        <v>18.94457277628446</v>
      </c>
      <c r="V86" s="39" t="s">
        <v>188</v>
      </c>
      <c r="W86" s="39">
        <v>2.2911369666133979E-2</v>
      </c>
      <c r="X86" s="39" t="s">
        <v>188</v>
      </c>
      <c r="Y86" s="39">
        <v>1.0315905963176838E-3</v>
      </c>
      <c r="Z86" s="39">
        <v>6.6297759833175039E-3</v>
      </c>
      <c r="AA86" s="39">
        <v>2.1518068634191419E-2</v>
      </c>
      <c r="AB86" s="39">
        <v>0.17970540506556343</v>
      </c>
      <c r="AC86" s="39">
        <v>3.9787151632794088E-2</v>
      </c>
      <c r="AD86" s="39" t="s">
        <v>188</v>
      </c>
      <c r="AE86" s="39" t="s">
        <v>188</v>
      </c>
      <c r="AF86" s="39" t="s">
        <v>188</v>
      </c>
      <c r="AG86" s="39" t="s">
        <v>188</v>
      </c>
      <c r="AH86" s="39" t="s">
        <v>188</v>
      </c>
      <c r="AI86" s="39" t="s">
        <v>188</v>
      </c>
      <c r="AJ86" s="39">
        <v>6.5875951505578022E-3</v>
      </c>
      <c r="AK86" s="39" t="s">
        <v>188</v>
      </c>
      <c r="AL86" s="39" t="s">
        <v>188</v>
      </c>
      <c r="AM86" s="39" t="s">
        <v>188</v>
      </c>
      <c r="AN86" s="39" t="s">
        <v>188</v>
      </c>
      <c r="AO86" s="39" t="s">
        <v>188</v>
      </c>
      <c r="AP86" s="39" t="s">
        <v>188</v>
      </c>
      <c r="AQ86" s="39" t="s">
        <v>188</v>
      </c>
      <c r="AR86" s="39" t="s">
        <v>188</v>
      </c>
      <c r="AS86" s="39">
        <v>4.2457596299091309E-3</v>
      </c>
      <c r="AT86" s="39">
        <v>1.7892129109470512E-2</v>
      </c>
      <c r="AU86" s="39">
        <v>1.2442071701064962E-2</v>
      </c>
      <c r="AV86" s="149">
        <v>9.6634920252308062E-2</v>
      </c>
      <c r="AW86" s="208"/>
      <c r="AX86" s="46">
        <v>0.16700000000000001</v>
      </c>
      <c r="AY86" s="46">
        <v>7.0000000000000001E-3</v>
      </c>
      <c r="AZ86" s="46">
        <v>2E-3</v>
      </c>
      <c r="BA86" s="46">
        <v>1E-3</v>
      </c>
      <c r="BB86" s="46">
        <v>1.4E-2</v>
      </c>
      <c r="BC86" s="46">
        <v>0.13800000000000001</v>
      </c>
      <c r="BD86" s="46">
        <v>3.2000000000000001E-2</v>
      </c>
      <c r="BE86" s="46">
        <v>6.0999999999999999E-2</v>
      </c>
      <c r="BF86" s="46">
        <v>8.0000000000000002E-3</v>
      </c>
      <c r="BG86" s="46">
        <v>3.3650000000000002</v>
      </c>
      <c r="BH86" s="46">
        <v>0.193</v>
      </c>
      <c r="BI86" s="39">
        <v>0.2</v>
      </c>
      <c r="BJ86" s="214">
        <v>0.113</v>
      </c>
      <c r="BK86" s="139"/>
      <c r="BL86" s="60" t="s">
        <v>188</v>
      </c>
      <c r="BM86" s="60">
        <f t="shared" si="104"/>
        <v>2.4279830263124471</v>
      </c>
      <c r="BN86" s="60">
        <f t="shared" si="105"/>
        <v>0.50112365987330965</v>
      </c>
      <c r="BO86" s="60">
        <f t="shared" si="92"/>
        <v>0.6439264360193907</v>
      </c>
      <c r="BP86" s="60">
        <f t="shared" si="124"/>
        <v>1.2186263731409854E-2</v>
      </c>
      <c r="BQ86" s="60">
        <f t="shared" si="122"/>
        <v>7.667430787756499E-2</v>
      </c>
      <c r="BR86" s="60">
        <f t="shared" si="125"/>
        <v>17.422405467419907</v>
      </c>
      <c r="BS86" s="60" t="s">
        <v>188</v>
      </c>
      <c r="BT86" s="60">
        <f>(W86*$K86)/1000</f>
        <v>2.1070476323278662E-2</v>
      </c>
      <c r="BU86" s="60" t="s">
        <v>188</v>
      </c>
      <c r="BV86" s="60">
        <f t="shared" ref="BV86:BW88" si="136">(Y86*$K86)/1000</f>
        <v>9.4870387723513096E-4</v>
      </c>
      <c r="BW86" s="60">
        <f t="shared" si="136"/>
        <v>6.097083671589348E-3</v>
      </c>
      <c r="BX86" s="60">
        <f t="shared" si="123"/>
        <v>1.9789124888050427E-2</v>
      </c>
      <c r="BY86" s="60">
        <f t="shared" si="119"/>
        <v>0.16526635193687564</v>
      </c>
      <c r="BZ86" s="60">
        <f t="shared" si="116"/>
        <v>3.6590315143343613E-2</v>
      </c>
      <c r="CA86" s="60" t="s">
        <v>188</v>
      </c>
      <c r="CB86" s="60" t="s">
        <v>188</v>
      </c>
      <c r="CC86" s="60" t="s">
        <v>188</v>
      </c>
      <c r="CD86" s="60" t="s">
        <v>188</v>
      </c>
      <c r="CE86" s="60" t="s">
        <v>188</v>
      </c>
      <c r="CF86" s="60" t="s">
        <v>188</v>
      </c>
      <c r="CG86" s="60">
        <f t="shared" si="118"/>
        <v>6.0582920039190741E-3</v>
      </c>
      <c r="CH86" s="60" t="s">
        <v>188</v>
      </c>
      <c r="CI86" s="60" t="s">
        <v>188</v>
      </c>
      <c r="CJ86" s="60" t="s">
        <v>188</v>
      </c>
      <c r="CK86" s="60" t="s">
        <v>188</v>
      </c>
      <c r="CL86" s="60" t="s">
        <v>188</v>
      </c>
      <c r="CM86" s="60" t="s">
        <v>188</v>
      </c>
      <c r="CN86" s="60" t="s">
        <v>188</v>
      </c>
      <c r="CO86" s="60" t="s">
        <v>188</v>
      </c>
      <c r="CP86" s="60">
        <f t="shared" si="112"/>
        <v>3.904619368459959E-3</v>
      </c>
      <c r="CQ86" s="60">
        <f t="shared" si="107"/>
        <v>1.6454524031856228E-2</v>
      </c>
      <c r="CR86" s="60">
        <f t="shared" si="99"/>
        <v>1.1442370360656888E-2</v>
      </c>
      <c r="CS86" s="171">
        <f t="shared" si="80"/>
        <v>8.8870452917001616E-2</v>
      </c>
      <c r="CT86" s="227"/>
      <c r="CU86" s="60">
        <f t="shared" si="114"/>
        <v>50.995986618158099</v>
      </c>
      <c r="CV86" s="60">
        <f t="shared" si="45"/>
        <v>2.137556325312016</v>
      </c>
      <c r="CW86" s="60">
        <f t="shared" si="127"/>
        <v>0.610730378660576</v>
      </c>
      <c r="CX86" s="60">
        <f t="shared" si="128"/>
        <v>0.305365189330288</v>
      </c>
      <c r="CY86" s="60">
        <f t="shared" si="129"/>
        <v>4.275112650624032</v>
      </c>
      <c r="CZ86" s="60">
        <f t="shared" si="47"/>
        <v>42.140396127579749</v>
      </c>
      <c r="DA86" s="60">
        <f t="shared" si="48"/>
        <v>9.771686058569216</v>
      </c>
      <c r="DB86" s="60">
        <f t="shared" si="130"/>
        <v>18.627276549147567</v>
      </c>
      <c r="DC86" s="60">
        <f t="shared" si="131"/>
        <v>2.442921514642304</v>
      </c>
      <c r="DD86" s="60">
        <f t="shared" si="132"/>
        <v>1027.5538620964192</v>
      </c>
      <c r="DE86" s="60">
        <f t="shared" si="133"/>
        <v>58.935481540745585</v>
      </c>
      <c r="DF86" s="60">
        <f t="shared" si="134"/>
        <v>61.073037866057604</v>
      </c>
      <c r="DG86" s="171">
        <f t="shared" si="135"/>
        <v>34.506266394322544</v>
      </c>
      <c r="DM86" s="22">
        <v>2.442921514642304</v>
      </c>
      <c r="DN86" s="22">
        <v>2.4279830263124471</v>
      </c>
    </row>
    <row r="87" spans="1:118" s="22" customFormat="1">
      <c r="A87" s="22" t="s">
        <v>290</v>
      </c>
      <c r="B87" s="156">
        <v>7</v>
      </c>
      <c r="C87" s="156">
        <v>2</v>
      </c>
      <c r="D87" s="156">
        <v>3</v>
      </c>
      <c r="E87" s="23" t="s">
        <v>332</v>
      </c>
      <c r="F87" s="24" t="s">
        <v>355</v>
      </c>
      <c r="G87" s="46">
        <v>1.0109999999999999</v>
      </c>
      <c r="H87" s="39">
        <v>30.542000000000002</v>
      </c>
      <c r="I87" s="46">
        <f t="shared" si="115"/>
        <v>30.209693372898126</v>
      </c>
      <c r="J87" s="39">
        <v>29.953033268101759</v>
      </c>
      <c r="K87" s="39">
        <f t="shared" si="103"/>
        <v>904.87195061757086</v>
      </c>
      <c r="L87" s="39">
        <v>9.9873501997336884</v>
      </c>
      <c r="M87" s="39">
        <f t="shared" si="108"/>
        <v>301.71478714170757</v>
      </c>
      <c r="N87" s="149"/>
      <c r="O87" s="39" t="s">
        <v>188</v>
      </c>
      <c r="P87" s="39">
        <v>2.8597403819648064</v>
      </c>
      <c r="Q87" s="39">
        <v>0.48582247268302092</v>
      </c>
      <c r="R87" s="39">
        <v>0.97651938950329276</v>
      </c>
      <c r="S87" s="39">
        <v>2.3001062260082476E-2</v>
      </c>
      <c r="T87" s="39">
        <v>0.14544187099382661</v>
      </c>
      <c r="U87" s="39">
        <v>22.275569986974446</v>
      </c>
      <c r="V87" s="39" t="s">
        <v>188</v>
      </c>
      <c r="W87" s="39">
        <v>2.8127584785256583E-2</v>
      </c>
      <c r="X87" s="39" t="s">
        <v>188</v>
      </c>
      <c r="Y87" s="39">
        <v>1.5177118299541414E-3</v>
      </c>
      <c r="Z87" s="39">
        <v>8.0565041225689419E-3</v>
      </c>
      <c r="AA87" s="39">
        <v>2.1425192775002117E-2</v>
      </c>
      <c r="AB87" s="39">
        <v>0.21659926770372823</v>
      </c>
      <c r="AC87" s="39">
        <v>4.5187463184497727E-2</v>
      </c>
      <c r="AD87" s="39" t="s">
        <v>188</v>
      </c>
      <c r="AE87" s="39" t="s">
        <v>188</v>
      </c>
      <c r="AF87" s="39" t="s">
        <v>188</v>
      </c>
      <c r="AG87" s="39" t="s">
        <v>188</v>
      </c>
      <c r="AH87" s="39" t="s">
        <v>188</v>
      </c>
      <c r="AI87" s="39" t="s">
        <v>188</v>
      </c>
      <c r="AJ87" s="39">
        <v>7.2923971042471083E-3</v>
      </c>
      <c r="AK87" s="39" t="s">
        <v>188</v>
      </c>
      <c r="AL87" s="39" t="s">
        <v>188</v>
      </c>
      <c r="AM87" s="39" t="s">
        <v>188</v>
      </c>
      <c r="AN87" s="39" t="s">
        <v>188</v>
      </c>
      <c r="AO87" s="39" t="s">
        <v>188</v>
      </c>
      <c r="AP87" s="39" t="s">
        <v>188</v>
      </c>
      <c r="AQ87" s="39" t="s">
        <v>188</v>
      </c>
      <c r="AR87" s="39" t="s">
        <v>188</v>
      </c>
      <c r="AS87" s="39">
        <v>4.2089971823498157E-3</v>
      </c>
      <c r="AT87" s="39">
        <v>2.030031749500695E-2</v>
      </c>
      <c r="AU87" s="39">
        <v>1.2677812987376991E-2</v>
      </c>
      <c r="AV87" s="149">
        <v>0.11225755479359019</v>
      </c>
      <c r="AW87" s="208"/>
      <c r="AX87" s="46">
        <v>0.17599999999999999</v>
      </c>
      <c r="AY87" s="46">
        <v>8.9999999999999993E-3</v>
      </c>
      <c r="AZ87" s="46">
        <v>2E-3</v>
      </c>
      <c r="BA87" s="46">
        <v>1E-3</v>
      </c>
      <c r="BB87" s="46">
        <v>1.7999999999999999E-2</v>
      </c>
      <c r="BC87" s="46">
        <v>7.0000000000000007E-2</v>
      </c>
      <c r="BD87" s="46">
        <v>6.9000000000000006E-2</v>
      </c>
      <c r="BE87" s="46">
        <v>0.06</v>
      </c>
      <c r="BF87" s="46">
        <v>1.0999999999999999E-2</v>
      </c>
      <c r="BG87" s="46">
        <v>3.7949999999999999</v>
      </c>
      <c r="BH87" s="46">
        <v>0.20899999999999999</v>
      </c>
      <c r="BI87" s="39">
        <v>0.13200000000000001</v>
      </c>
      <c r="BJ87" s="214">
        <v>0.14799999999999999</v>
      </c>
      <c r="BK87" s="139"/>
      <c r="BL87" s="60" t="s">
        <v>188</v>
      </c>
      <c r="BM87" s="60">
        <f t="shared" si="104"/>
        <v>2.5876988576883315</v>
      </c>
      <c r="BN87" s="60">
        <f t="shared" si="105"/>
        <v>0.43960712851053663</v>
      </c>
      <c r="BO87" s="60">
        <f t="shared" si="92"/>
        <v>0.88362500479572392</v>
      </c>
      <c r="BP87" s="60">
        <f t="shared" si="124"/>
        <v>2.0813016073557022E-2</v>
      </c>
      <c r="BQ87" s="60">
        <f t="shared" si="122"/>
        <v>0.13160626950765297</v>
      </c>
      <c r="BR87" s="60">
        <f t="shared" si="125"/>
        <v>20.156538465231783</v>
      </c>
      <c r="BS87" s="60" t="s">
        <v>188</v>
      </c>
      <c r="BT87" s="60">
        <f>(W87*$K87)/1000</f>
        <v>2.5451862510796234E-2</v>
      </c>
      <c r="BU87" s="60" t="s">
        <v>188</v>
      </c>
      <c r="BV87" s="60">
        <f t="shared" si="136"/>
        <v>1.3733348640459669E-3</v>
      </c>
      <c r="BW87" s="60">
        <f t="shared" si="136"/>
        <v>7.2901046005474594E-3</v>
      </c>
      <c r="BX87" s="60">
        <f t="shared" si="123"/>
        <v>1.9387055978673649E-2</v>
      </c>
      <c r="BY87" s="60">
        <f t="shared" si="119"/>
        <v>0.19599460186940998</v>
      </c>
      <c r="BZ87" s="60">
        <f t="shared" si="116"/>
        <v>4.0888867955216131E-2</v>
      </c>
      <c r="CA87" s="60" t="s">
        <v>188</v>
      </c>
      <c r="CB87" s="60" t="s">
        <v>188</v>
      </c>
      <c r="CC87" s="60" t="s">
        <v>188</v>
      </c>
      <c r="CD87" s="60" t="s">
        <v>188</v>
      </c>
      <c r="CE87" s="60" t="s">
        <v>188</v>
      </c>
      <c r="CF87" s="60" t="s">
        <v>188</v>
      </c>
      <c r="CG87" s="60">
        <f t="shared" si="118"/>
        <v>6.5986855923980056E-3</v>
      </c>
      <c r="CH87" s="60" t="s">
        <v>188</v>
      </c>
      <c r="CI87" s="60" t="s">
        <v>188</v>
      </c>
      <c r="CJ87" s="60" t="s">
        <v>188</v>
      </c>
      <c r="CK87" s="60" t="s">
        <v>188</v>
      </c>
      <c r="CL87" s="60" t="s">
        <v>188</v>
      </c>
      <c r="CM87" s="60" t="s">
        <v>188</v>
      </c>
      <c r="CN87" s="60" t="s">
        <v>188</v>
      </c>
      <c r="CO87" s="60" t="s">
        <v>188</v>
      </c>
      <c r="CP87" s="60">
        <f t="shared" si="112"/>
        <v>3.8086034905367373E-3</v>
      </c>
      <c r="CQ87" s="60">
        <f t="shared" si="107"/>
        <v>1.8369187889862939E-2</v>
      </c>
      <c r="CR87" s="60">
        <f t="shared" si="99"/>
        <v>1.1471797367452592E-2</v>
      </c>
      <c r="CS87" s="171">
        <f t="shared" si="80"/>
        <v>0.1015787125776348</v>
      </c>
      <c r="CT87" s="227"/>
      <c r="CU87" s="60">
        <f t="shared" si="114"/>
        <v>53.101802536940532</v>
      </c>
      <c r="CV87" s="60">
        <f t="shared" si="45"/>
        <v>2.715433084275368</v>
      </c>
      <c r="CW87" s="60">
        <f t="shared" si="127"/>
        <v>0.60342957428341515</v>
      </c>
      <c r="CX87" s="60">
        <f t="shared" si="128"/>
        <v>0.30171478714170757</v>
      </c>
      <c r="CY87" s="60">
        <f t="shared" si="129"/>
        <v>5.430866168550736</v>
      </c>
      <c r="CZ87" s="60">
        <f t="shared" si="47"/>
        <v>21.120035099919534</v>
      </c>
      <c r="DA87" s="60">
        <f t="shared" si="48"/>
        <v>20.818320312777825</v>
      </c>
      <c r="DB87" s="60">
        <f t="shared" si="130"/>
        <v>18.102887228502453</v>
      </c>
      <c r="DC87" s="60">
        <f t="shared" si="131"/>
        <v>3.3188626585587833</v>
      </c>
      <c r="DD87" s="60">
        <f t="shared" si="132"/>
        <v>1145.0076172027802</v>
      </c>
      <c r="DE87" s="60">
        <f t="shared" si="133"/>
        <v>63.058390512616882</v>
      </c>
      <c r="DF87" s="60">
        <f t="shared" si="134"/>
        <v>39.826351902705404</v>
      </c>
      <c r="DG87" s="171">
        <f t="shared" si="135"/>
        <v>44.653788496972716</v>
      </c>
      <c r="DM87" s="22">
        <v>3.3188626585587833</v>
      </c>
      <c r="DN87" s="22">
        <v>2.5876988576883315</v>
      </c>
    </row>
    <row r="88" spans="1:118" s="22" customFormat="1">
      <c r="A88" s="22" t="s">
        <v>290</v>
      </c>
      <c r="B88" s="156">
        <v>7</v>
      </c>
      <c r="C88" s="156">
        <v>3</v>
      </c>
      <c r="D88" s="156">
        <v>3</v>
      </c>
      <c r="E88" s="23" t="s">
        <v>332</v>
      </c>
      <c r="F88" s="24" t="s">
        <v>356</v>
      </c>
      <c r="G88" s="46">
        <v>1.028</v>
      </c>
      <c r="H88" s="39">
        <v>30.542000000000002</v>
      </c>
      <c r="I88" s="46">
        <f t="shared" si="115"/>
        <v>29.710116731517509</v>
      </c>
      <c r="J88" s="39">
        <v>30.268924302788847</v>
      </c>
      <c r="K88" s="39">
        <f t="shared" si="103"/>
        <v>899.29327437332381</v>
      </c>
      <c r="L88" s="39">
        <v>10.087391594396264</v>
      </c>
      <c r="M88" s="39">
        <f t="shared" si="108"/>
        <v>299.6975817860415</v>
      </c>
      <c r="N88" s="149"/>
      <c r="O88" s="39" t="s">
        <v>188</v>
      </c>
      <c r="P88" s="39">
        <v>3.4784452844170177</v>
      </c>
      <c r="Q88" s="39">
        <v>0.49306857239676249</v>
      </c>
      <c r="R88" s="39">
        <v>1.1078243902103662</v>
      </c>
      <c r="S88" s="39">
        <v>1.948136106704507E-2</v>
      </c>
      <c r="T88" s="39">
        <v>7.5593341185470606E-2</v>
      </c>
      <c r="U88" s="39">
        <v>20.58974533028772</v>
      </c>
      <c r="V88" s="39" t="s">
        <v>188</v>
      </c>
      <c r="W88" s="39">
        <v>2.9980177416222418E-2</v>
      </c>
      <c r="X88" s="39" t="s">
        <v>188</v>
      </c>
      <c r="Y88" s="39">
        <v>6.7697643172103883E-3</v>
      </c>
      <c r="Z88" s="39">
        <v>3.5309746974635743E-2</v>
      </c>
      <c r="AA88" s="39">
        <v>5.7332778852343752E-2</v>
      </c>
      <c r="AB88" s="39">
        <v>0.19798486933454515</v>
      </c>
      <c r="AC88" s="39">
        <v>3.966635723384445E-2</v>
      </c>
      <c r="AD88" s="39">
        <v>1.1283513056062691E-3</v>
      </c>
      <c r="AE88" s="39" t="s">
        <v>188</v>
      </c>
      <c r="AF88" s="39" t="s">
        <v>188</v>
      </c>
      <c r="AG88" s="39" t="s">
        <v>188</v>
      </c>
      <c r="AH88" s="39" t="s">
        <v>188</v>
      </c>
      <c r="AI88" s="39">
        <v>7.9945846725680645E-4</v>
      </c>
      <c r="AJ88" s="39">
        <v>6.6777461884065387E-3</v>
      </c>
      <c r="AK88" s="39" t="s">
        <v>188</v>
      </c>
      <c r="AL88" s="39" t="s">
        <v>188</v>
      </c>
      <c r="AM88" s="39">
        <v>5.9604068824117547E-4</v>
      </c>
      <c r="AN88" s="39" t="s">
        <v>188</v>
      </c>
      <c r="AO88" s="39" t="s">
        <v>188</v>
      </c>
      <c r="AP88" s="39" t="s">
        <v>188</v>
      </c>
      <c r="AQ88" s="39" t="s">
        <v>188</v>
      </c>
      <c r="AR88" s="39" t="s">
        <v>188</v>
      </c>
      <c r="AS88" s="39">
        <v>3.4076548780094369E-2</v>
      </c>
      <c r="AT88" s="39">
        <v>3.3516750202666319E-2</v>
      </c>
      <c r="AU88" s="39">
        <v>1.1883903673159604E-2</v>
      </c>
      <c r="AV88" s="149">
        <v>0.16390113904036782</v>
      </c>
      <c r="AW88" s="208"/>
      <c r="AX88" s="46">
        <v>0.16800000000000001</v>
      </c>
      <c r="AY88" s="46">
        <v>7.0000000000000001E-3</v>
      </c>
      <c r="AZ88" s="46">
        <v>2E-3</v>
      </c>
      <c r="BA88" s="46">
        <v>1E-3</v>
      </c>
      <c r="BB88" s="46">
        <v>1.4999999999999999E-2</v>
      </c>
      <c r="BC88" s="46" t="s">
        <v>188</v>
      </c>
      <c r="BD88" s="46">
        <v>0.03</v>
      </c>
      <c r="BE88" s="46">
        <v>5.8999999999999997E-2</v>
      </c>
      <c r="BF88" s="46">
        <v>8.0000000000000002E-3</v>
      </c>
      <c r="BG88" s="46">
        <v>4.0010000000000003</v>
      </c>
      <c r="BH88" s="46">
        <v>0.184</v>
      </c>
      <c r="BI88" s="39">
        <v>0.08</v>
      </c>
      <c r="BJ88" s="214">
        <v>0.121</v>
      </c>
      <c r="BK88" s="139"/>
      <c r="BL88" s="60" t="s">
        <v>188</v>
      </c>
      <c r="BM88" s="60">
        <f t="shared" si="104"/>
        <v>3.1281424495518277</v>
      </c>
      <c r="BN88" s="60">
        <f t="shared" si="105"/>
        <v>0.44341325096126477</v>
      </c>
      <c r="BO88" s="60">
        <f t="shared" si="92"/>
        <v>0.99625902330291094</v>
      </c>
      <c r="BP88" s="60">
        <f t="shared" si="124"/>
        <v>1.751945698323195E-2</v>
      </c>
      <c r="BQ88" s="60">
        <f t="shared" si="122"/>
        <v>6.7980583315501691E-2</v>
      </c>
      <c r="BR88" s="60">
        <f t="shared" si="125"/>
        <v>18.516219496587297</v>
      </c>
      <c r="BS88" s="60" t="s">
        <v>188</v>
      </c>
      <c r="BT88" s="60">
        <f>(W88*$K88)/1000</f>
        <v>2.6960971914927832E-2</v>
      </c>
      <c r="BU88" s="60" t="s">
        <v>188</v>
      </c>
      <c r="BV88" s="60">
        <f t="shared" si="136"/>
        <v>6.0880035195598186E-3</v>
      </c>
      <c r="BW88" s="60">
        <f t="shared" si="136"/>
        <v>3.1753817974113738E-2</v>
      </c>
      <c r="BX88" s="60">
        <f t="shared" si="123"/>
        <v>5.1558982423045865E-2</v>
      </c>
      <c r="BY88" s="60">
        <f t="shared" si="119"/>
        <v>0.17804646142023775</v>
      </c>
      <c r="BZ88" s="60">
        <f t="shared" si="116"/>
        <v>3.5671688279285955E-2</v>
      </c>
      <c r="CA88" s="60">
        <f>(AD88*$K88)/1000</f>
        <v>1.0147187402620769E-3</v>
      </c>
      <c r="CB88" s="60" t="s">
        <v>188</v>
      </c>
      <c r="CC88" s="60" t="s">
        <v>188</v>
      </c>
      <c r="CD88" s="60" t="s">
        <v>188</v>
      </c>
      <c r="CE88" s="60" t="s">
        <v>188</v>
      </c>
      <c r="CF88" s="60">
        <f>(AI88*$K88)/1000</f>
        <v>7.1894762274485216E-4</v>
      </c>
      <c r="CG88" s="60">
        <f t="shared" si="118"/>
        <v>6.0052522352060985E-3</v>
      </c>
      <c r="CH88" s="60" t="s">
        <v>188</v>
      </c>
      <c r="CI88" s="60" t="s">
        <v>188</v>
      </c>
      <c r="CJ88" s="60">
        <f>(AM88*$K88)/1000</f>
        <v>5.3601538218813621E-4</v>
      </c>
      <c r="CK88" s="60" t="s">
        <v>188</v>
      </c>
      <c r="CL88" s="60" t="s">
        <v>188</v>
      </c>
      <c r="CM88" s="60" t="s">
        <v>188</v>
      </c>
      <c r="CN88" s="60" t="s">
        <v>188</v>
      </c>
      <c r="CO88" s="60" t="s">
        <v>188</v>
      </c>
      <c r="CP88" s="60">
        <f t="shared" si="112"/>
        <v>3.0644811131793358E-2</v>
      </c>
      <c r="CQ88" s="60">
        <f t="shared" si="107"/>
        <v>3.0141388036108559E-2</v>
      </c>
      <c r="CR88" s="60">
        <f t="shared" si="99"/>
        <v>1.0687114646572871E-2</v>
      </c>
      <c r="CS88" s="171">
        <f t="shared" si="80"/>
        <v>0.1473951920011298</v>
      </c>
      <c r="CT88" s="227"/>
      <c r="CU88" s="60">
        <f t="shared" si="114"/>
        <v>50.349193740054972</v>
      </c>
      <c r="CV88" s="60">
        <f t="shared" si="45"/>
        <v>2.0978830725022903</v>
      </c>
      <c r="CW88" s="60">
        <f t="shared" si="127"/>
        <v>0.599395163572083</v>
      </c>
      <c r="CX88" s="60">
        <f t="shared" si="128"/>
        <v>0.2996975817860415</v>
      </c>
      <c r="CY88" s="60">
        <f t="shared" si="129"/>
        <v>4.4954637267906223</v>
      </c>
      <c r="CZ88" s="60" t="s">
        <v>188</v>
      </c>
      <c r="DA88" s="60">
        <f t="shared" si="48"/>
        <v>8.9909274535812447</v>
      </c>
      <c r="DB88" s="60">
        <f t="shared" si="130"/>
        <v>17.682157325376448</v>
      </c>
      <c r="DC88" s="60">
        <f t="shared" si="131"/>
        <v>2.397580654288332</v>
      </c>
      <c r="DD88" s="60">
        <f t="shared" si="132"/>
        <v>1199.0900247259522</v>
      </c>
      <c r="DE88" s="60">
        <f t="shared" si="133"/>
        <v>55.144355048631631</v>
      </c>
      <c r="DF88" s="60">
        <f t="shared" si="134"/>
        <v>23.975806542883319</v>
      </c>
      <c r="DG88" s="171">
        <f t="shared" si="135"/>
        <v>36.26340739611102</v>
      </c>
      <c r="DM88" s="22">
        <v>2.397580654288332</v>
      </c>
      <c r="DN88" s="22">
        <v>3.1281424495518277</v>
      </c>
    </row>
    <row r="89" spans="1:118" s="22" customFormat="1">
      <c r="A89" s="22" t="s">
        <v>224</v>
      </c>
      <c r="B89" s="156">
        <v>8</v>
      </c>
      <c r="C89" s="156">
        <v>1</v>
      </c>
      <c r="D89" s="156">
        <v>3</v>
      </c>
      <c r="E89" s="23" t="s">
        <v>332</v>
      </c>
      <c r="F89" s="24" t="s">
        <v>357</v>
      </c>
      <c r="G89" s="46">
        <v>1.0169999999999999</v>
      </c>
      <c r="H89" s="39">
        <v>30.542000000000002</v>
      </c>
      <c r="I89" s="46">
        <f t="shared" si="115"/>
        <v>30.031465093411999</v>
      </c>
      <c r="J89" s="39">
        <v>29.7755905511811</v>
      </c>
      <c r="K89" s="39">
        <f t="shared" si="103"/>
        <v>894.20460827352338</v>
      </c>
      <c r="L89" s="39">
        <v>9.9665354330708666</v>
      </c>
      <c r="M89" s="39">
        <f t="shared" si="108"/>
        <v>299.30966096052157</v>
      </c>
      <c r="N89" s="149"/>
      <c r="O89" s="39" t="s">
        <v>188</v>
      </c>
      <c r="P89" s="39">
        <v>0.45717605320129051</v>
      </c>
      <c r="Q89" s="39">
        <v>0.13505276356705764</v>
      </c>
      <c r="R89" s="39">
        <v>0.60083349687037912</v>
      </c>
      <c r="S89" s="39">
        <v>6.2547835284306602E-2</v>
      </c>
      <c r="T89" s="39">
        <v>1.0914647865482048</v>
      </c>
      <c r="U89" s="39">
        <v>2.9922866156985624</v>
      </c>
      <c r="V89" s="39" t="s">
        <v>188</v>
      </c>
      <c r="W89" s="39" t="s">
        <v>188</v>
      </c>
      <c r="X89" s="39" t="s">
        <v>188</v>
      </c>
      <c r="Y89" s="39">
        <v>4.6737069718202889E-3</v>
      </c>
      <c r="Z89" s="39" t="s">
        <v>188</v>
      </c>
      <c r="AA89" s="39" t="s">
        <v>188</v>
      </c>
      <c r="AB89" s="39">
        <v>0.1195783452917397</v>
      </c>
      <c r="AC89" s="39">
        <v>4.637263413844404E-3</v>
      </c>
      <c r="AD89" s="39" t="s">
        <v>188</v>
      </c>
      <c r="AE89" s="39" t="s">
        <v>188</v>
      </c>
      <c r="AF89" s="39" t="s">
        <v>188</v>
      </c>
      <c r="AG89" s="39" t="s">
        <v>188</v>
      </c>
      <c r="AH89" s="39">
        <v>2.523230320803563E-3</v>
      </c>
      <c r="AI89" s="39">
        <v>1.4785779906776313E-3</v>
      </c>
      <c r="AJ89" s="39">
        <v>1.7611299484371432E-3</v>
      </c>
      <c r="AK89" s="39">
        <v>1.2529940969914553E-3</v>
      </c>
      <c r="AL89" s="39" t="s">
        <v>188</v>
      </c>
      <c r="AM89" s="39">
        <v>8.4653673727258993E-4</v>
      </c>
      <c r="AN89" s="39" t="s">
        <v>188</v>
      </c>
      <c r="AO89" s="39" t="s">
        <v>188</v>
      </c>
      <c r="AP89" s="39" t="s">
        <v>188</v>
      </c>
      <c r="AQ89" s="39" t="s">
        <v>188</v>
      </c>
      <c r="AR89" s="39" t="s">
        <v>188</v>
      </c>
      <c r="AS89" s="39">
        <v>1.2687632688536101E-4</v>
      </c>
      <c r="AT89" s="39">
        <v>7.5737819230319485E-3</v>
      </c>
      <c r="AU89" s="39">
        <v>5.4272828754908598E-3</v>
      </c>
      <c r="AV89" s="149">
        <v>3.6811029810823064E-2</v>
      </c>
      <c r="AW89" s="208"/>
      <c r="AX89" s="46">
        <v>3.4000000000000002E-2</v>
      </c>
      <c r="AY89" s="46">
        <v>1.6E-2</v>
      </c>
      <c r="AZ89" s="46">
        <v>3.0000000000000001E-3</v>
      </c>
      <c r="BA89" s="46">
        <v>1E-3</v>
      </c>
      <c r="BB89" s="46">
        <v>1.9E-2</v>
      </c>
      <c r="BC89" s="46">
        <v>0.159</v>
      </c>
      <c r="BD89" s="46">
        <v>0.35599999999999998</v>
      </c>
      <c r="BE89" s="46">
        <v>6.0000000000000001E-3</v>
      </c>
      <c r="BF89" s="46">
        <v>6.0000000000000001E-3</v>
      </c>
      <c r="BG89" s="46">
        <v>0.34799999999999998</v>
      </c>
      <c r="BH89" s="46">
        <v>0.59899999999999998</v>
      </c>
      <c r="BI89" s="39">
        <v>0.28599999999999998</v>
      </c>
      <c r="BJ89" s="214">
        <v>0.22500000000000001</v>
      </c>
      <c r="BK89" s="139"/>
      <c r="BL89" s="60" t="s">
        <v>188</v>
      </c>
      <c r="BM89" s="60">
        <f t="shared" si="104"/>
        <v>0.4088089335648955</v>
      </c>
      <c r="BN89" s="60">
        <f t="shared" si="105"/>
        <v>0.12076480354173755</v>
      </c>
      <c r="BO89" s="60">
        <f t="shared" si="92"/>
        <v>0.53726808170658868</v>
      </c>
      <c r="BP89" s="60">
        <f t="shared" si="124"/>
        <v>5.5930562548760249E-2</v>
      </c>
      <c r="BQ89" s="60">
        <f t="shared" si="122"/>
        <v>0.97599284189968227</v>
      </c>
      <c r="BR89" s="60">
        <f t="shared" si="125"/>
        <v>2.6757164810328398</v>
      </c>
      <c r="BS89" s="60" t="s">
        <v>188</v>
      </c>
      <c r="BT89" s="60" t="s">
        <v>188</v>
      </c>
      <c r="BU89" s="60" t="s">
        <v>188</v>
      </c>
      <c r="BV89" s="60">
        <f>(Y89*$K89)/1000</f>
        <v>4.1792503119217964E-3</v>
      </c>
      <c r="BW89" s="60" t="s">
        <v>188</v>
      </c>
      <c r="BX89" s="60" t="s">
        <v>188</v>
      </c>
      <c r="BY89" s="60">
        <f t="shared" si="119"/>
        <v>0.10692750740959622</v>
      </c>
      <c r="BZ89" s="60">
        <f t="shared" si="116"/>
        <v>4.1466623144378765E-3</v>
      </c>
      <c r="CA89" s="60" t="s">
        <v>188</v>
      </c>
      <c r="CB89" s="60" t="s">
        <v>188</v>
      </c>
      <c r="CC89" s="60" t="s">
        <v>188</v>
      </c>
      <c r="CD89" s="60" t="s">
        <v>188</v>
      </c>
      <c r="CE89" s="60">
        <f>(AH89*$K89)/1000</f>
        <v>2.2562841805980269E-3</v>
      </c>
      <c r="CF89" s="60">
        <f>(AI89*$K89)/1000</f>
        <v>1.3221512529557446E-3</v>
      </c>
      <c r="CG89" s="60">
        <f t="shared" si="118"/>
        <v>1.5748105156610061E-3</v>
      </c>
      <c r="CH89" s="60">
        <f>(AK89*$K89)/1000</f>
        <v>1.1204330956692814E-3</v>
      </c>
      <c r="CI89" s="60" t="s">
        <v>188</v>
      </c>
      <c r="CJ89" s="60">
        <f>(AM89*$K89)/1000</f>
        <v>7.5697705154198285E-4</v>
      </c>
      <c r="CK89" s="60" t="s">
        <v>188</v>
      </c>
      <c r="CL89" s="60" t="s">
        <v>188</v>
      </c>
      <c r="CM89" s="60" t="s">
        <v>188</v>
      </c>
      <c r="CN89" s="60" t="s">
        <v>188</v>
      </c>
      <c r="CO89" s="60" t="s">
        <v>188</v>
      </c>
      <c r="CP89" s="60">
        <f t="shared" si="112"/>
        <v>1.1345339618170775E-4</v>
      </c>
      <c r="CQ89" s="60">
        <f t="shared" si="107"/>
        <v>6.7725106976338767E-3</v>
      </c>
      <c r="CR89" s="60">
        <f t="shared" si="99"/>
        <v>4.853101357667906E-3</v>
      </c>
      <c r="CS89" s="171">
        <f t="shared" si="80"/>
        <v>3.2916592492132024E-2</v>
      </c>
      <c r="CT89" s="227"/>
      <c r="CU89" s="60">
        <f t="shared" si="114"/>
        <v>10.176528472657735</v>
      </c>
      <c r="CV89" s="60">
        <f t="shared" ref="CV89:CV152" si="137">AY89*$M89</f>
        <v>4.7889545753683453</v>
      </c>
      <c r="CW89" s="60">
        <f t="shared" si="127"/>
        <v>0.89792898288156475</v>
      </c>
      <c r="CX89" s="60">
        <f t="shared" si="128"/>
        <v>0.29930966096052158</v>
      </c>
      <c r="CY89" s="60">
        <f t="shared" si="129"/>
        <v>5.6868835582499093</v>
      </c>
      <c r="CZ89" s="60">
        <f t="shared" ref="CZ89:CZ152" si="138">BC89*$M89</f>
        <v>47.590236092722932</v>
      </c>
      <c r="DA89" s="60">
        <f t="shared" ref="DA89:DA152" si="139">BD89*$M89</f>
        <v>106.55423930194567</v>
      </c>
      <c r="DB89" s="60">
        <f t="shared" si="130"/>
        <v>1.7958579657631295</v>
      </c>
      <c r="DC89" s="60">
        <f t="shared" si="131"/>
        <v>1.7958579657631295</v>
      </c>
      <c r="DD89" s="60">
        <f t="shared" si="132"/>
        <v>104.1597620142615</v>
      </c>
      <c r="DE89" s="60">
        <f t="shared" si="133"/>
        <v>179.28648691535241</v>
      </c>
      <c r="DF89" s="60">
        <f t="shared" si="134"/>
        <v>85.602563034709164</v>
      </c>
      <c r="DG89" s="171">
        <f t="shared" si="135"/>
        <v>67.344673716117356</v>
      </c>
      <c r="DM89" s="22">
        <v>1.7958579657631295</v>
      </c>
      <c r="DN89" s="22">
        <v>0.4088089335648955</v>
      </c>
    </row>
    <row r="90" spans="1:118" s="22" customFormat="1">
      <c r="A90" s="22" t="s">
        <v>224</v>
      </c>
      <c r="B90" s="156">
        <v>8</v>
      </c>
      <c r="C90" s="156">
        <v>2</v>
      </c>
      <c r="D90" s="156">
        <v>3</v>
      </c>
      <c r="E90" s="23" t="s">
        <v>332</v>
      </c>
      <c r="F90" s="24" t="s">
        <v>358</v>
      </c>
      <c r="G90" s="46">
        <v>1.024</v>
      </c>
      <c r="H90" s="39">
        <v>30.542000000000002</v>
      </c>
      <c r="I90" s="46">
        <f t="shared" si="115"/>
        <v>29.826171875</v>
      </c>
      <c r="J90" s="39">
        <v>29.251893939393938</v>
      </c>
      <c r="K90" s="39">
        <f t="shared" si="103"/>
        <v>872.47201630563438</v>
      </c>
      <c r="L90" s="39">
        <v>9.9538258575197887</v>
      </c>
      <c r="M90" s="39">
        <f t="shared" si="108"/>
        <v>296.88452084020446</v>
      </c>
      <c r="N90" s="149"/>
      <c r="O90" s="39" t="s">
        <v>188</v>
      </c>
      <c r="P90" s="39">
        <v>0.67224542215718708</v>
      </c>
      <c r="Q90" s="39">
        <v>0.12329196217296931</v>
      </c>
      <c r="R90" s="39">
        <v>0.59084114180425884</v>
      </c>
      <c r="S90" s="39">
        <v>6.3271107379497996E-2</v>
      </c>
      <c r="T90" s="39">
        <v>0.9730958063030537</v>
      </c>
      <c r="U90" s="39">
        <v>2.9496744540212214</v>
      </c>
      <c r="V90" s="39" t="s">
        <v>188</v>
      </c>
      <c r="W90" s="39" t="s">
        <v>188</v>
      </c>
      <c r="X90" s="39" t="s">
        <v>188</v>
      </c>
      <c r="Y90" s="39">
        <v>1.0945082592400446E-2</v>
      </c>
      <c r="Z90" s="39" t="s">
        <v>188</v>
      </c>
      <c r="AA90" s="39">
        <v>9.4391699249118239E-4</v>
      </c>
      <c r="AB90" s="39">
        <v>0.11299418897240035</v>
      </c>
      <c r="AC90" s="39">
        <v>1.5758156782363065E-3</v>
      </c>
      <c r="AD90" s="39">
        <v>5.7672566300805779E-4</v>
      </c>
      <c r="AE90" s="39">
        <v>1.6071201577152912E-3</v>
      </c>
      <c r="AF90" s="39" t="s">
        <v>188</v>
      </c>
      <c r="AG90" s="39">
        <v>1.2030805105577613E-3</v>
      </c>
      <c r="AH90" s="39">
        <v>8.1267999236658284E-3</v>
      </c>
      <c r="AI90" s="39">
        <v>2.2907051332795975E-3</v>
      </c>
      <c r="AJ90" s="39">
        <v>1.8147907964257892E-3</v>
      </c>
      <c r="AK90" s="39">
        <v>2.2165555964609586E-3</v>
      </c>
      <c r="AL90" s="39" t="s">
        <v>188</v>
      </c>
      <c r="AM90" s="39">
        <v>1.4689479683308619E-3</v>
      </c>
      <c r="AN90" s="39" t="s">
        <v>188</v>
      </c>
      <c r="AO90" s="39" t="s">
        <v>188</v>
      </c>
      <c r="AP90" s="39" t="s">
        <v>188</v>
      </c>
      <c r="AQ90" s="39" t="s">
        <v>188</v>
      </c>
      <c r="AR90" s="39" t="s">
        <v>188</v>
      </c>
      <c r="AS90" s="39">
        <v>4.5285847846163809E-4</v>
      </c>
      <c r="AT90" s="39">
        <v>9.497601455828189E-3</v>
      </c>
      <c r="AU90" s="39">
        <v>3.818309491680663E-3</v>
      </c>
      <c r="AV90" s="149">
        <v>4.7671759382909018E-2</v>
      </c>
      <c r="AW90" s="208"/>
      <c r="AX90" s="46">
        <v>3.1E-2</v>
      </c>
      <c r="AY90" s="46">
        <v>1.0999999999999999E-2</v>
      </c>
      <c r="AZ90" s="46">
        <v>3.0000000000000001E-3</v>
      </c>
      <c r="BA90" s="46">
        <v>1E-3</v>
      </c>
      <c r="BB90" s="46">
        <v>1.7999999999999999E-2</v>
      </c>
      <c r="BC90" s="46">
        <v>0.122</v>
      </c>
      <c r="BD90" s="46">
        <v>0.247</v>
      </c>
      <c r="BE90" s="46">
        <v>1E-3</v>
      </c>
      <c r="BF90" s="46">
        <v>5.0000000000000001E-3</v>
      </c>
      <c r="BG90" s="46">
        <v>0.34799999999999998</v>
      </c>
      <c r="BH90" s="46">
        <v>0.48799999999999999</v>
      </c>
      <c r="BI90" s="39">
        <v>0.222</v>
      </c>
      <c r="BJ90" s="214">
        <v>0.16300000000000001</v>
      </c>
      <c r="BK90" s="139"/>
      <c r="BL90" s="60" t="s">
        <v>188</v>
      </c>
      <c r="BM90" s="60">
        <f t="shared" si="104"/>
        <v>0.58651531892171338</v>
      </c>
      <c r="BN90" s="60">
        <f t="shared" si="105"/>
        <v>0.10756878683132853</v>
      </c>
      <c r="BO90" s="60">
        <f t="shared" si="92"/>
        <v>0.51549236230628492</v>
      </c>
      <c r="BP90" s="60">
        <f t="shared" si="124"/>
        <v>5.5202270629280917E-2</v>
      </c>
      <c r="BQ90" s="60">
        <f t="shared" si="122"/>
        <v>0.84899886018378234</v>
      </c>
      <c r="BR90" s="60">
        <f t="shared" si="125"/>
        <v>2.5735084183451162</v>
      </c>
      <c r="BS90" s="60" t="s">
        <v>188</v>
      </c>
      <c r="BT90" s="60" t="s">
        <v>188</v>
      </c>
      <c r="BU90" s="60" t="s">
        <v>188</v>
      </c>
      <c r="BV90" s="60">
        <f>(Y90*$K90)/1000</f>
        <v>9.5492782780233175E-3</v>
      </c>
      <c r="BW90" s="60" t="s">
        <v>188</v>
      </c>
      <c r="BX90" s="60">
        <f>(AA90*$K90)/1000</f>
        <v>8.2354116166393225E-4</v>
      </c>
      <c r="BY90" s="60">
        <f t="shared" si="119"/>
        <v>9.8584267883570012E-2</v>
      </c>
      <c r="BZ90" s="60">
        <f t="shared" si="116"/>
        <v>1.374855082116861E-3</v>
      </c>
      <c r="CA90" s="60">
        <f>(AD90*$K90)/1000</f>
        <v>5.0317700205984399E-4</v>
      </c>
      <c r="CB90" s="60">
        <f>(AE90*$K90)/1000</f>
        <v>1.4021673644472891E-3</v>
      </c>
      <c r="CC90" s="60" t="s">
        <v>188</v>
      </c>
      <c r="CD90" s="60">
        <f>(AG90*$K90)/1000</f>
        <v>1.0496540788243419E-3</v>
      </c>
      <c r="CE90" s="60">
        <f>(AH90*$K90)/1000</f>
        <v>7.0904055155132008E-3</v>
      </c>
      <c r="CF90" s="60">
        <f>(AI90*$K90)/1000</f>
        <v>1.9985761263941171E-3</v>
      </c>
      <c r="CG90" s="60">
        <f t="shared" si="118"/>
        <v>1.5833541853305165E-3</v>
      </c>
      <c r="CH90" s="60">
        <f>(AK90*$K90)/1000</f>
        <v>1.9338827304978305E-3</v>
      </c>
      <c r="CI90" s="60" t="s">
        <v>188</v>
      </c>
      <c r="CJ90" s="60">
        <f>(AM90*$K90)/1000</f>
        <v>1.2816159957776923E-3</v>
      </c>
      <c r="CK90" s="60" t="s">
        <v>188</v>
      </c>
      <c r="CL90" s="60" t="s">
        <v>188</v>
      </c>
      <c r="CM90" s="60" t="s">
        <v>188</v>
      </c>
      <c r="CN90" s="60" t="s">
        <v>188</v>
      </c>
      <c r="CO90" s="60" t="s">
        <v>188</v>
      </c>
      <c r="CP90" s="60">
        <f t="shared" si="112"/>
        <v>3.9510634980452708E-4</v>
      </c>
      <c r="CQ90" s="60">
        <f t="shared" si="107"/>
        <v>8.2863914922337491E-3</v>
      </c>
      <c r="CR90" s="60">
        <f t="shared" si="99"/>
        <v>3.3313681810855701E-3</v>
      </c>
      <c r="CS90" s="171">
        <f t="shared" si="80"/>
        <v>4.1592276029643681E-2</v>
      </c>
      <c r="CT90" s="227"/>
      <c r="CU90" s="60">
        <f t="shared" si="114"/>
        <v>9.203420146046339</v>
      </c>
      <c r="CV90" s="60">
        <f t="shared" si="137"/>
        <v>3.2657297292422487</v>
      </c>
      <c r="CW90" s="60">
        <f t="shared" si="127"/>
        <v>0.89065356252061345</v>
      </c>
      <c r="CX90" s="60">
        <f t="shared" si="128"/>
        <v>0.29688452084020445</v>
      </c>
      <c r="CY90" s="60">
        <f t="shared" si="129"/>
        <v>5.3439213751236796</v>
      </c>
      <c r="CZ90" s="60">
        <f t="shared" si="138"/>
        <v>36.219911542504946</v>
      </c>
      <c r="DA90" s="60">
        <f t="shared" si="139"/>
        <v>73.330476647530503</v>
      </c>
      <c r="DB90" s="60">
        <f t="shared" si="130"/>
        <v>0.29688452084020445</v>
      </c>
      <c r="DC90" s="60">
        <f t="shared" si="131"/>
        <v>1.4844226042010222</v>
      </c>
      <c r="DD90" s="60">
        <f t="shared" si="132"/>
        <v>103.31581325239114</v>
      </c>
      <c r="DE90" s="60">
        <f t="shared" si="133"/>
        <v>144.87964617001978</v>
      </c>
      <c r="DF90" s="60">
        <f t="shared" si="134"/>
        <v>65.908363626525386</v>
      </c>
      <c r="DG90" s="171">
        <f t="shared" si="135"/>
        <v>48.39217689695333</v>
      </c>
      <c r="DM90" s="22">
        <v>1.4844226042010222</v>
      </c>
      <c r="DN90" s="22">
        <v>0.58651531892171338</v>
      </c>
    </row>
    <row r="91" spans="1:118" s="22" customFormat="1">
      <c r="A91" s="22" t="s">
        <v>224</v>
      </c>
      <c r="B91" s="156">
        <v>8</v>
      </c>
      <c r="C91" s="156">
        <v>3</v>
      </c>
      <c r="D91" s="156">
        <v>3</v>
      </c>
      <c r="E91" s="23" t="s">
        <v>332</v>
      </c>
      <c r="F91" s="24" t="s">
        <v>359</v>
      </c>
      <c r="G91" s="46">
        <v>1.0149999999999999</v>
      </c>
      <c r="H91" s="39">
        <v>30.542000000000002</v>
      </c>
      <c r="I91" s="46">
        <f t="shared" si="115"/>
        <v>30.090640394088673</v>
      </c>
      <c r="J91" s="39">
        <v>30.693069306930692</v>
      </c>
      <c r="K91" s="39">
        <f t="shared" si="103"/>
        <v>923.57411110569194</v>
      </c>
      <c r="L91" s="39">
        <v>10.145310435931307</v>
      </c>
      <c r="M91" s="39">
        <f t="shared" si="108"/>
        <v>305.27888801400394</v>
      </c>
      <c r="N91" s="149"/>
      <c r="O91" s="39" t="s">
        <v>188</v>
      </c>
      <c r="P91" s="39">
        <v>0.36486806730830595</v>
      </c>
      <c r="Q91" s="39">
        <v>3.4478618398182635E-2</v>
      </c>
      <c r="R91" s="39">
        <v>0.14187361927294309</v>
      </c>
      <c r="S91" s="39">
        <v>4.4020710518472193E-2</v>
      </c>
      <c r="T91" s="39">
        <v>0.86949169196805753</v>
      </c>
      <c r="U91" s="39">
        <v>1.4714206569803745</v>
      </c>
      <c r="V91" s="39" t="s">
        <v>188</v>
      </c>
      <c r="W91" s="39" t="s">
        <v>188</v>
      </c>
      <c r="X91" s="39" t="s">
        <v>188</v>
      </c>
      <c r="Y91" s="39">
        <v>9.3071419834121175E-4</v>
      </c>
      <c r="Z91" s="39" t="s">
        <v>188</v>
      </c>
      <c r="AA91" s="39" t="s">
        <v>188</v>
      </c>
      <c r="AB91" s="39">
        <v>4.3724461647312446E-2</v>
      </c>
      <c r="AC91" s="39">
        <v>1.2489667872991738E-3</v>
      </c>
      <c r="AD91" s="39" t="s">
        <v>188</v>
      </c>
      <c r="AE91" s="39" t="s">
        <v>188</v>
      </c>
      <c r="AF91" s="39" t="s">
        <v>188</v>
      </c>
      <c r="AG91" s="39" t="s">
        <v>188</v>
      </c>
      <c r="AH91" s="39" t="s">
        <v>188</v>
      </c>
      <c r="AI91" s="39" t="s">
        <v>188</v>
      </c>
      <c r="AJ91" s="39">
        <v>9.3412916313942852E-4</v>
      </c>
      <c r="AK91" s="39" t="s">
        <v>188</v>
      </c>
      <c r="AL91" s="39" t="s">
        <v>188</v>
      </c>
      <c r="AM91" s="39" t="s">
        <v>188</v>
      </c>
      <c r="AN91" s="39" t="s">
        <v>188</v>
      </c>
      <c r="AO91" s="39" t="s">
        <v>188</v>
      </c>
      <c r="AP91" s="39" t="s">
        <v>188</v>
      </c>
      <c r="AQ91" s="39" t="s">
        <v>188</v>
      </c>
      <c r="AR91" s="39" t="s">
        <v>188</v>
      </c>
      <c r="AS91" s="39">
        <v>-1.5587960597220288E-4</v>
      </c>
      <c r="AT91" s="39">
        <v>3.9281106417550209E-3</v>
      </c>
      <c r="AU91" s="39">
        <v>3.2170713613667869E-3</v>
      </c>
      <c r="AV91" s="149">
        <v>2.1058014811669277E-2</v>
      </c>
      <c r="AW91" s="208"/>
      <c r="AX91" s="46">
        <v>2.1999999999999999E-2</v>
      </c>
      <c r="AY91" s="46">
        <v>6.0000000000000001E-3</v>
      </c>
      <c r="AZ91" s="46">
        <v>2E-3</v>
      </c>
      <c r="BA91" s="46">
        <v>1E-3</v>
      </c>
      <c r="BB91" s="46">
        <v>1.0999999999999999E-2</v>
      </c>
      <c r="BC91" s="46">
        <v>0.17799999999999999</v>
      </c>
      <c r="BD91" s="46">
        <v>0.11899999999999999</v>
      </c>
      <c r="BE91" s="46">
        <v>1.2999999999999999E-2</v>
      </c>
      <c r="BF91" s="46">
        <v>2E-3</v>
      </c>
      <c r="BG91" s="46">
        <v>0.23200000000000001</v>
      </c>
      <c r="BH91" s="46">
        <v>0.30299999999999999</v>
      </c>
      <c r="BI91" s="39">
        <v>9.6000000000000002E-2</v>
      </c>
      <c r="BJ91" s="214">
        <v>8.5000000000000006E-2</v>
      </c>
      <c r="BK91" s="139"/>
      <c r="BL91" s="60" t="s">
        <v>188</v>
      </c>
      <c r="BM91" s="60">
        <f t="shared" si="104"/>
        <v>0.33698270093512045</v>
      </c>
      <c r="BN91" s="60">
        <f t="shared" si="105"/>
        <v>3.1843559339253882E-2</v>
      </c>
      <c r="BO91" s="60">
        <f t="shared" si="92"/>
        <v>0.13103080180935578</v>
      </c>
      <c r="BP91" s="60">
        <f t="shared" si="124"/>
        <v>4.0656388587338936E-2</v>
      </c>
      <c r="BQ91" s="60">
        <f t="shared" si="122"/>
        <v>0.80304001652318291</v>
      </c>
      <c r="BR91" s="60">
        <f t="shared" si="125"/>
        <v>1.3589660253332025</v>
      </c>
      <c r="BS91" s="60" t="s">
        <v>188</v>
      </c>
      <c r="BT91" s="60" t="s">
        <v>188</v>
      </c>
      <c r="BU91" s="60" t="s">
        <v>188</v>
      </c>
      <c r="BV91" s="60">
        <f>(Y91*$K91)/1000</f>
        <v>8.5958353842643129E-4</v>
      </c>
      <c r="BW91" s="60" t="s">
        <v>188</v>
      </c>
      <c r="BX91" s="60" t="s">
        <v>188</v>
      </c>
      <c r="BY91" s="60">
        <f t="shared" si="119"/>
        <v>4.0382780799491515E-2</v>
      </c>
      <c r="BZ91" s="60">
        <f t="shared" si="116"/>
        <v>1.1535133903803662E-3</v>
      </c>
      <c r="CA91" s="60" t="s">
        <v>188</v>
      </c>
      <c r="CB91" s="60" t="s">
        <v>188</v>
      </c>
      <c r="CC91" s="60" t="s">
        <v>188</v>
      </c>
      <c r="CD91" s="60" t="s">
        <v>188</v>
      </c>
      <c r="CE91" s="60" t="s">
        <v>188</v>
      </c>
      <c r="CF91" s="60" t="s">
        <v>188</v>
      </c>
      <c r="CG91" s="60">
        <f t="shared" si="118"/>
        <v>8.6273751150440158E-4</v>
      </c>
      <c r="CH91" s="60" t="s">
        <v>188</v>
      </c>
      <c r="CI91" s="60" t="s">
        <v>188</v>
      </c>
      <c r="CJ91" s="60" t="s">
        <v>188</v>
      </c>
      <c r="CK91" s="60" t="s">
        <v>188</v>
      </c>
      <c r="CL91" s="60" t="s">
        <v>188</v>
      </c>
      <c r="CM91" s="60" t="s">
        <v>188</v>
      </c>
      <c r="CN91" s="60" t="s">
        <v>188</v>
      </c>
      <c r="CO91" s="60" t="s">
        <v>188</v>
      </c>
      <c r="CP91" s="60">
        <f t="shared" si="112"/>
        <v>-1.4396636852528278E-4</v>
      </c>
      <c r="CQ91" s="60">
        <f t="shared" si="107"/>
        <v>3.6279012942837027E-3</v>
      </c>
      <c r="CR91" s="60">
        <f t="shared" si="99"/>
        <v>2.9712038229379083E-3</v>
      </c>
      <c r="CS91" s="171">
        <f t="shared" si="80"/>
        <v>1.9448637311337946E-2</v>
      </c>
      <c r="CT91" s="227"/>
      <c r="CU91" s="60">
        <f t="shared" si="114"/>
        <v>6.7161355363080864</v>
      </c>
      <c r="CV91" s="60">
        <f t="shared" si="137"/>
        <v>1.8316733280840236</v>
      </c>
      <c r="CW91" s="60">
        <f t="shared" si="127"/>
        <v>0.61055777602800787</v>
      </c>
      <c r="CX91" s="60">
        <f t="shared" si="128"/>
        <v>0.30527888801400394</v>
      </c>
      <c r="CY91" s="60">
        <f t="shared" si="129"/>
        <v>3.3580677681540432</v>
      </c>
      <c r="CZ91" s="60">
        <f t="shared" si="138"/>
        <v>54.339642066492701</v>
      </c>
      <c r="DA91" s="60">
        <f t="shared" si="139"/>
        <v>36.32818767366647</v>
      </c>
      <c r="DB91" s="60">
        <f t="shared" si="130"/>
        <v>3.9686255441820508</v>
      </c>
      <c r="DC91" s="60">
        <f t="shared" si="131"/>
        <v>0.61055777602800787</v>
      </c>
      <c r="DD91" s="60">
        <f t="shared" si="132"/>
        <v>70.824702019248917</v>
      </c>
      <c r="DE91" s="60">
        <f t="shared" si="133"/>
        <v>92.499503068243186</v>
      </c>
      <c r="DF91" s="60">
        <f t="shared" si="134"/>
        <v>29.306773249344378</v>
      </c>
      <c r="DG91" s="171">
        <f t="shared" si="135"/>
        <v>25.948705481190338</v>
      </c>
      <c r="DM91" s="22">
        <v>0.61055777602800787</v>
      </c>
      <c r="DN91" s="22">
        <v>0.33698270093512045</v>
      </c>
    </row>
    <row r="92" spans="1:118" s="22" customFormat="1">
      <c r="A92" s="22" t="s">
        <v>225</v>
      </c>
      <c r="B92" s="156">
        <v>9</v>
      </c>
      <c r="C92" s="156">
        <v>1</v>
      </c>
      <c r="D92" s="156">
        <v>3</v>
      </c>
      <c r="E92" s="23" t="s">
        <v>332</v>
      </c>
      <c r="F92" s="24" t="s">
        <v>360</v>
      </c>
      <c r="G92" s="46">
        <v>1.008</v>
      </c>
      <c r="H92" s="39">
        <v>30.542000000000002</v>
      </c>
      <c r="I92" s="46">
        <f t="shared" si="115"/>
        <v>30.299603174603178</v>
      </c>
      <c r="J92" s="39">
        <v>30.527272727272727</v>
      </c>
      <c r="K92" s="39">
        <f t="shared" si="103"/>
        <v>924.96424963924972</v>
      </c>
      <c r="L92" s="39">
        <v>10.022651565622919</v>
      </c>
      <c r="M92" s="39">
        <f t="shared" si="108"/>
        <v>303.68236519568973</v>
      </c>
      <c r="N92" s="149"/>
      <c r="O92" s="39" t="s">
        <v>188</v>
      </c>
      <c r="P92" s="39">
        <v>0.40037501195321951</v>
      </c>
      <c r="Q92" s="39">
        <v>4.0481512755767161E-2</v>
      </c>
      <c r="R92" s="39">
        <v>4.0544233638387606E-2</v>
      </c>
      <c r="S92" s="39">
        <v>3.8056114095822206E-2</v>
      </c>
      <c r="T92" s="39">
        <v>0.69217738858303712</v>
      </c>
      <c r="U92" s="39" t="s">
        <v>188</v>
      </c>
      <c r="V92" s="39" t="s">
        <v>188</v>
      </c>
      <c r="W92" s="39" t="s">
        <v>188</v>
      </c>
      <c r="X92" s="39" t="s">
        <v>188</v>
      </c>
      <c r="Y92" s="39">
        <v>-2.3322808345481878E-4</v>
      </c>
      <c r="Z92" s="39" t="s">
        <v>188</v>
      </c>
      <c r="AA92" s="39" t="s">
        <v>188</v>
      </c>
      <c r="AB92" s="39">
        <v>1.7083786479230641E-2</v>
      </c>
      <c r="AC92" s="39" t="s">
        <v>188</v>
      </c>
      <c r="AD92" s="39" t="s">
        <v>188</v>
      </c>
      <c r="AE92" s="39" t="s">
        <v>188</v>
      </c>
      <c r="AF92" s="39" t="s">
        <v>188</v>
      </c>
      <c r="AG92" s="39" t="s">
        <v>188</v>
      </c>
      <c r="AH92" s="39" t="s">
        <v>188</v>
      </c>
      <c r="AI92" s="39" t="s">
        <v>188</v>
      </c>
      <c r="AJ92" s="39">
        <v>6.4250574040563245E-4</v>
      </c>
      <c r="AK92" s="39" t="s">
        <v>188</v>
      </c>
      <c r="AL92" s="39" t="s">
        <v>188</v>
      </c>
      <c r="AM92" s="39" t="s">
        <v>188</v>
      </c>
      <c r="AN92" s="39" t="s">
        <v>188</v>
      </c>
      <c r="AO92" s="39" t="s">
        <v>188</v>
      </c>
      <c r="AP92" s="39" t="s">
        <v>188</v>
      </c>
      <c r="AQ92" s="39" t="s">
        <v>188</v>
      </c>
      <c r="AR92" s="39" t="s">
        <v>188</v>
      </c>
      <c r="AS92" s="39">
        <v>1.23336088922398E-4</v>
      </c>
      <c r="AT92" s="39">
        <v>6.8934866354218435E-3</v>
      </c>
      <c r="AU92" s="39">
        <v>5.9231745125086358E-4</v>
      </c>
      <c r="AV92" s="149">
        <v>1.1569134689469924E-2</v>
      </c>
      <c r="AW92" s="208"/>
      <c r="AX92" s="46">
        <v>1.7000000000000001E-2</v>
      </c>
      <c r="AY92" s="46">
        <v>8.9999999999999993E-3</v>
      </c>
      <c r="AZ92" s="46">
        <v>2E-3</v>
      </c>
      <c r="BA92" s="46">
        <v>1E-3</v>
      </c>
      <c r="BB92" s="46">
        <v>3.0000000000000001E-3</v>
      </c>
      <c r="BC92" s="46">
        <v>0.39200000000000002</v>
      </c>
      <c r="BD92" s="46">
        <v>0.247</v>
      </c>
      <c r="BE92" s="46">
        <v>2E-3</v>
      </c>
      <c r="BF92" s="46">
        <v>4.0000000000000001E-3</v>
      </c>
      <c r="BG92" s="46">
        <v>8.1000000000000003E-2</v>
      </c>
      <c r="BH92" s="46">
        <v>0.248</v>
      </c>
      <c r="BI92" s="39">
        <v>0.40699999999999997</v>
      </c>
      <c r="BJ92" s="214">
        <v>0.154</v>
      </c>
      <c r="BK92" s="139"/>
      <c r="BL92" s="60" t="s">
        <v>188</v>
      </c>
      <c r="BM92" s="60">
        <f t="shared" si="104"/>
        <v>0.3703325725056153</v>
      </c>
      <c r="BN92" s="60">
        <f t="shared" si="105"/>
        <v>3.744395207039989E-2</v>
      </c>
      <c r="BO92" s="60">
        <f t="shared" si="92"/>
        <v>3.7501966644529615E-2</v>
      </c>
      <c r="BP92" s="60">
        <f t="shared" si="124"/>
        <v>3.5200545018827863E-2</v>
      </c>
      <c r="BQ92" s="60">
        <f t="shared" si="122"/>
        <v>0.64023933884796425</v>
      </c>
      <c r="BR92" s="60" t="s">
        <v>188</v>
      </c>
      <c r="BS92" s="60" t="s">
        <v>188</v>
      </c>
      <c r="BT92" s="60" t="s">
        <v>188</v>
      </c>
      <c r="BU92" s="60" t="s">
        <v>188</v>
      </c>
      <c r="BV92" s="60">
        <f>(Y92*$K92)/1000</f>
        <v>-2.1572763920758674E-4</v>
      </c>
      <c r="BW92" s="60" t="s">
        <v>188</v>
      </c>
      <c r="BX92" s="60" t="s">
        <v>188</v>
      </c>
      <c r="BY92" s="60">
        <f t="shared" si="119"/>
        <v>1.5801891741758729E-2</v>
      </c>
      <c r="BZ92" s="60" t="s">
        <v>188</v>
      </c>
      <c r="CA92" s="60" t="s">
        <v>188</v>
      </c>
      <c r="CB92" s="60" t="s">
        <v>188</v>
      </c>
      <c r="CC92" s="60" t="s">
        <v>188</v>
      </c>
      <c r="CD92" s="60" t="s">
        <v>188</v>
      </c>
      <c r="CE92" s="60" t="s">
        <v>188</v>
      </c>
      <c r="CF92" s="60" t="s">
        <v>188</v>
      </c>
      <c r="CG92" s="60">
        <f t="shared" si="118"/>
        <v>5.9429484006320648E-4</v>
      </c>
      <c r="CH92" s="60" t="s">
        <v>188</v>
      </c>
      <c r="CI92" s="60" t="s">
        <v>188</v>
      </c>
      <c r="CJ92" s="60" t="s">
        <v>188</v>
      </c>
      <c r="CK92" s="60" t="s">
        <v>188</v>
      </c>
      <c r="CL92" s="60" t="s">
        <v>188</v>
      </c>
      <c r="CM92" s="60" t="s">
        <v>188</v>
      </c>
      <c r="CN92" s="60" t="s">
        <v>188</v>
      </c>
      <c r="CO92" s="60" t="s">
        <v>188</v>
      </c>
      <c r="CP92" s="60">
        <f t="shared" si="112"/>
        <v>1.1408147294354565E-4</v>
      </c>
      <c r="CQ92" s="60">
        <f t="shared" si="107"/>
        <v>6.3762286931311613E-3</v>
      </c>
      <c r="CR92" s="60">
        <f t="shared" si="99"/>
        <v>5.478724668444879E-4</v>
      </c>
      <c r="CS92" s="171">
        <f t="shared" si="80"/>
        <v>1.0701035987020963E-2</v>
      </c>
      <c r="CT92" s="227"/>
      <c r="CU92" s="60">
        <f t="shared" si="114"/>
        <v>5.1626002083267259</v>
      </c>
      <c r="CV92" s="60">
        <f t="shared" si="137"/>
        <v>2.7331412867612075</v>
      </c>
      <c r="CW92" s="60">
        <f t="shared" si="127"/>
        <v>0.6073647303913795</v>
      </c>
      <c r="CX92" s="60">
        <f t="shared" si="128"/>
        <v>0.30368236519568975</v>
      </c>
      <c r="CY92" s="60">
        <f t="shared" si="129"/>
        <v>0.9110470955870692</v>
      </c>
      <c r="CZ92" s="60">
        <f t="shared" si="138"/>
        <v>119.04348715671038</v>
      </c>
      <c r="DA92" s="60">
        <f t="shared" si="139"/>
        <v>75.009544203335366</v>
      </c>
      <c r="DB92" s="60">
        <f t="shared" si="130"/>
        <v>0.6073647303913795</v>
      </c>
      <c r="DC92" s="60">
        <f t="shared" si="131"/>
        <v>1.214729460782759</v>
      </c>
      <c r="DD92" s="60">
        <f t="shared" si="132"/>
        <v>24.59827158085087</v>
      </c>
      <c r="DE92" s="60">
        <f t="shared" si="133"/>
        <v>75.31322656853105</v>
      </c>
      <c r="DF92" s="60">
        <f t="shared" si="134"/>
        <v>123.59872263464571</v>
      </c>
      <c r="DG92" s="171">
        <f t="shared" si="135"/>
        <v>46.767084240136221</v>
      </c>
      <c r="DM92" s="22">
        <v>1.214729460782759</v>
      </c>
      <c r="DN92" s="22">
        <v>0.3703325725056153</v>
      </c>
    </row>
    <row r="93" spans="1:118" s="22" customFormat="1">
      <c r="A93" s="22" t="s">
        <v>225</v>
      </c>
      <c r="B93" s="156">
        <v>9</v>
      </c>
      <c r="C93" s="156">
        <v>2</v>
      </c>
      <c r="D93" s="156">
        <v>3</v>
      </c>
      <c r="E93" s="23" t="s">
        <v>332</v>
      </c>
      <c r="F93" s="24" t="s">
        <v>361</v>
      </c>
      <c r="G93" s="46">
        <v>1.0049999999999999</v>
      </c>
      <c r="H93" s="39">
        <v>30.542000000000002</v>
      </c>
      <c r="I93" s="46">
        <f t="shared" si="115"/>
        <v>30.390049751243787</v>
      </c>
      <c r="J93" s="39">
        <v>31.301810865191147</v>
      </c>
      <c r="K93" s="39">
        <f t="shared" si="103"/>
        <v>951.26358949718224</v>
      </c>
      <c r="L93" s="39">
        <v>10.012541254125413</v>
      </c>
      <c r="M93" s="39">
        <f t="shared" si="108"/>
        <v>304.28162684925218</v>
      </c>
      <c r="N93" s="149"/>
      <c r="O93" s="39" t="s">
        <v>188</v>
      </c>
      <c r="P93" s="39">
        <v>0.49296456045303222</v>
      </c>
      <c r="Q93" s="39">
        <v>0.25375690446653365</v>
      </c>
      <c r="R93" s="39">
        <v>0.11250603661175447</v>
      </c>
      <c r="S93" s="39">
        <v>1.8490984564963269E-2</v>
      </c>
      <c r="T93" s="39">
        <v>0.74925654003534392</v>
      </c>
      <c r="U93" s="39">
        <v>0.12312972202246322</v>
      </c>
      <c r="V93" s="39" t="s">
        <v>188</v>
      </c>
      <c r="W93" s="39" t="s">
        <v>188</v>
      </c>
      <c r="X93" s="39" t="s">
        <v>188</v>
      </c>
      <c r="Y93" s="39">
        <v>3.4457147729157406E-6</v>
      </c>
      <c r="Z93" s="39">
        <v>1.139645931332858E-2</v>
      </c>
      <c r="AA93" s="39">
        <v>3.7771294141622322E-2</v>
      </c>
      <c r="AB93" s="39">
        <v>3.1773531746677186E-2</v>
      </c>
      <c r="AC93" s="39">
        <v>3.1968227967728805E-3</v>
      </c>
      <c r="AD93" s="39">
        <v>1.8734610824255339E-3</v>
      </c>
      <c r="AE93" s="39" t="s">
        <v>188</v>
      </c>
      <c r="AF93" s="39" t="s">
        <v>188</v>
      </c>
      <c r="AG93" s="39" t="s">
        <v>188</v>
      </c>
      <c r="AH93" s="39" t="s">
        <v>188</v>
      </c>
      <c r="AI93" s="39" t="s">
        <v>188</v>
      </c>
      <c r="AJ93" s="39">
        <v>8.4211971495238495E-4</v>
      </c>
      <c r="AK93" s="39" t="s">
        <v>188</v>
      </c>
      <c r="AL93" s="39" t="s">
        <v>188</v>
      </c>
      <c r="AM93" s="39" t="s">
        <v>188</v>
      </c>
      <c r="AN93" s="39" t="s">
        <v>188</v>
      </c>
      <c r="AO93" s="39" t="s">
        <v>188</v>
      </c>
      <c r="AP93" s="39" t="s">
        <v>188</v>
      </c>
      <c r="AQ93" s="39" t="s">
        <v>188</v>
      </c>
      <c r="AR93" s="39" t="s">
        <v>188</v>
      </c>
      <c r="AS93" s="39">
        <v>1.4768723666161635E-2</v>
      </c>
      <c r="AT93" s="39">
        <v>2.9374551146462258E-2</v>
      </c>
      <c r="AU93" s="39">
        <v>5.2724395976386134E-3</v>
      </c>
      <c r="AV93" s="149">
        <v>3.7594306922395106E-2</v>
      </c>
      <c r="AW93" s="208"/>
      <c r="AX93" s="46">
        <v>2.4E-2</v>
      </c>
      <c r="AY93" s="46">
        <v>5.0000000000000001E-3</v>
      </c>
      <c r="AZ93" s="46">
        <v>2E-3</v>
      </c>
      <c r="BA93" s="46">
        <v>1E-3</v>
      </c>
      <c r="BB93" s="46">
        <v>8.9999999999999993E-3</v>
      </c>
      <c r="BC93" s="46">
        <v>0.26300000000000001</v>
      </c>
      <c r="BD93" s="46">
        <v>9.8000000000000004E-2</v>
      </c>
      <c r="BE93" s="46">
        <v>5.0000000000000001E-3</v>
      </c>
      <c r="BF93" s="46">
        <v>2E-3</v>
      </c>
      <c r="BG93" s="46">
        <v>9.9000000000000005E-2</v>
      </c>
      <c r="BH93" s="46">
        <v>0.33600000000000002</v>
      </c>
      <c r="BI93" s="39">
        <v>0.27700000000000002</v>
      </c>
      <c r="BJ93" s="214">
        <v>8.1000000000000003E-2</v>
      </c>
      <c r="BK93" s="139"/>
      <c r="BL93" s="60" t="s">
        <v>188</v>
      </c>
      <c r="BM93" s="60">
        <f t="shared" si="104"/>
        <v>0.46893923727145209</v>
      </c>
      <c r="BN93" s="60">
        <f t="shared" si="105"/>
        <v>0.24138970380252833</v>
      </c>
      <c r="BO93" s="60">
        <f t="shared" si="92"/>
        <v>0.10702289622739895</v>
      </c>
      <c r="BP93" s="60">
        <f t="shared" si="124"/>
        <v>1.7589800350603951E-2</v>
      </c>
      <c r="BQ93" s="60">
        <f t="shared" si="122"/>
        <v>0.71274046572826044</v>
      </c>
      <c r="BR93" s="60">
        <f t="shared" ref="BR93:BR124" si="140">(U93*$K93)/1000</f>
        <v>0.11712882134487862</v>
      </c>
      <c r="BS93" s="60" t="s">
        <v>188</v>
      </c>
      <c r="BT93" s="60" t="s">
        <v>188</v>
      </c>
      <c r="BU93" s="60" t="s">
        <v>188</v>
      </c>
      <c r="BV93" s="60">
        <f>(Y93*$K93)/1000</f>
        <v>3.2777830032672957E-6</v>
      </c>
      <c r="BW93" s="60">
        <f>(Z93*$K93)/1000</f>
        <v>1.0841036793955537E-2</v>
      </c>
      <c r="BX93" s="60">
        <f>(AA93*$K93)/1000</f>
        <v>3.5930456845113541E-2</v>
      </c>
      <c r="BY93" s="60">
        <f t="shared" si="119"/>
        <v>3.0225003860346815E-2</v>
      </c>
      <c r="BZ93" s="60">
        <f>(AC93*$K93)/1000</f>
        <v>3.0410211286445916E-3</v>
      </c>
      <c r="CA93" s="60">
        <f>(AD93*$K93)/1000</f>
        <v>1.7821553140513898E-3</v>
      </c>
      <c r="CB93" s="60" t="s">
        <v>188</v>
      </c>
      <c r="CC93" s="60" t="s">
        <v>188</v>
      </c>
      <c r="CD93" s="60" t="s">
        <v>188</v>
      </c>
      <c r="CE93" s="60" t="s">
        <v>188</v>
      </c>
      <c r="CF93" s="60" t="s">
        <v>188</v>
      </c>
      <c r="CG93" s="60">
        <f t="shared" si="118"/>
        <v>8.0107782283194958E-4</v>
      </c>
      <c r="CH93" s="60" t="s">
        <v>188</v>
      </c>
      <c r="CI93" s="60" t="s">
        <v>188</v>
      </c>
      <c r="CJ93" s="60" t="s">
        <v>188</v>
      </c>
      <c r="CK93" s="60" t="s">
        <v>188</v>
      </c>
      <c r="CL93" s="60" t="s">
        <v>188</v>
      </c>
      <c r="CM93" s="60" t="s">
        <v>188</v>
      </c>
      <c r="CN93" s="60" t="s">
        <v>188</v>
      </c>
      <c r="CO93" s="60" t="s">
        <v>188</v>
      </c>
      <c r="CP93" s="60">
        <f t="shared" si="112"/>
        <v>1.4048949086964904E-2</v>
      </c>
      <c r="CQ93" s="60">
        <f t="shared" si="107"/>
        <v>2.7942940963452258E-2</v>
      </c>
      <c r="CR93" s="60">
        <f t="shared" si="99"/>
        <v>5.0154798170567866E-3</v>
      </c>
      <c r="CS93" s="171">
        <f t="shared" si="80"/>
        <v>3.5762095347656335E-2</v>
      </c>
      <c r="CT93" s="227"/>
      <c r="CU93" s="60">
        <f t="shared" si="114"/>
        <v>7.3027590443820527</v>
      </c>
      <c r="CV93" s="60">
        <f t="shared" si="137"/>
        <v>1.5214081342462609</v>
      </c>
      <c r="CW93" s="60">
        <f t="shared" si="127"/>
        <v>0.60856325369850439</v>
      </c>
      <c r="CX93" s="60">
        <f t="shared" si="128"/>
        <v>0.3042816268492522</v>
      </c>
      <c r="CY93" s="60">
        <f t="shared" si="129"/>
        <v>2.7385346416432692</v>
      </c>
      <c r="CZ93" s="60">
        <f t="shared" si="138"/>
        <v>80.026067861353326</v>
      </c>
      <c r="DA93" s="60">
        <f t="shared" si="139"/>
        <v>29.819599431226713</v>
      </c>
      <c r="DB93" s="60">
        <f t="shared" si="130"/>
        <v>1.5214081342462609</v>
      </c>
      <c r="DC93" s="60">
        <f t="shared" si="131"/>
        <v>0.60856325369850439</v>
      </c>
      <c r="DD93" s="60">
        <f t="shared" si="132"/>
        <v>30.123881058075966</v>
      </c>
      <c r="DE93" s="60">
        <f t="shared" si="133"/>
        <v>102.23862662134874</v>
      </c>
      <c r="DF93" s="60">
        <f t="shared" si="134"/>
        <v>84.286010637242867</v>
      </c>
      <c r="DG93" s="171">
        <f t="shared" si="135"/>
        <v>24.646811774789427</v>
      </c>
      <c r="DM93" s="22">
        <v>0.60856325369850439</v>
      </c>
      <c r="DN93" s="22">
        <v>0.46893923727145209</v>
      </c>
    </row>
    <row r="94" spans="1:118" s="69" customFormat="1">
      <c r="A94" s="69" t="s">
        <v>225</v>
      </c>
      <c r="B94" s="183">
        <v>9</v>
      </c>
      <c r="C94" s="183">
        <v>3</v>
      </c>
      <c r="D94" s="183">
        <v>3</v>
      </c>
      <c r="E94" s="70" t="s">
        <v>332</v>
      </c>
      <c r="F94" s="184" t="s">
        <v>362</v>
      </c>
      <c r="G94" s="71">
        <v>1.012</v>
      </c>
      <c r="H94" s="72">
        <v>30.542000000000002</v>
      </c>
      <c r="I94" s="71">
        <f t="shared" si="115"/>
        <v>30.179841897233203</v>
      </c>
      <c r="J94" s="72">
        <v>30.771894093686356</v>
      </c>
      <c r="K94" s="72">
        <f t="shared" si="103"/>
        <v>928.69089862585838</v>
      </c>
      <c r="L94" s="72">
        <v>10.088725817211474</v>
      </c>
      <c r="M94" s="72">
        <f t="shared" si="108"/>
        <v>304.47615010797711</v>
      </c>
      <c r="N94" s="185"/>
      <c r="O94" s="72" t="s">
        <v>188</v>
      </c>
      <c r="P94" s="72">
        <v>0.3413466275109388</v>
      </c>
      <c r="Q94" s="72">
        <v>3.3235962523078894E-2</v>
      </c>
      <c r="R94" s="72">
        <v>0.11458063906277789</v>
      </c>
      <c r="S94" s="72">
        <v>3.372441093578759E-2</v>
      </c>
      <c r="T94" s="72">
        <v>0.72770548312173744</v>
      </c>
      <c r="U94" s="72">
        <v>9.9660941434428652E-3</v>
      </c>
      <c r="V94" s="72" t="s">
        <v>188</v>
      </c>
      <c r="W94" s="72" t="s">
        <v>188</v>
      </c>
      <c r="X94" s="72" t="s">
        <v>188</v>
      </c>
      <c r="Y94" s="72" t="s">
        <v>188</v>
      </c>
      <c r="Z94" s="72" t="s">
        <v>188</v>
      </c>
      <c r="AA94" s="72" t="s">
        <v>188</v>
      </c>
      <c r="AB94" s="72">
        <v>2.7644581839263122E-2</v>
      </c>
      <c r="AC94" s="72">
        <v>1.4019058332385827E-3</v>
      </c>
      <c r="AD94" s="72" t="s">
        <v>188</v>
      </c>
      <c r="AE94" s="72" t="s">
        <v>188</v>
      </c>
      <c r="AF94" s="72" t="s">
        <v>188</v>
      </c>
      <c r="AG94" s="72" t="s">
        <v>188</v>
      </c>
      <c r="AH94" s="72" t="s">
        <v>188</v>
      </c>
      <c r="AI94" s="72" t="s">
        <v>188</v>
      </c>
      <c r="AJ94" s="72">
        <v>7.395818037517944E-4</v>
      </c>
      <c r="AK94" s="72" t="s">
        <v>188</v>
      </c>
      <c r="AL94" s="72" t="s">
        <v>188</v>
      </c>
      <c r="AM94" s="72" t="s">
        <v>188</v>
      </c>
      <c r="AN94" s="72" t="s">
        <v>188</v>
      </c>
      <c r="AO94" s="72" t="s">
        <v>188</v>
      </c>
      <c r="AP94" s="72" t="s">
        <v>188</v>
      </c>
      <c r="AQ94" s="72" t="s">
        <v>188</v>
      </c>
      <c r="AR94" s="72" t="s">
        <v>188</v>
      </c>
      <c r="AS94" s="72">
        <v>2.1821724264252401E-4</v>
      </c>
      <c r="AT94" s="72">
        <v>7.9838219283133571E-3</v>
      </c>
      <c r="AU94" s="72" t="s">
        <v>188</v>
      </c>
      <c r="AV94" s="185">
        <v>7.140123703026198E-3</v>
      </c>
      <c r="AW94" s="209"/>
      <c r="AX94" s="71">
        <v>0.02</v>
      </c>
      <c r="AY94" s="71">
        <v>5.0000000000000001E-3</v>
      </c>
      <c r="AZ94" s="71">
        <v>2E-3</v>
      </c>
      <c r="BA94" s="71">
        <v>1E-3</v>
      </c>
      <c r="BB94" s="71">
        <v>6.0000000000000001E-3</v>
      </c>
      <c r="BC94" s="71">
        <v>0.127</v>
      </c>
      <c r="BD94" s="71">
        <v>0.13400000000000001</v>
      </c>
      <c r="BE94" s="71">
        <v>1.4E-2</v>
      </c>
      <c r="BF94" s="71">
        <v>2E-3</v>
      </c>
      <c r="BG94" s="71">
        <v>8.2000000000000003E-2</v>
      </c>
      <c r="BH94" s="71">
        <v>0.28499999999999998</v>
      </c>
      <c r="BI94" s="72">
        <v>8.5999999999999993E-2</v>
      </c>
      <c r="BJ94" s="215">
        <v>0.09</v>
      </c>
      <c r="BK94" s="143"/>
      <c r="BL94" s="88" t="s">
        <v>188</v>
      </c>
      <c r="BM94" s="88">
        <f t="shared" si="104"/>
        <v>0.3170055062460399</v>
      </c>
      <c r="BN94" s="88">
        <f t="shared" si="105"/>
        <v>3.0865935902253491E-2</v>
      </c>
      <c r="BO94" s="88">
        <f t="shared" si="92"/>
        <v>0.10640999665633634</v>
      </c>
      <c r="BP94" s="88">
        <f t="shared" si="124"/>
        <v>3.13195534975843E-2</v>
      </c>
      <c r="BQ94" s="88">
        <f t="shared" si="122"/>
        <v>0.67581345905529078</v>
      </c>
      <c r="BR94" s="88">
        <f t="shared" si="140"/>
        <v>9.2554209258638599E-3</v>
      </c>
      <c r="BS94" s="88" t="s">
        <v>188</v>
      </c>
      <c r="BT94" s="88" t="s">
        <v>188</v>
      </c>
      <c r="BU94" s="88" t="s">
        <v>188</v>
      </c>
      <c r="BV94" s="88" t="s">
        <v>188</v>
      </c>
      <c r="BW94" s="88" t="s">
        <v>188</v>
      </c>
      <c r="BX94" s="88" t="s">
        <v>188</v>
      </c>
      <c r="BY94" s="88">
        <f t="shared" si="119"/>
        <v>2.5673271550441353E-2</v>
      </c>
      <c r="BZ94" s="88">
        <f t="shared" ref="BZ94:BZ104" si="141">(AC94*$K94)/1000</f>
        <v>1.3019371880591722E-3</v>
      </c>
      <c r="CA94" s="88" t="s">
        <v>188</v>
      </c>
      <c r="CB94" s="88" t="s">
        <v>188</v>
      </c>
      <c r="CC94" s="88" t="s">
        <v>188</v>
      </c>
      <c r="CD94" s="88" t="s">
        <v>188</v>
      </c>
      <c r="CE94" s="88" t="s">
        <v>188</v>
      </c>
      <c r="CF94" s="88" t="s">
        <v>188</v>
      </c>
      <c r="CG94" s="88">
        <f t="shared" si="118"/>
        <v>6.8684288993358723E-4</v>
      </c>
      <c r="CH94" s="88" t="s">
        <v>188</v>
      </c>
      <c r="CI94" s="88" t="s">
        <v>188</v>
      </c>
      <c r="CJ94" s="88" t="s">
        <v>188</v>
      </c>
      <c r="CK94" s="88" t="s">
        <v>188</v>
      </c>
      <c r="CL94" s="88" t="s">
        <v>188</v>
      </c>
      <c r="CM94" s="88" t="s">
        <v>188</v>
      </c>
      <c r="CN94" s="88" t="s">
        <v>188</v>
      </c>
      <c r="CO94" s="88" t="s">
        <v>188</v>
      </c>
      <c r="CP94" s="88">
        <f t="shared" si="112"/>
        <v>2.026563671653426E-4</v>
      </c>
      <c r="CQ94" s="88">
        <f t="shared" si="107"/>
        <v>7.4145027610741654E-3</v>
      </c>
      <c r="CR94" s="88" t="s">
        <v>188</v>
      </c>
      <c r="CS94" s="186">
        <f t="shared" si="80"/>
        <v>6.6309678980631913E-3</v>
      </c>
      <c r="CT94" s="228"/>
      <c r="CU94" s="88">
        <f t="shared" si="114"/>
        <v>6.0895230021595426</v>
      </c>
      <c r="CV94" s="88">
        <f t="shared" si="137"/>
        <v>1.5223807505398856</v>
      </c>
      <c r="CW94" s="88">
        <f t="shared" si="127"/>
        <v>0.60895230021595426</v>
      </c>
      <c r="CX94" s="88">
        <f t="shared" si="128"/>
        <v>0.30447615010797713</v>
      </c>
      <c r="CY94" s="88">
        <f t="shared" si="129"/>
        <v>1.8268569006478628</v>
      </c>
      <c r="CZ94" s="88">
        <f t="shared" si="138"/>
        <v>38.668471063713092</v>
      </c>
      <c r="DA94" s="88">
        <f t="shared" si="139"/>
        <v>40.799804114468934</v>
      </c>
      <c r="DB94" s="88">
        <f t="shared" si="130"/>
        <v>4.2626661015116794</v>
      </c>
      <c r="DC94" s="88">
        <f t="shared" si="131"/>
        <v>0.60895230021595426</v>
      </c>
      <c r="DD94" s="88">
        <f t="shared" si="132"/>
        <v>24.967044308854124</v>
      </c>
      <c r="DE94" s="88">
        <f t="shared" si="133"/>
        <v>86.775702780773472</v>
      </c>
      <c r="DF94" s="88">
        <f t="shared" si="134"/>
        <v>26.184948909286028</v>
      </c>
      <c r="DG94" s="186">
        <f t="shared" si="135"/>
        <v>27.402853509717939</v>
      </c>
      <c r="DM94" s="69">
        <v>0.60895230021595426</v>
      </c>
      <c r="DN94" s="69">
        <v>0.3170055062460399</v>
      </c>
    </row>
    <row r="95" spans="1:118" s="28" customFormat="1">
      <c r="A95" s="28" t="s">
        <v>262</v>
      </c>
      <c r="B95" s="157">
        <v>0</v>
      </c>
      <c r="C95" s="157">
        <v>1</v>
      </c>
      <c r="D95" s="157">
        <v>4</v>
      </c>
      <c r="E95" s="29" t="s">
        <v>363</v>
      </c>
      <c r="F95" s="30" t="s">
        <v>364</v>
      </c>
      <c r="G95" s="47">
        <v>1.0089999999999999</v>
      </c>
      <c r="H95" s="40">
        <v>30.515999999999998</v>
      </c>
      <c r="I95" s="47">
        <f t="shared" si="115"/>
        <v>30.243805748265611</v>
      </c>
      <c r="J95" s="40">
        <v>29.990019960079842</v>
      </c>
      <c r="K95" s="40">
        <f t="shared" si="103"/>
        <v>907.01233805926313</v>
      </c>
      <c r="L95" s="40">
        <v>10.010695187165776</v>
      </c>
      <c r="M95" s="40">
        <f t="shared" si="108"/>
        <v>302.76152064573921</v>
      </c>
      <c r="N95" s="150"/>
      <c r="O95" s="40">
        <v>0.3699191896843364</v>
      </c>
      <c r="P95" s="40">
        <v>7.4257109302661961</v>
      </c>
      <c r="Q95" s="40">
        <v>1.7035442791687061</v>
      </c>
      <c r="R95" s="40">
        <v>1.7471388458332904</v>
      </c>
      <c r="S95" s="40">
        <v>3.4873589006055585</v>
      </c>
      <c r="T95" s="40">
        <v>12.391080403296307</v>
      </c>
      <c r="U95" s="40">
        <v>9.2575406758814189</v>
      </c>
      <c r="V95" s="40">
        <v>27.254928254976598</v>
      </c>
      <c r="W95" s="40">
        <v>0.59765665495838682</v>
      </c>
      <c r="X95" s="40">
        <v>0.86949276005489873</v>
      </c>
      <c r="Y95" s="40">
        <v>3.0725760821948973</v>
      </c>
      <c r="Z95" s="40">
        <v>0.81344530067911791</v>
      </c>
      <c r="AA95" s="40">
        <v>0.46526903653380153</v>
      </c>
      <c r="AB95" s="40">
        <v>3.7952350996501204E-2</v>
      </c>
      <c r="AC95" s="40">
        <v>9.233531597275009E-2</v>
      </c>
      <c r="AD95" s="40">
        <v>3.2953280698651562E-2</v>
      </c>
      <c r="AE95" s="40">
        <v>1.6863280497057154</v>
      </c>
      <c r="AF95" s="40">
        <v>4.3968636455021741</v>
      </c>
      <c r="AG95" s="40">
        <v>0.64605228194256425</v>
      </c>
      <c r="AH95" s="40">
        <v>3.0032997157887453</v>
      </c>
      <c r="AI95" s="40">
        <v>0.74959726423750872</v>
      </c>
      <c r="AJ95" s="40">
        <v>0.18048035271315155</v>
      </c>
      <c r="AK95" s="40">
        <v>0.8004827665958314</v>
      </c>
      <c r="AL95" s="40">
        <v>0.1117994448229848</v>
      </c>
      <c r="AM95" s="40">
        <v>0.59227752137856915</v>
      </c>
      <c r="AN95" s="40">
        <v>0.11233889135290899</v>
      </c>
      <c r="AO95" s="40">
        <v>0.28348681064710757</v>
      </c>
      <c r="AP95" s="40">
        <v>3.754015820346334E-2</v>
      </c>
      <c r="AQ95" s="40">
        <v>0.21858445875293434</v>
      </c>
      <c r="AR95" s="40">
        <v>3.2798642415557244E-2</v>
      </c>
      <c r="AS95" s="40">
        <v>0.53357707902283624</v>
      </c>
      <c r="AT95" s="40">
        <v>0.24411139066116549</v>
      </c>
      <c r="AU95" s="40">
        <v>7.7327386653029392E-2</v>
      </c>
      <c r="AV95" s="150">
        <v>1.0243452290779362</v>
      </c>
      <c r="AW95" s="208"/>
      <c r="AX95" s="47" t="s">
        <v>188</v>
      </c>
      <c r="AY95" s="47">
        <v>0.48</v>
      </c>
      <c r="AZ95" s="47">
        <v>3.0000000000000001E-3</v>
      </c>
      <c r="BA95" s="47">
        <v>4.7E-2</v>
      </c>
      <c r="BB95" s="47">
        <v>2.1000000000000001E-2</v>
      </c>
      <c r="BC95" s="47">
        <v>0.98399999999999999</v>
      </c>
      <c r="BD95" s="47">
        <v>2.2970000000000002</v>
      </c>
      <c r="BE95" s="47" t="s">
        <v>188</v>
      </c>
      <c r="BF95" s="47">
        <v>5.0000000000000001E-3</v>
      </c>
      <c r="BG95" s="47">
        <v>6.5229999999999997</v>
      </c>
      <c r="BH95" s="47">
        <v>0.16600000000000001</v>
      </c>
      <c r="BI95" s="47">
        <v>1.1479999999999999</v>
      </c>
      <c r="BJ95" s="216">
        <v>2.1619999999999999</v>
      </c>
      <c r="BK95" s="139"/>
      <c r="BL95" s="61">
        <f t="shared" ref="BL95:BL126" si="142">(O95*$K95)/1000</f>
        <v>0.33552126912857799</v>
      </c>
      <c r="BM95" s="61">
        <f t="shared" si="104"/>
        <v>6.7352114326129682</v>
      </c>
      <c r="BN95" s="61">
        <f t="shared" si="105"/>
        <v>1.5451356796362903</v>
      </c>
      <c r="BO95" s="61">
        <f t="shared" si="92"/>
        <v>1.5846764894734151</v>
      </c>
      <c r="BP95" s="61">
        <f t="shared" si="124"/>
        <v>3.163077550090029</v>
      </c>
      <c r="BQ95" s="61">
        <f t="shared" si="122"/>
        <v>11.238862807674101</v>
      </c>
      <c r="BR95" s="61">
        <f t="shared" si="140"/>
        <v>8.3967036131099384</v>
      </c>
      <c r="BS95" s="61">
        <f t="shared" ref="BS95:BS110" si="143">(V95*$K95)/1000</f>
        <v>24.720556200183797</v>
      </c>
      <c r="BT95" s="61">
        <f t="shared" ref="BT95:BT110" si="144">(W95*$K95)/1000</f>
        <v>0.54208195997048469</v>
      </c>
      <c r="BU95" s="61">
        <f t="shared" ref="BU95:BU110" si="145">(X95*$K95)/1000</f>
        <v>0.78864066122299559</v>
      </c>
      <c r="BV95" s="61">
        <f t="shared" ref="BV95:BV110" si="146">(Y95*$K95)/1000</f>
        <v>2.7868644161765648</v>
      </c>
      <c r="BW95" s="61">
        <f t="shared" ref="BW95:BW110" si="147">(Z95*$K95)/1000</f>
        <v>0.73780492405228704</v>
      </c>
      <c r="BX95" s="61">
        <f t="shared" ref="BX95:BX110" si="148">(AA95*$K95)/1000</f>
        <v>0.42200475665310405</v>
      </c>
      <c r="BY95" s="61">
        <f t="shared" si="119"/>
        <v>3.4423250612182363E-2</v>
      </c>
      <c r="BZ95" s="61">
        <f t="shared" si="141"/>
        <v>8.3749270825884875E-2</v>
      </c>
      <c r="CA95" s="61">
        <f t="shared" ref="CA95:CA126" si="149">(AD95*$K95)/1000</f>
        <v>2.9889032173207142E-2</v>
      </c>
      <c r="CB95" s="61">
        <f t="shared" ref="CB95:CB126" si="150">(AE95*$K95)/1000</f>
        <v>1.5295203470984982</v>
      </c>
      <c r="CC95" s="61">
        <f t="shared" ref="CC95:CC126" si="151">(AF95*$K95)/1000</f>
        <v>3.988009575234702</v>
      </c>
      <c r="CD95" s="61">
        <f t="shared" ref="CD95:CD126" si="152">(AG95*$K95)/1000</f>
        <v>0.58597739075324751</v>
      </c>
      <c r="CE95" s="61">
        <f t="shared" ref="CE95:CE126" si="153">(AH95*$K95)/1000</f>
        <v>2.7240298971102703</v>
      </c>
      <c r="CF95" s="61">
        <f t="shared" ref="CF95:CF126" si="154">(AI95*$K95)/1000</f>
        <v>0.67989396723889006</v>
      </c>
      <c r="CG95" s="61">
        <f t="shared" si="118"/>
        <v>0.16369790668811607</v>
      </c>
      <c r="CH95" s="61">
        <f t="shared" ref="CH95:CH124" si="155">(AK95*$K95)/1000</f>
        <v>0.72604774570623254</v>
      </c>
      <c r="CI95" s="61">
        <f t="shared" ref="CI95:CI124" si="156">(AL95*$K95)/1000</f>
        <v>0.10140347584262302</v>
      </c>
      <c r="CJ95" s="61">
        <f t="shared" ref="CJ95:CJ124" si="157">(AM95*$K95)/1000</f>
        <v>0.53720301944552129</v>
      </c>
      <c r="CK95" s="61">
        <f t="shared" ref="CK95:CK124" si="158">(AN95*$K95)/1000</f>
        <v>0.10189276050098751</v>
      </c>
      <c r="CL95" s="61">
        <f t="shared" ref="CL95:CL124" si="159">(AO95*$K95)/1000</f>
        <v>0.25712603493399666</v>
      </c>
      <c r="CM95" s="61">
        <f t="shared" ref="CM95:CM124" si="160">(AP95*$K95)/1000</f>
        <v>3.404938666323791E-2</v>
      </c>
      <c r="CN95" s="61">
        <f t="shared" ref="CN95:CN124" si="161">(AQ95*$K95)/1000</f>
        <v>0.19825880099691753</v>
      </c>
      <c r="CO95" s="61">
        <f t="shared" ref="CO95:CO124" si="162">(AR95*$K95)/1000</f>
        <v>2.9748773342504295E-2</v>
      </c>
      <c r="CP95" s="61">
        <f t="shared" si="112"/>
        <v>0.4839609939793349</v>
      </c>
      <c r="CQ95" s="61">
        <f t="shared" si="107"/>
        <v>0.22141204319048188</v>
      </c>
      <c r="CR95" s="61">
        <f t="shared" ref="CR95:CR126" si="163">(AU95*$K95)/1000</f>
        <v>7.0136893764176853E-2</v>
      </c>
      <c r="CS95" s="172">
        <f t="shared" si="80"/>
        <v>0.92909376120583043</v>
      </c>
      <c r="CT95" s="227"/>
      <c r="CU95" s="61" t="s">
        <v>188</v>
      </c>
      <c r="CV95" s="61">
        <f t="shared" si="137"/>
        <v>145.32552990995481</v>
      </c>
      <c r="CW95" s="61">
        <f t="shared" si="127"/>
        <v>0.90828456193721763</v>
      </c>
      <c r="CX95" s="61">
        <f t="shared" si="128"/>
        <v>14.229791470349744</v>
      </c>
      <c r="CY95" s="61">
        <f t="shared" si="129"/>
        <v>6.3579919335605242</v>
      </c>
      <c r="CZ95" s="61">
        <f t="shared" si="138"/>
        <v>297.9173363154074</v>
      </c>
      <c r="DA95" s="61">
        <f t="shared" si="139"/>
        <v>695.44321292326299</v>
      </c>
      <c r="DB95" s="61" t="s">
        <v>188</v>
      </c>
      <c r="DC95" s="61">
        <f t="shared" si="131"/>
        <v>1.513807603228696</v>
      </c>
      <c r="DD95" s="61">
        <f t="shared" si="132"/>
        <v>1974.9133991721567</v>
      </c>
      <c r="DE95" s="61">
        <f t="shared" si="133"/>
        <v>50.25841242719271</v>
      </c>
      <c r="DF95" s="61">
        <f t="shared" si="134"/>
        <v>347.57022570130857</v>
      </c>
      <c r="DG95" s="172">
        <f t="shared" si="135"/>
        <v>654.57040763608813</v>
      </c>
      <c r="DM95" s="28">
        <v>1.513807603228696</v>
      </c>
      <c r="DN95" s="28">
        <v>6.7352114326129682</v>
      </c>
    </row>
    <row r="96" spans="1:118" s="28" customFormat="1">
      <c r="A96" s="28" t="s">
        <v>262</v>
      </c>
      <c r="B96" s="157">
        <v>0</v>
      </c>
      <c r="C96" s="157">
        <v>2</v>
      </c>
      <c r="D96" s="157">
        <v>4</v>
      </c>
      <c r="E96" s="29" t="s">
        <v>363</v>
      </c>
      <c r="F96" s="30" t="s">
        <v>365</v>
      </c>
      <c r="G96" s="47">
        <v>1</v>
      </c>
      <c r="H96" s="40">
        <v>30.515999999999998</v>
      </c>
      <c r="I96" s="47">
        <f t="shared" si="115"/>
        <v>30.515999999999998</v>
      </c>
      <c r="J96" s="40">
        <v>29.144508670520228</v>
      </c>
      <c r="K96" s="40">
        <f t="shared" si="103"/>
        <v>889.37382658959518</v>
      </c>
      <c r="L96" s="40">
        <v>10.056413700470113</v>
      </c>
      <c r="M96" s="40">
        <f t="shared" si="108"/>
        <v>306.88152048354596</v>
      </c>
      <c r="N96" s="150"/>
      <c r="O96" s="40">
        <v>0.29340564542780723</v>
      </c>
      <c r="P96" s="40">
        <v>7.6230420137090888</v>
      </c>
      <c r="Q96" s="40">
        <v>0.95540194112911947</v>
      </c>
      <c r="R96" s="40">
        <v>1.3797239363927847</v>
      </c>
      <c r="S96" s="40">
        <v>2.9316139559572845</v>
      </c>
      <c r="T96" s="40">
        <v>10.532420289287657</v>
      </c>
      <c r="U96" s="40">
        <v>7.6581201390616807</v>
      </c>
      <c r="V96" s="40">
        <v>22.189020985981646</v>
      </c>
      <c r="W96" s="40">
        <v>0.63523232618183356</v>
      </c>
      <c r="X96" s="40">
        <v>0.8826782213965394</v>
      </c>
      <c r="Y96" s="40">
        <v>3.2456011567198408</v>
      </c>
      <c r="Z96" s="40">
        <v>0.57479107099822391</v>
      </c>
      <c r="AA96" s="40">
        <v>0.28410742032872027</v>
      </c>
      <c r="AB96" s="40">
        <v>2.6898489877859384E-2</v>
      </c>
      <c r="AC96" s="40">
        <v>6.2758657285312977E-2</v>
      </c>
      <c r="AD96" s="40">
        <v>2.145277688751536E-2</v>
      </c>
      <c r="AE96" s="40">
        <v>1.8347554346827963</v>
      </c>
      <c r="AF96" s="40">
        <v>4.564280960799926</v>
      </c>
      <c r="AG96" s="40">
        <v>0.6803705771994788</v>
      </c>
      <c r="AH96" s="40">
        <v>3.181276187488506</v>
      </c>
      <c r="AI96" s="40">
        <v>0.78733321312422999</v>
      </c>
      <c r="AJ96" s="40">
        <v>0.18327830536437756</v>
      </c>
      <c r="AK96" s="40">
        <v>0.83459257939584897</v>
      </c>
      <c r="AL96" s="40">
        <v>0.11488227168583041</v>
      </c>
      <c r="AM96" s="40">
        <v>0.6170567537132593</v>
      </c>
      <c r="AN96" s="40">
        <v>0.11536993495730274</v>
      </c>
      <c r="AO96" s="40">
        <v>0.29356757448059417</v>
      </c>
      <c r="AP96" s="40">
        <v>3.7132545059205498E-2</v>
      </c>
      <c r="AQ96" s="40">
        <v>0.22235283149707194</v>
      </c>
      <c r="AR96" s="40">
        <v>3.2833262091799528E-2</v>
      </c>
      <c r="AS96" s="40">
        <v>0.17943730771504632</v>
      </c>
      <c r="AT96" s="40">
        <v>0.21635655988626951</v>
      </c>
      <c r="AU96" s="40">
        <v>5.4066746297463379E-2</v>
      </c>
      <c r="AV96" s="150">
        <v>1.0279843324161273</v>
      </c>
      <c r="AW96" s="208"/>
      <c r="AX96" s="47" t="s">
        <v>188</v>
      </c>
      <c r="AY96" s="47">
        <v>0.38600000000000001</v>
      </c>
      <c r="AZ96" s="47">
        <v>2E-3</v>
      </c>
      <c r="BA96" s="47">
        <v>3.7999999999999999E-2</v>
      </c>
      <c r="BB96" s="47">
        <v>1.7000000000000001E-2</v>
      </c>
      <c r="BC96" s="47">
        <v>1.0649999999999999</v>
      </c>
      <c r="BD96" s="47">
        <v>1.9219999999999999</v>
      </c>
      <c r="BE96" s="47" t="s">
        <v>188</v>
      </c>
      <c r="BF96" s="47">
        <v>5.0000000000000001E-3</v>
      </c>
      <c r="BG96" s="47">
        <v>6.149</v>
      </c>
      <c r="BH96" s="47">
        <v>0.14299999999999999</v>
      </c>
      <c r="BI96" s="47">
        <v>0.80900000000000005</v>
      </c>
      <c r="BJ96" s="216">
        <v>1.9</v>
      </c>
      <c r="BK96" s="139"/>
      <c r="BL96" s="61">
        <f t="shared" si="142"/>
        <v>0.26094730161711888</v>
      </c>
      <c r="BM96" s="61">
        <f t="shared" si="104"/>
        <v>6.7797340459857063</v>
      </c>
      <c r="BN96" s="61">
        <f t="shared" si="105"/>
        <v>0.84970948031313209</v>
      </c>
      <c r="BO96" s="61">
        <f t="shared" ref="BO96:BO127" si="164">(R96*$K96)/1000</f>
        <v>1.22709035694691</v>
      </c>
      <c r="BP96" s="61">
        <f t="shared" si="124"/>
        <v>2.607300722093191</v>
      </c>
      <c r="BQ96" s="61">
        <f t="shared" si="122"/>
        <v>9.3672589359336538</v>
      </c>
      <c r="BR96" s="61">
        <f t="shared" si="140"/>
        <v>6.8109316125601298</v>
      </c>
      <c r="BS96" s="61">
        <f t="shared" si="143"/>
        <v>19.734334502579326</v>
      </c>
      <c r="BT96" s="61">
        <f t="shared" si="144"/>
        <v>0.56495900470974725</v>
      </c>
      <c r="BU96" s="61">
        <f t="shared" si="145"/>
        <v>0.78503090741073811</v>
      </c>
      <c r="BV96" s="61">
        <f t="shared" si="146"/>
        <v>2.8865527203355414</v>
      </c>
      <c r="BW96" s="61">
        <f t="shared" si="147"/>
        <v>0.51120413430322209</v>
      </c>
      <c r="BX96" s="61">
        <f t="shared" si="148"/>
        <v>0.25267770358025249</v>
      </c>
      <c r="BY96" s="61">
        <f t="shared" si="119"/>
        <v>2.3922812872153296E-2</v>
      </c>
      <c r="BZ96" s="61">
        <f t="shared" si="141"/>
        <v>5.5815907181463779E-2</v>
      </c>
      <c r="CA96" s="61">
        <f t="shared" si="149"/>
        <v>1.907953827142236E-2</v>
      </c>
      <c r="CB96" s="61">
        <f t="shared" si="150"/>
        <v>1.6317834617998948</v>
      </c>
      <c r="CC96" s="61">
        <f t="shared" si="151"/>
        <v>4.0593520237366638</v>
      </c>
      <c r="CD96" s="61">
        <f t="shared" si="152"/>
        <v>0.60510378374287199</v>
      </c>
      <c r="CE96" s="61">
        <f t="shared" si="153"/>
        <v>2.8293437763050111</v>
      </c>
      <c r="CF96" s="61">
        <f t="shared" si="154"/>
        <v>0.70023355255737774</v>
      </c>
      <c r="CG96" s="61">
        <f t="shared" si="118"/>
        <v>0.16300292777277281</v>
      </c>
      <c r="CH96" s="61">
        <f t="shared" si="155"/>
        <v>0.74226479598056672</v>
      </c>
      <c r="CI96" s="61">
        <f t="shared" si="156"/>
        <v>0.10217328557653249</v>
      </c>
      <c r="CJ96" s="61">
        <f t="shared" si="157"/>
        <v>0.5487941262729148</v>
      </c>
      <c r="CK96" s="61">
        <f t="shared" si="158"/>
        <v>0.10260700052636905</v>
      </c>
      <c r="CL96" s="61">
        <f t="shared" si="159"/>
        <v>0.26109131707843203</v>
      </c>
      <c r="CM96" s="61">
        <f t="shared" si="160"/>
        <v>3.3024713690316163E-2</v>
      </c>
      <c r="CN96" s="61">
        <f t="shared" si="161"/>
        <v>0.19775478860158233</v>
      </c>
      <c r="CO96" s="61">
        <f t="shared" si="162"/>
        <v>2.9201043946002845E-2</v>
      </c>
      <c r="CP96" s="61">
        <f t="shared" si="112"/>
        <v>0.15958684499546544</v>
      </c>
      <c r="CQ96" s="61">
        <f t="shared" si="107"/>
        <v>0.19242186157381241</v>
      </c>
      <c r="CR96" s="61">
        <f t="shared" si="163"/>
        <v>4.8085549045823829E-2</v>
      </c>
      <c r="CS96" s="172">
        <f t="shared" si="80"/>
        <v>0.9142623593950816</v>
      </c>
      <c r="CT96" s="227"/>
      <c r="CU96" s="61" t="s">
        <v>188</v>
      </c>
      <c r="CV96" s="61">
        <f t="shared" si="137"/>
        <v>118.45626690664874</v>
      </c>
      <c r="CW96" s="61">
        <f t="shared" si="127"/>
        <v>0.61376304096709189</v>
      </c>
      <c r="CX96" s="61">
        <f t="shared" si="128"/>
        <v>11.661497778374747</v>
      </c>
      <c r="CY96" s="61">
        <f t="shared" si="129"/>
        <v>5.2169858482202818</v>
      </c>
      <c r="CZ96" s="61">
        <f t="shared" si="138"/>
        <v>326.82881931497644</v>
      </c>
      <c r="DA96" s="61">
        <f t="shared" si="139"/>
        <v>589.82628236937535</v>
      </c>
      <c r="DB96" s="61" t="s">
        <v>188</v>
      </c>
      <c r="DC96" s="61">
        <f t="shared" si="131"/>
        <v>1.5344076024177298</v>
      </c>
      <c r="DD96" s="61">
        <f t="shared" si="132"/>
        <v>1887.0144694533242</v>
      </c>
      <c r="DE96" s="61">
        <f t="shared" si="133"/>
        <v>43.88405742914707</v>
      </c>
      <c r="DF96" s="61">
        <f t="shared" si="134"/>
        <v>248.26715007118869</v>
      </c>
      <c r="DG96" s="172">
        <f t="shared" si="135"/>
        <v>583.07488891873732</v>
      </c>
      <c r="DM96" s="28">
        <v>1.5344076024177298</v>
      </c>
      <c r="DN96" s="28">
        <v>6.7797340459857063</v>
      </c>
    </row>
    <row r="97" spans="1:118" s="28" customFormat="1">
      <c r="A97" s="28" t="s">
        <v>262</v>
      </c>
      <c r="B97" s="157">
        <v>0</v>
      </c>
      <c r="C97" s="157">
        <v>3</v>
      </c>
      <c r="D97" s="157">
        <v>4</v>
      </c>
      <c r="E97" s="29" t="s">
        <v>363</v>
      </c>
      <c r="F97" s="30" t="s">
        <v>366</v>
      </c>
      <c r="G97" s="47">
        <v>1.008</v>
      </c>
      <c r="H97" s="40">
        <v>30.515999999999998</v>
      </c>
      <c r="I97" s="47">
        <f t="shared" si="115"/>
        <v>30.273809523809522</v>
      </c>
      <c r="J97" s="40">
        <v>29.164750957854405</v>
      </c>
      <c r="K97" s="40">
        <f t="shared" si="103"/>
        <v>882.92811530742563</v>
      </c>
      <c r="L97" s="40">
        <v>9.9986710963455163</v>
      </c>
      <c r="M97" s="40">
        <f t="shared" si="108"/>
        <v>302.69786426198391</v>
      </c>
      <c r="N97" s="150"/>
      <c r="O97" s="40">
        <v>0.2874522035251052</v>
      </c>
      <c r="P97" s="40">
        <v>8.2076313251140203</v>
      </c>
      <c r="Q97" s="40">
        <v>0.91631870700543472</v>
      </c>
      <c r="R97" s="40">
        <v>1.281509264473192</v>
      </c>
      <c r="S97" s="40">
        <v>2.7583094804180281</v>
      </c>
      <c r="T97" s="40">
        <v>10.186452306639573</v>
      </c>
      <c r="U97" s="40">
        <v>7.3042049963207258</v>
      </c>
      <c r="V97" s="40">
        <v>20.616438431412263</v>
      </c>
      <c r="W97" s="40">
        <v>0.69507349876482716</v>
      </c>
      <c r="X97" s="40">
        <v>1.0316061181466494</v>
      </c>
      <c r="Y97" s="40">
        <v>3.5632188591638072</v>
      </c>
      <c r="Z97" s="40">
        <v>0.51945617016772494</v>
      </c>
      <c r="AA97" s="40">
        <v>0.21323282294902451</v>
      </c>
      <c r="AB97" s="40">
        <v>2.5067778367395682E-2</v>
      </c>
      <c r="AC97" s="40">
        <v>5.128353632248122E-2</v>
      </c>
      <c r="AD97" s="40">
        <v>1.7105028701206726E-2</v>
      </c>
      <c r="AE97" s="40">
        <v>2.29167891157471</v>
      </c>
      <c r="AF97" s="40">
        <v>5.2283775447853476</v>
      </c>
      <c r="AG97" s="40">
        <v>0.77405624815692908</v>
      </c>
      <c r="AH97" s="40">
        <v>3.5544092441412238</v>
      </c>
      <c r="AI97" s="40">
        <v>0.85808960361718689</v>
      </c>
      <c r="AJ97" s="40">
        <v>0.19670031455414086</v>
      </c>
      <c r="AK97" s="40">
        <v>0.91045841925066429</v>
      </c>
      <c r="AL97" s="40">
        <v>0.12257824717679439</v>
      </c>
      <c r="AM97" s="40">
        <v>0.65510661895460853</v>
      </c>
      <c r="AN97" s="40">
        <v>0.12298724489013312</v>
      </c>
      <c r="AO97" s="40">
        <v>0.30781580404147479</v>
      </c>
      <c r="AP97" s="40">
        <v>3.8100249306063136E-2</v>
      </c>
      <c r="AQ97" s="40">
        <v>0.22879514146352833</v>
      </c>
      <c r="AR97" s="40">
        <v>3.2993608900268617E-2</v>
      </c>
      <c r="AS97" s="40">
        <v>0.10830942219666805</v>
      </c>
      <c r="AT97" s="40">
        <v>0.19621123729572931</v>
      </c>
      <c r="AU97" s="40">
        <v>4.1215611064492043E-2</v>
      </c>
      <c r="AV97" s="150">
        <v>1.0461319500359836</v>
      </c>
      <c r="AW97" s="208"/>
      <c r="AX97" s="47" t="s">
        <v>188</v>
      </c>
      <c r="AY97" s="47">
        <v>0.32900000000000001</v>
      </c>
      <c r="AZ97" s="47">
        <v>3.0000000000000001E-3</v>
      </c>
      <c r="BA97" s="47">
        <v>3.6999999999999998E-2</v>
      </c>
      <c r="BB97" s="47">
        <v>0.02</v>
      </c>
      <c r="BC97" s="47">
        <v>0.98699999999999999</v>
      </c>
      <c r="BD97" s="47">
        <v>1.88</v>
      </c>
      <c r="BE97" s="47" t="s">
        <v>188</v>
      </c>
      <c r="BF97" s="47">
        <v>7.0000000000000001E-3</v>
      </c>
      <c r="BG97" s="47">
        <v>6.1059999999999999</v>
      </c>
      <c r="BH97" s="47">
        <v>0.157</v>
      </c>
      <c r="BI97" s="47">
        <v>1.002</v>
      </c>
      <c r="BJ97" s="216">
        <v>1.863</v>
      </c>
      <c r="BK97" s="139"/>
      <c r="BL97" s="61">
        <f t="shared" si="142"/>
        <v>0.25379963229938768</v>
      </c>
      <c r="BM97" s="61">
        <f t="shared" si="104"/>
        <v>7.24674845702111</v>
      </c>
      <c r="BN97" s="61">
        <f t="shared" si="105"/>
        <v>0.80904354899724562</v>
      </c>
      <c r="BO97" s="61">
        <f t="shared" si="164"/>
        <v>1.1314805596303206</v>
      </c>
      <c r="BP97" s="61">
        <f t="shared" si="124"/>
        <v>2.4353889909800941</v>
      </c>
      <c r="BQ97" s="61">
        <f t="shared" si="122"/>
        <v>8.9939051367702572</v>
      </c>
      <c r="BR97" s="61">
        <f t="shared" si="140"/>
        <v>6.4490879512205401</v>
      </c>
      <c r="BS97" s="61">
        <f t="shared" si="143"/>
        <v>18.202833128598407</v>
      </c>
      <c r="BT97" s="61">
        <f t="shared" si="144"/>
        <v>0.61369993426456715</v>
      </c>
      <c r="BU97" s="61">
        <f t="shared" si="145"/>
        <v>0.9108340456348305</v>
      </c>
      <c r="BV97" s="61">
        <f t="shared" si="146"/>
        <v>3.1460661117493753</v>
      </c>
      <c r="BW97" s="61">
        <f t="shared" si="147"/>
        <v>0.45864245731100278</v>
      </c>
      <c r="BX97" s="61">
        <f t="shared" si="148"/>
        <v>0.18826925448806417</v>
      </c>
      <c r="BY97" s="61">
        <f t="shared" si="119"/>
        <v>2.2133046308868923E-2</v>
      </c>
      <c r="BZ97" s="61">
        <f t="shared" si="141"/>
        <v>4.5279676071508249E-2</v>
      </c>
      <c r="CA97" s="61">
        <f t="shared" si="149"/>
        <v>1.5102510753435877E-2</v>
      </c>
      <c r="CB97" s="61">
        <f t="shared" si="150"/>
        <v>2.023387742286431</v>
      </c>
      <c r="CC97" s="61">
        <f t="shared" si="151"/>
        <v>4.6162815317329926</v>
      </c>
      <c r="CD97" s="61">
        <f t="shared" si="152"/>
        <v>0.68343602432713435</v>
      </c>
      <c r="CE97" s="61">
        <f t="shared" si="153"/>
        <v>3.1382878549609021</v>
      </c>
      <c r="CF97" s="61">
        <f t="shared" si="154"/>
        <v>0.75763143648661879</v>
      </c>
      <c r="CG97" s="61">
        <f t="shared" si="118"/>
        <v>0.17367223800966536</v>
      </c>
      <c r="CH97" s="61">
        <f t="shared" si="155"/>
        <v>0.80386933617476697</v>
      </c>
      <c r="CI97" s="61">
        <f t="shared" si="156"/>
        <v>0.10822778075749483</v>
      </c>
      <c r="CJ97" s="61">
        <f t="shared" si="157"/>
        <v>0.57841205239901239</v>
      </c>
      <c r="CK97" s="61">
        <f t="shared" si="158"/>
        <v>0.10858889633769804</v>
      </c>
      <c r="CL97" s="61">
        <f t="shared" si="159"/>
        <v>0.27177922772417917</v>
      </c>
      <c r="CM97" s="61">
        <f t="shared" si="160"/>
        <v>3.3639781312545372E-2</v>
      </c>
      <c r="CN97" s="61">
        <f t="shared" si="161"/>
        <v>0.2020096630438889</v>
      </c>
      <c r="CO97" s="61">
        <f t="shared" si="162"/>
        <v>2.9130984923504473E-2</v>
      </c>
      <c r="CP97" s="61">
        <f t="shared" si="112"/>
        <v>9.5629434010140374E-2</v>
      </c>
      <c r="CQ97" s="61">
        <f t="shared" si="107"/>
        <v>0.17324041794765635</v>
      </c>
      <c r="CR97" s="61">
        <f t="shared" si="163"/>
        <v>3.639042179841584E-2</v>
      </c>
      <c r="CS97" s="172">
        <f t="shared" si="80"/>
        <v>0.92365931100815291</v>
      </c>
      <c r="CT97" s="227"/>
      <c r="CU97" s="61" t="s">
        <v>188</v>
      </c>
      <c r="CV97" s="61">
        <f t="shared" si="137"/>
        <v>99.587597342192709</v>
      </c>
      <c r="CW97" s="61">
        <f t="shared" si="127"/>
        <v>0.9080935927859517</v>
      </c>
      <c r="CX97" s="61">
        <f t="shared" si="128"/>
        <v>11.199820977693404</v>
      </c>
      <c r="CY97" s="61">
        <f t="shared" si="129"/>
        <v>6.0539572852396786</v>
      </c>
      <c r="CZ97" s="61">
        <f t="shared" si="138"/>
        <v>298.7627920265781</v>
      </c>
      <c r="DA97" s="61">
        <f t="shared" si="139"/>
        <v>569.07198481252976</v>
      </c>
      <c r="DB97" s="61" t="s">
        <v>188</v>
      </c>
      <c r="DC97" s="61">
        <f t="shared" si="131"/>
        <v>2.1188850498338874</v>
      </c>
      <c r="DD97" s="61">
        <f t="shared" si="132"/>
        <v>1848.2731591836737</v>
      </c>
      <c r="DE97" s="61">
        <f t="shared" si="133"/>
        <v>47.523564689131476</v>
      </c>
      <c r="DF97" s="61">
        <f t="shared" si="134"/>
        <v>303.30325999050785</v>
      </c>
      <c r="DG97" s="172">
        <f t="shared" si="135"/>
        <v>563.926121120076</v>
      </c>
      <c r="DM97" s="28">
        <v>2.1188850498338874</v>
      </c>
      <c r="DN97" s="28">
        <v>7.24674845702111</v>
      </c>
    </row>
    <row r="98" spans="1:118" s="28" customFormat="1">
      <c r="A98" s="28" t="s">
        <v>267</v>
      </c>
      <c r="B98" s="157">
        <v>1</v>
      </c>
      <c r="C98" s="157">
        <v>1</v>
      </c>
      <c r="D98" s="157">
        <v>4</v>
      </c>
      <c r="E98" s="29" t="s">
        <v>363</v>
      </c>
      <c r="F98" s="30" t="s">
        <v>367</v>
      </c>
      <c r="G98" s="47">
        <v>1.0009999999999999</v>
      </c>
      <c r="H98" s="40">
        <v>30.515999999999998</v>
      </c>
      <c r="I98" s="47">
        <f t="shared" si="115"/>
        <v>30.485514485514486</v>
      </c>
      <c r="J98" s="40">
        <v>29.842829076620824</v>
      </c>
      <c r="K98" s="40">
        <f t="shared" si="103"/>
        <v>909.773998104057</v>
      </c>
      <c r="L98" s="40">
        <v>10.017496635262448</v>
      </c>
      <c r="M98" s="40">
        <f t="shared" si="108"/>
        <v>305.38853878288597</v>
      </c>
      <c r="N98" s="150"/>
      <c r="O98" s="40">
        <v>6.3984035603851616E-2</v>
      </c>
      <c r="P98" s="40">
        <v>4.776868264452939</v>
      </c>
      <c r="Q98" s="40">
        <v>0.20252279290763506</v>
      </c>
      <c r="R98" s="40">
        <v>0.30057162630357748</v>
      </c>
      <c r="S98" s="40">
        <v>0.14678388078635526</v>
      </c>
      <c r="T98" s="40">
        <v>0.28783158561501543</v>
      </c>
      <c r="U98" s="40">
        <v>0.93414238617016587</v>
      </c>
      <c r="V98" s="40">
        <v>0.74440518878393214</v>
      </c>
      <c r="W98" s="40">
        <v>0.22221009866178637</v>
      </c>
      <c r="X98" s="40">
        <v>0.38354832357811636</v>
      </c>
      <c r="Y98" s="40">
        <v>0.55911171237206414</v>
      </c>
      <c r="Z98" s="40">
        <v>2.2759896604997793E-2</v>
      </c>
      <c r="AA98" s="40">
        <v>6.2005316963041422E-2</v>
      </c>
      <c r="AB98" s="40">
        <v>1.3156706553957443E-2</v>
      </c>
      <c r="AC98" s="40">
        <v>2.4467729188003239E-2</v>
      </c>
      <c r="AD98" s="40">
        <v>1.2056028024143383E-2</v>
      </c>
      <c r="AE98" s="40">
        <v>0.9720649217198073</v>
      </c>
      <c r="AF98" s="40">
        <v>1.6358846957943316</v>
      </c>
      <c r="AG98" s="40">
        <v>0.31946069109481678</v>
      </c>
      <c r="AH98" s="40">
        <v>1.317577838888224</v>
      </c>
      <c r="AI98" s="40">
        <v>0.29395088481898862</v>
      </c>
      <c r="AJ98" s="40">
        <v>6.5270324686784092E-2</v>
      </c>
      <c r="AK98" s="40">
        <v>0.25897304138229016</v>
      </c>
      <c r="AL98" s="40">
        <v>3.4142073422750926E-2</v>
      </c>
      <c r="AM98" s="40">
        <v>0.15720939380942672</v>
      </c>
      <c r="AN98" s="40">
        <v>2.5403676544925549E-2</v>
      </c>
      <c r="AO98" s="40">
        <v>5.8669484727952477E-2</v>
      </c>
      <c r="AP98" s="40">
        <v>7.5357779485986428E-3</v>
      </c>
      <c r="AQ98" s="40">
        <v>4.6648390056647407E-2</v>
      </c>
      <c r="AR98" s="40">
        <v>6.2414450348391454E-3</v>
      </c>
      <c r="AS98" s="40">
        <v>1.4609303522545847E-3</v>
      </c>
      <c r="AT98" s="40">
        <v>7.1430459782278424E-2</v>
      </c>
      <c r="AU98" s="40">
        <v>2.3503448578853784E-2</v>
      </c>
      <c r="AV98" s="150">
        <v>1.0612858410756945</v>
      </c>
      <c r="AW98" s="208"/>
      <c r="AX98" s="47" t="s">
        <v>188</v>
      </c>
      <c r="AY98" s="47">
        <v>6.0000000000000001E-3</v>
      </c>
      <c r="AZ98" s="47">
        <v>1E-3</v>
      </c>
      <c r="BA98" s="47" t="s">
        <v>188</v>
      </c>
      <c r="BB98" s="47" t="s">
        <v>188</v>
      </c>
      <c r="BC98" s="47">
        <v>4.0000000000000001E-3</v>
      </c>
      <c r="BD98" s="47">
        <v>0.72</v>
      </c>
      <c r="BE98" s="47" t="s">
        <v>188</v>
      </c>
      <c r="BF98" s="47">
        <v>8.0000000000000002E-3</v>
      </c>
      <c r="BG98" s="47" t="s">
        <v>188</v>
      </c>
      <c r="BH98" s="47">
        <v>5.0999999999999997E-2</v>
      </c>
      <c r="BI98" s="47">
        <v>2.1000000000000001E-2</v>
      </c>
      <c r="BJ98" s="216">
        <v>0.27900000000000003</v>
      </c>
      <c r="BK98" s="139"/>
      <c r="BL98" s="61">
        <f t="shared" si="142"/>
        <v>5.8211011886148412E-2</v>
      </c>
      <c r="BM98" s="61">
        <f t="shared" si="104"/>
        <v>4.3458705393677386</v>
      </c>
      <c r="BN98" s="61">
        <f t="shared" si="105"/>
        <v>0.18424997101077908</v>
      </c>
      <c r="BO98" s="61">
        <f t="shared" si="164"/>
        <v>0.27345225017884423</v>
      </c>
      <c r="BP98" s="61">
        <f t="shared" si="124"/>
        <v>0.1335401580802317</v>
      </c>
      <c r="BQ98" s="61">
        <f t="shared" si="122"/>
        <v>0.26186169242560275</v>
      </c>
      <c r="BR98" s="61">
        <f t="shared" si="140"/>
        <v>0.84985845346449584</v>
      </c>
      <c r="BS98" s="61">
        <f t="shared" si="143"/>
        <v>0.67724048480936327</v>
      </c>
      <c r="BT98" s="61">
        <f t="shared" si="144"/>
        <v>0.20216096987863033</v>
      </c>
      <c r="BU98" s="61">
        <f t="shared" si="145"/>
        <v>0.34894229180777148</v>
      </c>
      <c r="BV98" s="61">
        <f t="shared" si="146"/>
        <v>0.50866529795153836</v>
      </c>
      <c r="BW98" s="61">
        <f t="shared" si="147"/>
        <v>2.0706362130763798E-2</v>
      </c>
      <c r="BX98" s="61">
        <f t="shared" si="148"/>
        <v>5.6410825117175496E-2</v>
      </c>
      <c r="BY98" s="61">
        <f t="shared" si="119"/>
        <v>1.1969629523475713E-2</v>
      </c>
      <c r="BZ98" s="61">
        <f t="shared" si="141"/>
        <v>2.2260103807897037E-2</v>
      </c>
      <c r="CA98" s="61">
        <f t="shared" si="149"/>
        <v>1.096826081677948E-2</v>
      </c>
      <c r="CB98" s="61">
        <f t="shared" si="150"/>
        <v>0.88435939024973631</v>
      </c>
      <c r="CC98" s="61">
        <f t="shared" si="151"/>
        <v>1.4882853601300481</v>
      </c>
      <c r="CD98" s="61">
        <f t="shared" si="152"/>
        <v>0.29063703017441656</v>
      </c>
      <c r="CE98" s="61">
        <f t="shared" si="153"/>
        <v>1.1986980582986426</v>
      </c>
      <c r="CF98" s="61">
        <f t="shared" si="154"/>
        <v>0.2674288717279964</v>
      </c>
      <c r="CG98" s="61">
        <f t="shared" si="118"/>
        <v>5.9381244247845494E-2</v>
      </c>
      <c r="CH98" s="61">
        <f t="shared" si="155"/>
        <v>0.23560693925953352</v>
      </c>
      <c r="CI98" s="61">
        <f t="shared" si="156"/>
        <v>3.1061570641378378E-2</v>
      </c>
      <c r="CJ98" s="61">
        <f t="shared" si="157"/>
        <v>0.14302501874551735</v>
      </c>
      <c r="CK98" s="61">
        <f t="shared" si="158"/>
        <v>2.3111604376819174E-2</v>
      </c>
      <c r="CL98" s="61">
        <f t="shared" si="159"/>
        <v>5.3375971687654233E-2</v>
      </c>
      <c r="CM98" s="61">
        <f t="shared" si="160"/>
        <v>6.8558548331209765E-3</v>
      </c>
      <c r="CN98" s="61">
        <f t="shared" si="161"/>
        <v>4.2439492326953647E-2</v>
      </c>
      <c r="CO98" s="61">
        <f t="shared" si="162"/>
        <v>5.6783044032923244E-3</v>
      </c>
      <c r="CP98" s="61">
        <f t="shared" si="112"/>
        <v>1.3291164475222219E-3</v>
      </c>
      <c r="CQ98" s="61">
        <f t="shared" si="107"/>
        <v>6.4985574982534489E-2</v>
      </c>
      <c r="CR98" s="61">
        <f t="shared" si="163"/>
        <v>2.1382826382816921E-2</v>
      </c>
      <c r="CS98" s="172">
        <f t="shared" si="80"/>
        <v>0.96553026276666143</v>
      </c>
      <c r="CT98" s="227"/>
      <c r="CU98" s="61" t="s">
        <v>188</v>
      </c>
      <c r="CV98" s="61">
        <f t="shared" si="137"/>
        <v>1.8323312326973158</v>
      </c>
      <c r="CW98" s="61">
        <f t="shared" si="127"/>
        <v>0.30538853878288597</v>
      </c>
      <c r="CX98" s="61" t="s">
        <v>188</v>
      </c>
      <c r="CY98" s="61" t="s">
        <v>188</v>
      </c>
      <c r="CZ98" s="61">
        <f t="shared" si="138"/>
        <v>1.2215541551315439</v>
      </c>
      <c r="DA98" s="61">
        <f t="shared" si="139"/>
        <v>219.87974792367788</v>
      </c>
      <c r="DB98" s="61" t="s">
        <v>188</v>
      </c>
      <c r="DC98" s="61">
        <f t="shared" si="131"/>
        <v>2.4431083102630877</v>
      </c>
      <c r="DD98" s="61" t="s">
        <v>188</v>
      </c>
      <c r="DE98" s="61">
        <f t="shared" si="133"/>
        <v>15.574815477927183</v>
      </c>
      <c r="DF98" s="61">
        <f t="shared" si="134"/>
        <v>6.4131593144406063</v>
      </c>
      <c r="DG98" s="172">
        <f t="shared" si="135"/>
        <v>85.203402320425198</v>
      </c>
      <c r="DM98" s="28">
        <v>2.4431083102630877</v>
      </c>
      <c r="DN98" s="28">
        <v>4.3458705393677386</v>
      </c>
    </row>
    <row r="99" spans="1:118" s="28" customFormat="1">
      <c r="A99" s="28" t="s">
        <v>267</v>
      </c>
      <c r="B99" s="157">
        <v>1</v>
      </c>
      <c r="C99" s="157">
        <v>2</v>
      </c>
      <c r="D99" s="157">
        <v>4</v>
      </c>
      <c r="E99" s="29" t="s">
        <v>363</v>
      </c>
      <c r="F99" s="30" t="s">
        <v>368</v>
      </c>
      <c r="G99" s="47">
        <v>1.034</v>
      </c>
      <c r="H99" s="40">
        <v>30.515999999999998</v>
      </c>
      <c r="I99" s="47">
        <f t="shared" si="115"/>
        <v>29.512572533849127</v>
      </c>
      <c r="J99" s="40">
        <v>29.382524271844659</v>
      </c>
      <c r="K99" s="40">
        <f t="shared" ref="K99:K130" si="165">I99*J99</f>
        <v>867.15387880039805</v>
      </c>
      <c r="L99" s="40">
        <v>9.9225213394615892</v>
      </c>
      <c r="M99" s="40">
        <f t="shared" si="108"/>
        <v>292.83913074952596</v>
      </c>
      <c r="N99" s="150"/>
      <c r="O99" s="40">
        <v>0.11546775589163305</v>
      </c>
      <c r="P99" s="40">
        <v>6.0026852453460178</v>
      </c>
      <c r="Q99" s="40">
        <v>0.20906504736089709</v>
      </c>
      <c r="R99" s="40">
        <v>0.26468842517323871</v>
      </c>
      <c r="S99" s="40">
        <v>0.1422940286786446</v>
      </c>
      <c r="T99" s="40">
        <v>0.25225382490481729</v>
      </c>
      <c r="U99" s="40">
        <v>0.88623753370057834</v>
      </c>
      <c r="V99" s="40">
        <v>0.6743743010722657</v>
      </c>
      <c r="W99" s="40">
        <v>0.19608678305015678</v>
      </c>
      <c r="X99" s="40">
        <v>0.32033435035982777</v>
      </c>
      <c r="Y99" s="40">
        <v>0.45676849653232821</v>
      </c>
      <c r="Z99" s="40">
        <v>3.6965601631660697E-2</v>
      </c>
      <c r="AA99" s="40">
        <v>6.8933345960362616E-2</v>
      </c>
      <c r="AB99" s="40">
        <v>1.1465063505572911E-2</v>
      </c>
      <c r="AC99" s="40">
        <v>2.060599185610331E-2</v>
      </c>
      <c r="AD99" s="40">
        <v>1.0793779622027874E-2</v>
      </c>
      <c r="AE99" s="40">
        <v>0.80994512561689513</v>
      </c>
      <c r="AF99" s="40">
        <v>1.4970275194874951</v>
      </c>
      <c r="AG99" s="40">
        <v>0.26443569797670874</v>
      </c>
      <c r="AH99" s="40">
        <v>1.0958436129118561</v>
      </c>
      <c r="AI99" s="40">
        <v>0.25234660906819262</v>
      </c>
      <c r="AJ99" s="40">
        <v>5.4543812351393973E-2</v>
      </c>
      <c r="AK99" s="40">
        <v>0.21564013997604858</v>
      </c>
      <c r="AL99" s="40">
        <v>2.7649329396138209E-2</v>
      </c>
      <c r="AM99" s="40">
        <v>0.13473578718519105</v>
      </c>
      <c r="AN99" s="40">
        <v>2.1520412551644851E-2</v>
      </c>
      <c r="AO99" s="40">
        <v>4.9785722622373157E-2</v>
      </c>
      <c r="AP99" s="40">
        <v>6.3732745866095231E-3</v>
      </c>
      <c r="AQ99" s="40">
        <v>4.0603690444646477E-2</v>
      </c>
      <c r="AR99" s="40">
        <v>5.2195879956917811E-3</v>
      </c>
      <c r="AS99" s="40">
        <v>1.2274596143441383E-3</v>
      </c>
      <c r="AT99" s="40">
        <v>6.9235928233971955E-2</v>
      </c>
      <c r="AU99" s="40">
        <v>2.1571293344566384E-2</v>
      </c>
      <c r="AV99" s="150">
        <v>0.93644136322985305</v>
      </c>
      <c r="AW99" s="208"/>
      <c r="AX99" s="47" t="s">
        <v>188</v>
      </c>
      <c r="AY99" s="47">
        <v>0.01</v>
      </c>
      <c r="AZ99" s="47">
        <v>2E-3</v>
      </c>
      <c r="BA99" s="47" t="s">
        <v>188</v>
      </c>
      <c r="BB99" s="47" t="s">
        <v>188</v>
      </c>
      <c r="BC99" s="47">
        <v>4.0000000000000001E-3</v>
      </c>
      <c r="BD99" s="47">
        <v>0.77900000000000003</v>
      </c>
      <c r="BE99" s="47" t="s">
        <v>188</v>
      </c>
      <c r="BF99" s="47">
        <v>0.01</v>
      </c>
      <c r="BG99" s="47" t="s">
        <v>188</v>
      </c>
      <c r="BH99" s="47">
        <v>5.1999999999999998E-2</v>
      </c>
      <c r="BI99" s="47">
        <v>2.1000000000000001E-2</v>
      </c>
      <c r="BJ99" s="216">
        <v>0.28899999999999998</v>
      </c>
      <c r="BK99" s="139"/>
      <c r="BL99" s="61">
        <f t="shared" si="142"/>
        <v>0.1001283123978071</v>
      </c>
      <c r="BM99" s="61">
        <f t="shared" ref="BM99:BM130" si="166">(P99*$K99)/1000</f>
        <v>5.205251793719718</v>
      </c>
      <c r="BN99" s="61">
        <f t="shared" ref="BN99:BN130" si="167">(Q99*$K99)/1000</f>
        <v>0.18129156674059083</v>
      </c>
      <c r="BO99" s="61">
        <f t="shared" si="164"/>
        <v>0.22952559456254287</v>
      </c>
      <c r="BP99" s="61">
        <f t="shared" si="124"/>
        <v>0.12339081889882175</v>
      </c>
      <c r="BQ99" s="61">
        <f t="shared" si="122"/>
        <v>0.21874288270844877</v>
      </c>
      <c r="BR99" s="61">
        <f t="shared" si="140"/>
        <v>0.76850431488695492</v>
      </c>
      <c r="BS99" s="61">
        <f t="shared" si="143"/>
        <v>0.58478629093812262</v>
      </c>
      <c r="BT99" s="61">
        <f t="shared" si="144"/>
        <v>0.1700374145034356</v>
      </c>
      <c r="BU99" s="61">
        <f t="shared" si="145"/>
        <v>0.27777917442753036</v>
      </c>
      <c r="BV99" s="61">
        <f t="shared" si="146"/>
        <v>0.39608857348183457</v>
      </c>
      <c r="BW99" s="61">
        <f t="shared" si="147"/>
        <v>3.2054864837084897E-2</v>
      </c>
      <c r="BX99" s="61">
        <f t="shared" si="148"/>
        <v>5.977581832821819E-2</v>
      </c>
      <c r="BY99" s="61">
        <f t="shared" si="119"/>
        <v>9.9419742895504384E-3</v>
      </c>
      <c r="BZ99" s="61">
        <f t="shared" si="141"/>
        <v>1.7868565764549399E-2</v>
      </c>
      <c r="CA99" s="61">
        <f t="shared" si="149"/>
        <v>9.3598678661581652E-3</v>
      </c>
      <c r="CB99" s="61">
        <f t="shared" si="150"/>
        <v>0.70234705729416624</v>
      </c>
      <c r="CC99" s="61">
        <f t="shared" si="151"/>
        <v>1.2981532201945198</v>
      </c>
      <c r="CD99" s="61">
        <f t="shared" si="152"/>
        <v>0.22930644119379354</v>
      </c>
      <c r="CE99" s="61">
        <f t="shared" si="153"/>
        <v>0.95026503949515795</v>
      </c>
      <c r="CF99" s="61">
        <f t="shared" si="154"/>
        <v>0.21882334085561092</v>
      </c>
      <c r="CG99" s="61">
        <f t="shared" si="118"/>
        <v>4.7297878445072342E-2</v>
      </c>
      <c r="CH99" s="61">
        <f t="shared" si="155"/>
        <v>0.18699318380529129</v>
      </c>
      <c r="CI99" s="61">
        <f t="shared" si="156"/>
        <v>2.3976223232091115E-2</v>
      </c>
      <c r="CJ99" s="61">
        <f t="shared" si="157"/>
        <v>0.1168366604708634</v>
      </c>
      <c r="CK99" s="61">
        <f t="shared" si="158"/>
        <v>1.8661509217543604E-2</v>
      </c>
      <c r="CL99" s="61">
        <f t="shared" si="159"/>
        <v>4.3171882480871608E-2</v>
      </c>
      <c r="CM99" s="61">
        <f t="shared" si="160"/>
        <v>5.5266097784384509E-3</v>
      </c>
      <c r="CN99" s="61">
        <f t="shared" si="161"/>
        <v>3.5209647662685854E-2</v>
      </c>
      <c r="CO99" s="61">
        <f t="shared" si="162"/>
        <v>4.5261859762041239E-3</v>
      </c>
      <c r="CP99" s="61">
        <f t="shared" si="112"/>
        <v>1.0643963656493602E-3</v>
      </c>
      <c r="CQ99" s="61">
        <f t="shared" si="107"/>
        <v>6.0038203720434773E-2</v>
      </c>
      <c r="CR99" s="61">
        <f t="shared" si="163"/>
        <v>1.8705630694481952E-2</v>
      </c>
      <c r="CS99" s="172">
        <f t="shared" si="80"/>
        <v>0.81203876039389955</v>
      </c>
      <c r="CT99" s="227"/>
      <c r="CU99" s="61" t="s">
        <v>188</v>
      </c>
      <c r="CV99" s="61">
        <f t="shared" si="137"/>
        <v>2.9283913074952599</v>
      </c>
      <c r="CW99" s="61">
        <f t="shared" si="127"/>
        <v>0.58567826149905189</v>
      </c>
      <c r="CX99" s="61" t="s">
        <v>188</v>
      </c>
      <c r="CY99" s="61" t="s">
        <v>188</v>
      </c>
      <c r="CZ99" s="61">
        <f t="shared" si="138"/>
        <v>1.1713565229981038</v>
      </c>
      <c r="DA99" s="61">
        <f t="shared" si="139"/>
        <v>228.12168285388074</v>
      </c>
      <c r="DB99" s="61" t="s">
        <v>188</v>
      </c>
      <c r="DC99" s="61">
        <f t="shared" si="131"/>
        <v>2.9283913074952599</v>
      </c>
      <c r="DD99" s="61" t="s">
        <v>188</v>
      </c>
      <c r="DE99" s="61">
        <f t="shared" si="133"/>
        <v>15.22763479897535</v>
      </c>
      <c r="DF99" s="61">
        <f t="shared" si="134"/>
        <v>6.1496217457400455</v>
      </c>
      <c r="DG99" s="172">
        <f t="shared" si="135"/>
        <v>84.630508786612992</v>
      </c>
      <c r="DM99" s="28">
        <v>2.9283913074952599</v>
      </c>
      <c r="DN99" s="28">
        <v>5.205251793719718</v>
      </c>
    </row>
    <row r="100" spans="1:118" s="28" customFormat="1">
      <c r="A100" s="28" t="s">
        <v>267</v>
      </c>
      <c r="B100" s="157">
        <v>1</v>
      </c>
      <c r="C100" s="157">
        <v>3</v>
      </c>
      <c r="D100" s="157">
        <v>4</v>
      </c>
      <c r="E100" s="29" t="s">
        <v>363</v>
      </c>
      <c r="F100" s="30" t="s">
        <v>369</v>
      </c>
      <c r="G100" s="47">
        <v>1.006</v>
      </c>
      <c r="H100" s="40">
        <v>30.515999999999998</v>
      </c>
      <c r="I100" s="47">
        <f t="shared" si="115"/>
        <v>30.333996023856859</v>
      </c>
      <c r="J100" s="40">
        <v>28.613678373382623</v>
      </c>
      <c r="K100" s="40">
        <f t="shared" si="165"/>
        <v>867.96720600610752</v>
      </c>
      <c r="L100" s="40">
        <v>10.027388109552437</v>
      </c>
      <c r="M100" s="40">
        <f t="shared" si="108"/>
        <v>304.17075104483314</v>
      </c>
      <c r="N100" s="150"/>
      <c r="O100" s="40">
        <v>0.13156345037129169</v>
      </c>
      <c r="P100" s="40">
        <v>4.8190254816215772</v>
      </c>
      <c r="Q100" s="40">
        <v>0.5368357201390126</v>
      </c>
      <c r="R100" s="40">
        <v>0.64776812614069623</v>
      </c>
      <c r="S100" s="40">
        <v>0.23355063293812434</v>
      </c>
      <c r="T100" s="40">
        <v>0.40441877858272418</v>
      </c>
      <c r="U100" s="40">
        <v>1.0643471968365634</v>
      </c>
      <c r="V100" s="40">
        <v>0.75630698115983319</v>
      </c>
      <c r="W100" s="40">
        <v>0.26827767119712059</v>
      </c>
      <c r="X100" s="40">
        <v>0.43435251435018918</v>
      </c>
      <c r="Y100" s="40">
        <v>0.76774250191751769</v>
      </c>
      <c r="Z100" s="40">
        <v>3.0667722113244367E-2</v>
      </c>
      <c r="AA100" s="40">
        <v>6.37879056732467E-2</v>
      </c>
      <c r="AB100" s="40">
        <v>1.023689179872371E-2</v>
      </c>
      <c r="AC100" s="40">
        <v>1.5995847536818597E-2</v>
      </c>
      <c r="AD100" s="40">
        <v>1.4580527577273928E-2</v>
      </c>
      <c r="AE100" s="40">
        <v>1.2690492123734418</v>
      </c>
      <c r="AF100" s="40">
        <v>2.1164248251970137</v>
      </c>
      <c r="AG100" s="40">
        <v>0.38865043159667884</v>
      </c>
      <c r="AH100" s="40">
        <v>1.6045314264533048</v>
      </c>
      <c r="AI100" s="40">
        <v>0.36434742917027152</v>
      </c>
      <c r="AJ100" s="40">
        <v>8.1693503594270245E-2</v>
      </c>
      <c r="AK100" s="40">
        <v>0.32872206294864409</v>
      </c>
      <c r="AL100" s="40">
        <v>4.3959595809116507E-2</v>
      </c>
      <c r="AM100" s="40">
        <v>0.21144404101771921</v>
      </c>
      <c r="AN100" s="40">
        <v>3.423936561886258E-2</v>
      </c>
      <c r="AO100" s="40">
        <v>8.111137625859946E-2</v>
      </c>
      <c r="AP100" s="40">
        <v>9.9127532304841438E-3</v>
      </c>
      <c r="AQ100" s="40">
        <v>6.4323039542367261E-2</v>
      </c>
      <c r="AR100" s="40">
        <v>8.7260168889133956E-3</v>
      </c>
      <c r="AS100" s="40">
        <v>2.2822441332166704E-3</v>
      </c>
      <c r="AT100" s="40">
        <v>6.3358329708242969E-2</v>
      </c>
      <c r="AU100" s="40">
        <v>1.7318340105899048E-2</v>
      </c>
      <c r="AV100" s="150">
        <v>1.7797225400246672</v>
      </c>
      <c r="AW100" s="208"/>
      <c r="AX100" s="47" t="s">
        <v>188</v>
      </c>
      <c r="AY100" s="47">
        <v>8.9999999999999993E-3</v>
      </c>
      <c r="AZ100" s="47">
        <v>1E-3</v>
      </c>
      <c r="BA100" s="47" t="s">
        <v>188</v>
      </c>
      <c r="BB100" s="47">
        <v>1.2999999999999999E-2</v>
      </c>
      <c r="BC100" s="47">
        <v>0.01</v>
      </c>
      <c r="BD100" s="47">
        <v>1.0369999999999999</v>
      </c>
      <c r="BE100" s="47" t="s">
        <v>188</v>
      </c>
      <c r="BF100" s="47">
        <v>7.0000000000000001E-3</v>
      </c>
      <c r="BG100" s="47" t="s">
        <v>188</v>
      </c>
      <c r="BH100" s="47">
        <v>6.6000000000000003E-2</v>
      </c>
      <c r="BI100" s="47">
        <v>4.2999999999999997E-2</v>
      </c>
      <c r="BJ100" s="216">
        <v>0.45200000000000001</v>
      </c>
      <c r="BK100" s="139"/>
      <c r="BL100" s="61">
        <f t="shared" si="142"/>
        <v>0.11419276043129324</v>
      </c>
      <c r="BM100" s="61">
        <f t="shared" si="166"/>
        <v>4.1827560829553168</v>
      </c>
      <c r="BN100" s="61">
        <f t="shared" si="167"/>
        <v>0.46595580009333543</v>
      </c>
      <c r="BO100" s="61">
        <f t="shared" si="164"/>
        <v>0.56224149058615192</v>
      </c>
      <c r="BP100" s="61">
        <f t="shared" si="124"/>
        <v>0.20271429033226177</v>
      </c>
      <c r="BQ100" s="61">
        <f t="shared" si="122"/>
        <v>0.35102223730284976</v>
      </c>
      <c r="BR100" s="61">
        <f t="shared" si="140"/>
        <v>0.92381846265866452</v>
      </c>
      <c r="BS100" s="61">
        <f t="shared" si="143"/>
        <v>0.65644965732021421</v>
      </c>
      <c r="BT100" s="61">
        <f t="shared" si="144"/>
        <v>0.23285622070278997</v>
      </c>
      <c r="BU100" s="61">
        <f t="shared" si="145"/>
        <v>0.37700373830226142</v>
      </c>
      <c r="BV100" s="61">
        <f t="shared" si="146"/>
        <v>0.66637531432148644</v>
      </c>
      <c r="BW100" s="61">
        <f t="shared" si="147"/>
        <v>2.6618577077204431E-2</v>
      </c>
      <c r="BX100" s="61">
        <f t="shared" si="148"/>
        <v>5.5365810264189075E-2</v>
      </c>
      <c r="BY100" s="61">
        <f t="shared" si="119"/>
        <v>8.8852863727250549E-3</v>
      </c>
      <c r="BZ100" s="61">
        <f t="shared" si="141"/>
        <v>1.3883871094232114E-2</v>
      </c>
      <c r="CA100" s="61">
        <f t="shared" si="149"/>
        <v>1.265541978334145E-2</v>
      </c>
      <c r="CB100" s="61">
        <f t="shared" si="150"/>
        <v>1.1014930991480276</v>
      </c>
      <c r="CC100" s="61">
        <f t="shared" si="151"/>
        <v>1.8369873422482164</v>
      </c>
      <c r="CD100" s="61">
        <f t="shared" si="152"/>
        <v>0.33733582922603716</v>
      </c>
      <c r="CE100" s="61">
        <f t="shared" si="153"/>
        <v>1.392680659167669</v>
      </c>
      <c r="CF100" s="61">
        <f t="shared" si="154"/>
        <v>0.31624162011242873</v>
      </c>
      <c r="CG100" s="61">
        <f t="shared" si="118"/>
        <v>7.0907282063568638E-2</v>
      </c>
      <c r="CH100" s="61">
        <f t="shared" si="155"/>
        <v>0.28531997053009844</v>
      </c>
      <c r="CI100" s="61">
        <f t="shared" si="156"/>
        <v>3.8155487551596652E-2</v>
      </c>
      <c r="CJ100" s="61">
        <f t="shared" si="157"/>
        <v>0.18352649350879055</v>
      </c>
      <c r="CK100" s="61">
        <f t="shared" si="158"/>
        <v>2.9718646511625733E-2</v>
      </c>
      <c r="CL100" s="61">
        <f t="shared" si="159"/>
        <v>7.0402014626486695E-2</v>
      </c>
      <c r="CM100" s="61">
        <f t="shared" si="160"/>
        <v>8.6039447252913379E-3</v>
      </c>
      <c r="CN100" s="61">
        <f t="shared" si="161"/>
        <v>5.5830288913408889E-2</v>
      </c>
      <c r="CO100" s="61">
        <f t="shared" si="162"/>
        <v>7.5738964986322667E-3</v>
      </c>
      <c r="CP100" s="61">
        <f t="shared" si="112"/>
        <v>1.9809130637319042E-3</v>
      </c>
      <c r="CQ100" s="61">
        <f t="shared" ref="CQ100:CQ131" si="168">(AT100*$K100)/1000</f>
        <v>5.4992952414077409E-2</v>
      </c>
      <c r="CR100" s="61">
        <f t="shared" si="163"/>
        <v>1.5031751274380714E-2</v>
      </c>
      <c r="CS100" s="172">
        <f t="shared" si="80"/>
        <v>1.5447408005313032</v>
      </c>
      <c r="CT100" s="227"/>
      <c r="CU100" s="61" t="s">
        <v>188</v>
      </c>
      <c r="CV100" s="61">
        <f t="shared" si="137"/>
        <v>2.7375367594034978</v>
      </c>
      <c r="CW100" s="61">
        <f t="shared" si="127"/>
        <v>0.30417075104483315</v>
      </c>
      <c r="CX100" s="61" t="s">
        <v>188</v>
      </c>
      <c r="CY100" s="61">
        <f t="shared" si="129"/>
        <v>3.9542197635828304</v>
      </c>
      <c r="CZ100" s="61">
        <f t="shared" si="138"/>
        <v>3.0417075104483313</v>
      </c>
      <c r="DA100" s="61">
        <f t="shared" si="139"/>
        <v>315.42506883349193</v>
      </c>
      <c r="DB100" s="61" t="s">
        <v>188</v>
      </c>
      <c r="DC100" s="61">
        <f t="shared" si="131"/>
        <v>2.1291952573138322</v>
      </c>
      <c r="DD100" s="61" t="s">
        <v>188</v>
      </c>
      <c r="DE100" s="61">
        <f t="shared" si="133"/>
        <v>20.075269568958987</v>
      </c>
      <c r="DF100" s="61">
        <f t="shared" si="134"/>
        <v>13.079342294927823</v>
      </c>
      <c r="DG100" s="172">
        <f t="shared" si="135"/>
        <v>137.48517947226458</v>
      </c>
      <c r="DM100" s="28">
        <v>2.1291952573138322</v>
      </c>
      <c r="DN100" s="28">
        <v>4.1827560829553168</v>
      </c>
    </row>
    <row r="101" spans="1:118" s="28" customFormat="1">
      <c r="A101" s="28" t="s">
        <v>271</v>
      </c>
      <c r="B101" s="157">
        <v>2</v>
      </c>
      <c r="C101" s="157">
        <v>1</v>
      </c>
      <c r="D101" s="157">
        <v>4</v>
      </c>
      <c r="E101" s="29" t="s">
        <v>363</v>
      </c>
      <c r="F101" s="30" t="s">
        <v>370</v>
      </c>
      <c r="G101" s="47">
        <v>1.0049999999999999</v>
      </c>
      <c r="H101" s="40">
        <v>30.515999999999998</v>
      </c>
      <c r="I101" s="47">
        <f t="shared" si="115"/>
        <v>30.364179104477614</v>
      </c>
      <c r="J101" s="40">
        <v>30.511066398390341</v>
      </c>
      <c r="K101" s="40">
        <f t="shared" si="165"/>
        <v>926.44348478933307</v>
      </c>
      <c r="L101" s="40">
        <v>10.052348993288591</v>
      </c>
      <c r="M101" s="40">
        <f t="shared" ref="M101:M132" si="169">I101*L101</f>
        <v>305.23132525293005</v>
      </c>
      <c r="N101" s="150"/>
      <c r="O101" s="40">
        <v>1.7792585731059751E-2</v>
      </c>
      <c r="P101" s="40">
        <v>2.8149853491555366</v>
      </c>
      <c r="Q101" s="40">
        <v>0.13396320850662868</v>
      </c>
      <c r="R101" s="40">
        <v>0.29031923293868667</v>
      </c>
      <c r="S101" s="40">
        <v>0.26993888995884252</v>
      </c>
      <c r="T101" s="40">
        <v>1.0847071764771337</v>
      </c>
      <c r="U101" s="40">
        <v>1.7376288388655141</v>
      </c>
      <c r="V101" s="40">
        <v>1.9312383479663733</v>
      </c>
      <c r="W101" s="40">
        <v>0.63516224579342229</v>
      </c>
      <c r="X101" s="40">
        <v>1.1390368263529875</v>
      </c>
      <c r="Y101" s="40">
        <v>3.086519445084615</v>
      </c>
      <c r="Z101" s="40">
        <v>1.0372716887548485E-2</v>
      </c>
      <c r="AA101" s="40">
        <v>4.3820308860695933E-2</v>
      </c>
      <c r="AB101" s="40">
        <v>9.4258348223084203E-3</v>
      </c>
      <c r="AC101" s="40">
        <v>1.7815986505483872E-2</v>
      </c>
      <c r="AD101" s="40">
        <v>6.0252824545476659E-3</v>
      </c>
      <c r="AE101" s="40">
        <v>2.2727618250373696</v>
      </c>
      <c r="AF101" s="40">
        <v>4.7659634960007047</v>
      </c>
      <c r="AG101" s="40">
        <v>0.89916317218816977</v>
      </c>
      <c r="AH101" s="40">
        <v>4.0330063939503065</v>
      </c>
      <c r="AI101" s="40">
        <v>0.93712540345064654</v>
      </c>
      <c r="AJ101" s="40">
        <v>0.20506687774330462</v>
      </c>
      <c r="AK101" s="40">
        <v>0.89895775019534396</v>
      </c>
      <c r="AL101" s="40">
        <v>0.12375030486960958</v>
      </c>
      <c r="AM101" s="40">
        <v>0.64728153731548099</v>
      </c>
      <c r="AN101" s="40">
        <v>0.11780035753759702</v>
      </c>
      <c r="AO101" s="40">
        <v>0.29936872508255907</v>
      </c>
      <c r="AP101" s="40">
        <v>3.8399744490259187E-2</v>
      </c>
      <c r="AQ101" s="40">
        <v>0.23986832982411188</v>
      </c>
      <c r="AR101" s="40">
        <v>3.3870157907038088E-2</v>
      </c>
      <c r="AS101" s="40">
        <v>2.303076210588526E-3</v>
      </c>
      <c r="AT101" s="40">
        <v>5.7109923114990115E-2</v>
      </c>
      <c r="AU101" s="40">
        <v>1.7520138915083902E-2</v>
      </c>
      <c r="AV101" s="150">
        <v>0.82507055275019148</v>
      </c>
      <c r="AW101" s="208"/>
      <c r="AX101" s="47" t="s">
        <v>188</v>
      </c>
      <c r="AY101" s="47">
        <v>2.9000000000000001E-2</v>
      </c>
      <c r="AZ101" s="47">
        <v>2E-3</v>
      </c>
      <c r="BA101" s="47">
        <v>0</v>
      </c>
      <c r="BB101" s="47">
        <v>2E-3</v>
      </c>
      <c r="BC101" s="47">
        <v>0.81299999999999994</v>
      </c>
      <c r="BD101" s="47">
        <v>0.51800000000000002</v>
      </c>
      <c r="BE101" s="47" t="s">
        <v>188</v>
      </c>
      <c r="BF101" s="47">
        <v>0</v>
      </c>
      <c r="BG101" s="47">
        <v>1.6759999999999999</v>
      </c>
      <c r="BH101" s="47">
        <v>6.2E-2</v>
      </c>
      <c r="BI101" s="47">
        <v>0.02</v>
      </c>
      <c r="BJ101" s="216">
        <v>0.45600000000000002</v>
      </c>
      <c r="BK101" s="139"/>
      <c r="BL101" s="61">
        <f t="shared" si="142"/>
        <v>1.6483825128095958E-2</v>
      </c>
      <c r="BM101" s="61">
        <f t="shared" si="166"/>
        <v>2.6079248365025727</v>
      </c>
      <c r="BN101" s="61">
        <f t="shared" si="167"/>
        <v>0.1241093417224411</v>
      </c>
      <c r="BO101" s="61">
        <f t="shared" si="164"/>
        <v>0.26896436186508299</v>
      </c>
      <c r="BP101" s="61">
        <f t="shared" si="124"/>
        <v>0.25008312589363435</v>
      </c>
      <c r="BQ101" s="61">
        <f t="shared" si="122"/>
        <v>1.0049198965514738</v>
      </c>
      <c r="BR101" s="61">
        <f t="shared" si="140"/>
        <v>1.6098149167490095</v>
      </c>
      <c r="BS101" s="61">
        <f t="shared" si="143"/>
        <v>1.7891831850487616</v>
      </c>
      <c r="BT101" s="61">
        <f t="shared" si="144"/>
        <v>0.58844192439947707</v>
      </c>
      <c r="BU101" s="61">
        <f t="shared" si="145"/>
        <v>1.0552532467098443</v>
      </c>
      <c r="BV101" s="61">
        <f t="shared" si="146"/>
        <v>2.8594858305742292</v>
      </c>
      <c r="BW101" s="61">
        <f t="shared" si="147"/>
        <v>9.6097359800335833E-3</v>
      </c>
      <c r="BX101" s="61">
        <f t="shared" si="148"/>
        <v>4.059703964544803E-2</v>
      </c>
      <c r="BY101" s="61">
        <f t="shared" si="119"/>
        <v>8.7325032598280575E-3</v>
      </c>
      <c r="BZ101" s="61">
        <f t="shared" si="141"/>
        <v>1.6505504623100211E-2</v>
      </c>
      <c r="CA101" s="61">
        <f t="shared" si="149"/>
        <v>5.5820836740311658E-3</v>
      </c>
      <c r="CB101" s="61">
        <f t="shared" si="150"/>
        <v>2.1055853852837849</v>
      </c>
      <c r="CC101" s="61">
        <f t="shared" si="151"/>
        <v>4.4153958296136455</v>
      </c>
      <c r="CD101" s="61">
        <f t="shared" si="152"/>
        <v>0.83302386263623918</v>
      </c>
      <c r="CE101" s="61">
        <f t="shared" si="153"/>
        <v>3.7363524977889839</v>
      </c>
      <c r="CF101" s="61">
        <f t="shared" si="154"/>
        <v>0.86819372445742671</v>
      </c>
      <c r="CG101" s="61">
        <f t="shared" si="118"/>
        <v>0.18998287283137527</v>
      </c>
      <c r="CH101" s="61">
        <f t="shared" si="155"/>
        <v>0.83283355076935317</v>
      </c>
      <c r="CI101" s="61">
        <f t="shared" si="156"/>
        <v>0.11464766368714348</v>
      </c>
      <c r="CJ101" s="61">
        <f t="shared" si="157"/>
        <v>0.59966976307035103</v>
      </c>
      <c r="CK101" s="61">
        <f t="shared" si="158"/>
        <v>0.10913537374656077</v>
      </c>
      <c r="CL101" s="61">
        <f t="shared" si="159"/>
        <v>0.27734820490242584</v>
      </c>
      <c r="CM101" s="61">
        <f t="shared" si="160"/>
        <v>3.5575193100575712E-2</v>
      </c>
      <c r="CN101" s="61">
        <f t="shared" si="161"/>
        <v>0.22222445137284733</v>
      </c>
      <c r="CO101" s="61">
        <f t="shared" si="162"/>
        <v>3.1378787121761349E-2</v>
      </c>
      <c r="CP101" s="61">
        <f t="shared" ref="CP101:CP132" si="170">(AS101*$K101)/1000</f>
        <v>2.1336699502730459E-3</v>
      </c>
      <c r="CQ101" s="61">
        <f t="shared" si="168"/>
        <v>5.2909116186702326E-2</v>
      </c>
      <c r="CR101" s="61">
        <f t="shared" si="163"/>
        <v>1.6231418550483535E-2</v>
      </c>
      <c r="CS101" s="172">
        <f t="shared" si="80"/>
        <v>0.76438123808694869</v>
      </c>
      <c r="CT101" s="227"/>
      <c r="CU101" s="61" t="s">
        <v>188</v>
      </c>
      <c r="CV101" s="61">
        <f t="shared" si="137"/>
        <v>8.8517084323349717</v>
      </c>
      <c r="CW101" s="61">
        <f t="shared" si="127"/>
        <v>0.61046265050586013</v>
      </c>
      <c r="CX101" s="61">
        <f t="shared" si="128"/>
        <v>0</v>
      </c>
      <c r="CY101" s="61">
        <f t="shared" si="129"/>
        <v>0.61046265050586013</v>
      </c>
      <c r="CZ101" s="61">
        <f t="shared" si="138"/>
        <v>248.15306743063212</v>
      </c>
      <c r="DA101" s="61">
        <f t="shared" si="139"/>
        <v>158.10982648101776</v>
      </c>
      <c r="DB101" s="61" t="s">
        <v>188</v>
      </c>
      <c r="DC101" s="61">
        <f t="shared" si="131"/>
        <v>0</v>
      </c>
      <c r="DD101" s="61">
        <f t="shared" si="132"/>
        <v>511.56770112391075</v>
      </c>
      <c r="DE101" s="61">
        <f t="shared" si="133"/>
        <v>18.924342165681661</v>
      </c>
      <c r="DF101" s="61">
        <f t="shared" si="134"/>
        <v>6.1046265050586008</v>
      </c>
      <c r="DG101" s="172">
        <f t="shared" si="135"/>
        <v>139.18548431533611</v>
      </c>
      <c r="DM101" s="28">
        <v>0</v>
      </c>
      <c r="DN101" s="28">
        <v>2.6079248365025727</v>
      </c>
    </row>
    <row r="102" spans="1:118" s="28" customFormat="1">
      <c r="A102" s="28" t="s">
        <v>271</v>
      </c>
      <c r="B102" s="157">
        <v>2</v>
      </c>
      <c r="C102" s="157">
        <v>2</v>
      </c>
      <c r="D102" s="157">
        <v>4</v>
      </c>
      <c r="E102" s="29" t="s">
        <v>363</v>
      </c>
      <c r="F102" s="30" t="s">
        <v>371</v>
      </c>
      <c r="G102" s="47">
        <v>1.0049999999999999</v>
      </c>
      <c r="H102" s="40">
        <v>30.515999999999998</v>
      </c>
      <c r="I102" s="47">
        <f t="shared" si="115"/>
        <v>30.364179104477614</v>
      </c>
      <c r="J102" s="40">
        <v>29.25338491295938</v>
      </c>
      <c r="K102" s="40">
        <f t="shared" si="165"/>
        <v>888.25501890932185</v>
      </c>
      <c r="L102" s="40">
        <v>10.026</v>
      </c>
      <c r="M102" s="40">
        <f t="shared" si="169"/>
        <v>304.43125970149254</v>
      </c>
      <c r="N102" s="150"/>
      <c r="O102" s="40">
        <v>3.5321045239203444E-2</v>
      </c>
      <c r="P102" s="40">
        <v>2.5109618123495587</v>
      </c>
      <c r="Q102" s="40">
        <v>0.10963121999389258</v>
      </c>
      <c r="R102" s="40">
        <v>0.30134913917489958</v>
      </c>
      <c r="S102" s="40">
        <v>0.32822419766961447</v>
      </c>
      <c r="T102" s="40">
        <v>1.1687946152626136</v>
      </c>
      <c r="U102" s="40">
        <v>1.7848386275695167</v>
      </c>
      <c r="V102" s="40">
        <v>1.971144180937568</v>
      </c>
      <c r="W102" s="40">
        <v>0.52447328306560581</v>
      </c>
      <c r="X102" s="40">
        <v>1.0226860612144213</v>
      </c>
      <c r="Y102" s="40">
        <v>2.6000049103484155</v>
      </c>
      <c r="Z102" s="40">
        <v>1.1698877225790964E-2</v>
      </c>
      <c r="AA102" s="40">
        <v>4.2573654286232575E-2</v>
      </c>
      <c r="AB102" s="40">
        <v>8.3135274285318101E-3</v>
      </c>
      <c r="AC102" s="40">
        <v>1.6611411756412234E-2</v>
      </c>
      <c r="AD102" s="40">
        <v>5.6045330245756897E-3</v>
      </c>
      <c r="AE102" s="40">
        <v>1.7243192314744915</v>
      </c>
      <c r="AF102" s="40">
        <v>3.8968160233544942</v>
      </c>
      <c r="AG102" s="40">
        <v>0.75012047676563176</v>
      </c>
      <c r="AH102" s="40">
        <v>3.4768760431883385</v>
      </c>
      <c r="AI102" s="40">
        <v>0.83419291274630036</v>
      </c>
      <c r="AJ102" s="40">
        <v>0.18175705943395773</v>
      </c>
      <c r="AK102" s="40">
        <v>0.80053443616711906</v>
      </c>
      <c r="AL102" s="40">
        <v>0.10854189712030918</v>
      </c>
      <c r="AM102" s="40">
        <v>0.56063805708673065</v>
      </c>
      <c r="AN102" s="40">
        <v>0.10186946524843758</v>
      </c>
      <c r="AO102" s="40">
        <v>0.25921917760245022</v>
      </c>
      <c r="AP102" s="40">
        <v>3.313771744786418E-2</v>
      </c>
      <c r="AQ102" s="40">
        <v>0.20902639813850207</v>
      </c>
      <c r="AR102" s="40">
        <v>3.026216159718224E-2</v>
      </c>
      <c r="AS102" s="40">
        <v>1.7777732541438805E-3</v>
      </c>
      <c r="AT102" s="40">
        <v>5.7082178239564484E-2</v>
      </c>
      <c r="AU102" s="40">
        <v>1.5020015111427939E-2</v>
      </c>
      <c r="AV102" s="150">
        <v>0.84715820751310034</v>
      </c>
      <c r="AW102" s="208"/>
      <c r="AX102" s="47" t="s">
        <v>188</v>
      </c>
      <c r="AY102" s="47">
        <v>3.3000000000000002E-2</v>
      </c>
      <c r="AZ102" s="47">
        <v>1E-3</v>
      </c>
      <c r="BA102" s="47">
        <v>0</v>
      </c>
      <c r="BB102" s="47">
        <v>2E-3</v>
      </c>
      <c r="BC102" s="47">
        <v>0.78200000000000003</v>
      </c>
      <c r="BD102" s="47">
        <v>0.42899999999999999</v>
      </c>
      <c r="BE102" s="47" t="s">
        <v>188</v>
      </c>
      <c r="BF102" s="47" t="s">
        <v>188</v>
      </c>
      <c r="BG102" s="47">
        <v>1.5580000000000001</v>
      </c>
      <c r="BH102" s="47">
        <v>4.7E-2</v>
      </c>
      <c r="BI102" s="47">
        <v>1.6E-2</v>
      </c>
      <c r="BJ102" s="216">
        <v>0.41099999999999998</v>
      </c>
      <c r="BK102" s="139"/>
      <c r="BL102" s="61">
        <f t="shared" si="142"/>
        <v>3.137409570684567E-2</v>
      </c>
      <c r="BM102" s="61">
        <f t="shared" si="166"/>
        <v>2.2303744321091421</v>
      </c>
      <c r="BN102" s="61">
        <f t="shared" si="167"/>
        <v>9.7380481388727083E-2</v>
      </c>
      <c r="BO102" s="61">
        <f t="shared" si="164"/>
        <v>0.26767488531610834</v>
      </c>
      <c r="BP102" s="61">
        <f t="shared" si="124"/>
        <v>0.29154679090752039</v>
      </c>
      <c r="BQ102" s="61">
        <f t="shared" si="122"/>
        <v>1.0381876830812065</v>
      </c>
      <c r="BR102" s="61">
        <f t="shared" si="140"/>
        <v>1.5853918688818491</v>
      </c>
      <c r="BS102" s="61">
        <f t="shared" si="143"/>
        <v>1.7508787117116993</v>
      </c>
      <c r="BT102" s="61">
        <f t="shared" si="144"/>
        <v>0.46586602596687376</v>
      </c>
      <c r="BU102" s="61">
        <f t="shared" si="145"/>
        <v>0.90840602664231562</v>
      </c>
      <c r="BV102" s="61">
        <f t="shared" si="146"/>
        <v>2.3094674108058615</v>
      </c>
      <c r="BW102" s="61">
        <f t="shared" si="147"/>
        <v>1.0391586411412787E-2</v>
      </c>
      <c r="BX102" s="61">
        <f t="shared" si="148"/>
        <v>3.7816262093056448E-2</v>
      </c>
      <c r="BY102" s="61">
        <f t="shared" si="119"/>
        <v>7.3845324632336885E-3</v>
      </c>
      <c r="BZ102" s="61">
        <f t="shared" si="141"/>
        <v>1.4755169863802481E-2</v>
      </c>
      <c r="CA102" s="61">
        <f t="shared" si="149"/>
        <v>4.9782545877223973E-3</v>
      </c>
      <c r="CB102" s="61">
        <f t="shared" si="150"/>
        <v>1.5316352115590819</v>
      </c>
      <c r="CC102" s="61">
        <f t="shared" si="151"/>
        <v>3.4613663905108947</v>
      </c>
      <c r="CD102" s="61">
        <f t="shared" si="152"/>
        <v>0.66629827827372567</v>
      </c>
      <c r="CE102" s="61">
        <f t="shared" si="153"/>
        <v>3.0883525954876259</v>
      </c>
      <c r="CF102" s="61">
        <f t="shared" si="154"/>
        <v>0.74097604148548724</v>
      </c>
      <c r="CG102" s="61">
        <f t="shared" si="118"/>
        <v>0.16144662026441287</v>
      </c>
      <c r="CH102" s="61">
        <f t="shared" si="155"/>
        <v>0.71107873073518757</v>
      </c>
      <c r="CI102" s="61">
        <f t="shared" si="156"/>
        <v>9.6412884879053889E-2</v>
      </c>
      <c r="CJ102" s="61">
        <f t="shared" si="157"/>
        <v>0.49798956799885941</v>
      </c>
      <c r="CK102" s="61">
        <f t="shared" si="158"/>
        <v>9.0486063780533421E-2</v>
      </c>
      <c r="CL102" s="61">
        <f t="shared" si="159"/>
        <v>0.2302527355029233</v>
      </c>
      <c r="CM102" s="61">
        <f t="shared" si="160"/>
        <v>2.943474383826436E-2</v>
      </c>
      <c r="CN102" s="61">
        <f t="shared" si="161"/>
        <v>0.18566874723106258</v>
      </c>
      <c r="CO102" s="61">
        <f t="shared" si="162"/>
        <v>2.6880516921742065E-2</v>
      </c>
      <c r="CP102" s="61">
        <f t="shared" si="170"/>
        <v>1.5791160154760592E-3</v>
      </c>
      <c r="CQ102" s="61">
        <f t="shared" si="168"/>
        <v>5.0703531311569634E-2</v>
      </c>
      <c r="CR102" s="61">
        <f t="shared" si="163"/>
        <v>1.3341603806819724E-2</v>
      </c>
      <c r="CS102" s="172">
        <f t="shared" si="80"/>
        <v>0.75249252963373614</v>
      </c>
      <c r="CT102" s="227"/>
      <c r="CU102" s="61" t="s">
        <v>188</v>
      </c>
      <c r="CV102" s="61">
        <f t="shared" si="137"/>
        <v>10.046231570149255</v>
      </c>
      <c r="CW102" s="61">
        <f t="shared" si="127"/>
        <v>0.30443125970149254</v>
      </c>
      <c r="CX102" s="61">
        <f t="shared" si="128"/>
        <v>0</v>
      </c>
      <c r="CY102" s="61">
        <f t="shared" si="129"/>
        <v>0.60886251940298508</v>
      </c>
      <c r="CZ102" s="61">
        <f t="shared" si="138"/>
        <v>238.06524508656716</v>
      </c>
      <c r="DA102" s="61">
        <f t="shared" si="139"/>
        <v>130.60101041194031</v>
      </c>
      <c r="DB102" s="61" t="s">
        <v>188</v>
      </c>
      <c r="DC102" s="61" t="s">
        <v>188</v>
      </c>
      <c r="DD102" s="61">
        <f t="shared" si="132"/>
        <v>474.30390261492539</v>
      </c>
      <c r="DE102" s="61">
        <f t="shared" si="133"/>
        <v>14.308269205970149</v>
      </c>
      <c r="DF102" s="61">
        <f t="shared" si="134"/>
        <v>4.8709001552238806</v>
      </c>
      <c r="DG102" s="172">
        <f t="shared" si="135"/>
        <v>125.12124773731342</v>
      </c>
      <c r="DM102" s="28" t="s">
        <v>188</v>
      </c>
      <c r="DN102" s="28">
        <v>2.2303744321091421</v>
      </c>
    </row>
    <row r="103" spans="1:118" s="28" customFormat="1">
      <c r="A103" s="28" t="s">
        <v>271</v>
      </c>
      <c r="B103" s="157">
        <v>2</v>
      </c>
      <c r="C103" s="157">
        <v>3</v>
      </c>
      <c r="D103" s="157">
        <v>4</v>
      </c>
      <c r="E103" s="29" t="s">
        <v>363</v>
      </c>
      <c r="F103" s="30" t="s">
        <v>372</v>
      </c>
      <c r="G103" s="47">
        <v>1.0169999999999999</v>
      </c>
      <c r="H103" s="40">
        <v>30.515999999999998</v>
      </c>
      <c r="I103" s="47">
        <f t="shared" si="115"/>
        <v>30.005899705014752</v>
      </c>
      <c r="J103" s="40">
        <v>29.722113502935422</v>
      </c>
      <c r="K103" s="40">
        <f t="shared" si="165"/>
        <v>891.83875679014488</v>
      </c>
      <c r="L103" s="40">
        <v>10.006747638326585</v>
      </c>
      <c r="M103" s="40">
        <f t="shared" si="169"/>
        <v>300.26146600902075</v>
      </c>
      <c r="N103" s="150"/>
      <c r="O103" s="40">
        <v>7.611074753729348E-2</v>
      </c>
      <c r="P103" s="40">
        <v>2.8607674281839843</v>
      </c>
      <c r="Q103" s="40">
        <v>0.45635915059761545</v>
      </c>
      <c r="R103" s="40">
        <v>2.1198907844623438</v>
      </c>
      <c r="S103" s="40">
        <v>0.74205570887147421</v>
      </c>
      <c r="T103" s="40">
        <v>2.4150386758659508</v>
      </c>
      <c r="U103" s="40">
        <v>3.2531991469916508</v>
      </c>
      <c r="V103" s="40">
        <v>3.6547326116407177</v>
      </c>
      <c r="W103" s="40">
        <v>0.91443274497071647</v>
      </c>
      <c r="X103" s="40">
        <v>1.7320530125367737</v>
      </c>
      <c r="Y103" s="40">
        <v>4.7694525619858332</v>
      </c>
      <c r="Z103" s="40">
        <v>5.4256360482893206E-3</v>
      </c>
      <c r="AA103" s="40">
        <v>3.5788843871196338E-2</v>
      </c>
      <c r="AB103" s="40">
        <v>7.9427594837226199E-3</v>
      </c>
      <c r="AC103" s="40">
        <v>2.3559861053152102E-2</v>
      </c>
      <c r="AD103" s="40">
        <v>5.3240332175944578E-3</v>
      </c>
      <c r="AE103" s="40">
        <v>3.7279373614199316</v>
      </c>
      <c r="AF103" s="40">
        <v>6.9518657539852464</v>
      </c>
      <c r="AG103" s="40">
        <v>1.3320506373761707</v>
      </c>
      <c r="AH103" s="40">
        <v>5.8686867610701317</v>
      </c>
      <c r="AI103" s="40">
        <v>1.3275010081204071</v>
      </c>
      <c r="AJ103" s="40">
        <v>0.29524588200932028</v>
      </c>
      <c r="AK103" s="40">
        <v>1.3056661708316115</v>
      </c>
      <c r="AL103" s="40">
        <v>0.1797145063213284</v>
      </c>
      <c r="AM103" s="40">
        <v>0.95697260453217525</v>
      </c>
      <c r="AN103" s="40">
        <v>0.17789511839537156</v>
      </c>
      <c r="AO103" s="40">
        <v>0.45277519162827634</v>
      </c>
      <c r="AP103" s="40">
        <v>5.7584310208347624E-2</v>
      </c>
      <c r="AQ103" s="40">
        <v>0.36335992489379931</v>
      </c>
      <c r="AR103" s="40">
        <v>5.1980090731767993E-2</v>
      </c>
      <c r="AS103" s="40">
        <v>3.236948168725831E-3</v>
      </c>
      <c r="AT103" s="40">
        <v>5.1705009697618425E-2</v>
      </c>
      <c r="AU103" s="40">
        <v>1.3958693851008579E-2</v>
      </c>
      <c r="AV103" s="150">
        <v>1.6244459369622917</v>
      </c>
      <c r="AW103" s="208"/>
      <c r="AX103" s="47" t="s">
        <v>188</v>
      </c>
      <c r="AY103" s="47">
        <v>4.3999999999999997E-2</v>
      </c>
      <c r="AZ103" s="47">
        <v>1E-3</v>
      </c>
      <c r="BA103" s="47">
        <v>1E-3</v>
      </c>
      <c r="BB103" s="47">
        <v>5.0000000000000001E-3</v>
      </c>
      <c r="BC103" s="47">
        <v>0.59299999999999997</v>
      </c>
      <c r="BD103" s="47">
        <v>0.62</v>
      </c>
      <c r="BE103" s="47" t="s">
        <v>188</v>
      </c>
      <c r="BF103" s="47" t="s">
        <v>188</v>
      </c>
      <c r="BG103" s="47">
        <v>1.581</v>
      </c>
      <c r="BH103" s="47">
        <v>6.0999999999999999E-2</v>
      </c>
      <c r="BI103" s="47">
        <v>2.8000000000000001E-2</v>
      </c>
      <c r="BJ103" s="216">
        <v>0.624</v>
      </c>
      <c r="BK103" s="139"/>
      <c r="BL103" s="61">
        <f t="shared" si="142"/>
        <v>6.7878514462028389E-2</v>
      </c>
      <c r="BM103" s="61">
        <f t="shared" si="166"/>
        <v>2.5513432666173448</v>
      </c>
      <c r="BN103" s="61">
        <f t="shared" si="167"/>
        <v>0.40699877751878388</v>
      </c>
      <c r="BO103" s="61">
        <f t="shared" si="164"/>
        <v>1.8906007617457816</v>
      </c>
      <c r="BP103" s="61">
        <f t="shared" si="124"/>
        <v>0.66179404086896521</v>
      </c>
      <c r="BQ103" s="61">
        <f t="shared" si="122"/>
        <v>2.1538250902844069</v>
      </c>
      <c r="BR103" s="61">
        <f t="shared" si="140"/>
        <v>2.9013290828437936</v>
      </c>
      <c r="BS103" s="61">
        <f t="shared" si="143"/>
        <v>3.2594321887660573</v>
      </c>
      <c r="BT103" s="61">
        <f t="shared" si="144"/>
        <v>0.81552656244288335</v>
      </c>
      <c r="BU103" s="61">
        <f t="shared" si="145"/>
        <v>1.5447120053954215</v>
      </c>
      <c r="BV103" s="61">
        <f t="shared" si="146"/>
        <v>4.2535826434510176</v>
      </c>
      <c r="BW103" s="61">
        <f t="shared" si="147"/>
        <v>4.8387925081021426E-3</v>
      </c>
      <c r="BX103" s="61">
        <f t="shared" si="148"/>
        <v>3.1917878025044338E-2</v>
      </c>
      <c r="BY103" s="61">
        <f t="shared" si="119"/>
        <v>7.0836607434463144E-3</v>
      </c>
      <c r="BZ103" s="61">
        <f t="shared" si="141"/>
        <v>2.1011597191791725E-2</v>
      </c>
      <c r="CA103" s="61">
        <f t="shared" si="149"/>
        <v>4.7481791658888764E-3</v>
      </c>
      <c r="CB103" s="61">
        <f t="shared" si="150"/>
        <v>3.3247190218002847</v>
      </c>
      <c r="CC103" s="61">
        <f t="shared" si="151"/>
        <v>6.1999433114061855</v>
      </c>
      <c r="CD103" s="61">
        <f t="shared" si="152"/>
        <v>1.1879743844190842</v>
      </c>
      <c r="CE103" s="61">
        <f t="shared" si="153"/>
        <v>5.2339223049835679</v>
      </c>
      <c r="CF103" s="61">
        <f t="shared" si="154"/>
        <v>1.1839168487197678</v>
      </c>
      <c r="CG103" s="61">
        <f t="shared" si="118"/>
        <v>0.26331172035860201</v>
      </c>
      <c r="CH103" s="61">
        <f t="shared" si="155"/>
        <v>1.1644436945774135</v>
      </c>
      <c r="CI103" s="61">
        <f t="shared" si="156"/>
        <v>0.16027636189476818</v>
      </c>
      <c r="CJ103" s="61">
        <f t="shared" si="157"/>
        <v>0.85346525790820216</v>
      </c>
      <c r="CK103" s="61">
        <f t="shared" si="158"/>
        <v>0.15865376122876382</v>
      </c>
      <c r="CL103" s="61">
        <f t="shared" si="159"/>
        <v>0.40380246400718156</v>
      </c>
      <c r="CM103" s="61">
        <f t="shared" si="160"/>
        <v>5.1355919626830789E-2</v>
      </c>
      <c r="CN103" s="61">
        <f t="shared" si="161"/>
        <v>0.32405846368464636</v>
      </c>
      <c r="CO103" s="61">
        <f t="shared" si="162"/>
        <v>4.6357859496058904E-2</v>
      </c>
      <c r="CP103" s="61">
        <f t="shared" si="170"/>
        <v>2.886835830590581E-3</v>
      </c>
      <c r="CQ103" s="61">
        <f t="shared" si="168"/>
        <v>4.6112531568546403E-2</v>
      </c>
      <c r="CR103" s="61">
        <f t="shared" si="163"/>
        <v>1.2448904170497731E-2</v>
      </c>
      <c r="CS103" s="172">
        <f t="shared" si="80"/>
        <v>1.4487438448932524</v>
      </c>
      <c r="CT103" s="227"/>
      <c r="CU103" s="61" t="s">
        <v>188</v>
      </c>
      <c r="CV103" s="61">
        <f t="shared" si="137"/>
        <v>13.211504504396911</v>
      </c>
      <c r="CW103" s="61">
        <f t="shared" si="127"/>
        <v>0.30026146600902076</v>
      </c>
      <c r="CX103" s="61">
        <f t="shared" si="128"/>
        <v>0.30026146600902076</v>
      </c>
      <c r="CY103" s="61">
        <f t="shared" si="129"/>
        <v>1.5013073300451039</v>
      </c>
      <c r="CZ103" s="61">
        <f t="shared" si="138"/>
        <v>178.05504934334931</v>
      </c>
      <c r="DA103" s="61">
        <f t="shared" si="139"/>
        <v>186.16210892559286</v>
      </c>
      <c r="DB103" s="61" t="s">
        <v>188</v>
      </c>
      <c r="DC103" s="61" t="s">
        <v>188</v>
      </c>
      <c r="DD103" s="61">
        <f t="shared" si="132"/>
        <v>474.71337776026178</v>
      </c>
      <c r="DE103" s="61">
        <f t="shared" si="133"/>
        <v>18.315949426550265</v>
      </c>
      <c r="DF103" s="61">
        <f t="shared" si="134"/>
        <v>8.407321048252582</v>
      </c>
      <c r="DG103" s="172">
        <f t="shared" si="135"/>
        <v>187.36315478962894</v>
      </c>
      <c r="DM103" s="28" t="s">
        <v>188</v>
      </c>
      <c r="DN103" s="28">
        <v>2.5513432666173448</v>
      </c>
    </row>
    <row r="104" spans="1:118" s="28" customFormat="1">
      <c r="A104" s="28" t="s">
        <v>275</v>
      </c>
      <c r="B104" s="157">
        <v>3</v>
      </c>
      <c r="C104" s="157">
        <v>1</v>
      </c>
      <c r="D104" s="157">
        <v>4</v>
      </c>
      <c r="E104" s="29" t="s">
        <v>363</v>
      </c>
      <c r="F104" s="30" t="s">
        <v>373</v>
      </c>
      <c r="G104" s="47">
        <v>1.0249999999999999</v>
      </c>
      <c r="H104" s="40">
        <v>30.515999999999998</v>
      </c>
      <c r="I104" s="47">
        <f t="shared" si="115"/>
        <v>29.771707317073172</v>
      </c>
      <c r="J104" s="40">
        <v>30.021999999999998</v>
      </c>
      <c r="K104" s="40">
        <f t="shared" si="165"/>
        <v>893.80619707317078</v>
      </c>
      <c r="L104" s="40">
        <v>10.120026092628832</v>
      </c>
      <c r="M104" s="40">
        <f t="shared" si="169"/>
        <v>301.29045487088922</v>
      </c>
      <c r="N104" s="150"/>
      <c r="O104" s="40">
        <v>0.13806786354895367</v>
      </c>
      <c r="P104" s="40">
        <v>3.9460288480710717</v>
      </c>
      <c r="Q104" s="40">
        <v>0.30586585678599476</v>
      </c>
      <c r="R104" s="40">
        <v>0.37090908378673304</v>
      </c>
      <c r="S104" s="40">
        <v>0.11804973285213055</v>
      </c>
      <c r="T104" s="40">
        <v>0.22004185821320518</v>
      </c>
      <c r="U104" s="40">
        <v>1.342877114964069</v>
      </c>
      <c r="V104" s="40">
        <v>0.51796173272565438</v>
      </c>
      <c r="W104" s="40">
        <v>0.17010403886596492</v>
      </c>
      <c r="X104" s="40">
        <v>0.26332548151192753</v>
      </c>
      <c r="Y104" s="40">
        <v>0.44506643112023747</v>
      </c>
      <c r="Z104" s="40">
        <v>3.8678784445992084E-2</v>
      </c>
      <c r="AA104" s="40">
        <v>3.7765319510273516E-2</v>
      </c>
      <c r="AB104" s="40">
        <v>6.297478459741432E-3</v>
      </c>
      <c r="AC104" s="40">
        <v>2.5818781499351712E-3</v>
      </c>
      <c r="AD104" s="40">
        <v>7.7082818013346792E-3</v>
      </c>
      <c r="AE104" s="40">
        <v>0.71112071914786312</v>
      </c>
      <c r="AF104" s="40">
        <v>1.4468618084961575</v>
      </c>
      <c r="AG104" s="40">
        <v>0.23228667821468599</v>
      </c>
      <c r="AH104" s="40">
        <v>0.96771633077405317</v>
      </c>
      <c r="AI104" s="40">
        <v>0.219789382162553</v>
      </c>
      <c r="AJ104" s="40">
        <v>4.8776428905850239E-2</v>
      </c>
      <c r="AK104" s="40">
        <v>0.19400901531601492</v>
      </c>
      <c r="AL104" s="40">
        <v>2.506561521077847E-2</v>
      </c>
      <c r="AM104" s="40">
        <v>0.11995462333294679</v>
      </c>
      <c r="AN104" s="40">
        <v>1.944837646867547E-2</v>
      </c>
      <c r="AO104" s="40">
        <v>4.6906552105115094E-2</v>
      </c>
      <c r="AP104" s="40">
        <v>5.6494290763325922E-3</v>
      </c>
      <c r="AQ104" s="40">
        <v>3.9063455333297699E-2</v>
      </c>
      <c r="AR104" s="40">
        <v>5.0811552913556275E-3</v>
      </c>
      <c r="AS104" s="40">
        <v>1.1774303430158129E-3</v>
      </c>
      <c r="AT104" s="40">
        <v>5.3647904361312185E-2</v>
      </c>
      <c r="AU104" s="40">
        <v>1.1496015447351847E-2</v>
      </c>
      <c r="AV104" s="150">
        <v>0.84279406069607765</v>
      </c>
      <c r="AW104" s="208"/>
      <c r="AX104" s="47" t="s">
        <v>188</v>
      </c>
      <c r="AY104" s="47">
        <v>8.0000000000000002E-3</v>
      </c>
      <c r="AZ104" s="47">
        <v>1E-3</v>
      </c>
      <c r="BA104" s="47" t="s">
        <v>188</v>
      </c>
      <c r="BB104" s="47" t="s">
        <v>188</v>
      </c>
      <c r="BC104" s="47">
        <v>6.0000000000000001E-3</v>
      </c>
      <c r="BD104" s="47">
        <v>0.61299999999999999</v>
      </c>
      <c r="BE104" s="47" t="s">
        <v>188</v>
      </c>
      <c r="BF104" s="47">
        <v>6.0000000000000001E-3</v>
      </c>
      <c r="BG104" s="47" t="s">
        <v>188</v>
      </c>
      <c r="BH104" s="47">
        <v>5.0999999999999997E-2</v>
      </c>
      <c r="BI104" s="47">
        <v>1.7000000000000001E-2</v>
      </c>
      <c r="BJ104" s="216">
        <v>0.19900000000000001</v>
      </c>
      <c r="BK104" s="139"/>
      <c r="BL104" s="61">
        <f t="shared" si="142"/>
        <v>0.12340591205670773</v>
      </c>
      <c r="BM104" s="61">
        <f t="shared" si="166"/>
        <v>3.5269850382354293</v>
      </c>
      <c r="BN104" s="61">
        <f t="shared" si="167"/>
        <v>0.27338479826841705</v>
      </c>
      <c r="BO104" s="61">
        <f t="shared" si="164"/>
        <v>0.33152083763931395</v>
      </c>
      <c r="BP104" s="61">
        <f t="shared" si="124"/>
        <v>0.10551358278606657</v>
      </c>
      <c r="BQ104" s="61">
        <f t="shared" si="122"/>
        <v>0.19667477648645876</v>
      </c>
      <c r="BR104" s="61">
        <f t="shared" si="140"/>
        <v>1.2002718872626259</v>
      </c>
      <c r="BS104" s="61">
        <f t="shared" si="143"/>
        <v>0.46295740655694728</v>
      </c>
      <c r="BT104" s="61">
        <f t="shared" si="144"/>
        <v>0.15204004408557495</v>
      </c>
      <c r="BU104" s="61">
        <f t="shared" si="145"/>
        <v>0.23536194722263751</v>
      </c>
      <c r="BV104" s="61">
        <f t="shared" si="146"/>
        <v>0.39780313424450775</v>
      </c>
      <c r="BW104" s="61">
        <f t="shared" si="147"/>
        <v>3.4571337233085093E-2</v>
      </c>
      <c r="BX104" s="61">
        <f t="shared" si="148"/>
        <v>3.3754876612730793E-2</v>
      </c>
      <c r="BY104" s="61">
        <f t="shared" si="119"/>
        <v>5.6287252732516975E-3</v>
      </c>
      <c r="BZ104" s="61">
        <f t="shared" si="141"/>
        <v>2.307698690499869E-3</v>
      </c>
      <c r="CA104" s="61">
        <f t="shared" si="149"/>
        <v>6.8897100428192797E-3</v>
      </c>
      <c r="CB104" s="61">
        <f t="shared" si="150"/>
        <v>0.63560410564148995</v>
      </c>
      <c r="CC104" s="61">
        <f t="shared" si="151"/>
        <v>1.2932140507423608</v>
      </c>
      <c r="CD104" s="61">
        <f t="shared" si="152"/>
        <v>0.20761927248582782</v>
      </c>
      <c r="CE104" s="61">
        <f t="shared" si="153"/>
        <v>0.86495085345475908</v>
      </c>
      <c r="CF104" s="61">
        <f t="shared" si="154"/>
        <v>0.1964491118277733</v>
      </c>
      <c r="CG104" s="61">
        <f t="shared" si="118"/>
        <v>4.3596674427147881E-2</v>
      </c>
      <c r="CH104" s="61">
        <f t="shared" si="155"/>
        <v>0.17340646017751782</v>
      </c>
      <c r="CI104" s="61">
        <f t="shared" si="156"/>
        <v>2.2403802208845327E-2</v>
      </c>
      <c r="CJ104" s="61">
        <f t="shared" si="157"/>
        <v>0.1072161857025658</v>
      </c>
      <c r="CK104" s="61">
        <f t="shared" si="158"/>
        <v>1.7383079410714163E-2</v>
      </c>
      <c r="CL104" s="61">
        <f t="shared" si="159"/>
        <v>4.1925366954887459E-2</v>
      </c>
      <c r="CM104" s="61">
        <f t="shared" si="160"/>
        <v>5.0494947183514303E-3</v>
      </c>
      <c r="CN104" s="61">
        <f t="shared" si="161"/>
        <v>3.4915158455992489E-2</v>
      </c>
      <c r="CO104" s="61">
        <f t="shared" si="162"/>
        <v>4.5415680877047924E-3</v>
      </c>
      <c r="CP104" s="61">
        <f t="shared" si="170"/>
        <v>1.0523945372095226E-3</v>
      </c>
      <c r="CQ104" s="61">
        <f t="shared" si="168"/>
        <v>4.7950829378129618E-2</v>
      </c>
      <c r="CR104" s="61">
        <f t="shared" si="163"/>
        <v>1.027520984849198E-2</v>
      </c>
      <c r="CS104" s="172">
        <f t="shared" si="80"/>
        <v>0.75329455430661618</v>
      </c>
      <c r="CT104" s="227"/>
      <c r="CU104" s="61" t="s">
        <v>188</v>
      </c>
      <c r="CV104" s="61">
        <f t="shared" si="137"/>
        <v>2.4103236389671139</v>
      </c>
      <c r="CW104" s="61">
        <f t="shared" si="127"/>
        <v>0.30129045487088923</v>
      </c>
      <c r="CX104" s="61" t="s">
        <v>188</v>
      </c>
      <c r="CY104" s="61" t="s">
        <v>188</v>
      </c>
      <c r="CZ104" s="61">
        <f t="shared" si="138"/>
        <v>1.8077427292253354</v>
      </c>
      <c r="DA104" s="61">
        <f t="shared" si="139"/>
        <v>184.6910488358551</v>
      </c>
      <c r="DB104" s="61" t="s">
        <v>188</v>
      </c>
      <c r="DC104" s="61">
        <f t="shared" si="131"/>
        <v>1.8077427292253354</v>
      </c>
      <c r="DD104" s="61" t="s">
        <v>188</v>
      </c>
      <c r="DE104" s="61">
        <f t="shared" si="133"/>
        <v>15.365813198415349</v>
      </c>
      <c r="DF104" s="61">
        <f t="shared" si="134"/>
        <v>5.121937732805117</v>
      </c>
      <c r="DG104" s="172">
        <f t="shared" si="135"/>
        <v>59.95680051930696</v>
      </c>
      <c r="DM104" s="28">
        <v>1.8077427292253354</v>
      </c>
      <c r="DN104" s="28">
        <v>3.5269850382354293</v>
      </c>
    </row>
    <row r="105" spans="1:118" s="28" customFormat="1">
      <c r="A105" s="28" t="s">
        <v>275</v>
      </c>
      <c r="B105" s="157">
        <v>3</v>
      </c>
      <c r="C105" s="157">
        <v>2</v>
      </c>
      <c r="D105" s="157">
        <v>4</v>
      </c>
      <c r="E105" s="29" t="s">
        <v>363</v>
      </c>
      <c r="F105" s="30" t="s">
        <v>374</v>
      </c>
      <c r="G105" s="47">
        <v>1.014</v>
      </c>
      <c r="H105" s="40">
        <v>30.515999999999998</v>
      </c>
      <c r="I105" s="47">
        <f t="shared" si="115"/>
        <v>30.094674556213015</v>
      </c>
      <c r="J105" s="40">
        <v>30.064128256513026</v>
      </c>
      <c r="K105" s="40">
        <f t="shared" si="165"/>
        <v>904.77015569600735</v>
      </c>
      <c r="L105" s="40">
        <v>10.108433734939759</v>
      </c>
      <c r="M105" s="40">
        <f t="shared" si="169"/>
        <v>304.21002352605683</v>
      </c>
      <c r="N105" s="150"/>
      <c r="O105" s="40">
        <v>7.0598634148544601E-2</v>
      </c>
      <c r="P105" s="40">
        <v>3.0025370359550636</v>
      </c>
      <c r="Q105" s="40">
        <v>0.74219963387916521</v>
      </c>
      <c r="R105" s="40">
        <v>0.84774985599053276</v>
      </c>
      <c r="S105" s="40">
        <v>0.17486374012142589</v>
      </c>
      <c r="T105" s="40">
        <v>0.34105582542991952</v>
      </c>
      <c r="U105" s="40">
        <v>1.697408770309659</v>
      </c>
      <c r="V105" s="40">
        <v>0.51111359505113396</v>
      </c>
      <c r="W105" s="40">
        <v>0.19833390538055742</v>
      </c>
      <c r="X105" s="40">
        <v>0.31218997111934177</v>
      </c>
      <c r="Y105" s="40">
        <v>0.72385895778523635</v>
      </c>
      <c r="Z105" s="40">
        <v>3.7990503330774611E-2</v>
      </c>
      <c r="AA105" s="40">
        <v>3.2990364053092698E-2</v>
      </c>
      <c r="AB105" s="40">
        <v>7.5024740856705482E-3</v>
      </c>
      <c r="AC105" s="40" t="s">
        <v>188</v>
      </c>
      <c r="AD105" s="40">
        <v>1.0793779229327907E-2</v>
      </c>
      <c r="AE105" s="40">
        <v>1.0610562661532268</v>
      </c>
      <c r="AF105" s="40">
        <v>1.6756812992570391</v>
      </c>
      <c r="AG105" s="40">
        <v>0.25921563098384859</v>
      </c>
      <c r="AH105" s="40">
        <v>1.0767155826244563</v>
      </c>
      <c r="AI105" s="40">
        <v>0.23013046297174147</v>
      </c>
      <c r="AJ105" s="40">
        <v>5.3899793159097077E-2</v>
      </c>
      <c r="AK105" s="40">
        <v>0.24100721014549856</v>
      </c>
      <c r="AL105" s="40">
        <v>3.1887571166014761E-2</v>
      </c>
      <c r="AM105" s="40">
        <v>0.16294829645379533</v>
      </c>
      <c r="AN105" s="40">
        <v>2.7896929258307491E-2</v>
      </c>
      <c r="AO105" s="40">
        <v>7.0522537130085994E-2</v>
      </c>
      <c r="AP105" s="40">
        <v>9.0926807371042584E-3</v>
      </c>
      <c r="AQ105" s="40">
        <v>5.9306191328060309E-2</v>
      </c>
      <c r="AR105" s="40">
        <v>7.98099970027886E-3</v>
      </c>
      <c r="AS105" s="40">
        <v>1.5901684112171568E-3</v>
      </c>
      <c r="AT105" s="40">
        <v>4.7333735333252532E-2</v>
      </c>
      <c r="AU105" s="40">
        <v>9.7209741320909357E-3</v>
      </c>
      <c r="AV105" s="150">
        <v>1.2902942067109555</v>
      </c>
      <c r="AW105" s="208"/>
      <c r="AX105" s="47" t="s">
        <v>188</v>
      </c>
      <c r="AY105" s="47">
        <v>0.01</v>
      </c>
      <c r="AZ105" s="47">
        <v>1E-3</v>
      </c>
      <c r="BA105" s="47" t="s">
        <v>188</v>
      </c>
      <c r="BB105" s="47" t="s">
        <v>188</v>
      </c>
      <c r="BC105" s="47">
        <v>2.5000000000000001E-2</v>
      </c>
      <c r="BD105" s="47">
        <v>0.73799999999999999</v>
      </c>
      <c r="BE105" s="47" t="s">
        <v>188</v>
      </c>
      <c r="BF105" s="47">
        <v>3.0000000000000001E-3</v>
      </c>
      <c r="BG105" s="47" t="s">
        <v>188</v>
      </c>
      <c r="BH105" s="47">
        <v>7.2999999999999995E-2</v>
      </c>
      <c r="BI105" s="47">
        <v>3.3000000000000002E-2</v>
      </c>
      <c r="BJ105" s="216">
        <v>0.33800000000000002</v>
      </c>
      <c r="BK105" s="139"/>
      <c r="BL105" s="61">
        <f t="shared" si="142"/>
        <v>6.3875537210504166E-2</v>
      </c>
      <c r="BM105" s="61">
        <f t="shared" si="166"/>
        <v>2.7166059015040913</v>
      </c>
      <c r="BN105" s="61">
        <f t="shared" si="167"/>
        <v>0.67152007830237204</v>
      </c>
      <c r="BO105" s="61">
        <f t="shared" si="164"/>
        <v>0.76701876919582224</v>
      </c>
      <c r="BP105" s="61">
        <f t="shared" si="124"/>
        <v>0.15821149337524867</v>
      </c>
      <c r="BQ105" s="61">
        <f t="shared" si="122"/>
        <v>0.30857713227525857</v>
      </c>
      <c r="BR105" s="61">
        <f t="shared" si="140"/>
        <v>1.5357647973928386</v>
      </c>
      <c r="BS105" s="61">
        <f t="shared" si="143"/>
        <v>0.46244032697276055</v>
      </c>
      <c r="BT105" s="61">
        <f t="shared" si="144"/>
        <v>0.17944659845096414</v>
      </c>
      <c r="BU105" s="61">
        <f t="shared" si="145"/>
        <v>0.28246016877637892</v>
      </c>
      <c r="BV105" s="61">
        <f t="shared" si="146"/>
        <v>0.6549259819372979</v>
      </c>
      <c r="BW105" s="61">
        <f t="shared" si="147"/>
        <v>3.437267361355463E-2</v>
      </c>
      <c r="BX105" s="61">
        <f t="shared" si="148"/>
        <v>2.9848696820784646E-2</v>
      </c>
      <c r="BY105" s="61">
        <f t="shared" si="119"/>
        <v>6.7880146465974026E-3</v>
      </c>
      <c r="BZ105" s="61" t="s">
        <v>188</v>
      </c>
      <c r="CA105" s="61">
        <f t="shared" si="149"/>
        <v>9.7658893138673399E-3</v>
      </c>
      <c r="CB105" s="61">
        <f t="shared" si="150"/>
        <v>0.96001204312967925</v>
      </c>
      <c r="CC105" s="61">
        <f t="shared" si="151"/>
        <v>1.5161064300256792</v>
      </c>
      <c r="CD105" s="61">
        <f t="shared" si="152"/>
        <v>0.23453056680409548</v>
      </c>
      <c r="CE105" s="61">
        <f t="shared" si="153"/>
        <v>0.9741801253314466</v>
      </c>
      <c r="CF105" s="61">
        <f t="shared" si="154"/>
        <v>0.20821517481333676</v>
      </c>
      <c r="CG105" s="61">
        <f t="shared" ref="CG105:CG139" si="171">(AJ105*$K105)/1000</f>
        <v>4.8766924248538859E-2</v>
      </c>
      <c r="CH105" s="61">
        <f t="shared" si="155"/>
        <v>0.21805613104720309</v>
      </c>
      <c r="CI105" s="61">
        <f t="shared" si="156"/>
        <v>2.8850922728642689E-2</v>
      </c>
      <c r="CJ105" s="61">
        <f t="shared" si="157"/>
        <v>0.14743075555289956</v>
      </c>
      <c r="CK105" s="61">
        <f t="shared" si="158"/>
        <v>2.5240309028479371E-2</v>
      </c>
      <c r="CL105" s="61">
        <f t="shared" si="159"/>
        <v>6.3806686899265372E-2</v>
      </c>
      <c r="CM105" s="61">
        <f t="shared" si="160"/>
        <v>8.2267861662039064E-3</v>
      </c>
      <c r="CN105" s="61">
        <f t="shared" si="161"/>
        <v>5.3658471961626326E-2</v>
      </c>
      <c r="CO105" s="61">
        <f t="shared" si="162"/>
        <v>7.2209703414310919E-3</v>
      </c>
      <c r="CP105" s="61">
        <f t="shared" si="170"/>
        <v>1.4387369209998195E-3</v>
      </c>
      <c r="CQ105" s="61">
        <f t="shared" si="168"/>
        <v>4.2826151087140496E-2</v>
      </c>
      <c r="CR105" s="61">
        <f t="shared" si="163"/>
        <v>8.7952472790087752E-3</v>
      </c>
      <c r="CS105" s="172">
        <f t="shared" si="80"/>
        <v>1.1674196902995275</v>
      </c>
      <c r="CT105" s="227"/>
      <c r="CU105" s="61" t="s">
        <v>188</v>
      </c>
      <c r="CV105" s="61">
        <f t="shared" si="137"/>
        <v>3.0421002352605684</v>
      </c>
      <c r="CW105" s="61">
        <f t="shared" si="127"/>
        <v>0.30421002352605686</v>
      </c>
      <c r="CX105" s="61" t="s">
        <v>188</v>
      </c>
      <c r="CY105" s="61" t="s">
        <v>188</v>
      </c>
      <c r="CZ105" s="61">
        <f t="shared" si="138"/>
        <v>7.6052505881514207</v>
      </c>
      <c r="DA105" s="61">
        <f t="shared" si="139"/>
        <v>224.50699736222992</v>
      </c>
      <c r="DB105" s="61" t="s">
        <v>188</v>
      </c>
      <c r="DC105" s="61">
        <f t="shared" si="131"/>
        <v>0.91263007057817047</v>
      </c>
      <c r="DD105" s="61" t="s">
        <v>188</v>
      </c>
      <c r="DE105" s="61">
        <f t="shared" si="133"/>
        <v>22.207331717402148</v>
      </c>
      <c r="DF105" s="61">
        <f t="shared" si="134"/>
        <v>10.038930776359877</v>
      </c>
      <c r="DG105" s="172">
        <f t="shared" si="135"/>
        <v>102.82298795180722</v>
      </c>
      <c r="DM105" s="28">
        <v>0.91263007057817047</v>
      </c>
      <c r="DN105" s="28">
        <v>2.7166059015040913</v>
      </c>
    </row>
    <row r="106" spans="1:118" s="28" customFormat="1">
      <c r="A106" s="28" t="s">
        <v>275</v>
      </c>
      <c r="B106" s="157">
        <v>3</v>
      </c>
      <c r="C106" s="157">
        <v>3</v>
      </c>
      <c r="D106" s="157">
        <v>4</v>
      </c>
      <c r="E106" s="29" t="s">
        <v>363</v>
      </c>
      <c r="F106" s="30" t="s">
        <v>375</v>
      </c>
      <c r="G106" s="47">
        <v>1.0169999999999999</v>
      </c>
      <c r="H106" s="40">
        <v>30.515999999999998</v>
      </c>
      <c r="I106" s="47">
        <f t="shared" si="115"/>
        <v>30.005899705014752</v>
      </c>
      <c r="J106" s="40">
        <v>29.579150579150575</v>
      </c>
      <c r="K106" s="40">
        <f t="shared" si="165"/>
        <v>887.54902563752114</v>
      </c>
      <c r="L106" s="40">
        <v>10.009370816599732</v>
      </c>
      <c r="M106" s="40">
        <f t="shared" si="169"/>
        <v>300.3401768331932</v>
      </c>
      <c r="N106" s="150"/>
      <c r="O106" s="40">
        <v>7.4677602384687861E-2</v>
      </c>
      <c r="P106" s="40">
        <v>4.8352241110530398</v>
      </c>
      <c r="Q106" s="40">
        <v>0.22501959124934595</v>
      </c>
      <c r="R106" s="40">
        <v>0.27105349642000043</v>
      </c>
      <c r="S106" s="40">
        <v>8.0166326970343635E-2</v>
      </c>
      <c r="T106" s="40">
        <v>0.18348093219845157</v>
      </c>
      <c r="U106" s="40">
        <v>1.3386013045538239</v>
      </c>
      <c r="V106" s="40">
        <v>0.56277004778901896</v>
      </c>
      <c r="W106" s="40">
        <v>0.12122930126724978</v>
      </c>
      <c r="X106" s="40">
        <v>0.18304802461669667</v>
      </c>
      <c r="Y106" s="40">
        <v>0.27369575859416845</v>
      </c>
      <c r="Z106" s="40">
        <v>2.7317161458936898E-2</v>
      </c>
      <c r="AA106" s="40">
        <v>2.7788919026789472E-2</v>
      </c>
      <c r="AB106" s="40">
        <v>5.4632569333898902E-3</v>
      </c>
      <c r="AC106" s="40" t="s">
        <v>188</v>
      </c>
      <c r="AD106" s="40">
        <v>5.1837837068039079E-3</v>
      </c>
      <c r="AE106" s="40">
        <v>0.45639203855044502</v>
      </c>
      <c r="AF106" s="40">
        <v>0.98045229942340395</v>
      </c>
      <c r="AG106" s="40">
        <v>0.15401600708017704</v>
      </c>
      <c r="AH106" s="40">
        <v>0.65378190949883574</v>
      </c>
      <c r="AI106" s="40">
        <v>0.14827332110587471</v>
      </c>
      <c r="AJ106" s="40">
        <v>3.2538597954092953E-2</v>
      </c>
      <c r="AK106" s="40">
        <v>0.1260407690775236</v>
      </c>
      <c r="AL106" s="40">
        <v>1.5813647259173988E-2</v>
      </c>
      <c r="AM106" s="40">
        <v>7.5467897341374837E-2</v>
      </c>
      <c r="AN106" s="40">
        <v>1.2049021366501631E-2</v>
      </c>
      <c r="AO106" s="40">
        <v>2.9077040410109781E-2</v>
      </c>
      <c r="AP106" s="40">
        <v>3.5859910665595415E-3</v>
      </c>
      <c r="AQ106" s="40">
        <v>2.5043834388743108E-2</v>
      </c>
      <c r="AR106" s="40">
        <v>3.14678168826844E-3</v>
      </c>
      <c r="AS106" s="40">
        <v>1.1316396524729347E-3</v>
      </c>
      <c r="AT106" s="40">
        <v>4.4917215875897872E-2</v>
      </c>
      <c r="AU106" s="40">
        <v>8.8540093240578946E-3</v>
      </c>
      <c r="AV106" s="150">
        <v>0.63202560459110857</v>
      </c>
      <c r="AW106" s="208"/>
      <c r="AX106" s="47" t="s">
        <v>188</v>
      </c>
      <c r="AY106" s="47">
        <v>5.0000000000000001E-3</v>
      </c>
      <c r="AZ106" s="47">
        <v>1E-3</v>
      </c>
      <c r="BA106" s="47" t="s">
        <v>188</v>
      </c>
      <c r="BB106" s="47" t="s">
        <v>188</v>
      </c>
      <c r="BC106" s="47">
        <v>8.0000000000000002E-3</v>
      </c>
      <c r="BD106" s="47">
        <v>0.48199999999999998</v>
      </c>
      <c r="BE106" s="47" t="s">
        <v>188</v>
      </c>
      <c r="BF106" s="47">
        <v>8.0000000000000002E-3</v>
      </c>
      <c r="BG106" s="47" t="s">
        <v>188</v>
      </c>
      <c r="BH106" s="47">
        <v>4.3999999999999997E-2</v>
      </c>
      <c r="BI106" s="47">
        <v>1.2E-2</v>
      </c>
      <c r="BJ106" s="216">
        <v>0.14099999999999999</v>
      </c>
      <c r="BK106" s="139"/>
      <c r="BL106" s="61">
        <f t="shared" si="142"/>
        <v>6.6280033233475935E-2</v>
      </c>
      <c r="BM106" s="61">
        <f t="shared" si="166"/>
        <v>4.2914984485041749</v>
      </c>
      <c r="BN106" s="61">
        <f t="shared" si="167"/>
        <v>0.19971591896271026</v>
      </c>
      <c r="BO106" s="61">
        <f t="shared" si="164"/>
        <v>0.24057326664321471</v>
      </c>
      <c r="BP106" s="61">
        <f t="shared" si="124"/>
        <v>7.1151545391467425E-2</v>
      </c>
      <c r="BQ106" s="61">
        <f t="shared" si="122"/>
        <v>0.16284832259579976</v>
      </c>
      <c r="BR106" s="61">
        <f t="shared" si="140"/>
        <v>1.1880742835738611</v>
      </c>
      <c r="BS106" s="61">
        <f t="shared" si="143"/>
        <v>0.499486007573125</v>
      </c>
      <c r="BT106" s="61">
        <f t="shared" si="144"/>
        <v>0.10759694821846505</v>
      </c>
      <c r="BU106" s="61">
        <f t="shared" si="145"/>
        <v>0.16246409589342212</v>
      </c>
      <c r="BV106" s="61">
        <f t="shared" si="146"/>
        <v>0.24291840386137642</v>
      </c>
      <c r="BW106" s="61">
        <f t="shared" si="147"/>
        <v>2.4245320036062289E-2</v>
      </c>
      <c r="BX106" s="61">
        <f t="shared" si="148"/>
        <v>2.4664028005746966E-2</v>
      </c>
      <c r="BY106" s="61">
        <f t="shared" si="119"/>
        <v>4.8489083680376289E-3</v>
      </c>
      <c r="BZ106" s="61" t="s">
        <v>188</v>
      </c>
      <c r="CA106" s="61">
        <f t="shared" si="149"/>
        <v>4.6008621780894658E-3</v>
      </c>
      <c r="CB106" s="61">
        <f t="shared" si="150"/>
        <v>0.40507030912416947</v>
      </c>
      <c r="CC106" s="61">
        <f t="shared" si="151"/>
        <v>0.87019948303730932</v>
      </c>
      <c r="CD106" s="61">
        <f t="shared" si="152"/>
        <v>0.1366967570165927</v>
      </c>
      <c r="CE106" s="61">
        <f t="shared" si="153"/>
        <v>0.58026349675512967</v>
      </c>
      <c r="CF106" s="61">
        <f t="shared" si="154"/>
        <v>0.13159984167555838</v>
      </c>
      <c r="CG106" s="61">
        <f t="shared" si="171"/>
        <v>2.887960090976624E-2</v>
      </c>
      <c r="CH106" s="61">
        <f t="shared" si="155"/>
        <v>0.11186736178535987</v>
      </c>
      <c r="CI106" s="61">
        <f t="shared" si="156"/>
        <v>1.4035387216655331E-2</v>
      </c>
      <c r="CJ106" s="61">
        <f t="shared" si="157"/>
        <v>6.6981458752249715E-2</v>
      </c>
      <c r="CK106" s="61">
        <f t="shared" si="158"/>
        <v>1.0694097173724198E-2</v>
      </c>
      <c r="CL106" s="61">
        <f t="shared" si="159"/>
        <v>2.5807298884415766E-2</v>
      </c>
      <c r="CM106" s="61">
        <f t="shared" si="160"/>
        <v>3.1827428770697763E-3</v>
      </c>
      <c r="CN106" s="61">
        <f t="shared" si="161"/>
        <v>2.2227630809956392E-2</v>
      </c>
      <c r="CO106" s="61">
        <f t="shared" si="162"/>
        <v>2.7929230213166478E-3</v>
      </c>
      <c r="CP106" s="61">
        <f t="shared" si="170"/>
        <v>1.0043856709251362E-3</v>
      </c>
      <c r="CQ106" s="61">
        <f t="shared" si="168"/>
        <v>3.9866231185003348E-2</v>
      </c>
      <c r="CR106" s="61">
        <f t="shared" si="163"/>
        <v>7.8583673485531115E-3</v>
      </c>
      <c r="CS106" s="172">
        <f t="shared" si="80"/>
        <v>0.56095370953280355</v>
      </c>
      <c r="CT106" s="227"/>
      <c r="CU106" s="61" t="s">
        <v>188</v>
      </c>
      <c r="CV106" s="61">
        <f t="shared" si="137"/>
        <v>1.501700884165966</v>
      </c>
      <c r="CW106" s="61">
        <f t="shared" si="127"/>
        <v>0.3003401768331932</v>
      </c>
      <c r="CX106" s="61" t="s">
        <v>188</v>
      </c>
      <c r="CY106" s="61" t="s">
        <v>188</v>
      </c>
      <c r="CZ106" s="61">
        <f t="shared" si="138"/>
        <v>2.4027214146655456</v>
      </c>
      <c r="DA106" s="61">
        <f t="shared" si="139"/>
        <v>144.76396523359912</v>
      </c>
      <c r="DB106" s="61" t="s">
        <v>188</v>
      </c>
      <c r="DC106" s="61">
        <f t="shared" si="131"/>
        <v>2.4027214146655456</v>
      </c>
      <c r="DD106" s="61" t="s">
        <v>188</v>
      </c>
      <c r="DE106" s="61">
        <f t="shared" si="133"/>
        <v>13.214967780660499</v>
      </c>
      <c r="DF106" s="61">
        <f t="shared" si="134"/>
        <v>3.6040821219983186</v>
      </c>
      <c r="DG106" s="172">
        <f t="shared" si="135"/>
        <v>42.347964933480235</v>
      </c>
      <c r="DM106" s="28">
        <v>2.4027214146655456</v>
      </c>
      <c r="DN106" s="28">
        <v>4.2914984485041749</v>
      </c>
    </row>
    <row r="107" spans="1:118" s="28" customFormat="1">
      <c r="A107" s="28" t="s">
        <v>279</v>
      </c>
      <c r="B107" s="157">
        <v>4</v>
      </c>
      <c r="C107" s="157">
        <v>1</v>
      </c>
      <c r="D107" s="157">
        <v>4</v>
      </c>
      <c r="E107" s="29" t="s">
        <v>363</v>
      </c>
      <c r="F107" s="30" t="s">
        <v>376</v>
      </c>
      <c r="G107" s="47">
        <v>1.002</v>
      </c>
      <c r="H107" s="40">
        <v>30.515999999999998</v>
      </c>
      <c r="I107" s="47">
        <f t="shared" si="115"/>
        <v>30.45508982035928</v>
      </c>
      <c r="J107" s="40">
        <v>29.620622568093385</v>
      </c>
      <c r="K107" s="40">
        <f t="shared" si="165"/>
        <v>902.09872084624521</v>
      </c>
      <c r="L107" s="40">
        <v>9.9572649572649574</v>
      </c>
      <c r="M107" s="40">
        <f t="shared" si="169"/>
        <v>303.24939863862016</v>
      </c>
      <c r="N107" s="150"/>
      <c r="O107" s="40">
        <v>8.2945850168606741E-2</v>
      </c>
      <c r="P107" s="40">
        <v>2.6695699989889472</v>
      </c>
      <c r="Q107" s="40">
        <v>0.45429304754190891</v>
      </c>
      <c r="R107" s="40">
        <v>0.78706731705953159</v>
      </c>
      <c r="S107" s="40">
        <v>0.23326272184883398</v>
      </c>
      <c r="T107" s="40">
        <v>0.80558530589125676</v>
      </c>
      <c r="U107" s="40">
        <v>2.5641625857903239</v>
      </c>
      <c r="V107" s="40">
        <v>5.0464221837036982</v>
      </c>
      <c r="W107" s="40">
        <v>0.67498569879469095</v>
      </c>
      <c r="X107" s="40">
        <v>1.2592671211329489</v>
      </c>
      <c r="Y107" s="40">
        <v>2.6625691186579128</v>
      </c>
      <c r="Z107" s="40">
        <v>1.8392165335822032E-2</v>
      </c>
      <c r="AA107" s="40">
        <v>2.6301891990601043E-2</v>
      </c>
      <c r="AB107" s="40">
        <v>5.6254681062209077E-3</v>
      </c>
      <c r="AC107" s="40" t="s">
        <v>188</v>
      </c>
      <c r="AD107" s="40">
        <v>1.3970365369576189E-3</v>
      </c>
      <c r="AE107" s="40">
        <v>2.4749819551004584</v>
      </c>
      <c r="AF107" s="40">
        <v>4.9753608394470685</v>
      </c>
      <c r="AG107" s="40">
        <v>0.97833605690762704</v>
      </c>
      <c r="AH107" s="40">
        <v>4.3340190412866137</v>
      </c>
      <c r="AI107" s="40">
        <v>1.005290022244429</v>
      </c>
      <c r="AJ107" s="40">
        <v>0.21671870240536203</v>
      </c>
      <c r="AK107" s="40">
        <v>0.93763408840403606</v>
      </c>
      <c r="AL107" s="40">
        <v>0.12562621716956637</v>
      </c>
      <c r="AM107" s="40">
        <v>0.63413393476951541</v>
      </c>
      <c r="AN107" s="40">
        <v>0.10906903346610158</v>
      </c>
      <c r="AO107" s="40">
        <v>0.26948738265813049</v>
      </c>
      <c r="AP107" s="40">
        <v>3.3728006144764233E-2</v>
      </c>
      <c r="AQ107" s="40">
        <v>0.21246855719543645</v>
      </c>
      <c r="AR107" s="40">
        <v>2.8502004342749937E-2</v>
      </c>
      <c r="AS107" s="40">
        <v>2.5282061138834633E-3</v>
      </c>
      <c r="AT107" s="40">
        <v>4.6070245956086983E-2</v>
      </c>
      <c r="AU107" s="40">
        <v>9.8293676071762211E-3</v>
      </c>
      <c r="AV107" s="150">
        <v>1.3487367959803818</v>
      </c>
      <c r="AW107" s="208"/>
      <c r="AX107" s="47" t="s">
        <v>188</v>
      </c>
      <c r="AY107" s="47">
        <v>3.6999999999999998E-2</v>
      </c>
      <c r="AZ107" s="47">
        <v>2E-3</v>
      </c>
      <c r="BA107" s="47" t="s">
        <v>188</v>
      </c>
      <c r="BB107" s="47" t="s">
        <v>188</v>
      </c>
      <c r="BC107" s="47">
        <v>0.30299999999999999</v>
      </c>
      <c r="BD107" s="47">
        <v>0.72299999999999998</v>
      </c>
      <c r="BE107" s="47" t="s">
        <v>188</v>
      </c>
      <c r="BF107" s="47">
        <v>2E-3</v>
      </c>
      <c r="BG107" s="47">
        <v>0.52900000000000003</v>
      </c>
      <c r="BH107" s="47">
        <v>7.5999999999999998E-2</v>
      </c>
      <c r="BI107" s="47">
        <v>2.1000000000000001E-2</v>
      </c>
      <c r="BJ107" s="216">
        <v>0.432</v>
      </c>
      <c r="BK107" s="139"/>
      <c r="BL107" s="61">
        <f t="shared" si="142"/>
        <v>7.4825345336604454E-2</v>
      </c>
      <c r="BM107" s="61">
        <f t="shared" si="166"/>
        <v>2.4082156812974413</v>
      </c>
      <c r="BN107" s="61">
        <f t="shared" si="167"/>
        <v>0.40981717707689846</v>
      </c>
      <c r="BO107" s="61">
        <f t="shared" si="164"/>
        <v>0.71001241993928954</v>
      </c>
      <c r="BP107" s="61">
        <f t="shared" si="124"/>
        <v>0.21042600300094663</v>
      </c>
      <c r="BQ107" s="61">
        <f t="shared" si="122"/>
        <v>0.7267174739770339</v>
      </c>
      <c r="BR107" s="61">
        <f t="shared" si="140"/>
        <v>2.3131277886832518</v>
      </c>
      <c r="BS107" s="61">
        <f t="shared" si="143"/>
        <v>4.5523709967692216</v>
      </c>
      <c r="BT107" s="61">
        <f t="shared" si="144"/>
        <v>0.60890373547219967</v>
      </c>
      <c r="BU107" s="61">
        <f t="shared" si="145"/>
        <v>1.135983259177767</v>
      </c>
      <c r="BV107" s="61">
        <f t="shared" si="146"/>
        <v>2.4019001961060176</v>
      </c>
      <c r="BW107" s="61">
        <f t="shared" si="147"/>
        <v>1.6591548823037709E-2</v>
      </c>
      <c r="BX107" s="61">
        <f t="shared" si="148"/>
        <v>2.3726903120557304E-2</v>
      </c>
      <c r="BY107" s="61">
        <f t="shared" si="119"/>
        <v>5.0747275827832308E-3</v>
      </c>
      <c r="BZ107" s="61" t="s">
        <v>188</v>
      </c>
      <c r="CA107" s="61">
        <f t="shared" si="149"/>
        <v>1.2602648729649361E-3</v>
      </c>
      <c r="CB107" s="61">
        <f t="shared" si="150"/>
        <v>2.2326780558136625</v>
      </c>
      <c r="CC107" s="61">
        <f t="shared" si="151"/>
        <v>4.4882666490137018</v>
      </c>
      <c r="CD107" s="61">
        <f t="shared" si="152"/>
        <v>0.88255570549412976</v>
      </c>
      <c r="CE107" s="61">
        <f t="shared" si="153"/>
        <v>3.9097130332679244</v>
      </c>
      <c r="CF107" s="61">
        <f t="shared" si="154"/>
        <v>0.90687084314619282</v>
      </c>
      <c r="CG107" s="61">
        <f t="shared" si="171"/>
        <v>0.19550166422333518</v>
      </c>
      <c r="CH107" s="61">
        <f t="shared" si="155"/>
        <v>0.84583851177111613</v>
      </c>
      <c r="CI107" s="61">
        <f t="shared" si="156"/>
        <v>0.11332724981341843</v>
      </c>
      <c r="CJ107" s="61">
        <f t="shared" si="157"/>
        <v>0.5720514114007762</v>
      </c>
      <c r="CK107" s="61">
        <f t="shared" si="158"/>
        <v>9.8391035573706542E-2</v>
      </c>
      <c r="CL107" s="61">
        <f t="shared" si="159"/>
        <v>0.24310422318010211</v>
      </c>
      <c r="CM107" s="61">
        <f t="shared" si="160"/>
        <v>3.0425991199886114E-2</v>
      </c>
      <c r="CN107" s="61">
        <f t="shared" si="161"/>
        <v>0.19166761366605051</v>
      </c>
      <c r="CO107" s="61">
        <f t="shared" si="162"/>
        <v>2.5711621659148844E-2</v>
      </c>
      <c r="CP107" s="61">
        <f t="shared" si="170"/>
        <v>2.2806915013699287E-3</v>
      </c>
      <c r="CQ107" s="61">
        <f t="shared" si="168"/>
        <v>4.1559909946057974E-2</v>
      </c>
      <c r="CR107" s="61">
        <f t="shared" si="163"/>
        <v>8.8670599451611872E-3</v>
      </c>
      <c r="CS107" s="172">
        <f t="shared" si="80"/>
        <v>1.2166937384121657</v>
      </c>
      <c r="CT107" s="227"/>
      <c r="CU107" s="61" t="s">
        <v>188</v>
      </c>
      <c r="CV107" s="61">
        <f t="shared" si="137"/>
        <v>11.220227749628945</v>
      </c>
      <c r="CW107" s="61">
        <f t="shared" si="127"/>
        <v>0.60649879727724032</v>
      </c>
      <c r="CX107" s="61" t="s">
        <v>188</v>
      </c>
      <c r="CY107" s="61" t="s">
        <v>188</v>
      </c>
      <c r="CZ107" s="61">
        <f t="shared" si="138"/>
        <v>91.884567787501908</v>
      </c>
      <c r="DA107" s="61">
        <f t="shared" si="139"/>
        <v>219.24931521572236</v>
      </c>
      <c r="DB107" s="61" t="s">
        <v>188</v>
      </c>
      <c r="DC107" s="61">
        <f t="shared" si="131"/>
        <v>0.60649879727724032</v>
      </c>
      <c r="DD107" s="61">
        <f t="shared" si="132"/>
        <v>160.41893187983007</v>
      </c>
      <c r="DE107" s="61">
        <f t="shared" si="133"/>
        <v>23.04695429653513</v>
      </c>
      <c r="DF107" s="61">
        <f t="shared" si="134"/>
        <v>6.3682373714110234</v>
      </c>
      <c r="DG107" s="172">
        <f t="shared" si="135"/>
        <v>131.00374021188392</v>
      </c>
      <c r="DM107" s="28">
        <v>0.60649879727724032</v>
      </c>
      <c r="DN107" s="28">
        <v>2.4082156812974413</v>
      </c>
    </row>
    <row r="108" spans="1:118" s="28" customFormat="1">
      <c r="A108" s="28" t="s">
        <v>279</v>
      </c>
      <c r="B108" s="157">
        <v>4</v>
      </c>
      <c r="C108" s="157">
        <v>2</v>
      </c>
      <c r="D108" s="157">
        <v>4</v>
      </c>
      <c r="E108" s="29" t="s">
        <v>363</v>
      </c>
      <c r="F108" s="30" t="s">
        <v>377</v>
      </c>
      <c r="G108" s="47">
        <v>1.016</v>
      </c>
      <c r="H108" s="40">
        <v>30.515999999999998</v>
      </c>
      <c r="I108" s="47">
        <f t="shared" si="115"/>
        <v>30.035433070866141</v>
      </c>
      <c r="J108" s="40">
        <v>29.596456692913385</v>
      </c>
      <c r="K108" s="40">
        <f t="shared" si="165"/>
        <v>888.94239413478817</v>
      </c>
      <c r="L108" s="40">
        <v>10.052596975673898</v>
      </c>
      <c r="M108" s="40">
        <f t="shared" si="169"/>
        <v>301.93410365124475</v>
      </c>
      <c r="N108" s="150"/>
      <c r="O108" s="40">
        <v>6.2109943661655571E-2</v>
      </c>
      <c r="P108" s="40">
        <v>2.7390508163751517</v>
      </c>
      <c r="Q108" s="40">
        <v>0.48345218705032111</v>
      </c>
      <c r="R108" s="40">
        <v>0.77821914033206496</v>
      </c>
      <c r="S108" s="40">
        <v>0.25332203964047784</v>
      </c>
      <c r="T108" s="40">
        <v>0.88033862077043934</v>
      </c>
      <c r="U108" s="40">
        <v>2.7671946982862994</v>
      </c>
      <c r="V108" s="40">
        <v>5.6794517234822752</v>
      </c>
      <c r="W108" s="40">
        <v>0.57321504939098966</v>
      </c>
      <c r="X108" s="40">
        <v>1.1041316594876491</v>
      </c>
      <c r="Y108" s="40">
        <v>2.4368498938823708</v>
      </c>
      <c r="Z108" s="40">
        <v>1.1281851629612443E-2</v>
      </c>
      <c r="AA108" s="40">
        <v>2.2763296337937288E-2</v>
      </c>
      <c r="AB108" s="40">
        <v>4.8839292875502227E-3</v>
      </c>
      <c r="AC108" s="40" t="s">
        <v>188</v>
      </c>
      <c r="AD108" s="40">
        <v>3.6410347684072632E-3</v>
      </c>
      <c r="AE108" s="40">
        <v>2.1145838311895266</v>
      </c>
      <c r="AF108" s="40">
        <v>4.1566073508104564</v>
      </c>
      <c r="AG108" s="40">
        <v>0.88373940678403484</v>
      </c>
      <c r="AH108" s="40">
        <v>3.9963095967176412</v>
      </c>
      <c r="AI108" s="40">
        <v>0.95618308733232127</v>
      </c>
      <c r="AJ108" s="40">
        <v>0.20687746829570325</v>
      </c>
      <c r="AK108" s="40">
        <v>0.88361328363440284</v>
      </c>
      <c r="AL108" s="40">
        <v>0.11603834491725018</v>
      </c>
      <c r="AM108" s="40">
        <v>0.58768062512396391</v>
      </c>
      <c r="AN108" s="40">
        <v>0.10189579434597637</v>
      </c>
      <c r="AO108" s="40">
        <v>0.249515528047245</v>
      </c>
      <c r="AP108" s="40">
        <v>3.1232868609807989E-2</v>
      </c>
      <c r="AQ108" s="40">
        <v>0.19645589296281896</v>
      </c>
      <c r="AR108" s="40">
        <v>2.6781961753503867E-2</v>
      </c>
      <c r="AS108" s="40">
        <v>2.5824617782741937E-3</v>
      </c>
      <c r="AT108" s="40">
        <v>4.2665633751120396E-2</v>
      </c>
      <c r="AU108" s="40">
        <v>8.7568571117569022E-3</v>
      </c>
      <c r="AV108" s="150">
        <v>1.4999240078664045</v>
      </c>
      <c r="AW108" s="208"/>
      <c r="AX108" s="47" t="s">
        <v>188</v>
      </c>
      <c r="AY108" s="47">
        <v>3.2000000000000001E-2</v>
      </c>
      <c r="AZ108" s="47">
        <v>2E-3</v>
      </c>
      <c r="BA108" s="47" t="s">
        <v>188</v>
      </c>
      <c r="BB108" s="47" t="s">
        <v>188</v>
      </c>
      <c r="BC108" s="47">
        <v>0.29099999999999998</v>
      </c>
      <c r="BD108" s="47">
        <v>0.64600000000000002</v>
      </c>
      <c r="BE108" s="47" t="s">
        <v>188</v>
      </c>
      <c r="BF108" s="47">
        <v>1E-3</v>
      </c>
      <c r="BG108" s="47">
        <v>0.56999999999999995</v>
      </c>
      <c r="BH108" s="47">
        <v>6.3E-2</v>
      </c>
      <c r="BI108" s="47">
        <v>2.1000000000000001E-2</v>
      </c>
      <c r="BJ108" s="216">
        <v>0.40200000000000002</v>
      </c>
      <c r="BK108" s="139"/>
      <c r="BL108" s="61">
        <f t="shared" si="142"/>
        <v>5.521216201816892E-2</v>
      </c>
      <c r="BM108" s="61">
        <f t="shared" si="166"/>
        <v>2.4348583903653735</v>
      </c>
      <c r="BN108" s="61">
        <f t="shared" si="167"/>
        <v>0.4297611446062119</v>
      </c>
      <c r="BO108" s="61">
        <f t="shared" si="164"/>
        <v>0.69179198576830259</v>
      </c>
      <c r="BP108" s="61">
        <f t="shared" si="124"/>
        <v>0.22518870040511407</v>
      </c>
      <c r="BQ108" s="61">
        <f t="shared" si="122"/>
        <v>0.78257032119699166</v>
      </c>
      <c r="BR108" s="61">
        <f t="shared" si="140"/>
        <v>2.4598766801317158</v>
      </c>
      <c r="BS108" s="61">
        <f t="shared" si="143"/>
        <v>5.0487054124452824</v>
      </c>
      <c r="BT108" s="61">
        <f t="shared" si="144"/>
        <v>0.50955515835971721</v>
      </c>
      <c r="BU108" s="61">
        <f t="shared" si="145"/>
        <v>0.98150944082496761</v>
      </c>
      <c r="BV108" s="61">
        <f t="shared" si="146"/>
        <v>2.1662191788148992</v>
      </c>
      <c r="BW108" s="61">
        <f t="shared" si="147"/>
        <v>1.0028916197901147E-2</v>
      </c>
      <c r="BX108" s="61">
        <f t="shared" si="148"/>
        <v>2.0235259145045627E-2</v>
      </c>
      <c r="BY108" s="61">
        <f t="shared" ref="BY108:BY139" si="172">(AB108*$K108)/1000</f>
        <v>4.3415317936599052E-3</v>
      </c>
      <c r="BZ108" s="61" t="s">
        <v>188</v>
      </c>
      <c r="CA108" s="61">
        <f t="shared" si="149"/>
        <v>3.2366701641559567E-3</v>
      </c>
      <c r="CB108" s="61">
        <f t="shared" si="150"/>
        <v>1.8797432134963306</v>
      </c>
      <c r="CC108" s="61">
        <f t="shared" si="151"/>
        <v>3.6949844899077067</v>
      </c>
      <c r="CD108" s="61">
        <f t="shared" si="152"/>
        <v>0.78559342405785737</v>
      </c>
      <c r="CE108" s="61">
        <f t="shared" si="153"/>
        <v>3.5524890206100097</v>
      </c>
      <c r="CF108" s="61">
        <f t="shared" si="154"/>
        <v>0.84999168288438698</v>
      </c>
      <c r="CG108" s="61">
        <f t="shared" si="171"/>
        <v>0.18390215195932619</v>
      </c>
      <c r="CH108" s="61">
        <f t="shared" si="155"/>
        <v>0.78548130784326775</v>
      </c>
      <c r="CI108" s="61">
        <f t="shared" si="156"/>
        <v>0.1031514041421787</v>
      </c>
      <c r="CJ108" s="61">
        <f t="shared" si="157"/>
        <v>0.5224142218843254</v>
      </c>
      <c r="CK108" s="61">
        <f t="shared" si="158"/>
        <v>9.0579491378178251E-2</v>
      </c>
      <c r="CL108" s="61">
        <f t="shared" si="159"/>
        <v>0.22180493087612385</v>
      </c>
      <c r="CM108" s="61">
        <f t="shared" si="160"/>
        <v>2.7764220997699988E-2</v>
      </c>
      <c r="CN108" s="61">
        <f t="shared" si="161"/>
        <v>0.17463797183225596</v>
      </c>
      <c r="CO108" s="61">
        <f t="shared" si="162"/>
        <v>2.3807621200786055E-2</v>
      </c>
      <c r="CP108" s="61">
        <f t="shared" si="170"/>
        <v>2.2956597559406445E-3</v>
      </c>
      <c r="CQ108" s="61">
        <f t="shared" si="168"/>
        <v>3.7927290613998993E-2</v>
      </c>
      <c r="CR108" s="61">
        <f t="shared" si="163"/>
        <v>7.7843415260214271E-3</v>
      </c>
      <c r="CS108" s="172">
        <f t="shared" si="80"/>
        <v>1.3333460385730085</v>
      </c>
      <c r="CT108" s="227"/>
      <c r="CU108" s="61" t="s">
        <v>188</v>
      </c>
      <c r="CV108" s="61">
        <f t="shared" si="137"/>
        <v>9.6618913168398315</v>
      </c>
      <c r="CW108" s="61">
        <f t="shared" si="127"/>
        <v>0.60386820730248947</v>
      </c>
      <c r="CX108" s="61" t="s">
        <v>188</v>
      </c>
      <c r="CY108" s="61" t="s">
        <v>188</v>
      </c>
      <c r="CZ108" s="61">
        <f t="shared" si="138"/>
        <v>87.862824162512212</v>
      </c>
      <c r="DA108" s="61">
        <f t="shared" si="139"/>
        <v>195.04943095870411</v>
      </c>
      <c r="DB108" s="61" t="s">
        <v>188</v>
      </c>
      <c r="DC108" s="61">
        <f t="shared" si="131"/>
        <v>0.30193410365124473</v>
      </c>
      <c r="DD108" s="61">
        <f t="shared" si="132"/>
        <v>172.1024390812095</v>
      </c>
      <c r="DE108" s="61">
        <f t="shared" si="133"/>
        <v>19.021848530028418</v>
      </c>
      <c r="DF108" s="61">
        <f t="shared" si="134"/>
        <v>6.3406161766761402</v>
      </c>
      <c r="DG108" s="172">
        <f t="shared" si="135"/>
        <v>121.3775096678004</v>
      </c>
      <c r="DM108" s="28">
        <v>0.30193410365124473</v>
      </c>
      <c r="DN108" s="28">
        <v>2.4348583903653735</v>
      </c>
    </row>
    <row r="109" spans="1:118" s="28" customFormat="1">
      <c r="A109" s="28" t="s">
        <v>279</v>
      </c>
      <c r="B109" s="157">
        <v>4</v>
      </c>
      <c r="C109" s="157">
        <v>3</v>
      </c>
      <c r="D109" s="157">
        <v>4</v>
      </c>
      <c r="E109" s="29" t="s">
        <v>363</v>
      </c>
      <c r="F109" s="30" t="s">
        <v>378</v>
      </c>
      <c r="G109" s="47">
        <v>1.006</v>
      </c>
      <c r="H109" s="40">
        <v>30.515999999999998</v>
      </c>
      <c r="I109" s="47">
        <f t="shared" si="115"/>
        <v>30.333996023856859</v>
      </c>
      <c r="J109" s="40">
        <v>29.783037475345168</v>
      </c>
      <c r="K109" s="40">
        <f t="shared" si="165"/>
        <v>903.43854035550009</v>
      </c>
      <c r="L109" s="40">
        <v>10.036863270777479</v>
      </c>
      <c r="M109" s="40">
        <f t="shared" si="169"/>
        <v>304.45817054775898</v>
      </c>
      <c r="N109" s="150"/>
      <c r="O109" s="40">
        <v>8.052051000462207E-2</v>
      </c>
      <c r="P109" s="40">
        <v>2.5667865310102234</v>
      </c>
      <c r="Q109" s="40">
        <v>0.29951395730017794</v>
      </c>
      <c r="R109" s="40">
        <v>0.62463071324632413</v>
      </c>
      <c r="S109" s="40">
        <v>0.24513472866579239</v>
      </c>
      <c r="T109" s="40">
        <v>0.76921586803930742</v>
      </c>
      <c r="U109" s="40">
        <v>2.4662785030852654</v>
      </c>
      <c r="V109" s="40">
        <v>5.2876452876750726</v>
      </c>
      <c r="W109" s="40">
        <v>0.6270849610256588</v>
      </c>
      <c r="X109" s="40">
        <v>1.094824064077542</v>
      </c>
      <c r="Y109" s="40">
        <v>2.2101491105375759</v>
      </c>
      <c r="Z109" s="40">
        <v>1.4476527758011313E-2</v>
      </c>
      <c r="AA109" s="40">
        <v>2.2713146231760337E-2</v>
      </c>
      <c r="AB109" s="40">
        <v>4.8375863950156292E-3</v>
      </c>
      <c r="AC109" s="40" t="s">
        <v>188</v>
      </c>
      <c r="AD109" s="40">
        <v>2.7995352352636759E-3</v>
      </c>
      <c r="AE109" s="40">
        <v>2.0633709728564766</v>
      </c>
      <c r="AF109" s="40">
        <v>4.777494826451945</v>
      </c>
      <c r="AG109" s="40">
        <v>0.85025519138600059</v>
      </c>
      <c r="AH109" s="40">
        <v>3.8121295074216182</v>
      </c>
      <c r="AI109" s="40">
        <v>0.8982754984205007</v>
      </c>
      <c r="AJ109" s="40">
        <v>0.19483269758226343</v>
      </c>
      <c r="AK109" s="40">
        <v>0.81990759068559527</v>
      </c>
      <c r="AL109" s="40">
        <v>0.10828809252020656</v>
      </c>
      <c r="AM109" s="40">
        <v>0.54154381824509934</v>
      </c>
      <c r="AN109" s="40">
        <v>9.3319983572032847E-2</v>
      </c>
      <c r="AO109" s="40">
        <v>0.22551458528657928</v>
      </c>
      <c r="AP109" s="40">
        <v>2.7940148043037717E-2</v>
      </c>
      <c r="AQ109" s="40">
        <v>0.17914003436259168</v>
      </c>
      <c r="AR109" s="40">
        <v>2.4504430227074232E-2</v>
      </c>
      <c r="AS109" s="40">
        <v>2.2405540222652817E-3</v>
      </c>
      <c r="AT109" s="40">
        <v>4.1862216962735767E-2</v>
      </c>
      <c r="AU109" s="40">
        <v>8.607383571728763E-3</v>
      </c>
      <c r="AV109" s="150">
        <v>1.3108867759109974</v>
      </c>
      <c r="AW109" s="208"/>
      <c r="AX109" s="47" t="s">
        <v>188</v>
      </c>
      <c r="AY109" s="47">
        <v>0.04</v>
      </c>
      <c r="AZ109" s="47">
        <v>1E-3</v>
      </c>
      <c r="BA109" s="47" t="s">
        <v>188</v>
      </c>
      <c r="BB109" s="47" t="s">
        <v>188</v>
      </c>
      <c r="BC109" s="47">
        <v>0.28899999999999998</v>
      </c>
      <c r="BD109" s="47">
        <v>0.70599999999999996</v>
      </c>
      <c r="BE109" s="47" t="s">
        <v>188</v>
      </c>
      <c r="BF109" s="47">
        <v>3.0000000000000001E-3</v>
      </c>
      <c r="BG109" s="47">
        <v>0.55400000000000005</v>
      </c>
      <c r="BH109" s="47">
        <v>6.4000000000000001E-2</v>
      </c>
      <c r="BI109" s="47">
        <v>0.02</v>
      </c>
      <c r="BJ109" s="216">
        <v>0.39500000000000002</v>
      </c>
      <c r="BK109" s="139"/>
      <c r="BL109" s="61">
        <f t="shared" si="142"/>
        <v>7.2745332027256207E-2</v>
      </c>
      <c r="BM109" s="61">
        <f t="shared" si="166"/>
        <v>2.3189338769800338</v>
      </c>
      <c r="BN109" s="61">
        <f t="shared" si="167"/>
        <v>0.27059245239937235</v>
      </c>
      <c r="BO109" s="61">
        <f t="shared" si="164"/>
        <v>0.56431545983647402</v>
      </c>
      <c r="BP109" s="61">
        <f t="shared" si="124"/>
        <v>0.22146416145626502</v>
      </c>
      <c r="BQ109" s="61">
        <f t="shared" si="122"/>
        <v>0.69493926103972092</v>
      </c>
      <c r="BR109" s="61">
        <f t="shared" si="140"/>
        <v>2.2281310509374999</v>
      </c>
      <c r="BS109" s="61">
        <f t="shared" si="143"/>
        <v>4.7770625406148053</v>
      </c>
      <c r="BT109" s="61">
        <f t="shared" si="144"/>
        <v>0.56653272186790682</v>
      </c>
      <c r="BU109" s="61">
        <f t="shared" si="145"/>
        <v>0.98910625439629096</v>
      </c>
      <c r="BV109" s="61">
        <f t="shared" si="146"/>
        <v>1.9967338863920745</v>
      </c>
      <c r="BW109" s="61">
        <f t="shared" si="147"/>
        <v>1.3078653107113621E-2</v>
      </c>
      <c r="BX109" s="61">
        <f t="shared" si="148"/>
        <v>2.0519931678502586E-2</v>
      </c>
      <c r="BY109" s="61">
        <f t="shared" si="172"/>
        <v>4.370461991556546E-3</v>
      </c>
      <c r="BZ109" s="61" t="s">
        <v>188</v>
      </c>
      <c r="CA109" s="61">
        <f t="shared" si="149"/>
        <v>2.5292080266204071E-3</v>
      </c>
      <c r="CB109" s="61">
        <f t="shared" si="150"/>
        <v>1.8641288599293635</v>
      </c>
      <c r="CC109" s="61">
        <f t="shared" si="151"/>
        <v>4.3161729525656982</v>
      </c>
      <c r="CD109" s="61">
        <f t="shared" si="152"/>
        <v>0.76815330903545476</v>
      </c>
      <c r="CE109" s="61">
        <f t="shared" si="153"/>
        <v>3.4440247178311183</v>
      </c>
      <c r="CF109" s="61">
        <f t="shared" si="154"/>
        <v>0.81153670513012655</v>
      </c>
      <c r="CG109" s="61">
        <f t="shared" si="171"/>
        <v>0.17601936791724462</v>
      </c>
      <c r="CH109" s="61">
        <f t="shared" si="155"/>
        <v>0.74073611695538899</v>
      </c>
      <c r="CI109" s="61">
        <f t="shared" si="156"/>
        <v>9.7831636244336759E-2</v>
      </c>
      <c r="CJ109" s="61">
        <f t="shared" si="157"/>
        <v>0.48925155669389681</v>
      </c>
      <c r="CK109" s="61">
        <f t="shared" si="158"/>
        <v>8.4308869744316603E-2</v>
      </c>
      <c r="CL109" s="61">
        <f t="shared" si="159"/>
        <v>0.20373856776018312</v>
      </c>
      <c r="CM109" s="61">
        <f t="shared" si="160"/>
        <v>2.524220656531858E-2</v>
      </c>
      <c r="CN109" s="61">
        <f t="shared" si="161"/>
        <v>0.16184201116377395</v>
      </c>
      <c r="CO109" s="61">
        <f t="shared" si="162"/>
        <v>2.2138246676591141E-2</v>
      </c>
      <c r="CP109" s="61">
        <f t="shared" si="170"/>
        <v>2.0242028554629909E-3</v>
      </c>
      <c r="CQ109" s="61">
        <f t="shared" si="168"/>
        <v>3.7819940188859258E-2</v>
      </c>
      <c r="CR109" s="61">
        <f t="shared" si="163"/>
        <v>7.7762420503225439E-3</v>
      </c>
      <c r="CS109" s="172">
        <f t="shared" si="80"/>
        <v>1.1843056354003592</v>
      </c>
      <c r="CT109" s="227"/>
      <c r="CU109" s="61" t="s">
        <v>188</v>
      </c>
      <c r="CV109" s="61">
        <f t="shared" si="137"/>
        <v>12.17832682191036</v>
      </c>
      <c r="CW109" s="61">
        <f t="shared" si="127"/>
        <v>0.30445817054775898</v>
      </c>
      <c r="CX109" s="61" t="s">
        <v>188</v>
      </c>
      <c r="CY109" s="61" t="s">
        <v>188</v>
      </c>
      <c r="CZ109" s="61">
        <f t="shared" si="138"/>
        <v>87.988411288302345</v>
      </c>
      <c r="DA109" s="61">
        <f t="shared" si="139"/>
        <v>214.94746840671783</v>
      </c>
      <c r="DB109" s="61" t="s">
        <v>188</v>
      </c>
      <c r="DC109" s="61">
        <f t="shared" si="131"/>
        <v>0.91337451164327699</v>
      </c>
      <c r="DD109" s="61">
        <f t="shared" si="132"/>
        <v>168.66982648345848</v>
      </c>
      <c r="DE109" s="61">
        <f t="shared" si="133"/>
        <v>19.485322915056575</v>
      </c>
      <c r="DF109" s="61">
        <f t="shared" si="134"/>
        <v>6.0891634109551802</v>
      </c>
      <c r="DG109" s="172">
        <f t="shared" si="135"/>
        <v>120.2609773663648</v>
      </c>
      <c r="DM109" s="28">
        <v>0.91337451164327699</v>
      </c>
      <c r="DN109" s="28">
        <v>2.3189338769800338</v>
      </c>
    </row>
    <row r="110" spans="1:118" s="28" customFormat="1">
      <c r="A110" s="28" t="s">
        <v>283</v>
      </c>
      <c r="B110" s="157">
        <v>5</v>
      </c>
      <c r="C110" s="157">
        <v>1</v>
      </c>
      <c r="D110" s="157">
        <v>4</v>
      </c>
      <c r="E110" s="29" t="s">
        <v>363</v>
      </c>
      <c r="F110" s="30" t="s">
        <v>379</v>
      </c>
      <c r="G110" s="47">
        <v>1.01</v>
      </c>
      <c r="H110" s="40">
        <v>30.515999999999998</v>
      </c>
      <c r="I110" s="47">
        <f t="shared" si="115"/>
        <v>30.21386138613861</v>
      </c>
      <c r="J110" s="40">
        <v>29.212406015037594</v>
      </c>
      <c r="K110" s="40">
        <f t="shared" si="165"/>
        <v>882.61958609394765</v>
      </c>
      <c r="L110" s="40">
        <v>10.380566801619434</v>
      </c>
      <c r="M110" s="40">
        <f t="shared" si="169"/>
        <v>313.63700645368181</v>
      </c>
      <c r="N110" s="150"/>
      <c r="O110" s="40">
        <v>0.29078734544659934</v>
      </c>
      <c r="P110" s="40">
        <v>4.3535652500089554</v>
      </c>
      <c r="Q110" s="40">
        <v>0.11218612795898186</v>
      </c>
      <c r="R110" s="40">
        <v>0.16661343819226937</v>
      </c>
      <c r="S110" s="40">
        <v>1.209818861547556E-2</v>
      </c>
      <c r="T110" s="40">
        <v>7.9676875414413803E-2</v>
      </c>
      <c r="U110" s="40">
        <v>0.36061746744034279</v>
      </c>
      <c r="V110" s="40">
        <v>4.9259441317651724E-5</v>
      </c>
      <c r="W110" s="40">
        <v>2.5652171219474926E-2</v>
      </c>
      <c r="X110" s="40">
        <v>2.6869727036361254E-2</v>
      </c>
      <c r="Y110" s="40">
        <v>0.16012315623116732</v>
      </c>
      <c r="Z110" s="40">
        <v>2.2669850013873939E-2</v>
      </c>
      <c r="AA110" s="40">
        <v>0.12765322164347803</v>
      </c>
      <c r="AB110" s="40">
        <v>1.5249689836642306E-2</v>
      </c>
      <c r="AC110" s="40">
        <v>2.8142605585102488E-2</v>
      </c>
      <c r="AD110" s="40">
        <v>1.5097904714215647E-2</v>
      </c>
      <c r="AE110" s="40">
        <v>7.7933909556155284E-2</v>
      </c>
      <c r="AF110" s="40">
        <v>0.13752393241047395</v>
      </c>
      <c r="AG110" s="40">
        <v>2.8821195690764207E-2</v>
      </c>
      <c r="AH110" s="40">
        <v>0.11167505948650519</v>
      </c>
      <c r="AI110" s="40">
        <v>3.0280613027990337E-2</v>
      </c>
      <c r="AJ110" s="40">
        <v>9.4428725353897253E-3</v>
      </c>
      <c r="AK110" s="40">
        <v>3.2844095870407278E-2</v>
      </c>
      <c r="AL110" s="40">
        <v>5.9071538347137478E-3</v>
      </c>
      <c r="AM110" s="40">
        <v>2.9629293204231313E-2</v>
      </c>
      <c r="AN110" s="40">
        <v>7.1156772047935492E-3</v>
      </c>
      <c r="AO110" s="40">
        <v>1.8294026968963342E-2</v>
      </c>
      <c r="AP110" s="40">
        <v>3.9525546028195977E-3</v>
      </c>
      <c r="AQ110" s="40">
        <v>2.114137115701244E-2</v>
      </c>
      <c r="AR110" s="40">
        <v>4.0327728799090983E-3</v>
      </c>
      <c r="AS110" s="40">
        <v>4.0134978081121783E-3</v>
      </c>
      <c r="AT110" s="40">
        <v>5.0070227013816873E-2</v>
      </c>
      <c r="AU110" s="40">
        <v>3.7506492776774134E-2</v>
      </c>
      <c r="AV110" s="150">
        <v>0.15329876248692537</v>
      </c>
      <c r="AW110" s="208"/>
      <c r="AX110" s="47" t="s">
        <v>188</v>
      </c>
      <c r="AY110" s="47">
        <v>7.0000000000000001E-3</v>
      </c>
      <c r="AZ110" s="47">
        <v>1E-3</v>
      </c>
      <c r="BA110" s="47" t="s">
        <v>188</v>
      </c>
      <c r="BB110" s="47" t="s">
        <v>188</v>
      </c>
      <c r="BC110" s="47">
        <v>8.0000000000000002E-3</v>
      </c>
      <c r="BD110" s="47">
        <v>0.59399999999999997</v>
      </c>
      <c r="BE110" s="47" t="s">
        <v>188</v>
      </c>
      <c r="BF110" s="47">
        <v>1.0999999999999999E-2</v>
      </c>
      <c r="BG110" s="47" t="s">
        <v>188</v>
      </c>
      <c r="BH110" s="47">
        <v>4.9000000000000002E-2</v>
      </c>
      <c r="BI110" s="47">
        <v>8.0000000000000002E-3</v>
      </c>
      <c r="BJ110" s="216">
        <v>0.217</v>
      </c>
      <c r="BK110" s="139"/>
      <c r="BL110" s="61">
        <f t="shared" si="142"/>
        <v>0.25665460647943528</v>
      </c>
      <c r="BM110" s="61">
        <f t="shared" si="166"/>
        <v>3.842541958995898</v>
      </c>
      <c r="BN110" s="61">
        <f t="shared" si="167"/>
        <v>9.9017673824639219E-2</v>
      </c>
      <c r="BO110" s="61">
        <f t="shared" si="164"/>
        <v>0.14705628385495031</v>
      </c>
      <c r="BP110" s="61">
        <f t="shared" si="124"/>
        <v>1.0678098228277548E-2</v>
      </c>
      <c r="BQ110" s="61">
        <f t="shared" si="122"/>
        <v>7.0324370799528954E-2</v>
      </c>
      <c r="BR110" s="61">
        <f t="shared" si="140"/>
        <v>0.31828803985044302</v>
      </c>
      <c r="BS110" s="61">
        <f t="shared" si="143"/>
        <v>4.3477347707004869E-5</v>
      </c>
      <c r="BT110" s="61">
        <f t="shared" si="144"/>
        <v>2.2641108744144035E-2</v>
      </c>
      <c r="BU110" s="61">
        <f t="shared" si="145"/>
        <v>2.3715747355290525E-2</v>
      </c>
      <c r="BV110" s="61">
        <f t="shared" si="146"/>
        <v>0.14132783387680942</v>
      </c>
      <c r="BW110" s="61">
        <f t="shared" si="147"/>
        <v>2.000885363605729E-2</v>
      </c>
      <c r="BX110" s="61">
        <f t="shared" si="148"/>
        <v>0.11266923365052554</v>
      </c>
      <c r="BY110" s="61">
        <f t="shared" si="172"/>
        <v>1.3459674931678312E-2</v>
      </c>
      <c r="BZ110" s="61">
        <f>(AC110*$K110)/1000</f>
        <v>2.4839214893128379E-2</v>
      </c>
      <c r="CA110" s="61">
        <f t="shared" si="149"/>
        <v>1.3325706409746875E-2</v>
      </c>
      <c r="CB110" s="61">
        <f t="shared" si="150"/>
        <v>6.8785994995136934E-2</v>
      </c>
      <c r="CC110" s="61">
        <f t="shared" si="151"/>
        <v>0.12138131630214455</v>
      </c>
      <c r="CD110" s="61">
        <f t="shared" si="152"/>
        <v>2.5438151811314969E-2</v>
      </c>
      <c r="CE110" s="61">
        <f t="shared" si="153"/>
        <v>9.8566594780996192E-2</v>
      </c>
      <c r="CF110" s="61">
        <f t="shared" si="154"/>
        <v>2.6726262137435831E-2</v>
      </c>
      <c r="CG110" s="61">
        <f t="shared" si="171"/>
        <v>8.3344642487235849E-3</v>
      </c>
      <c r="CH110" s="61">
        <f t="shared" si="155"/>
        <v>2.8988842302768804E-2</v>
      </c>
      <c r="CI110" s="61">
        <f t="shared" si="156"/>
        <v>5.2137696725883236E-3</v>
      </c>
      <c r="CJ110" s="61">
        <f t="shared" si="157"/>
        <v>2.6151394504174856E-2</v>
      </c>
      <c r="CK110" s="61">
        <f t="shared" si="158"/>
        <v>6.2804360692730208E-3</v>
      </c>
      <c r="CL110" s="61">
        <f t="shared" si="159"/>
        <v>1.6146666511337941E-2</v>
      </c>
      <c r="CM110" s="61">
        <f t="shared" si="160"/>
        <v>3.4886021075543608E-3</v>
      </c>
      <c r="CN110" s="61">
        <f t="shared" si="161"/>
        <v>1.8659788260060844E-2</v>
      </c>
      <c r="CO110" s="61">
        <f t="shared" si="162"/>
        <v>3.5594043300762658E-3</v>
      </c>
      <c r="CP110" s="61">
        <f t="shared" si="170"/>
        <v>3.5423917741849368E-3</v>
      </c>
      <c r="CQ110" s="61">
        <f t="shared" si="168"/>
        <v>4.419296304256505E-2</v>
      </c>
      <c r="CR110" s="61">
        <f t="shared" si="163"/>
        <v>3.3103965130472021E-2</v>
      </c>
      <c r="CS110" s="172">
        <f t="shared" si="80"/>
        <v>0.13530449029492445</v>
      </c>
      <c r="CT110" s="227"/>
      <c r="CU110" s="61" t="s">
        <v>188</v>
      </c>
      <c r="CV110" s="61">
        <f t="shared" si="137"/>
        <v>2.1954590451757725</v>
      </c>
      <c r="CW110" s="61">
        <f t="shared" si="127"/>
        <v>0.31363700645368181</v>
      </c>
      <c r="CX110" s="61" t="s">
        <v>188</v>
      </c>
      <c r="CY110" s="61" t="s">
        <v>188</v>
      </c>
      <c r="CZ110" s="61">
        <f t="shared" si="138"/>
        <v>2.5090960516294545</v>
      </c>
      <c r="DA110" s="61">
        <f t="shared" si="139"/>
        <v>186.30038183348699</v>
      </c>
      <c r="DB110" s="61" t="s">
        <v>188</v>
      </c>
      <c r="DC110" s="61">
        <f t="shared" si="131"/>
        <v>3.4500070709904995</v>
      </c>
      <c r="DD110" s="61" t="s">
        <v>188</v>
      </c>
      <c r="DE110" s="61">
        <f t="shared" si="133"/>
        <v>15.36821331623041</v>
      </c>
      <c r="DF110" s="61">
        <f t="shared" si="134"/>
        <v>2.5090960516294545</v>
      </c>
      <c r="DG110" s="172">
        <f t="shared" si="135"/>
        <v>68.059230400448953</v>
      </c>
      <c r="DM110" s="28">
        <v>3.4500070709904995</v>
      </c>
      <c r="DN110" s="28">
        <v>3.842541958995898</v>
      </c>
    </row>
    <row r="111" spans="1:118" s="28" customFormat="1">
      <c r="A111" s="28" t="s">
        <v>283</v>
      </c>
      <c r="B111" s="157">
        <v>5</v>
      </c>
      <c r="C111" s="157">
        <v>2</v>
      </c>
      <c r="D111" s="157">
        <v>4</v>
      </c>
      <c r="E111" s="29" t="s">
        <v>363</v>
      </c>
      <c r="F111" s="30" t="s">
        <v>380</v>
      </c>
      <c r="G111" s="47">
        <v>1.022</v>
      </c>
      <c r="H111" s="40">
        <v>30.515999999999998</v>
      </c>
      <c r="I111" s="47">
        <f t="shared" si="115"/>
        <v>29.859099804305281</v>
      </c>
      <c r="J111" s="40">
        <v>30.170682730923694</v>
      </c>
      <c r="K111" s="40">
        <f t="shared" si="165"/>
        <v>900.86942682668041</v>
      </c>
      <c r="L111" s="40">
        <v>10.020188425302827</v>
      </c>
      <c r="M111" s="40">
        <f t="shared" si="169"/>
        <v>299.19380624906165</v>
      </c>
      <c r="N111" s="150"/>
      <c r="O111" s="40">
        <v>0.3044677034507467</v>
      </c>
      <c r="P111" s="40">
        <v>4.0673263283745609</v>
      </c>
      <c r="Q111" s="40">
        <v>0.2147249472128224</v>
      </c>
      <c r="R111" s="40">
        <v>0.29365726575283108</v>
      </c>
      <c r="S111" s="40">
        <v>1.6270059358942844E-2</v>
      </c>
      <c r="T111" s="40">
        <v>6.2434507217932145E-2</v>
      </c>
      <c r="U111" s="40">
        <v>0.33981618508857953</v>
      </c>
      <c r="V111" s="40" t="s">
        <v>188</v>
      </c>
      <c r="W111" s="40">
        <v>2.3962459755484306E-2</v>
      </c>
      <c r="X111" s="40">
        <v>2.4793171135686274E-2</v>
      </c>
      <c r="Y111" s="40">
        <v>0.1870022460925628</v>
      </c>
      <c r="Z111" s="40">
        <v>2.0878500471708226E-2</v>
      </c>
      <c r="AA111" s="40">
        <v>0.10744685531803969</v>
      </c>
      <c r="AB111" s="40">
        <v>1.0427117948292835E-2</v>
      </c>
      <c r="AC111" s="40">
        <v>1.4176366770215401E-2</v>
      </c>
      <c r="AD111" s="40">
        <v>9.0813326634412352E-3</v>
      </c>
      <c r="AE111" s="40">
        <v>7.9447916518658818E-2</v>
      </c>
      <c r="AF111" s="40">
        <v>0.11944024389374316</v>
      </c>
      <c r="AG111" s="40">
        <v>2.4723192187929875E-2</v>
      </c>
      <c r="AH111" s="40">
        <v>0.10715592191515495</v>
      </c>
      <c r="AI111" s="40">
        <v>2.8123570737013638E-2</v>
      </c>
      <c r="AJ111" s="40">
        <v>7.7136068823866304E-3</v>
      </c>
      <c r="AK111" s="40">
        <v>3.2804877996753239E-2</v>
      </c>
      <c r="AL111" s="40">
        <v>5.2387051221535275E-3</v>
      </c>
      <c r="AM111" s="40">
        <v>3.202297165546393E-2</v>
      </c>
      <c r="AN111" s="40">
        <v>7.0159520476494267E-3</v>
      </c>
      <c r="AO111" s="40">
        <v>1.9724643863314927E-2</v>
      </c>
      <c r="AP111" s="40">
        <v>3.0857661611989333E-3</v>
      </c>
      <c r="AQ111" s="40">
        <v>1.9964051048890551E-2</v>
      </c>
      <c r="AR111" s="40">
        <v>3.2450507114762999E-3</v>
      </c>
      <c r="AS111" s="40">
        <v>3.7365177329606236E-3</v>
      </c>
      <c r="AT111" s="40">
        <v>4.9264321581563145E-2</v>
      </c>
      <c r="AU111" s="40">
        <v>2.4804983258108305E-2</v>
      </c>
      <c r="AV111" s="150">
        <v>0.24356962547581676</v>
      </c>
      <c r="AW111" s="208"/>
      <c r="AX111" s="47" t="s">
        <v>188</v>
      </c>
      <c r="AY111" s="47">
        <v>5.0000000000000001E-3</v>
      </c>
      <c r="AZ111" s="47">
        <v>1E-3</v>
      </c>
      <c r="BA111" s="47" t="s">
        <v>188</v>
      </c>
      <c r="BB111" s="47" t="s">
        <v>188</v>
      </c>
      <c r="BC111" s="47">
        <v>7.0000000000000001E-3</v>
      </c>
      <c r="BD111" s="47">
        <v>0.57099999999999995</v>
      </c>
      <c r="BE111" s="47" t="s">
        <v>188</v>
      </c>
      <c r="BF111" s="47">
        <v>8.0000000000000002E-3</v>
      </c>
      <c r="BG111" s="47" t="s">
        <v>188</v>
      </c>
      <c r="BH111" s="47">
        <v>4.9000000000000002E-2</v>
      </c>
      <c r="BI111" s="47">
        <v>1.4E-2</v>
      </c>
      <c r="BJ111" s="216">
        <v>0.27</v>
      </c>
      <c r="BK111" s="139"/>
      <c r="BL111" s="61">
        <f t="shared" si="142"/>
        <v>0.27428564549490991</v>
      </c>
      <c r="BM111" s="61">
        <f t="shared" si="166"/>
        <v>3.6641299381598573</v>
      </c>
      <c r="BN111" s="61">
        <f t="shared" si="167"/>
        <v>0.19343914012100452</v>
      </c>
      <c r="BO111" s="61">
        <f t="shared" si="164"/>
        <v>0.26454685268224309</v>
      </c>
      <c r="BP111" s="61">
        <f t="shared" si="124"/>
        <v>1.4657199049126907E-2</v>
      </c>
      <c r="BQ111" s="61">
        <f t="shared" si="122"/>
        <v>5.6245338731624767E-2</v>
      </c>
      <c r="BR111" s="61">
        <f t="shared" si="140"/>
        <v>0.30613001188717776</v>
      </c>
      <c r="BS111" s="61" t="s">
        <v>188</v>
      </c>
      <c r="BT111" s="61">
        <f t="shared" ref="BT111:BT154" si="173">(W111*$K111)/1000</f>
        <v>2.1587047385280542E-2</v>
      </c>
      <c r="BU111" s="61">
        <f t="shared" ref="BU111:BU154" si="174">(X111*$K111)/1000</f>
        <v>2.2335409870221489E-2</v>
      </c>
      <c r="BV111" s="61">
        <f t="shared" ref="BV111:BV154" si="175">(Y111*$K111)/1000</f>
        <v>0.16846460625270887</v>
      </c>
      <c r="BW111" s="61">
        <f t="shared" ref="BW111:BW154" si="176">(Z111*$K111)/1000</f>
        <v>1.8808802752948366E-2</v>
      </c>
      <c r="BX111" s="61">
        <f t="shared" ref="BX111:BX154" si="177">(AA111*$K111)/1000</f>
        <v>9.6795586964691663E-2</v>
      </c>
      <c r="BY111" s="61">
        <f t="shared" si="172"/>
        <v>9.3934717695327574E-3</v>
      </c>
      <c r="BZ111" s="61">
        <f>(AC111*$K111)/1000</f>
        <v>1.2771055406768747E-2</v>
      </c>
      <c r="CA111" s="61">
        <f t="shared" si="149"/>
        <v>8.1810949513367159E-3</v>
      </c>
      <c r="CB111" s="61">
        <f t="shared" si="150"/>
        <v>7.1572199016738128E-2</v>
      </c>
      <c r="CC111" s="61">
        <f t="shared" si="151"/>
        <v>0.10760006405659532</v>
      </c>
      <c r="CD111" s="61">
        <f t="shared" si="152"/>
        <v>2.227236797566625E-2</v>
      </c>
      <c r="CE111" s="61">
        <f t="shared" si="153"/>
        <v>9.6533493956790173E-2</v>
      </c>
      <c r="CF111" s="61">
        <f t="shared" si="154"/>
        <v>2.5335665050173078E-2</v>
      </c>
      <c r="CG111" s="61">
        <f t="shared" si="171"/>
        <v>6.9489526109019805E-3</v>
      </c>
      <c r="CH111" s="61">
        <f t="shared" si="155"/>
        <v>2.955291163805427E-2</v>
      </c>
      <c r="CI111" s="61">
        <f t="shared" si="156"/>
        <v>4.7193892807084427E-3</v>
      </c>
      <c r="CJ111" s="61">
        <f t="shared" si="157"/>
        <v>2.8848516120544825E-2</v>
      </c>
      <c r="CK111" s="61">
        <f t="shared" si="158"/>
        <v>6.3204566998094139E-3</v>
      </c>
      <c r="CL111" s="61">
        <f t="shared" si="159"/>
        <v>1.7769328611504917E-2</v>
      </c>
      <c r="CM111" s="61">
        <f t="shared" si="160"/>
        <v>2.7798723929604485E-3</v>
      </c>
      <c r="CN111" s="61">
        <f t="shared" si="161"/>
        <v>1.7985003225552618E-2</v>
      </c>
      <c r="CO111" s="61">
        <f t="shared" si="162"/>
        <v>2.9233669744711658E-3</v>
      </c>
      <c r="CP111" s="61">
        <f t="shared" si="170"/>
        <v>3.3661145884199646E-3</v>
      </c>
      <c r="CQ111" s="61">
        <f t="shared" si="168"/>
        <v>4.4380721146188053E-2</v>
      </c>
      <c r="CR111" s="61">
        <f t="shared" si="163"/>
        <v>2.2346051050177434E-2</v>
      </c>
      <c r="CS111" s="172">
        <f t="shared" si="80"/>
        <v>0.21942442889478828</v>
      </c>
      <c r="CT111" s="227"/>
      <c r="CU111" s="61" t="s">
        <v>188</v>
      </c>
      <c r="CV111" s="61">
        <f t="shared" si="137"/>
        <v>1.4959690312453082</v>
      </c>
      <c r="CW111" s="61">
        <f t="shared" si="127"/>
        <v>0.29919380624906167</v>
      </c>
      <c r="CX111" s="61" t="s">
        <v>188</v>
      </c>
      <c r="CY111" s="61" t="s">
        <v>188</v>
      </c>
      <c r="CZ111" s="61">
        <f t="shared" si="138"/>
        <v>2.0943566437434318</v>
      </c>
      <c r="DA111" s="61">
        <f t="shared" si="139"/>
        <v>170.83966336821419</v>
      </c>
      <c r="DB111" s="61" t="s">
        <v>188</v>
      </c>
      <c r="DC111" s="61">
        <f t="shared" si="131"/>
        <v>2.3935504499924933</v>
      </c>
      <c r="DD111" s="61" t="s">
        <v>188</v>
      </c>
      <c r="DE111" s="61">
        <f t="shared" si="133"/>
        <v>14.660496506204021</v>
      </c>
      <c r="DF111" s="61">
        <f t="shared" si="134"/>
        <v>4.1887132874868636</v>
      </c>
      <c r="DG111" s="172">
        <f t="shared" si="135"/>
        <v>80.782327687246649</v>
      </c>
      <c r="DM111" s="28">
        <v>2.3935504499924933</v>
      </c>
      <c r="DN111" s="28">
        <v>3.6641299381598573</v>
      </c>
    </row>
    <row r="112" spans="1:118" s="28" customFormat="1">
      <c r="A112" s="28" t="s">
        <v>283</v>
      </c>
      <c r="B112" s="157">
        <v>5</v>
      </c>
      <c r="C112" s="157">
        <v>3</v>
      </c>
      <c r="D112" s="157">
        <v>4</v>
      </c>
      <c r="E112" s="29" t="s">
        <v>363</v>
      </c>
      <c r="F112" s="30" t="s">
        <v>381</v>
      </c>
      <c r="G112" s="47">
        <v>1.0149999999999999</v>
      </c>
      <c r="H112" s="40">
        <v>30.515999999999998</v>
      </c>
      <c r="I112" s="47">
        <f t="shared" si="115"/>
        <v>30.065024630541874</v>
      </c>
      <c r="J112" s="40">
        <v>30.341317365269461</v>
      </c>
      <c r="K112" s="40">
        <f t="shared" si="165"/>
        <v>912.21245390991419</v>
      </c>
      <c r="L112" s="40">
        <v>10.042895442359249</v>
      </c>
      <c r="M112" s="40">
        <f t="shared" si="169"/>
        <v>301.93989883648754</v>
      </c>
      <c r="N112" s="150"/>
      <c r="O112" s="40">
        <v>0.29857462028945075</v>
      </c>
      <c r="P112" s="40">
        <v>4.4696921655134849</v>
      </c>
      <c r="Q112" s="40">
        <v>0.10656610206704552</v>
      </c>
      <c r="R112" s="40">
        <v>0.16646066580437516</v>
      </c>
      <c r="S112" s="40">
        <v>1.1556799674672736E-2</v>
      </c>
      <c r="T112" s="40">
        <v>6.5534254316929552E-2</v>
      </c>
      <c r="U112" s="40">
        <v>0.32099243766702951</v>
      </c>
      <c r="V112" s="40" t="s">
        <v>188</v>
      </c>
      <c r="W112" s="40">
        <v>1.772351039335051E-2</v>
      </c>
      <c r="X112" s="40">
        <v>2.7561908645010808E-2</v>
      </c>
      <c r="Y112" s="40">
        <v>0.13682290449170958</v>
      </c>
      <c r="Z112" s="40">
        <v>1.2757702279677824E-2</v>
      </c>
      <c r="AA112" s="40">
        <v>8.301119419372302E-2</v>
      </c>
      <c r="AB112" s="40">
        <v>6.7033780166651227E-3</v>
      </c>
      <c r="AC112" s="40">
        <v>6.747316828214403E-3</v>
      </c>
      <c r="AD112" s="40">
        <v>8.8357580053465209E-3</v>
      </c>
      <c r="AE112" s="40">
        <v>5.7571851604020993E-2</v>
      </c>
      <c r="AF112" s="40">
        <v>0.102945034594496</v>
      </c>
      <c r="AG112" s="40">
        <v>2.0119360370285926E-2</v>
      </c>
      <c r="AH112" s="40">
        <v>8.8584823940450211E-2</v>
      </c>
      <c r="AI112" s="40">
        <v>2.2878349721053449E-2</v>
      </c>
      <c r="AJ112" s="40">
        <v>6.0211634724324E-3</v>
      </c>
      <c r="AK112" s="40">
        <v>2.6600476855217707E-2</v>
      </c>
      <c r="AL112" s="40">
        <v>3.8277069258078611E-3</v>
      </c>
      <c r="AM112" s="40">
        <v>2.4028853745090104E-2</v>
      </c>
      <c r="AN112" s="40">
        <v>4.9841714721496587E-3</v>
      </c>
      <c r="AO112" s="40">
        <v>1.4722267254482349E-2</v>
      </c>
      <c r="AP112" s="40">
        <v>2.1496199110484205E-3</v>
      </c>
      <c r="AQ112" s="40">
        <v>1.4803550591333864E-2</v>
      </c>
      <c r="AR112" s="40">
        <v>2.1649446791387078E-3</v>
      </c>
      <c r="AS112" s="40">
        <v>1.6558052583028507E-3</v>
      </c>
      <c r="AT112" s="40">
        <v>4.3370774817783196E-2</v>
      </c>
      <c r="AU112" s="40">
        <v>1.7512441424876145E-2</v>
      </c>
      <c r="AV112" s="150">
        <v>0.15724669379185038</v>
      </c>
      <c r="AW112" s="208"/>
      <c r="AX112" s="47" t="s">
        <v>188</v>
      </c>
      <c r="AY112" s="47">
        <v>3.0000000000000001E-3</v>
      </c>
      <c r="AZ112" s="47">
        <v>1E-3</v>
      </c>
      <c r="BA112" s="47" t="s">
        <v>188</v>
      </c>
      <c r="BB112" s="47" t="s">
        <v>188</v>
      </c>
      <c r="BC112" s="47">
        <v>8.0000000000000002E-3</v>
      </c>
      <c r="BD112" s="47">
        <v>0.45400000000000001</v>
      </c>
      <c r="BE112" s="47" t="s">
        <v>188</v>
      </c>
      <c r="BF112" s="47">
        <v>8.9999999999999993E-3</v>
      </c>
      <c r="BG112" s="47" t="s">
        <v>188</v>
      </c>
      <c r="BH112" s="47">
        <v>4.2000000000000003E-2</v>
      </c>
      <c r="BI112" s="47">
        <v>8.0000000000000002E-3</v>
      </c>
      <c r="BJ112" s="216">
        <v>0.185</v>
      </c>
      <c r="BK112" s="139"/>
      <c r="BL112" s="61">
        <f t="shared" si="142"/>
        <v>0.27236348704946073</v>
      </c>
      <c r="BM112" s="61">
        <f t="shared" si="166"/>
        <v>4.0773088585249742</v>
      </c>
      <c r="BN112" s="61">
        <f t="shared" si="167"/>
        <v>9.7210925470193971E-2</v>
      </c>
      <c r="BO112" s="61">
        <f t="shared" si="164"/>
        <v>0.1518474924328872</v>
      </c>
      <c r="BP112" s="61">
        <f t="shared" si="124"/>
        <v>1.0542256590578515E-2</v>
      </c>
      <c r="BQ112" s="61">
        <f t="shared" ref="BQ112:BQ139" si="178">(T112*$K112)/1000</f>
        <v>5.9781162945602692E-2</v>
      </c>
      <c r="BR112" s="61">
        <f t="shared" si="140"/>
        <v>0.29281329925076616</v>
      </c>
      <c r="BS112" s="61" t="s">
        <v>188</v>
      </c>
      <c r="BT112" s="61">
        <f t="shared" si="173"/>
        <v>1.6167606907816136E-2</v>
      </c>
      <c r="BU112" s="61">
        <f t="shared" si="174"/>
        <v>2.5142316319506187E-2</v>
      </c>
      <c r="BV112" s="61">
        <f t="shared" si="175"/>
        <v>0.12481155745746422</v>
      </c>
      <c r="BW112" s="61">
        <f t="shared" si="176"/>
        <v>1.1637734902797015E-2</v>
      </c>
      <c r="BX112" s="61">
        <f t="shared" si="177"/>
        <v>7.5723845157448497E-2</v>
      </c>
      <c r="BY112" s="61">
        <f t="shared" si="172"/>
        <v>6.1149049100678657E-3</v>
      </c>
      <c r="BZ112" s="61">
        <f>(AC112*$K112)/1000</f>
        <v>6.1549864411731192E-3</v>
      </c>
      <c r="CA112" s="61">
        <f t="shared" si="149"/>
        <v>8.0600884922113186E-3</v>
      </c>
      <c r="CB112" s="61">
        <f t="shared" si="150"/>
        <v>5.251776002784142E-2</v>
      </c>
      <c r="CC112" s="61">
        <f t="shared" si="151"/>
        <v>9.39077426252862E-2</v>
      </c>
      <c r="CD112" s="61">
        <f t="shared" si="152"/>
        <v>1.8353131094476404E-2</v>
      </c>
      <c r="CE112" s="61">
        <f t="shared" si="153"/>
        <v>8.0808179625895801E-2</v>
      </c>
      <c r="CF112" s="61">
        <f t="shared" si="154"/>
        <v>2.0869915540451367E-2</v>
      </c>
      <c r="CG112" s="61">
        <f t="shared" si="171"/>
        <v>5.4925803065802989E-3</v>
      </c>
      <c r="CH112" s="61">
        <f t="shared" si="155"/>
        <v>2.4265286267272021E-2</v>
      </c>
      <c r="CI112" s="61">
        <f t="shared" si="156"/>
        <v>3.4916819276391625E-3</v>
      </c>
      <c r="CJ112" s="61">
        <f t="shared" si="157"/>
        <v>2.1919419639451074E-2</v>
      </c>
      <c r="CK112" s="61">
        <f t="shared" si="158"/>
        <v>4.5466232893174299E-3</v>
      </c>
      <c r="CL112" s="61">
        <f t="shared" si="159"/>
        <v>1.3429835539328918E-2</v>
      </c>
      <c r="CM112" s="61">
        <f t="shared" si="160"/>
        <v>1.960910054031091E-3</v>
      </c>
      <c r="CN112" s="61">
        <f t="shared" si="161"/>
        <v>1.3503983211500226E-2</v>
      </c>
      <c r="CO112" s="61">
        <f t="shared" si="162"/>
        <v>1.9748894983363323E-3</v>
      </c>
      <c r="CP112" s="61">
        <f t="shared" si="170"/>
        <v>1.5104461778733826E-3</v>
      </c>
      <c r="CQ112" s="61">
        <f t="shared" si="168"/>
        <v>3.9563360924504326E-2</v>
      </c>
      <c r="CR112" s="61">
        <f t="shared" si="163"/>
        <v>1.5975067166139903E-2</v>
      </c>
      <c r="CS112" s="172">
        <f t="shared" ref="CS112:CS154" si="179">(AV112*$K112)/1000</f>
        <v>0.14344239241308471</v>
      </c>
      <c r="CT112" s="227"/>
      <c r="CU112" s="61" t="s">
        <v>188</v>
      </c>
      <c r="CV112" s="61">
        <f t="shared" si="137"/>
        <v>0.9058196965094627</v>
      </c>
      <c r="CW112" s="61">
        <f t="shared" si="127"/>
        <v>0.30193989883648753</v>
      </c>
      <c r="CX112" s="61" t="s">
        <v>188</v>
      </c>
      <c r="CY112" s="61" t="s">
        <v>188</v>
      </c>
      <c r="CZ112" s="61">
        <f t="shared" si="138"/>
        <v>2.4155191906919002</v>
      </c>
      <c r="DA112" s="61">
        <f t="shared" si="139"/>
        <v>137.08071407176536</v>
      </c>
      <c r="DB112" s="61" t="s">
        <v>188</v>
      </c>
      <c r="DC112" s="61">
        <f t="shared" si="131"/>
        <v>2.7174590895283877</v>
      </c>
      <c r="DD112" s="61" t="s">
        <v>188</v>
      </c>
      <c r="DE112" s="61">
        <f t="shared" si="133"/>
        <v>12.681475751132478</v>
      </c>
      <c r="DF112" s="61">
        <f t="shared" si="134"/>
        <v>2.4155191906919002</v>
      </c>
      <c r="DG112" s="172">
        <f t="shared" si="135"/>
        <v>55.858881284750197</v>
      </c>
      <c r="DM112" s="28">
        <v>2.7174590895283877</v>
      </c>
      <c r="DN112" s="28">
        <v>4.0773088585249742</v>
      </c>
    </row>
    <row r="113" spans="1:118" s="28" customFormat="1">
      <c r="A113" s="28" t="s">
        <v>221</v>
      </c>
      <c r="B113" s="157">
        <v>6</v>
      </c>
      <c r="C113" s="157">
        <v>1</v>
      </c>
      <c r="D113" s="157">
        <v>4</v>
      </c>
      <c r="E113" s="29" t="s">
        <v>363</v>
      </c>
      <c r="F113" s="30" t="s">
        <v>382</v>
      </c>
      <c r="G113" s="47">
        <v>1.004</v>
      </c>
      <c r="H113" s="40">
        <v>30.515999999999998</v>
      </c>
      <c r="I113" s="47">
        <f t="shared" si="115"/>
        <v>30.394422310756969</v>
      </c>
      <c r="J113" s="40">
        <v>29.411428571428573</v>
      </c>
      <c r="K113" s="40">
        <f t="shared" si="165"/>
        <v>893.94338076266354</v>
      </c>
      <c r="L113" s="40">
        <v>10.101876675603217</v>
      </c>
      <c r="M113" s="40">
        <f t="shared" si="169"/>
        <v>307.04070580946984</v>
      </c>
      <c r="N113" s="150"/>
      <c r="O113" s="40">
        <v>0.59345046939133428</v>
      </c>
      <c r="P113" s="40">
        <v>6.0036065464588821</v>
      </c>
      <c r="Q113" s="40">
        <v>0.65569456697578588</v>
      </c>
      <c r="R113" s="40">
        <v>1.598562301886113</v>
      </c>
      <c r="S113" s="40">
        <v>0.17910323398686451</v>
      </c>
      <c r="T113" s="40">
        <v>0.58142308281255461</v>
      </c>
      <c r="U113" s="40">
        <v>4.5233001390174339</v>
      </c>
      <c r="V113" s="40">
        <v>1.9752005796188337</v>
      </c>
      <c r="W113" s="40">
        <v>1.0069268657101003</v>
      </c>
      <c r="X113" s="40">
        <v>1.6930508384054714</v>
      </c>
      <c r="Y113" s="40">
        <v>3.39946245107412</v>
      </c>
      <c r="Z113" s="40">
        <v>2.5751546839893655E-2</v>
      </c>
      <c r="AA113" s="40">
        <v>8.1998093857963722E-2</v>
      </c>
      <c r="AB113" s="40">
        <v>7.415569648201557E-3</v>
      </c>
      <c r="AC113" s="40">
        <v>6.3616509786013796E-3</v>
      </c>
      <c r="AD113" s="40">
        <v>6.7483774880779928E-3</v>
      </c>
      <c r="AE113" s="40">
        <v>3.7075112722169248</v>
      </c>
      <c r="AF113" s="40">
        <v>7.5860104399937631</v>
      </c>
      <c r="AG113" s="40">
        <v>1.4630733439865222</v>
      </c>
      <c r="AH113" s="40">
        <v>5.889286371189459</v>
      </c>
      <c r="AI113" s="40">
        <v>1.2404122457225515</v>
      </c>
      <c r="AJ113" s="40">
        <v>0.26247571871011643</v>
      </c>
      <c r="AK113" s="40">
        <v>1.029806813932751</v>
      </c>
      <c r="AL113" s="40">
        <v>0.14007296805402827</v>
      </c>
      <c r="AM113" s="40">
        <v>0.74514583310886562</v>
      </c>
      <c r="AN113" s="40">
        <v>0.13349941088038467</v>
      </c>
      <c r="AO113" s="40">
        <v>0.35021361498062714</v>
      </c>
      <c r="AP113" s="40">
        <v>4.4691649134847924E-2</v>
      </c>
      <c r="AQ113" s="40">
        <v>0.28469197174905719</v>
      </c>
      <c r="AR113" s="40">
        <v>3.9470229145725566E-2</v>
      </c>
      <c r="AS113" s="40">
        <v>8.123584803078631E-3</v>
      </c>
      <c r="AT113" s="40">
        <v>4.6810738488618629E-2</v>
      </c>
      <c r="AU113" s="40">
        <v>1.7071680242575257E-2</v>
      </c>
      <c r="AV113" s="150">
        <v>2.0812478941104571</v>
      </c>
      <c r="AW113" s="208"/>
      <c r="AX113" s="47" t="s">
        <v>188</v>
      </c>
      <c r="AY113" s="47">
        <v>0.03</v>
      </c>
      <c r="AZ113" s="47">
        <v>1E-3</v>
      </c>
      <c r="BA113" s="47" t="s">
        <v>188</v>
      </c>
      <c r="BB113" s="47" t="s">
        <v>188</v>
      </c>
      <c r="BC113" s="47">
        <v>2.8000000000000001E-2</v>
      </c>
      <c r="BD113" s="47">
        <v>0.77600000000000002</v>
      </c>
      <c r="BE113" s="47" t="s">
        <v>188</v>
      </c>
      <c r="BF113" s="47">
        <v>1.2999999999999999E-2</v>
      </c>
      <c r="BG113" s="47" t="s">
        <v>188</v>
      </c>
      <c r="BH113" s="47">
        <v>6.8000000000000005E-2</v>
      </c>
      <c r="BI113" s="47">
        <v>2.8000000000000001E-2</v>
      </c>
      <c r="BJ113" s="216">
        <v>0.58099999999999996</v>
      </c>
      <c r="BK113" s="139"/>
      <c r="BL113" s="61">
        <f t="shared" si="142"/>
        <v>0.53051111892287894</v>
      </c>
      <c r="BM113" s="61">
        <f t="shared" si="166"/>
        <v>5.3668843329103115</v>
      </c>
      <c r="BN113" s="61">
        <f t="shared" si="167"/>
        <v>0.58615381795004473</v>
      </c>
      <c r="BO113" s="61">
        <f t="shared" si="164"/>
        <v>1.4290241885078174</v>
      </c>
      <c r="BP113" s="61">
        <f t="shared" si="124"/>
        <v>0.16010815049574403</v>
      </c>
      <c r="BQ113" s="61">
        <f t="shared" si="178"/>
        <v>0.51975931630290517</v>
      </c>
      <c r="BR113" s="61">
        <f t="shared" si="140"/>
        <v>4.0435742184774712</v>
      </c>
      <c r="BS113" s="61">
        <f t="shared" ref="BS113:BS154" si="180">(V113*$K113)/1000</f>
        <v>1.7657174838288328</v>
      </c>
      <c r="BT113" s="61">
        <f t="shared" si="173"/>
        <v>0.90013560651363955</v>
      </c>
      <c r="BU113" s="61">
        <f t="shared" si="174"/>
        <v>1.513491590287249</v>
      </c>
      <c r="BV113" s="61">
        <f t="shared" si="175"/>
        <v>3.0389269562889294</v>
      </c>
      <c r="BW113" s="61">
        <f t="shared" si="176"/>
        <v>2.302042484192262E-2</v>
      </c>
      <c r="BX113" s="61">
        <f t="shared" si="177"/>
        <v>7.330165323948229E-2</v>
      </c>
      <c r="BY113" s="61">
        <f t="shared" si="172"/>
        <v>6.6290994015942954E-3</v>
      </c>
      <c r="BZ113" s="61">
        <f>(AC113*$K113)/1000</f>
        <v>5.6869557830430241E-3</v>
      </c>
      <c r="CA113" s="61">
        <f t="shared" si="149"/>
        <v>6.0326673863550923E-3</v>
      </c>
      <c r="CB113" s="61">
        <f t="shared" si="150"/>
        <v>3.3143051609012812</v>
      </c>
      <c r="CC113" s="61">
        <f t="shared" si="151"/>
        <v>6.7814638192288861</v>
      </c>
      <c r="CD113" s="61">
        <f t="shared" si="152"/>
        <v>1.3079047314270469</v>
      </c>
      <c r="CE113" s="61">
        <f t="shared" si="153"/>
        <v>5.2646885689405831</v>
      </c>
      <c r="CF113" s="61">
        <f t="shared" si="154"/>
        <v>1.1088583164806254</v>
      </c>
      <c r="CG113" s="61">
        <f t="shared" si="171"/>
        <v>0.23463843135183138</v>
      </c>
      <c r="CH113" s="61">
        <f t="shared" si="155"/>
        <v>0.9205889847794706</v>
      </c>
      <c r="CI113" s="61">
        <f t="shared" si="156"/>
        <v>0.12521730261567859</v>
      </c>
      <c r="CJ113" s="61">
        <f t="shared" si="157"/>
        <v>0.66611818521055077</v>
      </c>
      <c r="CK113" s="61">
        <f t="shared" si="158"/>
        <v>0.11934091469223497</v>
      </c>
      <c r="CL113" s="61">
        <f t="shared" si="159"/>
        <v>0.31307114296489563</v>
      </c>
      <c r="CM113" s="61">
        <f t="shared" si="160"/>
        <v>3.9951803919464721E-2</v>
      </c>
      <c r="CN113" s="61">
        <f t="shared" si="161"/>
        <v>0.25449850370134092</v>
      </c>
      <c r="CO113" s="61">
        <f t="shared" si="162"/>
        <v>3.5284150082006929E-2</v>
      </c>
      <c r="CP113" s="61">
        <f t="shared" si="170"/>
        <v>7.2620248627763076E-3</v>
      </c>
      <c r="CQ113" s="61">
        <f t="shared" si="168"/>
        <v>4.1846149820512671E-2</v>
      </c>
      <c r="CR113" s="61">
        <f t="shared" si="163"/>
        <v>1.5261115551346894E-2</v>
      </c>
      <c r="CS113" s="172">
        <f t="shared" si="179"/>
        <v>1.8605177786662759</v>
      </c>
      <c r="CT113" s="227"/>
      <c r="CU113" s="61" t="s">
        <v>188</v>
      </c>
      <c r="CV113" s="61">
        <f t="shared" si="137"/>
        <v>9.2112211742840948</v>
      </c>
      <c r="CW113" s="61">
        <f t="shared" si="127"/>
        <v>0.30704070580946985</v>
      </c>
      <c r="CX113" s="61" t="s">
        <v>188</v>
      </c>
      <c r="CY113" s="61" t="s">
        <v>188</v>
      </c>
      <c r="CZ113" s="61">
        <f t="shared" si="138"/>
        <v>8.5971397626651562</v>
      </c>
      <c r="DA113" s="61">
        <f t="shared" si="139"/>
        <v>238.26358770814861</v>
      </c>
      <c r="DB113" s="61" t="s">
        <v>188</v>
      </c>
      <c r="DC113" s="61">
        <f t="shared" si="131"/>
        <v>3.9915291755231079</v>
      </c>
      <c r="DD113" s="61" t="s">
        <v>188</v>
      </c>
      <c r="DE113" s="61">
        <f t="shared" si="133"/>
        <v>20.878767995043951</v>
      </c>
      <c r="DF113" s="61">
        <f t="shared" si="134"/>
        <v>8.5971397626651562</v>
      </c>
      <c r="DG113" s="172">
        <f t="shared" si="135"/>
        <v>178.39065007530198</v>
      </c>
      <c r="DM113" s="28">
        <v>3.9915291755231079</v>
      </c>
      <c r="DN113" s="28">
        <v>5.3668843329103115</v>
      </c>
    </row>
    <row r="114" spans="1:118" s="28" customFormat="1">
      <c r="A114" s="28" t="s">
        <v>221</v>
      </c>
      <c r="B114" s="157">
        <v>6</v>
      </c>
      <c r="C114" s="157">
        <v>2</v>
      </c>
      <c r="D114" s="157">
        <v>4</v>
      </c>
      <c r="E114" s="29" t="s">
        <v>363</v>
      </c>
      <c r="F114" s="30" t="s">
        <v>383</v>
      </c>
      <c r="G114" s="47">
        <v>1.026</v>
      </c>
      <c r="H114" s="40">
        <v>30.515999999999998</v>
      </c>
      <c r="I114" s="47">
        <f t="shared" si="115"/>
        <v>29.742690058479528</v>
      </c>
      <c r="J114" s="40">
        <v>29.23908918406072</v>
      </c>
      <c r="K114" s="40">
        <f t="shared" si="165"/>
        <v>869.64916719375913</v>
      </c>
      <c r="L114" s="40">
        <v>10.033422459893048</v>
      </c>
      <c r="M114" s="40">
        <f t="shared" si="169"/>
        <v>298.42097445038615</v>
      </c>
      <c r="N114" s="150"/>
      <c r="O114" s="40">
        <v>0.48231675960621034</v>
      </c>
      <c r="P114" s="40">
        <v>5.2793673510688413</v>
      </c>
      <c r="Q114" s="40">
        <v>0.92444739398004261</v>
      </c>
      <c r="R114" s="40">
        <v>1.8525481134338984</v>
      </c>
      <c r="S114" s="40">
        <v>0.19811321836373191</v>
      </c>
      <c r="T114" s="40">
        <v>0.68670049715265302</v>
      </c>
      <c r="U114" s="40">
        <v>4.6539510594678353</v>
      </c>
      <c r="V114" s="40">
        <v>2.3132225789544933</v>
      </c>
      <c r="W114" s="40">
        <v>0.98092055599045147</v>
      </c>
      <c r="X114" s="40">
        <v>1.6234779111780924</v>
      </c>
      <c r="Y114" s="40">
        <v>3.1603454176135601</v>
      </c>
      <c r="Z114" s="40">
        <v>1.3932695601028227E-2</v>
      </c>
      <c r="AA114" s="40">
        <v>6.5485264207773619E-2</v>
      </c>
      <c r="AB114" s="40">
        <v>6.0725800884309572E-3</v>
      </c>
      <c r="AC114" s="40">
        <v>1.7842848163477792E-3</v>
      </c>
      <c r="AD114" s="40">
        <v>4.4154216251064858E-3</v>
      </c>
      <c r="AE114" s="40">
        <v>3.4088045905394786</v>
      </c>
      <c r="AF114" s="40">
        <v>7.6264139302745821</v>
      </c>
      <c r="AG114" s="40">
        <v>1.4051253194286848</v>
      </c>
      <c r="AH114" s="40">
        <v>5.7301861643489307</v>
      </c>
      <c r="AI114" s="40">
        <v>1.2339235569125371</v>
      </c>
      <c r="AJ114" s="40">
        <v>0.25724443477874076</v>
      </c>
      <c r="AK114" s="40">
        <v>1.000021390345637</v>
      </c>
      <c r="AL114" s="40">
        <v>0.13510769297672687</v>
      </c>
      <c r="AM114" s="40">
        <v>0.70346336283841004</v>
      </c>
      <c r="AN114" s="40">
        <v>0.12570065499379884</v>
      </c>
      <c r="AO114" s="40">
        <v>0.32838241424616987</v>
      </c>
      <c r="AP114" s="40">
        <v>4.1703042232813854E-2</v>
      </c>
      <c r="AQ114" s="40">
        <v>0.27080431933484567</v>
      </c>
      <c r="AR114" s="40">
        <v>3.7788340687112065E-2</v>
      </c>
      <c r="AS114" s="40">
        <v>4.5077013849356279E-3</v>
      </c>
      <c r="AT114" s="40">
        <v>4.0905766354405085E-2</v>
      </c>
      <c r="AU114" s="40">
        <v>1.347328319387155E-2</v>
      </c>
      <c r="AV114" s="150">
        <v>2.2378326526496877</v>
      </c>
      <c r="AW114" s="208"/>
      <c r="AX114" s="47" t="s">
        <v>188</v>
      </c>
      <c r="AY114" s="47">
        <v>2.1999999999999999E-2</v>
      </c>
      <c r="AZ114" s="47">
        <v>1E-3</v>
      </c>
      <c r="BA114" s="47" t="s">
        <v>188</v>
      </c>
      <c r="BB114" s="47" t="s">
        <v>188</v>
      </c>
      <c r="BC114" s="47">
        <v>3.3000000000000002E-2</v>
      </c>
      <c r="BD114" s="47">
        <v>0.67500000000000004</v>
      </c>
      <c r="BE114" s="47" t="s">
        <v>188</v>
      </c>
      <c r="BF114" s="47">
        <v>1.0999999999999999E-2</v>
      </c>
      <c r="BG114" s="47" t="s">
        <v>188</v>
      </c>
      <c r="BH114" s="47">
        <v>5.3999999999999999E-2</v>
      </c>
      <c r="BI114" s="47">
        <v>0.02</v>
      </c>
      <c r="BJ114" s="216">
        <v>0.499</v>
      </c>
      <c r="BK114" s="139"/>
      <c r="BL114" s="61">
        <f t="shared" si="142"/>
        <v>0.41944636831513332</v>
      </c>
      <c r="BM114" s="61">
        <f t="shared" si="166"/>
        <v>4.5911974201669397</v>
      </c>
      <c r="BN114" s="61">
        <f t="shared" si="167"/>
        <v>0.80394490628918502</v>
      </c>
      <c r="BO114" s="61">
        <f t="shared" si="164"/>
        <v>1.6110669240341593</v>
      </c>
      <c r="BP114" s="61">
        <f t="shared" si="124"/>
        <v>0.17228899536009482</v>
      </c>
      <c r="BQ114" s="61">
        <f t="shared" si="178"/>
        <v>0.59718851546034513</v>
      </c>
      <c r="BR114" s="61">
        <f t="shared" si="140"/>
        <v>4.0473046630267158</v>
      </c>
      <c r="BS114" s="61">
        <f t="shared" si="180"/>
        <v>2.0116920893215751</v>
      </c>
      <c r="BT114" s="61">
        <f t="shared" si="173"/>
        <v>0.85305674460033531</v>
      </c>
      <c r="BU114" s="61">
        <f t="shared" si="174"/>
        <v>1.4118562134134918</v>
      </c>
      <c r="BV114" s="61">
        <f t="shared" si="175"/>
        <v>2.7483917604722454</v>
      </c>
      <c r="BW114" s="61">
        <f t="shared" si="176"/>
        <v>1.211655712619835E-2</v>
      </c>
      <c r="BX114" s="61">
        <f t="shared" si="177"/>
        <v>5.6949205481753612E-2</v>
      </c>
      <c r="BY114" s="61">
        <f t="shared" si="172"/>
        <v>5.2810142166213863E-3</v>
      </c>
      <c r="BZ114" s="61">
        <f>(AC114*$K114)/1000</f>
        <v>1.5517018045733157E-3</v>
      </c>
      <c r="CA114" s="61">
        <f t="shared" si="149"/>
        <v>3.8398677390831695E-3</v>
      </c>
      <c r="CB114" s="61">
        <f t="shared" si="150"/>
        <v>2.9644640732889207</v>
      </c>
      <c r="CC114" s="61">
        <f t="shared" si="151"/>
        <v>6.6323045231381741</v>
      </c>
      <c r="CD114" s="61">
        <f t="shared" si="152"/>
        <v>1.2219660638440204</v>
      </c>
      <c r="CE114" s="61">
        <f t="shared" si="153"/>
        <v>4.9832516256912482</v>
      </c>
      <c r="CF114" s="61">
        <f t="shared" si="154"/>
        <v>1.0730805936497487</v>
      </c>
      <c r="CG114" s="61">
        <f t="shared" si="171"/>
        <v>0.2237124084705612</v>
      </c>
      <c r="CH114" s="61">
        <f t="shared" si="155"/>
        <v>0.86966776929002831</v>
      </c>
      <c r="CI114" s="61">
        <f t="shared" si="156"/>
        <v>0.11749629267868061</v>
      </c>
      <c r="CJ114" s="61">
        <f t="shared" si="157"/>
        <v>0.6117663276437445</v>
      </c>
      <c r="CK114" s="61">
        <f t="shared" si="158"/>
        <v>0.10931546993106719</v>
      </c>
      <c r="CL114" s="61">
        <f t="shared" si="159"/>
        <v>0.28557749307025765</v>
      </c>
      <c r="CM114" s="61">
        <f t="shared" si="160"/>
        <v>3.6267015947212732E-2</v>
      </c>
      <c r="CN114" s="61">
        <f t="shared" si="161"/>
        <v>0.23550475078202135</v>
      </c>
      <c r="CO114" s="61">
        <f t="shared" si="162"/>
        <v>3.2862599008181052E-2</v>
      </c>
      <c r="CP114" s="61">
        <f t="shared" si="170"/>
        <v>3.9201187553674233E-3</v>
      </c>
      <c r="CQ114" s="61">
        <f t="shared" si="168"/>
        <v>3.5573665643530872E-2</v>
      </c>
      <c r="CR114" s="61">
        <f t="shared" si="163"/>
        <v>1.1717029508916064E-2</v>
      </c>
      <c r="CS114" s="172">
        <f t="shared" si="179"/>
        <v>1.9461293026958018</v>
      </c>
      <c r="CT114" s="227"/>
      <c r="CU114" s="61" t="s">
        <v>188</v>
      </c>
      <c r="CV114" s="61">
        <f t="shared" si="137"/>
        <v>6.5652614379084948</v>
      </c>
      <c r="CW114" s="61">
        <f t="shared" si="127"/>
        <v>0.29842097445038618</v>
      </c>
      <c r="CX114" s="61" t="s">
        <v>188</v>
      </c>
      <c r="CY114" s="61" t="s">
        <v>188</v>
      </c>
      <c r="CZ114" s="61">
        <f t="shared" si="138"/>
        <v>9.8478921568627431</v>
      </c>
      <c r="DA114" s="61">
        <f t="shared" si="139"/>
        <v>201.43415775401067</v>
      </c>
      <c r="DB114" s="61" t="s">
        <v>188</v>
      </c>
      <c r="DC114" s="61">
        <f t="shared" si="131"/>
        <v>3.2826307189542474</v>
      </c>
      <c r="DD114" s="61" t="s">
        <v>188</v>
      </c>
      <c r="DE114" s="61">
        <f t="shared" si="133"/>
        <v>16.114732620320851</v>
      </c>
      <c r="DF114" s="61">
        <f t="shared" si="134"/>
        <v>5.9684194890077231</v>
      </c>
      <c r="DG114" s="172">
        <f t="shared" si="135"/>
        <v>148.9120662507427</v>
      </c>
      <c r="DM114" s="28">
        <v>3.2826307189542474</v>
      </c>
      <c r="DN114" s="28">
        <v>4.5911974201669397</v>
      </c>
    </row>
    <row r="115" spans="1:118" s="28" customFormat="1">
      <c r="A115" s="28" t="s">
        <v>221</v>
      </c>
      <c r="B115" s="157">
        <v>6</v>
      </c>
      <c r="C115" s="157">
        <v>3</v>
      </c>
      <c r="D115" s="157">
        <v>4</v>
      </c>
      <c r="E115" s="29" t="s">
        <v>363</v>
      </c>
      <c r="F115" s="30" t="s">
        <v>384</v>
      </c>
      <c r="G115" s="47">
        <v>1</v>
      </c>
      <c r="H115" s="40">
        <v>30.515999999999998</v>
      </c>
      <c r="I115" s="47">
        <f t="shared" si="115"/>
        <v>30.515999999999998</v>
      </c>
      <c r="J115" s="40">
        <v>29.721568627450978</v>
      </c>
      <c r="K115" s="40">
        <f t="shared" si="165"/>
        <v>906.983388235294</v>
      </c>
      <c r="L115" s="40">
        <v>10.024258760107816</v>
      </c>
      <c r="M115" s="40">
        <f t="shared" si="169"/>
        <v>305.90028032345009</v>
      </c>
      <c r="N115" s="150"/>
      <c r="O115" s="40">
        <v>0.38181527973948526</v>
      </c>
      <c r="P115" s="40">
        <v>4.309371686865993</v>
      </c>
      <c r="Q115" s="40">
        <v>0.80370680037733522</v>
      </c>
      <c r="R115" s="40">
        <v>1.964468874343646</v>
      </c>
      <c r="S115" s="40">
        <v>0.18387160016948775</v>
      </c>
      <c r="T115" s="40">
        <v>0.66720254698224124</v>
      </c>
      <c r="U115" s="40">
        <v>4.8587716075347211</v>
      </c>
      <c r="V115" s="40">
        <v>2.0782929069026337</v>
      </c>
      <c r="W115" s="40">
        <v>1.1332548117359376</v>
      </c>
      <c r="X115" s="40">
        <v>1.8951948167756831</v>
      </c>
      <c r="Y115" s="40">
        <v>3.8745844206868849</v>
      </c>
      <c r="Z115" s="40">
        <v>1.271212488294445E-2</v>
      </c>
      <c r="AA115" s="40">
        <v>5.5636872064510762E-2</v>
      </c>
      <c r="AB115" s="40">
        <v>5.6656172696977905E-3</v>
      </c>
      <c r="AC115" s="40" t="s">
        <v>188</v>
      </c>
      <c r="AD115" s="40">
        <v>4.2926345416336009E-3</v>
      </c>
      <c r="AE115" s="40">
        <v>4.4763612559229395</v>
      </c>
      <c r="AF115" s="40">
        <v>8.9631045670488252</v>
      </c>
      <c r="AG115" s="40">
        <v>1.6473956554260776</v>
      </c>
      <c r="AH115" s="40">
        <v>6.5531689579462613</v>
      </c>
      <c r="AI115" s="40">
        <v>1.3443529031544734</v>
      </c>
      <c r="AJ115" s="40">
        <v>0.28361903683880413</v>
      </c>
      <c r="AK115" s="40">
        <v>1.1321817813869235</v>
      </c>
      <c r="AL115" s="40">
        <v>0.15456994384526562</v>
      </c>
      <c r="AM115" s="40">
        <v>0.81846104348757276</v>
      </c>
      <c r="AN115" s="40">
        <v>0.14777405361107029</v>
      </c>
      <c r="AO115" s="40">
        <v>0.38716498975701552</v>
      </c>
      <c r="AP115" s="40">
        <v>4.974460596553687E-2</v>
      </c>
      <c r="AQ115" s="40">
        <v>0.3163895080424603</v>
      </c>
      <c r="AR115" s="40">
        <v>4.334578541747993E-2</v>
      </c>
      <c r="AS115" s="40">
        <v>4.5659071130273376E-3</v>
      </c>
      <c r="AT115" s="40">
        <v>3.6394086660926486E-2</v>
      </c>
      <c r="AU115" s="40">
        <v>1.1937269822878984E-2</v>
      </c>
      <c r="AV115" s="150">
        <v>2.2899257003798672</v>
      </c>
      <c r="AW115" s="208"/>
      <c r="AX115" s="47" t="s">
        <v>188</v>
      </c>
      <c r="AY115" s="47">
        <v>2.1999999999999999E-2</v>
      </c>
      <c r="AZ115" s="47">
        <v>2E-3</v>
      </c>
      <c r="BA115" s="47" t="s">
        <v>188</v>
      </c>
      <c r="BB115" s="47" t="s">
        <v>188</v>
      </c>
      <c r="BC115" s="47">
        <v>5.6000000000000001E-2</v>
      </c>
      <c r="BD115" s="47">
        <v>0.755</v>
      </c>
      <c r="BE115" s="47" t="s">
        <v>188</v>
      </c>
      <c r="BF115" s="47">
        <v>8.9999999999999993E-3</v>
      </c>
      <c r="BG115" s="47" t="s">
        <v>188</v>
      </c>
      <c r="BH115" s="47">
        <v>6.8000000000000005E-2</v>
      </c>
      <c r="BI115" s="47">
        <v>3.2000000000000001E-2</v>
      </c>
      <c r="BJ115" s="216">
        <v>0.622</v>
      </c>
      <c r="BK115" s="139"/>
      <c r="BL115" s="61">
        <f t="shared" si="142"/>
        <v>0.34630011609812494</v>
      </c>
      <c r="BM115" s="61">
        <f t="shared" si="166"/>
        <v>3.9085285337189628</v>
      </c>
      <c r="BN115" s="61">
        <f t="shared" si="167"/>
        <v>0.72894871695398256</v>
      </c>
      <c r="BO115" s="61">
        <f t="shared" si="164"/>
        <v>1.7817406357349741</v>
      </c>
      <c r="BP115" s="61">
        <f t="shared" ref="BP115:BP139" si="181">(S115*$K115)/1000</f>
        <v>0.16676848692196725</v>
      </c>
      <c r="BQ115" s="61">
        <f t="shared" si="178"/>
        <v>0.605141626701171</v>
      </c>
      <c r="BR115" s="61">
        <f t="shared" si="140"/>
        <v>4.4068251352632881</v>
      </c>
      <c r="BS115" s="61">
        <f t="shared" si="180"/>
        <v>1.8849771424479291</v>
      </c>
      <c r="BT115" s="61">
        <f t="shared" si="173"/>
        <v>1.0278432888822109</v>
      </c>
      <c r="BU115" s="61">
        <f t="shared" si="174"/>
        <v>1.7189102162851764</v>
      </c>
      <c r="BV115" s="61">
        <f t="shared" si="175"/>
        <v>3.514183705878275</v>
      </c>
      <c r="BW115" s="61">
        <f t="shared" si="176"/>
        <v>1.1529686098003146E-2</v>
      </c>
      <c r="BX115" s="61">
        <f t="shared" si="177"/>
        <v>5.0461718735883551E-2</v>
      </c>
      <c r="BY115" s="61">
        <f t="shared" si="172"/>
        <v>5.1386207477148978E-3</v>
      </c>
      <c r="BZ115" s="61" t="s">
        <v>188</v>
      </c>
      <c r="CA115" s="61">
        <f t="shared" si="149"/>
        <v>3.8933482210267013E-3</v>
      </c>
      <c r="CB115" s="61">
        <f t="shared" si="150"/>
        <v>4.0599852988621841</v>
      </c>
      <c r="CC115" s="61">
        <f t="shared" si="151"/>
        <v>8.1293869493291808</v>
      </c>
      <c r="CD115" s="61">
        <f t="shared" si="152"/>
        <v>1.4941604933224466</v>
      </c>
      <c r="CE115" s="61">
        <f t="shared" si="153"/>
        <v>5.943615385156451</v>
      </c>
      <c r="CF115" s="61">
        <f t="shared" si="154"/>
        <v>1.2193057510869982</v>
      </c>
      <c r="CG115" s="61">
        <f t="shared" si="171"/>
        <v>0.25723775500008922</v>
      </c>
      <c r="CH115" s="61">
        <f t="shared" si="155"/>
        <v>1.0268700681805829</v>
      </c>
      <c r="CI115" s="61">
        <f t="shared" si="156"/>
        <v>0.14019237138811816</v>
      </c>
      <c r="CJ115" s="61">
        <f t="shared" si="157"/>
        <v>0.74233057036095307</v>
      </c>
      <c r="CK115" s="61">
        <f t="shared" si="158"/>
        <v>0.13402861183743253</v>
      </c>
      <c r="CL115" s="61">
        <f t="shared" si="159"/>
        <v>0.35115221421590082</v>
      </c>
      <c r="CM115" s="61">
        <f t="shared" si="160"/>
        <v>4.5117531265052253E-2</v>
      </c>
      <c r="CN115" s="61">
        <f t="shared" si="161"/>
        <v>0.28696002800644843</v>
      </c>
      <c r="CO115" s="61">
        <f t="shared" si="162"/>
        <v>3.9313907323665943E-2</v>
      </c>
      <c r="CP115" s="61">
        <f t="shared" si="170"/>
        <v>4.1412019037411641E-3</v>
      </c>
      <c r="CQ115" s="61">
        <f t="shared" si="168"/>
        <v>3.300883203145602E-2</v>
      </c>
      <c r="CR115" s="61">
        <f t="shared" si="163"/>
        <v>1.0826905430233708E-2</v>
      </c>
      <c r="CS115" s="172">
        <f t="shared" si="179"/>
        <v>2.0769245705376105</v>
      </c>
      <c r="CT115" s="227"/>
      <c r="CU115" s="61" t="s">
        <v>188</v>
      </c>
      <c r="CV115" s="61">
        <f t="shared" si="137"/>
        <v>6.7298061671159015</v>
      </c>
      <c r="CW115" s="61">
        <f t="shared" si="127"/>
        <v>0.61180056064690014</v>
      </c>
      <c r="CX115" s="61" t="s">
        <v>188</v>
      </c>
      <c r="CY115" s="61" t="s">
        <v>188</v>
      </c>
      <c r="CZ115" s="61">
        <f t="shared" si="138"/>
        <v>17.130415698113204</v>
      </c>
      <c r="DA115" s="61">
        <f t="shared" si="139"/>
        <v>230.95471164420482</v>
      </c>
      <c r="DB115" s="61" t="s">
        <v>188</v>
      </c>
      <c r="DC115" s="61">
        <f t="shared" si="131"/>
        <v>2.7531025229110506</v>
      </c>
      <c r="DD115" s="61" t="s">
        <v>188</v>
      </c>
      <c r="DE115" s="61">
        <f t="shared" si="133"/>
        <v>20.801219061994608</v>
      </c>
      <c r="DF115" s="61">
        <f t="shared" si="134"/>
        <v>9.7888089703504022</v>
      </c>
      <c r="DG115" s="172">
        <f t="shared" si="135"/>
        <v>190.26997436118594</v>
      </c>
      <c r="DM115" s="28">
        <v>2.7531025229110506</v>
      </c>
      <c r="DN115" s="28">
        <v>3.9085285337189628</v>
      </c>
    </row>
    <row r="116" spans="1:118" s="28" customFormat="1">
      <c r="A116" s="28" t="s">
        <v>290</v>
      </c>
      <c r="B116" s="157">
        <v>7</v>
      </c>
      <c r="C116" s="157">
        <v>1</v>
      </c>
      <c r="D116" s="157">
        <v>4</v>
      </c>
      <c r="E116" s="29" t="s">
        <v>363</v>
      </c>
      <c r="F116" s="30" t="s">
        <v>385</v>
      </c>
      <c r="G116" s="47">
        <v>1.0249999999999999</v>
      </c>
      <c r="H116" s="40">
        <v>30.515999999999998</v>
      </c>
      <c r="I116" s="47">
        <f t="shared" si="115"/>
        <v>29.771707317073172</v>
      </c>
      <c r="J116" s="40">
        <v>29.897637795275593</v>
      </c>
      <c r="K116" s="40">
        <f t="shared" si="165"/>
        <v>890.10372191280976</v>
      </c>
      <c r="L116" s="40">
        <v>10.136729222520108</v>
      </c>
      <c r="M116" s="40">
        <f t="shared" si="169"/>
        <v>301.78773556529137</v>
      </c>
      <c r="N116" s="150"/>
      <c r="O116" s="40">
        <v>0.96960138217650482</v>
      </c>
      <c r="P116" s="40">
        <v>7.0346007688997192</v>
      </c>
      <c r="Q116" s="40">
        <v>2.4848415889794442</v>
      </c>
      <c r="R116" s="40">
        <v>5.2903317880557825</v>
      </c>
      <c r="S116" s="40">
        <v>0.43173464860884619</v>
      </c>
      <c r="T116" s="40">
        <v>1.053448250856827</v>
      </c>
      <c r="U116" s="40">
        <v>16.735511058961077</v>
      </c>
      <c r="V116" s="40">
        <v>2.7138639346798197</v>
      </c>
      <c r="W116" s="40">
        <v>0.40443847035861147</v>
      </c>
      <c r="X116" s="40">
        <v>0.13658052778413238</v>
      </c>
      <c r="Y116" s="40">
        <v>1.291756590472956</v>
      </c>
      <c r="Z116" s="40">
        <v>1.3031521407484526E-2</v>
      </c>
      <c r="AA116" s="40">
        <v>5.0902518971738954E-2</v>
      </c>
      <c r="AB116" s="40">
        <v>4.4650742602501655E-3</v>
      </c>
      <c r="AC116" s="40">
        <v>1.3012309193898735E-3</v>
      </c>
      <c r="AD116" s="40">
        <v>1.288773490330364E-2</v>
      </c>
      <c r="AE116" s="40">
        <v>7.1288110100008364E-2</v>
      </c>
      <c r="AF116" s="40">
        <v>7.7077017851979984E-2</v>
      </c>
      <c r="AG116" s="40">
        <v>6.1637591970802187E-2</v>
      </c>
      <c r="AH116" s="40">
        <v>0.39773479590316396</v>
      </c>
      <c r="AI116" s="40">
        <v>0.14195430499769104</v>
      </c>
      <c r="AJ116" s="40">
        <v>4.0902755961034168E-2</v>
      </c>
      <c r="AK116" s="40">
        <v>0.20331144165896048</v>
      </c>
      <c r="AL116" s="40">
        <v>3.1901065063496568E-2</v>
      </c>
      <c r="AM116" s="40">
        <v>0.20247776774044351</v>
      </c>
      <c r="AN116" s="40">
        <v>4.2207745065796415E-2</v>
      </c>
      <c r="AO116" s="40">
        <v>0.1239447086088751</v>
      </c>
      <c r="AP116" s="40">
        <v>1.758443970510299E-2</v>
      </c>
      <c r="AQ116" s="40">
        <v>0.12486543681769377</v>
      </c>
      <c r="AR116" s="40">
        <v>1.8812881439478471E-2</v>
      </c>
      <c r="AS116" s="40">
        <v>4.449499981450322E-3</v>
      </c>
      <c r="AT116" s="40">
        <v>3.7694913793862007E-2</v>
      </c>
      <c r="AU116" s="40">
        <v>9.7829792926467114E-3</v>
      </c>
      <c r="AV116" s="150">
        <v>1.5915966762380738</v>
      </c>
      <c r="AW116" s="208"/>
      <c r="AX116" s="47" t="s">
        <v>188</v>
      </c>
      <c r="AY116" s="47">
        <v>7.0999999999999994E-2</v>
      </c>
      <c r="AZ116" s="47">
        <v>2E-3</v>
      </c>
      <c r="BA116" s="47" t="s">
        <v>188</v>
      </c>
      <c r="BB116" s="47" t="s">
        <v>188</v>
      </c>
      <c r="BC116" s="47" t="s">
        <v>188</v>
      </c>
      <c r="BD116" s="47">
        <v>0.39300000000000002</v>
      </c>
      <c r="BE116" s="47" t="s">
        <v>188</v>
      </c>
      <c r="BF116" s="47">
        <v>1.6E-2</v>
      </c>
      <c r="BG116" s="47" t="s">
        <v>188</v>
      </c>
      <c r="BH116" s="47">
        <v>2.7E-2</v>
      </c>
      <c r="BI116" s="47">
        <v>1.7999999999999999E-2</v>
      </c>
      <c r="BJ116" s="216">
        <v>1.1539999999999999</v>
      </c>
      <c r="BK116" s="139"/>
      <c r="BL116" s="61">
        <f t="shared" si="142"/>
        <v>0.86304579904711154</v>
      </c>
      <c r="BM116" s="61">
        <f t="shared" si="166"/>
        <v>6.2615243265683533</v>
      </c>
      <c r="BN116" s="61">
        <f t="shared" si="167"/>
        <v>2.2117667467143431</v>
      </c>
      <c r="BO116" s="61">
        <f t="shared" si="164"/>
        <v>4.7089440147021024</v>
      </c>
      <c r="BP116" s="61">
        <f t="shared" si="181"/>
        <v>0.38428861760545308</v>
      </c>
      <c r="BQ116" s="61">
        <f t="shared" si="178"/>
        <v>0.93767820893020093</v>
      </c>
      <c r="BR116" s="61">
        <f t="shared" si="140"/>
        <v>14.896340681694243</v>
      </c>
      <c r="BS116" s="61">
        <f t="shared" si="180"/>
        <v>2.41562038902345</v>
      </c>
      <c r="BT116" s="61">
        <f t="shared" si="173"/>
        <v>0.35999218775092368</v>
      </c>
      <c r="BU116" s="61">
        <f t="shared" si="174"/>
        <v>0.12157083612147215</v>
      </c>
      <c r="BV116" s="61">
        <f t="shared" si="175"/>
        <v>1.1497973489853794</v>
      </c>
      <c r="BW116" s="61">
        <f t="shared" si="176"/>
        <v>1.1599405706988433E-2</v>
      </c>
      <c r="BX116" s="61">
        <f t="shared" si="177"/>
        <v>4.5308521591482256E-2</v>
      </c>
      <c r="BY116" s="61">
        <f t="shared" si="172"/>
        <v>3.9743792176657579E-3</v>
      </c>
      <c r="BZ116" s="61">
        <f>(AC116*$K116)/1000</f>
        <v>1.1582304844169537E-3</v>
      </c>
      <c r="CA116" s="61">
        <f t="shared" si="149"/>
        <v>1.1471420804456196E-2</v>
      </c>
      <c r="CB116" s="61">
        <f t="shared" si="150"/>
        <v>6.3453812128147616E-2</v>
      </c>
      <c r="CC116" s="61">
        <f t="shared" si="151"/>
        <v>6.8606540463987467E-2</v>
      </c>
      <c r="CD116" s="61">
        <f t="shared" si="152"/>
        <v>5.4863850022954144E-2</v>
      </c>
      <c r="CE116" s="61">
        <f t="shared" si="153"/>
        <v>0.35402522216763799</v>
      </c>
      <c r="CF116" s="61">
        <f t="shared" si="154"/>
        <v>0.12635405521999096</v>
      </c>
      <c r="CG116" s="61">
        <f t="shared" si="171"/>
        <v>3.6407695317407882E-2</v>
      </c>
      <c r="CH116" s="61">
        <f t="shared" si="155"/>
        <v>0.18096827092809981</v>
      </c>
      <c r="CI116" s="61">
        <f t="shared" si="156"/>
        <v>2.8395256746000998E-2</v>
      </c>
      <c r="CJ116" s="61">
        <f t="shared" si="157"/>
        <v>0.1802262146703662</v>
      </c>
      <c r="CK116" s="61">
        <f t="shared" si="158"/>
        <v>3.7569270976612425E-2</v>
      </c>
      <c r="CL116" s="61">
        <f t="shared" si="159"/>
        <v>0.1103236464441584</v>
      </c>
      <c r="CM116" s="61">
        <f t="shared" si="160"/>
        <v>1.5651975229263562E-2</v>
      </c>
      <c r="CN116" s="61">
        <f t="shared" si="161"/>
        <v>0.11114319004969801</v>
      </c>
      <c r="CO116" s="61">
        <f t="shared" si="162"/>
        <v>1.6745415789184204E-2</v>
      </c>
      <c r="CP116" s="61">
        <f t="shared" si="170"/>
        <v>3.9605164941399094E-3</v>
      </c>
      <c r="CQ116" s="61">
        <f t="shared" si="168"/>
        <v>3.3552383065099084E-2</v>
      </c>
      <c r="CR116" s="61">
        <f t="shared" si="163"/>
        <v>8.7078662797807852E-3</v>
      </c>
      <c r="CS116" s="172">
        <f t="shared" si="179"/>
        <v>1.4166861253035667</v>
      </c>
      <c r="CT116" s="227"/>
      <c r="CU116" s="61" t="s">
        <v>188</v>
      </c>
      <c r="CV116" s="61">
        <f t="shared" si="137"/>
        <v>21.426929225135684</v>
      </c>
      <c r="CW116" s="61">
        <f t="shared" si="127"/>
        <v>0.60357547113058274</v>
      </c>
      <c r="CX116" s="61" t="s">
        <v>188</v>
      </c>
      <c r="CY116" s="61" t="s">
        <v>188</v>
      </c>
      <c r="CZ116" s="61" t="s">
        <v>188</v>
      </c>
      <c r="DA116" s="61">
        <f t="shared" si="139"/>
        <v>118.60258007715952</v>
      </c>
      <c r="DB116" s="61" t="s">
        <v>188</v>
      </c>
      <c r="DC116" s="61">
        <f t="shared" si="131"/>
        <v>4.8286037690446619</v>
      </c>
      <c r="DD116" s="61" t="s">
        <v>188</v>
      </c>
      <c r="DE116" s="61">
        <f t="shared" si="133"/>
        <v>8.148268860262867</v>
      </c>
      <c r="DF116" s="61">
        <f t="shared" si="134"/>
        <v>5.4321792401752447</v>
      </c>
      <c r="DG116" s="172">
        <f t="shared" si="135"/>
        <v>348.26304684234623</v>
      </c>
      <c r="DM116" s="28">
        <v>4.8286037690446619</v>
      </c>
      <c r="DN116" s="28">
        <v>6.2615243265683533</v>
      </c>
    </row>
    <row r="117" spans="1:118" s="28" customFormat="1">
      <c r="A117" s="28" t="s">
        <v>290</v>
      </c>
      <c r="B117" s="157">
        <v>7</v>
      </c>
      <c r="C117" s="157">
        <v>2</v>
      </c>
      <c r="D117" s="157">
        <v>4</v>
      </c>
      <c r="E117" s="29" t="s">
        <v>363</v>
      </c>
      <c r="F117" s="30" t="s">
        <v>386</v>
      </c>
      <c r="G117" s="47">
        <v>1.0109999999999999</v>
      </c>
      <c r="H117" s="40">
        <v>30.515999999999998</v>
      </c>
      <c r="I117" s="47">
        <f t="shared" si="115"/>
        <v>30.183976261127597</v>
      </c>
      <c r="J117" s="40">
        <v>30.158102766798418</v>
      </c>
      <c r="K117" s="40">
        <f t="shared" si="165"/>
        <v>910.29145799368996</v>
      </c>
      <c r="L117" s="40">
        <v>10.028037383177571</v>
      </c>
      <c r="M117" s="40">
        <f t="shared" si="169"/>
        <v>302.68604231953191</v>
      </c>
      <c r="N117" s="150"/>
      <c r="O117" s="40">
        <v>0.91571383760479608</v>
      </c>
      <c r="P117" s="40">
        <v>7.4369966553487803</v>
      </c>
      <c r="Q117" s="40">
        <v>2.4172476051894964</v>
      </c>
      <c r="R117" s="40">
        <v>5.0391077282894274</v>
      </c>
      <c r="S117" s="40">
        <v>0.42914195875819472</v>
      </c>
      <c r="T117" s="40">
        <v>1.0652745173632829</v>
      </c>
      <c r="U117" s="40">
        <v>15.805306842365592</v>
      </c>
      <c r="V117" s="40">
        <v>2.8005064790019047</v>
      </c>
      <c r="W117" s="40">
        <v>0.42926835636223321</v>
      </c>
      <c r="X117" s="40">
        <v>0.14765554538005668</v>
      </c>
      <c r="Y117" s="40">
        <v>1.3515625092775601</v>
      </c>
      <c r="Z117" s="40">
        <v>2.3104253598462503E-2</v>
      </c>
      <c r="AA117" s="40">
        <v>3.9727663580907187E-2</v>
      </c>
      <c r="AB117" s="40">
        <v>4.0174174549284358E-3</v>
      </c>
      <c r="AC117" s="40" t="s">
        <v>188</v>
      </c>
      <c r="AD117" s="40">
        <v>1.0431991613055301E-2</v>
      </c>
      <c r="AE117" s="40">
        <v>8.5231631592346827E-2</v>
      </c>
      <c r="AF117" s="40">
        <v>0.10160811151353032</v>
      </c>
      <c r="AG117" s="40">
        <v>7.5658332740311418E-2</v>
      </c>
      <c r="AH117" s="40">
        <v>0.47728892223317126</v>
      </c>
      <c r="AI117" s="40">
        <v>0.16687930154259412</v>
      </c>
      <c r="AJ117" s="40">
        <v>4.7148291478996143E-2</v>
      </c>
      <c r="AK117" s="40">
        <v>0.22184749498883305</v>
      </c>
      <c r="AL117" s="40">
        <v>3.5021702635788084E-2</v>
      </c>
      <c r="AM117" s="40">
        <v>0.21722273776815409</v>
      </c>
      <c r="AN117" s="40">
        <v>4.3967121133929338E-2</v>
      </c>
      <c r="AO117" s="40">
        <v>0.12794643318560717</v>
      </c>
      <c r="AP117" s="40">
        <v>1.8080773291415254E-2</v>
      </c>
      <c r="AQ117" s="40">
        <v>0.12629374894482173</v>
      </c>
      <c r="AR117" s="40">
        <v>1.8638672743826499E-2</v>
      </c>
      <c r="AS117" s="40">
        <v>2.9544291443659994E-3</v>
      </c>
      <c r="AT117" s="40">
        <v>3.0897797610446701E-2</v>
      </c>
      <c r="AU117" s="40">
        <v>7.8949962913968316E-3</v>
      </c>
      <c r="AV117" s="150">
        <v>1.5322305326425134</v>
      </c>
      <c r="AW117" s="208"/>
      <c r="AX117" s="47" t="s">
        <v>188</v>
      </c>
      <c r="AY117" s="47">
        <v>0.08</v>
      </c>
      <c r="AZ117" s="47">
        <v>2E-3</v>
      </c>
      <c r="BA117" s="47" t="s">
        <v>188</v>
      </c>
      <c r="BB117" s="47" t="s">
        <v>188</v>
      </c>
      <c r="BC117" s="47" t="s">
        <v>188</v>
      </c>
      <c r="BD117" s="47">
        <v>0.44500000000000001</v>
      </c>
      <c r="BE117" s="47" t="s">
        <v>188</v>
      </c>
      <c r="BF117" s="47">
        <v>0.02</v>
      </c>
      <c r="BG117" s="47" t="s">
        <v>188</v>
      </c>
      <c r="BH117" s="47">
        <v>2.9000000000000001E-2</v>
      </c>
      <c r="BI117" s="47">
        <v>2.1000000000000001E-2</v>
      </c>
      <c r="BJ117" s="216">
        <v>1.19</v>
      </c>
      <c r="BK117" s="139"/>
      <c r="BL117" s="61">
        <f t="shared" si="142"/>
        <v>0.83356648433826686</v>
      </c>
      <c r="BM117" s="61">
        <f t="shared" si="166"/>
        <v>6.7698345284916366</v>
      </c>
      <c r="BN117" s="61">
        <f t="shared" si="167"/>
        <v>2.2003998468597019</v>
      </c>
      <c r="BO117" s="61">
        <f t="shared" si="164"/>
        <v>4.5870567209718534</v>
      </c>
      <c r="BP117" s="61">
        <f t="shared" si="181"/>
        <v>0.390644259324265</v>
      </c>
      <c r="BQ117" s="61">
        <f t="shared" si="178"/>
        <v>0.96971029357414718</v>
      </c>
      <c r="BR117" s="61">
        <f t="shared" si="140"/>
        <v>14.387435809574619</v>
      </c>
      <c r="BS117" s="61">
        <f t="shared" si="180"/>
        <v>2.5492771258914191</v>
      </c>
      <c r="BT117" s="61">
        <f t="shared" si="173"/>
        <v>0.39075931798353214</v>
      </c>
      <c r="BU117" s="61">
        <f t="shared" si="174"/>
        <v>0.13440958168486525</v>
      </c>
      <c r="BV117" s="61">
        <f t="shared" si="175"/>
        <v>1.2303158071398803</v>
      </c>
      <c r="BW117" s="61">
        <f t="shared" si="176"/>
        <v>2.1031604694000391E-2</v>
      </c>
      <c r="BX117" s="61">
        <f t="shared" si="177"/>
        <v>3.6163752803746826E-2</v>
      </c>
      <c r="BY117" s="61">
        <f t="shared" si="172"/>
        <v>3.6570207924161049E-3</v>
      </c>
      <c r="BZ117" s="61" t="s">
        <v>188</v>
      </c>
      <c r="CA117" s="61">
        <f t="shared" si="149"/>
        <v>9.4961528552260557E-3</v>
      </c>
      <c r="CB117" s="61">
        <f t="shared" si="150"/>
        <v>7.7585626189378448E-2</v>
      </c>
      <c r="CC117" s="61">
        <f t="shared" si="151"/>
        <v>9.2492995973636957E-2</v>
      </c>
      <c r="CD117" s="61">
        <f t="shared" si="152"/>
        <v>6.8871134019549821E-2</v>
      </c>
      <c r="CE117" s="61">
        <f t="shared" si="153"/>
        <v>0.43447202890387038</v>
      </c>
      <c r="CF117" s="61">
        <f t="shared" si="154"/>
        <v>0.15190880271017665</v>
      </c>
      <c r="CG117" s="61">
        <f t="shared" si="171"/>
        <v>4.2918686992326871E-2</v>
      </c>
      <c r="CH117" s="61">
        <f t="shared" si="155"/>
        <v>0.20194587966563268</v>
      </c>
      <c r="CI117" s="61">
        <f t="shared" si="156"/>
        <v>3.1879956753752992E-2</v>
      </c>
      <c r="CJ117" s="61">
        <f t="shared" si="157"/>
        <v>0.19773600267235397</v>
      </c>
      <c r="CK117" s="61">
        <f t="shared" si="158"/>
        <v>4.0022894800789716E-2</v>
      </c>
      <c r="CL117" s="61">
        <f t="shared" si="159"/>
        <v>0.11646854520961858</v>
      </c>
      <c r="CM117" s="61">
        <f t="shared" si="160"/>
        <v>1.645877348109576E-2</v>
      </c>
      <c r="CN117" s="61">
        <f t="shared" si="161"/>
        <v>0.11496412086247082</v>
      </c>
      <c r="CO117" s="61">
        <f t="shared" si="162"/>
        <v>1.6966624587045075E-2</v>
      </c>
      <c r="CP117" s="61">
        <f t="shared" si="170"/>
        <v>2.6893916133639757E-3</v>
      </c>
      <c r="CQ117" s="61">
        <f t="shared" si="168"/>
        <v>2.8126001235607479E-2</v>
      </c>
      <c r="CR117" s="61">
        <f t="shared" si="163"/>
        <v>7.186747684950397E-3</v>
      </c>
      <c r="CS117" s="172">
        <f t="shared" si="179"/>
        <v>1.3947763655416017</v>
      </c>
      <c r="CT117" s="227"/>
      <c r="CU117" s="61" t="s">
        <v>188</v>
      </c>
      <c r="CV117" s="61">
        <f t="shared" si="137"/>
        <v>24.214883385562555</v>
      </c>
      <c r="CW117" s="61">
        <f t="shared" si="127"/>
        <v>0.60537208463906378</v>
      </c>
      <c r="CX117" s="61" t="s">
        <v>188</v>
      </c>
      <c r="CY117" s="61" t="s">
        <v>188</v>
      </c>
      <c r="CZ117" s="61" t="s">
        <v>188</v>
      </c>
      <c r="DA117" s="61">
        <f t="shared" si="139"/>
        <v>134.69528883219169</v>
      </c>
      <c r="DB117" s="61" t="s">
        <v>188</v>
      </c>
      <c r="DC117" s="61">
        <f t="shared" si="131"/>
        <v>6.0537208463906387</v>
      </c>
      <c r="DD117" s="61" t="s">
        <v>188</v>
      </c>
      <c r="DE117" s="61">
        <f t="shared" si="133"/>
        <v>8.7778952272664252</v>
      </c>
      <c r="DF117" s="61">
        <f t="shared" si="134"/>
        <v>6.3564068887101701</v>
      </c>
      <c r="DG117" s="172">
        <f t="shared" si="135"/>
        <v>360.19639036024296</v>
      </c>
      <c r="DM117" s="28">
        <v>6.0537208463906387</v>
      </c>
      <c r="DN117" s="28">
        <v>6.7698345284916366</v>
      </c>
    </row>
    <row r="118" spans="1:118" s="28" customFormat="1">
      <c r="A118" s="28" t="s">
        <v>290</v>
      </c>
      <c r="B118" s="157">
        <v>7</v>
      </c>
      <c r="C118" s="157">
        <v>3</v>
      </c>
      <c r="D118" s="157">
        <v>4</v>
      </c>
      <c r="E118" s="29" t="s">
        <v>363</v>
      </c>
      <c r="F118" s="30" t="s">
        <v>387</v>
      </c>
      <c r="G118" s="47">
        <v>1.028</v>
      </c>
      <c r="H118" s="40">
        <v>30.515999999999998</v>
      </c>
      <c r="I118" s="47">
        <f t="shared" si="115"/>
        <v>29.684824902723733</v>
      </c>
      <c r="J118" s="40">
        <v>29.268714011516316</v>
      </c>
      <c r="K118" s="40">
        <f t="shared" si="165"/>
        <v>868.8366505597586</v>
      </c>
      <c r="L118" s="40">
        <v>10.051196808510639</v>
      </c>
      <c r="M118" s="40">
        <f t="shared" si="169"/>
        <v>298.3680173234539</v>
      </c>
      <c r="N118" s="150"/>
      <c r="O118" s="40">
        <v>1.0311742099477452</v>
      </c>
      <c r="P118" s="40">
        <v>8.4101755215781768</v>
      </c>
      <c r="Q118" s="40">
        <v>2.2632509487773884</v>
      </c>
      <c r="R118" s="40">
        <v>4.9498932567394558</v>
      </c>
      <c r="S118" s="40">
        <v>0.48634911073039105</v>
      </c>
      <c r="T118" s="40">
        <v>1.0788838270761163</v>
      </c>
      <c r="U118" s="40">
        <v>16.306996188858555</v>
      </c>
      <c r="V118" s="40">
        <v>3.0686089008739961</v>
      </c>
      <c r="W118" s="40">
        <v>0.50733462114918226</v>
      </c>
      <c r="X118" s="40">
        <v>0.17984211172855538</v>
      </c>
      <c r="Y118" s="40">
        <v>1.2813630657304405</v>
      </c>
      <c r="Z118" s="40">
        <v>2.5533832588436587E-2</v>
      </c>
      <c r="AA118" s="40">
        <v>4.1553058691360834E-2</v>
      </c>
      <c r="AB118" s="40">
        <v>3.6307995620647932E-3</v>
      </c>
      <c r="AC118" s="40" t="s">
        <v>188</v>
      </c>
      <c r="AD118" s="40">
        <v>9.0813328599005892E-3</v>
      </c>
      <c r="AE118" s="40">
        <v>8.3196665938372272E-2</v>
      </c>
      <c r="AF118" s="40">
        <v>0.10830672192756137</v>
      </c>
      <c r="AG118" s="40">
        <v>7.4918152911417915E-2</v>
      </c>
      <c r="AH118" s="40">
        <v>0.47916855989538948</v>
      </c>
      <c r="AI118" s="40">
        <v>0.16204512508777094</v>
      </c>
      <c r="AJ118" s="40">
        <v>4.4738948367057635E-2</v>
      </c>
      <c r="AK118" s="40">
        <v>0.21258576554343531</v>
      </c>
      <c r="AL118" s="40">
        <v>3.3443976306986985E-2</v>
      </c>
      <c r="AM118" s="40">
        <v>0.21198877961557475</v>
      </c>
      <c r="AN118" s="40">
        <v>4.2946999820506399E-2</v>
      </c>
      <c r="AO118" s="40">
        <v>0.12358753292880206</v>
      </c>
      <c r="AP118" s="40">
        <v>1.7478903973550893E-2</v>
      </c>
      <c r="AQ118" s="40">
        <v>0.12245480446618391</v>
      </c>
      <c r="AR118" s="40">
        <v>1.8418122084165208E-2</v>
      </c>
      <c r="AS118" s="40">
        <v>4.8678283446054304E-3</v>
      </c>
      <c r="AT118" s="40">
        <v>3.3114898666604053E-2</v>
      </c>
      <c r="AU118" s="40">
        <v>7.3062647131624569E-3</v>
      </c>
      <c r="AV118" s="150">
        <v>1.5445714275105364</v>
      </c>
      <c r="AW118" s="208"/>
      <c r="AX118" s="47" t="s">
        <v>188</v>
      </c>
      <c r="AY118" s="47">
        <v>9.1999999999999998E-2</v>
      </c>
      <c r="AZ118" s="47">
        <v>2E-3</v>
      </c>
      <c r="BA118" s="47" t="s">
        <v>188</v>
      </c>
      <c r="BB118" s="47" t="s">
        <v>188</v>
      </c>
      <c r="BC118" s="47" t="s">
        <v>188</v>
      </c>
      <c r="BD118" s="47">
        <v>0.42</v>
      </c>
      <c r="BE118" s="47" t="s">
        <v>188</v>
      </c>
      <c r="BF118" s="47">
        <v>2.1000000000000001E-2</v>
      </c>
      <c r="BG118" s="47" t="s">
        <v>188</v>
      </c>
      <c r="BH118" s="47">
        <v>2.4E-2</v>
      </c>
      <c r="BI118" s="47">
        <v>0.02</v>
      </c>
      <c r="BJ118" s="216">
        <v>1.264</v>
      </c>
      <c r="BK118" s="139"/>
      <c r="BL118" s="61">
        <f t="shared" si="142"/>
        <v>0.89592194671460423</v>
      </c>
      <c r="BM118" s="61">
        <f t="shared" si="166"/>
        <v>7.3070687307876545</v>
      </c>
      <c r="BN118" s="61">
        <f t="shared" si="167"/>
        <v>1.9663953737119417</v>
      </c>
      <c r="BO118" s="61">
        <f t="shared" si="164"/>
        <v>4.300648677813844</v>
      </c>
      <c r="BP118" s="61">
        <f t="shared" si="181"/>
        <v>0.42255793236971012</v>
      </c>
      <c r="BQ118" s="61">
        <f t="shared" si="178"/>
        <v>0.93737381065990666</v>
      </c>
      <c r="BR118" s="61">
        <f t="shared" si="140"/>
        <v>14.168115949418615</v>
      </c>
      <c r="BS118" s="61">
        <f t="shared" si="180"/>
        <v>2.666119879313225</v>
      </c>
      <c r="BT118" s="61">
        <f t="shared" si="173"/>
        <v>0.44079091295225958</v>
      </c>
      <c r="BU118" s="61">
        <f t="shared" si="174"/>
        <v>0.15625341798383191</v>
      </c>
      <c r="BV118" s="61">
        <f t="shared" si="175"/>
        <v>1.1132951941802196</v>
      </c>
      <c r="BW118" s="61">
        <f t="shared" si="176"/>
        <v>2.2184729582090855E-2</v>
      </c>
      <c r="BX118" s="61">
        <f t="shared" si="177"/>
        <v>3.6102820333915014E-2</v>
      </c>
      <c r="BY118" s="61">
        <f t="shared" si="172"/>
        <v>3.1545717303582133E-3</v>
      </c>
      <c r="BZ118" s="61" t="s">
        <v>188</v>
      </c>
      <c r="CA118" s="61">
        <f t="shared" si="149"/>
        <v>7.8901948246143019E-3</v>
      </c>
      <c r="CB118" s="61">
        <f t="shared" si="150"/>
        <v>7.2284312571634521E-2</v>
      </c>
      <c r="CC118" s="61">
        <f t="shared" si="151"/>
        <v>9.4100849512649576E-2</v>
      </c>
      <c r="CD118" s="61">
        <f t="shared" si="152"/>
        <v>6.5091637041680167E-2</v>
      </c>
      <c r="CE118" s="61">
        <f t="shared" si="153"/>
        <v>0.41631920663305327</v>
      </c>
      <c r="CF118" s="61">
        <f t="shared" si="154"/>
        <v>0.140790743720796</v>
      </c>
      <c r="CG118" s="61">
        <f t="shared" si="171"/>
        <v>3.8870838048800337E-2</v>
      </c>
      <c r="CH118" s="61">
        <f t="shared" si="155"/>
        <v>0.18470230449144046</v>
      </c>
      <c r="CI118" s="61">
        <f t="shared" si="156"/>
        <v>2.9057352355962497E-2</v>
      </c>
      <c r="CJ118" s="61">
        <f t="shared" si="157"/>
        <v>0.1841836212374468</v>
      </c>
      <c r="CK118" s="61">
        <f t="shared" si="158"/>
        <v>3.731392747563933E-2</v>
      </c>
      <c r="CL118" s="61">
        <f t="shared" si="159"/>
        <v>0.10737737816080425</v>
      </c>
      <c r="CM118" s="61">
        <f t="shared" si="160"/>
        <v>1.5186312383835613E-2</v>
      </c>
      <c r="CN118" s="61">
        <f t="shared" si="161"/>
        <v>0.10639322215734939</v>
      </c>
      <c r="CO118" s="61">
        <f t="shared" si="162"/>
        <v>1.600233950120682E-2</v>
      </c>
      <c r="CP118" s="61">
        <f t="shared" si="170"/>
        <v>4.2293476744268369E-3</v>
      </c>
      <c r="CQ118" s="61">
        <f t="shared" si="168"/>
        <v>2.8771437641118079E-2</v>
      </c>
      <c r="CR118" s="61">
        <f t="shared" si="163"/>
        <v>6.3479505614870242E-3</v>
      </c>
      <c r="CS118" s="172">
        <f t="shared" si="179"/>
        <v>1.3419802656285595</v>
      </c>
      <c r="CT118" s="227"/>
      <c r="CU118" s="61" t="s">
        <v>188</v>
      </c>
      <c r="CV118" s="61">
        <f t="shared" si="137"/>
        <v>27.449857593757759</v>
      </c>
      <c r="CW118" s="61">
        <f t="shared" si="127"/>
        <v>0.59673603464690783</v>
      </c>
      <c r="CX118" s="61" t="s">
        <v>188</v>
      </c>
      <c r="CY118" s="61" t="s">
        <v>188</v>
      </c>
      <c r="CZ118" s="61" t="s">
        <v>188</v>
      </c>
      <c r="DA118" s="61">
        <f t="shared" si="139"/>
        <v>125.31456727585064</v>
      </c>
      <c r="DB118" s="61" t="s">
        <v>188</v>
      </c>
      <c r="DC118" s="61">
        <f t="shared" si="131"/>
        <v>6.2657283637925323</v>
      </c>
      <c r="DD118" s="61" t="s">
        <v>188</v>
      </c>
      <c r="DE118" s="61">
        <f t="shared" si="133"/>
        <v>7.1608324157628935</v>
      </c>
      <c r="DF118" s="61">
        <f t="shared" si="134"/>
        <v>5.9673603464690776</v>
      </c>
      <c r="DG118" s="172">
        <f t="shared" si="135"/>
        <v>377.13717389684575</v>
      </c>
      <c r="DM118" s="28">
        <v>6.2657283637925323</v>
      </c>
      <c r="DN118" s="28">
        <v>7.3070687307876545</v>
      </c>
    </row>
    <row r="119" spans="1:118" s="28" customFormat="1">
      <c r="A119" s="28" t="s">
        <v>224</v>
      </c>
      <c r="B119" s="157">
        <v>8</v>
      </c>
      <c r="C119" s="157">
        <v>1</v>
      </c>
      <c r="D119" s="157">
        <v>4</v>
      </c>
      <c r="E119" s="29" t="s">
        <v>363</v>
      </c>
      <c r="F119" s="30" t="s">
        <v>388</v>
      </c>
      <c r="G119" s="47">
        <v>1.0169999999999999</v>
      </c>
      <c r="H119" s="40">
        <v>30.515999999999998</v>
      </c>
      <c r="I119" s="47">
        <f t="shared" si="115"/>
        <v>30.005899705014752</v>
      </c>
      <c r="J119" s="40">
        <v>30.273641851106639</v>
      </c>
      <c r="K119" s="40">
        <f t="shared" si="165"/>
        <v>908.38786108984289</v>
      </c>
      <c r="L119" s="40">
        <v>10.09814323607427</v>
      </c>
      <c r="M119" s="40">
        <f t="shared" si="169"/>
        <v>303.00387314851764</v>
      </c>
      <c r="N119" s="150"/>
      <c r="O119" s="40">
        <v>1.1016954819217655</v>
      </c>
      <c r="P119" s="40">
        <v>8.0989285099181139</v>
      </c>
      <c r="Q119" s="40">
        <v>0.73430369904872728</v>
      </c>
      <c r="R119" s="40">
        <v>1.2051570112849512</v>
      </c>
      <c r="S119" s="40">
        <v>0.54411700860774592</v>
      </c>
      <c r="T119" s="40">
        <v>1.0864833846922188</v>
      </c>
      <c r="U119" s="40">
        <v>3.0104359947316199</v>
      </c>
      <c r="V119" s="40">
        <v>1.5648777966961371</v>
      </c>
      <c r="W119" s="40">
        <v>0.55933670334052488</v>
      </c>
      <c r="X119" s="40">
        <v>0.85924171372349789</v>
      </c>
      <c r="Y119" s="40">
        <v>1.7026005268776598</v>
      </c>
      <c r="Z119" s="40">
        <v>2.9231016712614966E-2</v>
      </c>
      <c r="AA119" s="40">
        <v>3.3829161452743894E-2</v>
      </c>
      <c r="AB119" s="40">
        <v>3.3052308698358298E-3</v>
      </c>
      <c r="AC119" s="40" t="s">
        <v>188</v>
      </c>
      <c r="AD119" s="40">
        <v>2.0824664988582172E-3</v>
      </c>
      <c r="AE119" s="40">
        <v>1.426880415985883</v>
      </c>
      <c r="AF119" s="40">
        <v>4.3698718568379737</v>
      </c>
      <c r="AG119" s="40">
        <v>0.68723481736354464</v>
      </c>
      <c r="AH119" s="40">
        <v>3.0844855966406395</v>
      </c>
      <c r="AI119" s="40">
        <v>0.75097954435333802</v>
      </c>
      <c r="AJ119" s="40">
        <v>0.16726652092508637</v>
      </c>
      <c r="AK119" s="40">
        <v>0.65121278803557181</v>
      </c>
      <c r="AL119" s="40">
        <v>8.6469232932772269E-2</v>
      </c>
      <c r="AM119" s="40">
        <v>0.42280834871472023</v>
      </c>
      <c r="AN119" s="40">
        <v>6.9353991063014014E-2</v>
      </c>
      <c r="AO119" s="40">
        <v>0.16347534553320511</v>
      </c>
      <c r="AP119" s="40">
        <v>1.9648691353814668E-2</v>
      </c>
      <c r="AQ119" s="40">
        <v>0.11982940079326822</v>
      </c>
      <c r="AR119" s="40">
        <v>1.4758329530886466E-2</v>
      </c>
      <c r="AS119" s="40">
        <v>2.4051494116266998E-3</v>
      </c>
      <c r="AT119" s="40">
        <v>3.0776257350134052E-2</v>
      </c>
      <c r="AU119" s="40">
        <v>6.7537132672982596E-3</v>
      </c>
      <c r="AV119" s="150">
        <v>1.3922709227321348</v>
      </c>
      <c r="AW119" s="208"/>
      <c r="AX119" s="47" t="s">
        <v>188</v>
      </c>
      <c r="AY119" s="47">
        <v>0.03</v>
      </c>
      <c r="AZ119" s="47">
        <v>3.0000000000000001E-3</v>
      </c>
      <c r="BA119" s="47" t="s">
        <v>188</v>
      </c>
      <c r="BB119" s="47" t="s">
        <v>188</v>
      </c>
      <c r="BC119" s="47" t="s">
        <v>188</v>
      </c>
      <c r="BD119" s="47">
        <v>0.81100000000000005</v>
      </c>
      <c r="BE119" s="47" t="s">
        <v>188</v>
      </c>
      <c r="BF119" s="47">
        <v>2.1000000000000001E-2</v>
      </c>
      <c r="BG119" s="47" t="s">
        <v>188</v>
      </c>
      <c r="BH119" s="47">
        <v>6.9000000000000006E-2</v>
      </c>
      <c r="BI119" s="47">
        <v>1.2999999999999999E-2</v>
      </c>
      <c r="BJ119" s="216">
        <v>0.59299999999999997</v>
      </c>
      <c r="BK119" s="139"/>
      <c r="BL119" s="61">
        <f t="shared" si="142"/>
        <v>1.0007668023952563</v>
      </c>
      <c r="BM119" s="61">
        <f t="shared" si="166"/>
        <v>7.3569683462440638</v>
      </c>
      <c r="BN119" s="61">
        <f t="shared" si="167"/>
        <v>0.66703256656923304</v>
      </c>
      <c r="BO119" s="61">
        <f t="shared" si="164"/>
        <v>1.0947499997585644</v>
      </c>
      <c r="BP119" s="61">
        <f t="shared" si="181"/>
        <v>0.49426928563179395</v>
      </c>
      <c r="BQ119" s="61">
        <f t="shared" si="178"/>
        <v>0.98694831793021764</v>
      </c>
      <c r="BR119" s="61">
        <f t="shared" si="140"/>
        <v>2.7346435142021295</v>
      </c>
      <c r="BS119" s="61">
        <f t="shared" si="180"/>
        <v>1.42151599460779</v>
      </c>
      <c r="BT119" s="61">
        <f t="shared" si="173"/>
        <v>0.50809467157654331</v>
      </c>
      <c r="BU119" s="61">
        <f t="shared" si="174"/>
        <v>0.78052474248845927</v>
      </c>
      <c r="BV119" s="61">
        <f t="shared" si="175"/>
        <v>1.546621650900837</v>
      </c>
      <c r="BW119" s="61">
        <f t="shared" si="176"/>
        <v>2.655310074905376E-2</v>
      </c>
      <c r="BX119" s="61">
        <f t="shared" si="177"/>
        <v>3.0729999614520987E-2</v>
      </c>
      <c r="BY119" s="61">
        <f t="shared" si="172"/>
        <v>3.0024316002582904E-3</v>
      </c>
      <c r="BZ119" s="61" t="s">
        <v>188</v>
      </c>
      <c r="CA119" s="61">
        <f t="shared" si="149"/>
        <v>1.8916872886890696E-3</v>
      </c>
      <c r="CB119" s="61">
        <f t="shared" si="150"/>
        <v>1.2961608491084013</v>
      </c>
      <c r="CC119" s="61">
        <f t="shared" si="151"/>
        <v>3.969538549269747</v>
      </c>
      <c r="CD119" s="61">
        <f t="shared" si="152"/>
        <v>0.62427576581133915</v>
      </c>
      <c r="CE119" s="61">
        <f t="shared" si="153"/>
        <v>2.8019092736948181</v>
      </c>
      <c r="CF119" s="61">
        <f t="shared" si="154"/>
        <v>0.68218070201735348</v>
      </c>
      <c r="CG119" s="61">
        <f t="shared" si="171"/>
        <v>0.15194287717507865</v>
      </c>
      <c r="CH119" s="61">
        <f t="shared" si="155"/>
        <v>0.59155379163798627</v>
      </c>
      <c r="CI119" s="61">
        <f t="shared" si="156"/>
        <v>7.8547601553880395E-2</v>
      </c>
      <c r="CJ119" s="61">
        <f t="shared" si="157"/>
        <v>0.38407397153989314</v>
      </c>
      <c r="CK119" s="61">
        <f t="shared" si="158"/>
        <v>6.3000323599775379E-2</v>
      </c>
      <c r="CL119" s="61">
        <f t="shared" si="159"/>
        <v>0.14849901946983118</v>
      </c>
      <c r="CM119" s="61">
        <f t="shared" si="160"/>
        <v>1.7848632712106193E-2</v>
      </c>
      <c r="CN119" s="61">
        <f t="shared" si="161"/>
        <v>0.10885157308227444</v>
      </c>
      <c r="CO119" s="61">
        <f t="shared" si="162"/>
        <v>1.3406287395821021E-2</v>
      </c>
      <c r="CP119" s="61">
        <f t="shared" si="170"/>
        <v>2.1848085296290718E-3</v>
      </c>
      <c r="CQ119" s="61">
        <f t="shared" si="168"/>
        <v>2.7956778586638826E-2</v>
      </c>
      <c r="CR119" s="61">
        <f t="shared" si="163"/>
        <v>6.1349911492951607E-3</v>
      </c>
      <c r="CS119" s="172">
        <f t="shared" si="179"/>
        <v>1.2647220055582258</v>
      </c>
      <c r="CT119" s="227"/>
      <c r="CU119" s="61" t="s">
        <v>188</v>
      </c>
      <c r="CV119" s="61">
        <f t="shared" si="137"/>
        <v>9.0901161944555291</v>
      </c>
      <c r="CW119" s="61">
        <f t="shared" si="127"/>
        <v>0.90901161944555298</v>
      </c>
      <c r="CX119" s="61" t="s">
        <v>188</v>
      </c>
      <c r="CY119" s="61" t="s">
        <v>188</v>
      </c>
      <c r="CZ119" s="61" t="s">
        <v>188</v>
      </c>
      <c r="DA119" s="61">
        <f t="shared" si="139"/>
        <v>245.73614112344782</v>
      </c>
      <c r="DB119" s="61" t="s">
        <v>188</v>
      </c>
      <c r="DC119" s="61">
        <f t="shared" si="131"/>
        <v>6.3630813361188707</v>
      </c>
      <c r="DD119" s="61" t="s">
        <v>188</v>
      </c>
      <c r="DE119" s="61">
        <f t="shared" si="133"/>
        <v>20.90726724724772</v>
      </c>
      <c r="DF119" s="61">
        <f t="shared" si="134"/>
        <v>3.9390503509307293</v>
      </c>
      <c r="DG119" s="172">
        <f t="shared" si="135"/>
        <v>179.68129677707094</v>
      </c>
      <c r="DM119" s="28">
        <v>6.3630813361188707</v>
      </c>
      <c r="DN119" s="28">
        <v>7.3569683462440638</v>
      </c>
    </row>
    <row r="120" spans="1:118" s="28" customFormat="1">
      <c r="A120" s="28" t="s">
        <v>224</v>
      </c>
      <c r="B120" s="157">
        <v>8</v>
      </c>
      <c r="C120" s="157">
        <v>2</v>
      </c>
      <c r="D120" s="157">
        <v>4</v>
      </c>
      <c r="E120" s="29" t="s">
        <v>363</v>
      </c>
      <c r="F120" s="30" t="s">
        <v>389</v>
      </c>
      <c r="G120" s="47">
        <v>1.024</v>
      </c>
      <c r="H120" s="40">
        <v>30.515999999999998</v>
      </c>
      <c r="I120" s="47">
        <f t="shared" si="115"/>
        <v>29.800781249999996</v>
      </c>
      <c r="J120" s="40">
        <v>29.198841698841697</v>
      </c>
      <c r="K120" s="40">
        <f t="shared" si="165"/>
        <v>870.14829422055971</v>
      </c>
      <c r="L120" s="40">
        <v>10.107816711590296</v>
      </c>
      <c r="M120" s="40">
        <f t="shared" si="169"/>
        <v>301.2208347371967</v>
      </c>
      <c r="N120" s="150"/>
      <c r="O120" s="40">
        <v>1.3368411561346669</v>
      </c>
      <c r="P120" s="40">
        <v>8.6141229500209455</v>
      </c>
      <c r="Q120" s="40">
        <v>0.67804488648600669</v>
      </c>
      <c r="R120" s="40">
        <v>1.1887377842989377</v>
      </c>
      <c r="S120" s="40">
        <v>0.57484773419735724</v>
      </c>
      <c r="T120" s="40">
        <v>1.0305337119648446</v>
      </c>
      <c r="U120" s="40">
        <v>3.0198438930308429</v>
      </c>
      <c r="V120" s="40">
        <v>1.4423323573009434</v>
      </c>
      <c r="W120" s="40">
        <v>0.55030130809296596</v>
      </c>
      <c r="X120" s="40">
        <v>0.89316054299776537</v>
      </c>
      <c r="Y120" s="40">
        <v>1.7458760393857111</v>
      </c>
      <c r="Z120" s="40">
        <v>2.4619550532856013E-2</v>
      </c>
      <c r="AA120" s="40">
        <v>3.2030865839045852E-2</v>
      </c>
      <c r="AB120" s="40">
        <v>2.8779167113761111E-3</v>
      </c>
      <c r="AC120" s="40" t="s">
        <v>188</v>
      </c>
      <c r="AD120" s="40">
        <v>3.3103375300464559E-3</v>
      </c>
      <c r="AE120" s="40">
        <v>1.3956115649003908</v>
      </c>
      <c r="AF120" s="40">
        <v>4.3813352107941279</v>
      </c>
      <c r="AG120" s="40">
        <v>0.68430531819990492</v>
      </c>
      <c r="AH120" s="40">
        <v>3.0870742390471078</v>
      </c>
      <c r="AI120" s="40">
        <v>0.76123977344802174</v>
      </c>
      <c r="AJ120" s="40">
        <v>0.16962476799402365</v>
      </c>
      <c r="AK120" s="40">
        <v>0.66556776045623411</v>
      </c>
      <c r="AL120" s="40">
        <v>8.9185246639331181E-2</v>
      </c>
      <c r="AM120" s="40">
        <v>0.4363149199290261</v>
      </c>
      <c r="AN120" s="40">
        <v>7.120126274825414E-2</v>
      </c>
      <c r="AO120" s="40">
        <v>0.16567611150099179</v>
      </c>
      <c r="AP120" s="40">
        <v>2.0026194779509541E-2</v>
      </c>
      <c r="AQ120" s="40">
        <v>0.12093984454329271</v>
      </c>
      <c r="AR120" s="40">
        <v>1.518822105608944E-2</v>
      </c>
      <c r="AS120" s="40">
        <v>2.7907355977240958E-3</v>
      </c>
      <c r="AT120" s="40">
        <v>3.2780892230836155E-2</v>
      </c>
      <c r="AU120" s="40">
        <v>6.5794052659484585E-3</v>
      </c>
      <c r="AV120" s="150">
        <v>1.3904720246996138</v>
      </c>
      <c r="AW120" s="208"/>
      <c r="AX120" s="47" t="s">
        <v>188</v>
      </c>
      <c r="AY120" s="47">
        <v>2.9000000000000001E-2</v>
      </c>
      <c r="AZ120" s="47">
        <v>2E-3</v>
      </c>
      <c r="BA120" s="47" t="s">
        <v>188</v>
      </c>
      <c r="BB120" s="47" t="s">
        <v>188</v>
      </c>
      <c r="BC120" s="47" t="s">
        <v>188</v>
      </c>
      <c r="BD120" s="47">
        <v>0.73</v>
      </c>
      <c r="BE120" s="47" t="s">
        <v>188</v>
      </c>
      <c r="BF120" s="47">
        <v>2.1999999999999999E-2</v>
      </c>
      <c r="BG120" s="47" t="s">
        <v>188</v>
      </c>
      <c r="BH120" s="47">
        <v>4.9000000000000002E-2</v>
      </c>
      <c r="BI120" s="47">
        <v>1.2999999999999999E-2</v>
      </c>
      <c r="BJ120" s="216">
        <v>0.54600000000000004</v>
      </c>
      <c r="BK120" s="139"/>
      <c r="BL120" s="61">
        <f t="shared" si="142"/>
        <v>1.1632500516544215</v>
      </c>
      <c r="BM120" s="61">
        <f t="shared" si="166"/>
        <v>7.4955643911669014</v>
      </c>
      <c r="BN120" s="61">
        <f t="shared" si="167"/>
        <v>0.58999960138077179</v>
      </c>
      <c r="BO120" s="61">
        <f t="shared" si="164"/>
        <v>1.0343781552832483</v>
      </c>
      <c r="BP120" s="61">
        <f t="shared" si="181"/>
        <v>0.50020277534838409</v>
      </c>
      <c r="BQ120" s="61">
        <f t="shared" si="178"/>
        <v>0.89671715160299104</v>
      </c>
      <c r="BR120" s="61">
        <f t="shared" si="140"/>
        <v>2.6277120123331623</v>
      </c>
      <c r="BS120" s="61">
        <f t="shared" si="180"/>
        <v>1.255043040404535</v>
      </c>
      <c r="BT120" s="61">
        <f t="shared" si="173"/>
        <v>0.47884374454443701</v>
      </c>
      <c r="BU120" s="61">
        <f t="shared" si="174"/>
        <v>0.77718212295461442</v>
      </c>
      <c r="BV120" s="61">
        <f t="shared" si="175"/>
        <v>1.5191710575920234</v>
      </c>
      <c r="BW120" s="61">
        <f t="shared" si="176"/>
        <v>2.142265990064153E-2</v>
      </c>
      <c r="BX120" s="61">
        <f t="shared" si="177"/>
        <v>2.7871603272253347E-2</v>
      </c>
      <c r="BY120" s="61">
        <f t="shared" si="172"/>
        <v>2.5042143173127662E-3</v>
      </c>
      <c r="BZ120" s="61" t="s">
        <v>188</v>
      </c>
      <c r="CA120" s="61">
        <f t="shared" si="149"/>
        <v>2.8804845550642246E-3</v>
      </c>
      <c r="CB120" s="61">
        <f t="shared" si="150"/>
        <v>1.2143890225925611</v>
      </c>
      <c r="CC120" s="61">
        <f t="shared" si="151"/>
        <v>3.8124113600809868</v>
      </c>
      <c r="CD120" s="61">
        <f t="shared" si="152"/>
        <v>0.59544710535770462</v>
      </c>
      <c r="CE120" s="61">
        <f t="shared" si="153"/>
        <v>2.6862123832390732</v>
      </c>
      <c r="CF120" s="61">
        <f t="shared" si="154"/>
        <v>0.66239149035864142</v>
      </c>
      <c r="CG120" s="61">
        <f t="shared" si="171"/>
        <v>0.14759870252755786</v>
      </c>
      <c r="CH120" s="61">
        <f t="shared" si="155"/>
        <v>0.57914265144919019</v>
      </c>
      <c r="CI120" s="61">
        <f t="shared" si="156"/>
        <v>7.7604390232853926E-2</v>
      </c>
      <c r="CJ120" s="61">
        <f t="shared" si="157"/>
        <v>0.3796586833192222</v>
      </c>
      <c r="CK120" s="61">
        <f t="shared" si="158"/>
        <v>6.195565732674322E-2</v>
      </c>
      <c r="CL120" s="61">
        <f t="shared" si="159"/>
        <v>0.14416278581568326</v>
      </c>
      <c r="CM120" s="61">
        <f t="shared" si="160"/>
        <v>1.7425759227118906E-2</v>
      </c>
      <c r="CN120" s="61">
        <f t="shared" si="161"/>
        <v>0.10523559943264581</v>
      </c>
      <c r="CO120" s="61">
        <f t="shared" si="162"/>
        <v>1.3216004644201014E-2</v>
      </c>
      <c r="CP120" s="61">
        <f t="shared" si="170"/>
        <v>2.428353819980216E-3</v>
      </c>
      <c r="CQ120" s="61">
        <f t="shared" si="168"/>
        <v>2.8524237457690078E-2</v>
      </c>
      <c r="CR120" s="61">
        <f t="shared" si="163"/>
        <v>5.7250582691508196E-3</v>
      </c>
      <c r="CS120" s="172">
        <f t="shared" si="179"/>
        <v>1.2099168604537769</v>
      </c>
      <c r="CT120" s="227"/>
      <c r="CU120" s="61" t="s">
        <v>188</v>
      </c>
      <c r="CV120" s="61">
        <f t="shared" si="137"/>
        <v>8.7354042073787053</v>
      </c>
      <c r="CW120" s="61">
        <f t="shared" si="127"/>
        <v>0.60244166947439337</v>
      </c>
      <c r="CX120" s="61" t="s">
        <v>188</v>
      </c>
      <c r="CY120" s="61" t="s">
        <v>188</v>
      </c>
      <c r="CZ120" s="61" t="s">
        <v>188</v>
      </c>
      <c r="DA120" s="61">
        <f t="shared" si="139"/>
        <v>219.89120935815359</v>
      </c>
      <c r="DB120" s="61" t="s">
        <v>188</v>
      </c>
      <c r="DC120" s="61">
        <f t="shared" si="131"/>
        <v>6.626858364218327</v>
      </c>
      <c r="DD120" s="61" t="s">
        <v>188</v>
      </c>
      <c r="DE120" s="61">
        <f t="shared" si="133"/>
        <v>14.759820902122639</v>
      </c>
      <c r="DF120" s="61">
        <f t="shared" si="134"/>
        <v>3.915870851583557</v>
      </c>
      <c r="DG120" s="172">
        <f t="shared" si="135"/>
        <v>164.46657576650941</v>
      </c>
      <c r="DM120" s="28">
        <v>6.626858364218327</v>
      </c>
      <c r="DN120" s="28">
        <v>7.4955643911669014</v>
      </c>
    </row>
    <row r="121" spans="1:118" s="28" customFormat="1">
      <c r="A121" s="28" t="s">
        <v>224</v>
      </c>
      <c r="B121" s="157">
        <v>8</v>
      </c>
      <c r="C121" s="157">
        <v>3</v>
      </c>
      <c r="D121" s="157">
        <v>4</v>
      </c>
      <c r="E121" s="29" t="s">
        <v>363</v>
      </c>
      <c r="F121" s="30" t="s">
        <v>390</v>
      </c>
      <c r="G121" s="47">
        <v>1.0149999999999999</v>
      </c>
      <c r="H121" s="40">
        <v>30.515999999999998</v>
      </c>
      <c r="I121" s="47">
        <f t="shared" si="115"/>
        <v>30.065024630541874</v>
      </c>
      <c r="J121" s="40">
        <v>29.323699421965316</v>
      </c>
      <c r="K121" s="40">
        <f t="shared" si="165"/>
        <v>881.61774537999372</v>
      </c>
      <c r="L121" s="40">
        <v>10.09754479097545</v>
      </c>
      <c r="M121" s="40">
        <f t="shared" si="169"/>
        <v>303.58293284867671</v>
      </c>
      <c r="N121" s="150"/>
      <c r="O121" s="40">
        <v>0.66596262581731769</v>
      </c>
      <c r="P121" s="40">
        <v>8.8143575841059452</v>
      </c>
      <c r="Q121" s="40">
        <v>0.1812109093244659</v>
      </c>
      <c r="R121" s="40">
        <v>0.29533662071897604</v>
      </c>
      <c r="S121" s="40">
        <v>0.27201672400733667</v>
      </c>
      <c r="T121" s="40">
        <v>0.6395648999269723</v>
      </c>
      <c r="U121" s="40">
        <v>1.873902651420382</v>
      </c>
      <c r="V121" s="40">
        <v>1.2119396401889029</v>
      </c>
      <c r="W121" s="40">
        <v>0.38662874513783502</v>
      </c>
      <c r="X121" s="40">
        <v>0.61488892398438155</v>
      </c>
      <c r="Y121" s="40">
        <v>1.0727815622219081</v>
      </c>
      <c r="Z121" s="40">
        <v>1.858621384105745E-2</v>
      </c>
      <c r="AA121" s="40">
        <v>2.5038305736285568E-2</v>
      </c>
      <c r="AB121" s="40">
        <v>1.799467512545391E-3</v>
      </c>
      <c r="AC121" s="40" t="s">
        <v>188</v>
      </c>
      <c r="AD121" s="40">
        <v>1.2229567180885176E-3</v>
      </c>
      <c r="AE121" s="40">
        <v>0.86330038763844774</v>
      </c>
      <c r="AF121" s="40">
        <v>2.9063809763671262</v>
      </c>
      <c r="AG121" s="40">
        <v>0.46324485776620755</v>
      </c>
      <c r="AH121" s="40">
        <v>2.1268024372202352</v>
      </c>
      <c r="AI121" s="40">
        <v>0.53990842113060322</v>
      </c>
      <c r="AJ121" s="40">
        <v>0.11889352457024474</v>
      </c>
      <c r="AK121" s="40">
        <v>0.44373397348653293</v>
      </c>
      <c r="AL121" s="40">
        <v>5.8984637127834999E-2</v>
      </c>
      <c r="AM121" s="40">
        <v>0.28403242189790162</v>
      </c>
      <c r="AN121" s="40">
        <v>4.4586883262042139E-2</v>
      </c>
      <c r="AO121" s="40">
        <v>0.10359329220030593</v>
      </c>
      <c r="AP121" s="40">
        <v>1.2025536198756228E-2</v>
      </c>
      <c r="AQ121" s="40">
        <v>7.3212612942390662E-2</v>
      </c>
      <c r="AR121" s="40">
        <v>8.8408218885276495E-3</v>
      </c>
      <c r="AS121" s="40">
        <v>1.2738590603935509E-3</v>
      </c>
      <c r="AT121" s="40">
        <v>2.7042518272283541E-2</v>
      </c>
      <c r="AU121" s="40">
        <v>5.8690068178357023E-3</v>
      </c>
      <c r="AV121" s="150">
        <v>0.82474115053173669</v>
      </c>
      <c r="AW121" s="208"/>
      <c r="AX121" s="47" t="s">
        <v>188</v>
      </c>
      <c r="AY121" s="47">
        <v>2.5999999999999999E-2</v>
      </c>
      <c r="AZ121" s="47">
        <v>1E-3</v>
      </c>
      <c r="BA121" s="47" t="s">
        <v>188</v>
      </c>
      <c r="BB121" s="47" t="s">
        <v>188</v>
      </c>
      <c r="BC121" s="47">
        <v>3.0000000000000001E-3</v>
      </c>
      <c r="BD121" s="47">
        <v>0.69299999999999995</v>
      </c>
      <c r="BE121" s="47" t="s">
        <v>188</v>
      </c>
      <c r="BF121" s="47">
        <v>2.3E-2</v>
      </c>
      <c r="BG121" s="47" t="s">
        <v>188</v>
      </c>
      <c r="BH121" s="47">
        <v>0.05</v>
      </c>
      <c r="BI121" s="47">
        <v>8.0000000000000002E-3</v>
      </c>
      <c r="BJ121" s="216">
        <v>0.41599999999999998</v>
      </c>
      <c r="BK121" s="139"/>
      <c r="BL121" s="61">
        <f t="shared" si="142"/>
        <v>0.58712446868040402</v>
      </c>
      <c r="BM121" s="61">
        <f t="shared" si="166"/>
        <v>7.7708940602725312</v>
      </c>
      <c r="BN121" s="61">
        <f t="shared" si="167"/>
        <v>0.15975875331689413</v>
      </c>
      <c r="BO121" s="61">
        <f t="shared" si="164"/>
        <v>0.26037400568641</v>
      </c>
      <c r="BP121" s="61">
        <f t="shared" si="181"/>
        <v>0.23981477092500017</v>
      </c>
      <c r="BQ121" s="61">
        <f t="shared" si="178"/>
        <v>0.56385176509779866</v>
      </c>
      <c r="BR121" s="61">
        <f t="shared" si="140"/>
        <v>1.6520658306068294</v>
      </c>
      <c r="BS121" s="61">
        <f t="shared" si="180"/>
        <v>1.0684674931199813</v>
      </c>
      <c r="BT121" s="61">
        <f t="shared" si="173"/>
        <v>0.3408587625875143</v>
      </c>
      <c r="BU121" s="61">
        <f t="shared" si="174"/>
        <v>0.54209698682224083</v>
      </c>
      <c r="BV121" s="61">
        <f t="shared" si="175"/>
        <v>0.94578326217130604</v>
      </c>
      <c r="BW121" s="61">
        <f t="shared" si="176"/>
        <v>1.6385935941703501E-2</v>
      </c>
      <c r="BX121" s="61">
        <f t="shared" si="177"/>
        <v>2.2074214651359045E-2</v>
      </c>
      <c r="BY121" s="61">
        <f t="shared" si="172"/>
        <v>1.5864424912948132E-3</v>
      </c>
      <c r="BZ121" s="61" t="s">
        <v>188</v>
      </c>
      <c r="CA121" s="61">
        <f t="shared" si="149"/>
        <v>1.0781803444985154E-3</v>
      </c>
      <c r="CB121" s="61">
        <f t="shared" si="150"/>
        <v>0.76110094133548289</v>
      </c>
      <c r="CC121" s="61">
        <f t="shared" si="151"/>
        <v>2.5623170436000904</v>
      </c>
      <c r="CD121" s="61">
        <f t="shared" si="152"/>
        <v>0.40840488706271977</v>
      </c>
      <c r="CE121" s="61">
        <f t="shared" si="153"/>
        <v>1.8750267695707794</v>
      </c>
      <c r="CF121" s="61">
        <f t="shared" si="154"/>
        <v>0.47599284494883454</v>
      </c>
      <c r="CG121" s="61">
        <f t="shared" si="171"/>
        <v>0.10481864107190006</v>
      </c>
      <c r="CH121" s="61">
        <f t="shared" si="155"/>
        <v>0.39120374525370305</v>
      </c>
      <c r="CI121" s="61">
        <f t="shared" si="156"/>
        <v>5.2001902796698959E-2</v>
      </c>
      <c r="CJ121" s="61">
        <f t="shared" si="157"/>
        <v>0.2504080234084472</v>
      </c>
      <c r="CK121" s="61">
        <f t="shared" si="158"/>
        <v>3.9308587495002573E-2</v>
      </c>
      <c r="CL121" s="61">
        <f t="shared" si="159"/>
        <v>9.1329684706124598E-2</v>
      </c>
      <c r="CM121" s="61">
        <f t="shared" si="160"/>
        <v>1.0601926110532966E-2</v>
      </c>
      <c r="CN121" s="61">
        <f t="shared" si="161"/>
        <v>6.4545538755648613E-2</v>
      </c>
      <c r="CO121" s="61">
        <f t="shared" si="162"/>
        <v>7.7942254606698444E-3</v>
      </c>
      <c r="CP121" s="61">
        <f t="shared" si="170"/>
        <v>1.1230567527560395E-3</v>
      </c>
      <c r="CQ121" s="61">
        <f t="shared" si="168"/>
        <v>2.3841163988607899E-2</v>
      </c>
      <c r="CR121" s="61">
        <f t="shared" si="163"/>
        <v>5.1742205583601231E-3</v>
      </c>
      <c r="CS121" s="172">
        <f t="shared" si="179"/>
        <v>0.72710643365389171</v>
      </c>
      <c r="CT121" s="227"/>
      <c r="CU121" s="61" t="s">
        <v>188</v>
      </c>
      <c r="CV121" s="61">
        <f t="shared" si="137"/>
        <v>7.8931562540655937</v>
      </c>
      <c r="CW121" s="61">
        <f t="shared" si="127"/>
        <v>0.30358293284867671</v>
      </c>
      <c r="CX121" s="61" t="s">
        <v>188</v>
      </c>
      <c r="CY121" s="61" t="s">
        <v>188</v>
      </c>
      <c r="CZ121" s="61">
        <f t="shared" si="138"/>
        <v>0.91074879854603008</v>
      </c>
      <c r="DA121" s="61">
        <f t="shared" si="139"/>
        <v>210.38297246413293</v>
      </c>
      <c r="DB121" s="61" t="s">
        <v>188</v>
      </c>
      <c r="DC121" s="61">
        <f t="shared" si="131"/>
        <v>6.9824074555195645</v>
      </c>
      <c r="DD121" s="61" t="s">
        <v>188</v>
      </c>
      <c r="DE121" s="61">
        <f t="shared" si="133"/>
        <v>15.179146642433835</v>
      </c>
      <c r="DF121" s="61">
        <f t="shared" si="134"/>
        <v>2.4286634627894137</v>
      </c>
      <c r="DG121" s="172">
        <f t="shared" si="135"/>
        <v>126.2905000650495</v>
      </c>
      <c r="DM121" s="28">
        <v>6.9824074555195645</v>
      </c>
      <c r="DN121" s="28">
        <v>7.7708940602725312</v>
      </c>
    </row>
    <row r="122" spans="1:118" s="28" customFormat="1">
      <c r="A122" s="28" t="s">
        <v>225</v>
      </c>
      <c r="B122" s="157">
        <v>9</v>
      </c>
      <c r="C122" s="157">
        <v>1</v>
      </c>
      <c r="D122" s="157">
        <v>4</v>
      </c>
      <c r="E122" s="29" t="s">
        <v>363</v>
      </c>
      <c r="F122" s="30" t="s">
        <v>391</v>
      </c>
      <c r="G122" s="47">
        <v>1.008</v>
      </c>
      <c r="H122" s="40">
        <v>30.515999999999998</v>
      </c>
      <c r="I122" s="47">
        <f t="shared" si="115"/>
        <v>30.273809523809522</v>
      </c>
      <c r="J122" s="40">
        <v>30.196787148594378</v>
      </c>
      <c r="K122" s="40">
        <f t="shared" si="165"/>
        <v>914.17178236756547</v>
      </c>
      <c r="L122" s="40">
        <v>9.9927679158448388</v>
      </c>
      <c r="M122" s="40">
        <f t="shared" si="169"/>
        <v>302.51915249992169</v>
      </c>
      <c r="N122" s="150"/>
      <c r="O122" s="40">
        <v>0.32488311899427963</v>
      </c>
      <c r="P122" s="40">
        <v>5.6867622410174912</v>
      </c>
      <c r="Q122" s="40">
        <v>8.9051818708799649E-2</v>
      </c>
      <c r="R122" s="40">
        <v>0.13754815388465103</v>
      </c>
      <c r="S122" s="40">
        <v>0.13673210936331881</v>
      </c>
      <c r="T122" s="40">
        <v>0.40170134365435356</v>
      </c>
      <c r="U122" s="40">
        <v>0.18686377144545677</v>
      </c>
      <c r="V122" s="40">
        <v>1.4436991031477477</v>
      </c>
      <c r="W122" s="40">
        <v>3.3125933752554466E-2</v>
      </c>
      <c r="X122" s="40">
        <v>2.8946272969662283E-2</v>
      </c>
      <c r="Y122" s="40">
        <v>0.13595280991378267</v>
      </c>
      <c r="Z122" s="40">
        <v>5.8346916655351204E-3</v>
      </c>
      <c r="AA122" s="40">
        <v>2.8201484169634285E-2</v>
      </c>
      <c r="AB122" s="40">
        <v>2.1860807171492302E-3</v>
      </c>
      <c r="AC122" s="40" t="s">
        <v>188</v>
      </c>
      <c r="AD122" s="40">
        <v>2.8191895399592385E-3</v>
      </c>
      <c r="AE122" s="40">
        <v>9.9239284042254169E-2</v>
      </c>
      <c r="AF122" s="40">
        <v>0.16823940158683715</v>
      </c>
      <c r="AG122" s="40">
        <v>3.0648964231059766E-2</v>
      </c>
      <c r="AH122" s="40">
        <v>0.12350956744631554</v>
      </c>
      <c r="AI122" s="40">
        <v>2.9585169089581198E-2</v>
      </c>
      <c r="AJ122" s="40">
        <v>7.1220994657641519E-3</v>
      </c>
      <c r="AK122" s="40">
        <v>2.8079866756922884E-2</v>
      </c>
      <c r="AL122" s="40">
        <v>3.9794604884072372E-3</v>
      </c>
      <c r="AM122" s="40">
        <v>2.5655213454441102E-2</v>
      </c>
      <c r="AN122" s="40">
        <v>4.809930252382336E-3</v>
      </c>
      <c r="AO122" s="40">
        <v>1.4040139613005619E-2</v>
      </c>
      <c r="AP122" s="40">
        <v>1.773267072094391E-3</v>
      </c>
      <c r="AQ122" s="40">
        <v>1.4473551224234172E-2</v>
      </c>
      <c r="AR122" s="40">
        <v>1.9524419960444759E-3</v>
      </c>
      <c r="AS122" s="40">
        <v>2.2624148589794508E-4</v>
      </c>
      <c r="AT122" s="40">
        <v>2.8821984511765226E-2</v>
      </c>
      <c r="AU122" s="40">
        <v>4.3264735113955751E-3</v>
      </c>
      <c r="AV122" s="150">
        <v>0.10531620101838567</v>
      </c>
      <c r="AW122" s="208"/>
      <c r="AX122" s="47" t="s">
        <v>188</v>
      </c>
      <c r="AY122" s="47">
        <v>3.0000000000000001E-3</v>
      </c>
      <c r="AZ122" s="47">
        <v>1E-3</v>
      </c>
      <c r="BA122" s="47" t="s">
        <v>188</v>
      </c>
      <c r="BB122" s="47" t="s">
        <v>188</v>
      </c>
      <c r="BC122" s="47">
        <v>3.0000000000000001E-3</v>
      </c>
      <c r="BD122" s="47">
        <v>0.311</v>
      </c>
      <c r="BE122" s="47" t="s">
        <v>188</v>
      </c>
      <c r="BF122" s="47">
        <v>1.2999999999999999E-2</v>
      </c>
      <c r="BG122" s="47" t="s">
        <v>188</v>
      </c>
      <c r="BH122" s="47">
        <v>3.3000000000000002E-2</v>
      </c>
      <c r="BI122" s="47" t="s">
        <v>188</v>
      </c>
      <c r="BJ122" s="216">
        <v>0.23799999999999999</v>
      </c>
      <c r="BK122" s="139"/>
      <c r="BL122" s="61">
        <f t="shared" si="142"/>
        <v>0.29699897995213442</v>
      </c>
      <c r="BM122" s="61">
        <f t="shared" si="166"/>
        <v>5.1986775737715307</v>
      </c>
      <c r="BN122" s="61">
        <f t="shared" si="167"/>
        <v>8.1408659832096691E-2</v>
      </c>
      <c r="BO122" s="61">
        <f t="shared" si="164"/>
        <v>0.12574264099809959</v>
      </c>
      <c r="BP122" s="61">
        <f t="shared" si="181"/>
        <v>0.12499663612354205</v>
      </c>
      <c r="BQ122" s="61">
        <f t="shared" si="178"/>
        <v>0.36722403330794634</v>
      </c>
      <c r="BR122" s="61">
        <f t="shared" si="140"/>
        <v>0.17082558700221862</v>
      </c>
      <c r="BS122" s="61">
        <f t="shared" si="180"/>
        <v>1.3197889823270323</v>
      </c>
      <c r="BT122" s="61">
        <f t="shared" si="173"/>
        <v>3.0282793901162612E-2</v>
      </c>
      <c r="BU122" s="61">
        <f t="shared" si="174"/>
        <v>2.6461865953574252E-2</v>
      </c>
      <c r="BV122" s="61">
        <f t="shared" si="175"/>
        <v>0.12428422255676153</v>
      </c>
      <c r="BW122" s="61">
        <f t="shared" si="176"/>
        <v>5.33391047944742E-3</v>
      </c>
      <c r="BX122" s="61">
        <f t="shared" si="177"/>
        <v>2.5781001048765254E-2</v>
      </c>
      <c r="BY122" s="61">
        <f t="shared" si="172"/>
        <v>1.9984533055956775E-3</v>
      </c>
      <c r="BZ122" s="61" t="s">
        <v>188</v>
      </c>
      <c r="CA122" s="61">
        <f t="shared" si="149"/>
        <v>2.5772235265765341E-3</v>
      </c>
      <c r="CB122" s="61">
        <f t="shared" si="150"/>
        <v>9.0721753173788583E-2</v>
      </c>
      <c r="CC122" s="61">
        <f t="shared" si="151"/>
        <v>0.15379971361309155</v>
      </c>
      <c r="CD122" s="61">
        <f t="shared" si="152"/>
        <v>2.8018418258827664E-2</v>
      </c>
      <c r="CE122" s="61">
        <f t="shared" si="153"/>
        <v>0.11290896141184532</v>
      </c>
      <c r="CF122" s="61">
        <f t="shared" si="154"/>
        <v>2.7045926758268248E-2</v>
      </c>
      <c r="CG122" s="61">
        <f t="shared" si="171"/>
        <v>6.5108223628167006E-3</v>
      </c>
      <c r="CH122" s="61">
        <f t="shared" si="155"/>
        <v>2.5669821841819943E-2</v>
      </c>
      <c r="CI122" s="61">
        <f t="shared" si="156"/>
        <v>3.6379104875485465E-3</v>
      </c>
      <c r="CJ122" s="61">
        <f t="shared" si="157"/>
        <v>2.3453272210666766E-2</v>
      </c>
      <c r="CK122" s="61">
        <f t="shared" si="158"/>
        <v>4.3971025118840342E-3</v>
      </c>
      <c r="CL122" s="61">
        <f t="shared" si="159"/>
        <v>1.2835099454710808E-2</v>
      </c>
      <c r="CM122" s="61">
        <f t="shared" si="160"/>
        <v>1.6210707199102437E-3</v>
      </c>
      <c r="CN122" s="61">
        <f t="shared" si="161"/>
        <v>1.3231312119846413E-2</v>
      </c>
      <c r="CO122" s="61">
        <f t="shared" si="162"/>
        <v>1.7848673794932657E-3</v>
      </c>
      <c r="CP122" s="61">
        <f t="shared" si="170"/>
        <v>2.0682358240881087E-4</v>
      </c>
      <c r="CQ122" s="61">
        <f t="shared" si="168"/>
        <v>2.6348244952490784E-2</v>
      </c>
      <c r="CR122" s="61">
        <f t="shared" si="163"/>
        <v>3.9551400012785521E-3</v>
      </c>
      <c r="CS122" s="172">
        <f t="shared" si="179"/>
        <v>9.6277099197158433E-2</v>
      </c>
      <c r="CT122" s="227"/>
      <c r="CU122" s="61" t="s">
        <v>188</v>
      </c>
      <c r="CV122" s="61">
        <f t="shared" si="137"/>
        <v>0.90755745749976513</v>
      </c>
      <c r="CW122" s="61">
        <f t="shared" si="127"/>
        <v>0.30251915249992167</v>
      </c>
      <c r="CX122" s="61" t="s">
        <v>188</v>
      </c>
      <c r="CY122" s="61" t="s">
        <v>188</v>
      </c>
      <c r="CZ122" s="61">
        <f t="shared" si="138"/>
        <v>0.90755745749976513</v>
      </c>
      <c r="DA122" s="61">
        <f t="shared" si="139"/>
        <v>94.083456427475639</v>
      </c>
      <c r="DB122" s="61" t="s">
        <v>188</v>
      </c>
      <c r="DC122" s="61">
        <f t="shared" si="131"/>
        <v>3.9327489824989819</v>
      </c>
      <c r="DD122" s="61" t="s">
        <v>188</v>
      </c>
      <c r="DE122" s="61">
        <f t="shared" si="133"/>
        <v>9.9831320324974158</v>
      </c>
      <c r="DF122" s="61" t="s">
        <v>188</v>
      </c>
      <c r="DG122" s="172">
        <f t="shared" si="135"/>
        <v>71.999558294981355</v>
      </c>
      <c r="DM122" s="28">
        <v>3.9327489824989819</v>
      </c>
      <c r="DN122" s="28">
        <v>5.1986775737715307</v>
      </c>
    </row>
    <row r="123" spans="1:118" s="28" customFormat="1">
      <c r="A123" s="28" t="s">
        <v>225</v>
      </c>
      <c r="B123" s="157">
        <v>9</v>
      </c>
      <c r="C123" s="157">
        <v>2</v>
      </c>
      <c r="D123" s="157">
        <v>4</v>
      </c>
      <c r="E123" s="29" t="s">
        <v>363</v>
      </c>
      <c r="F123" s="30" t="s">
        <v>392</v>
      </c>
      <c r="G123" s="47">
        <v>1.0049999999999999</v>
      </c>
      <c r="H123" s="40">
        <v>30.515999999999998</v>
      </c>
      <c r="I123" s="47">
        <f t="shared" si="115"/>
        <v>30.364179104477614</v>
      </c>
      <c r="J123" s="40">
        <v>30.514285714285716</v>
      </c>
      <c r="K123" s="40">
        <f t="shared" si="165"/>
        <v>926.54123667377405</v>
      </c>
      <c r="L123" s="40">
        <v>10.200664451827244</v>
      </c>
      <c r="M123" s="40">
        <f t="shared" si="169"/>
        <v>309.73480239996042</v>
      </c>
      <c r="N123" s="150"/>
      <c r="O123" s="40">
        <v>0.28857743957684234</v>
      </c>
      <c r="P123" s="40">
        <v>2.7262737345783767</v>
      </c>
      <c r="Q123" s="40">
        <v>0.22958580890184746</v>
      </c>
      <c r="R123" s="40">
        <v>0.36881160527621648</v>
      </c>
      <c r="S123" s="40">
        <v>0.31256451958730563</v>
      </c>
      <c r="T123" s="40">
        <v>0.72899237382405446</v>
      </c>
      <c r="U123" s="40">
        <v>0.26717003676733575</v>
      </c>
      <c r="V123" s="40">
        <v>2.8491865492771868</v>
      </c>
      <c r="W123" s="40">
        <v>2.2207753521939284E-2</v>
      </c>
      <c r="X123" s="40">
        <v>6.796553969761478E-3</v>
      </c>
      <c r="Y123" s="40">
        <v>0.11978680769640215</v>
      </c>
      <c r="Z123" s="40">
        <v>7.3632635652540164E-3</v>
      </c>
      <c r="AA123" s="40">
        <v>2.5271214166037254E-2</v>
      </c>
      <c r="AB123" s="40">
        <v>1.5959859566649849E-3</v>
      </c>
      <c r="AC123" s="40" t="s">
        <v>188</v>
      </c>
      <c r="AD123" s="40">
        <v>3.4331248590936661E-3</v>
      </c>
      <c r="AE123" s="40">
        <v>6.9690929444750124E-2</v>
      </c>
      <c r="AF123" s="40">
        <v>3.910694716312306E-2</v>
      </c>
      <c r="AG123" s="40">
        <v>1.4343988378410081E-2</v>
      </c>
      <c r="AH123" s="40">
        <v>6.476449368629239E-2</v>
      </c>
      <c r="AI123" s="40">
        <v>1.440362283488718E-2</v>
      </c>
      <c r="AJ123" s="40">
        <v>4.1108354017941459E-3</v>
      </c>
      <c r="AK123" s="40">
        <v>2.0194362959372193E-2</v>
      </c>
      <c r="AL123" s="40">
        <v>2.6391807014929298E-3</v>
      </c>
      <c r="AM123" s="40">
        <v>1.8286183809968944E-2</v>
      </c>
      <c r="AN123" s="40">
        <v>3.6439542657054824E-3</v>
      </c>
      <c r="AO123" s="40">
        <v>1.186115371675473E-2</v>
      </c>
      <c r="AP123" s="40">
        <v>1.3474998685346034E-3</v>
      </c>
      <c r="AQ123" s="40">
        <v>1.2530681444542523E-2</v>
      </c>
      <c r="AR123" s="40">
        <v>1.7207652338107845E-3</v>
      </c>
      <c r="AS123" s="40">
        <v>4.1903195986251558E-4</v>
      </c>
      <c r="AT123" s="40">
        <v>2.2838051950407147E-2</v>
      </c>
      <c r="AU123" s="40">
        <v>3.7081616287883692E-3</v>
      </c>
      <c r="AV123" s="150">
        <v>0.19390956815548926</v>
      </c>
      <c r="AW123" s="208"/>
      <c r="AX123" s="47" t="s">
        <v>188</v>
      </c>
      <c r="AY123" s="47">
        <v>7.0000000000000001E-3</v>
      </c>
      <c r="AZ123" s="47">
        <v>1E-3</v>
      </c>
      <c r="BA123" s="47" t="s">
        <v>188</v>
      </c>
      <c r="BB123" s="47" t="s">
        <v>188</v>
      </c>
      <c r="BC123" s="47">
        <v>4.0000000000000001E-3</v>
      </c>
      <c r="BD123" s="47">
        <v>0.47699999999999998</v>
      </c>
      <c r="BE123" s="47" t="s">
        <v>188</v>
      </c>
      <c r="BF123" s="47">
        <v>5.0000000000000001E-3</v>
      </c>
      <c r="BG123" s="47" t="s">
        <v>188</v>
      </c>
      <c r="BH123" s="47">
        <v>4.3999999999999997E-2</v>
      </c>
      <c r="BI123" s="47">
        <v>6.0000000000000001E-3</v>
      </c>
      <c r="BJ123" s="216">
        <v>0.36199999999999999</v>
      </c>
      <c r="BK123" s="139"/>
      <c r="BL123" s="61">
        <f t="shared" si="142"/>
        <v>0.26737889774167883</v>
      </c>
      <c r="BM123" s="61">
        <f t="shared" si="166"/>
        <v>2.5260050375474776</v>
      </c>
      <c r="BN123" s="61">
        <f t="shared" si="167"/>
        <v>0.21272071930266651</v>
      </c>
      <c r="BO123" s="61">
        <f t="shared" si="164"/>
        <v>0.34171916085226539</v>
      </c>
      <c r="BP123" s="61">
        <f t="shared" si="181"/>
        <v>0.28960391651876627</v>
      </c>
      <c r="BQ123" s="61">
        <f t="shared" si="178"/>
        <v>0.6754414955686896</v>
      </c>
      <c r="BR123" s="61">
        <f t="shared" si="140"/>
        <v>0.24754405626858494</v>
      </c>
      <c r="BS123" s="61">
        <f t="shared" si="180"/>
        <v>2.6398888288815674</v>
      </c>
      <c r="BT123" s="61">
        <f t="shared" si="173"/>
        <v>2.0576399411963986E-2</v>
      </c>
      <c r="BU123" s="61">
        <f t="shared" si="174"/>
        <v>6.2972875202628479E-3</v>
      </c>
      <c r="BV123" s="61">
        <f t="shared" si="175"/>
        <v>0.110987416940228</v>
      </c>
      <c r="BW123" s="61">
        <f t="shared" si="176"/>
        <v>6.8223673297053986E-3</v>
      </c>
      <c r="BX123" s="61">
        <f t="shared" si="177"/>
        <v>2.3414822025647954E-2</v>
      </c>
      <c r="BY123" s="61">
        <f t="shared" si="172"/>
        <v>1.4787468020023514E-3</v>
      </c>
      <c r="BZ123" s="61" t="s">
        <v>188</v>
      </c>
      <c r="CA123" s="61">
        <f t="shared" si="149"/>
        <v>3.1809317526001217E-3</v>
      </c>
      <c r="CB123" s="61">
        <f t="shared" si="150"/>
        <v>6.4571519952683523E-2</v>
      </c>
      <c r="CC123" s="61">
        <f t="shared" si="151"/>
        <v>3.6234199187055977E-2</v>
      </c>
      <c r="CD123" s="61">
        <f t="shared" si="152"/>
        <v>1.3290296730966321E-2</v>
      </c>
      <c r="CE123" s="61">
        <f t="shared" si="153"/>
        <v>6.0006974072648184E-2</v>
      </c>
      <c r="CF123" s="61">
        <f t="shared" si="154"/>
        <v>1.334555051401898E-2</v>
      </c>
      <c r="CG123" s="61">
        <f t="shared" si="171"/>
        <v>3.8088585169406787E-3</v>
      </c>
      <c r="CH123" s="61">
        <f t="shared" si="155"/>
        <v>1.8710910030215768E-2</v>
      </c>
      <c r="CI123" s="61">
        <f t="shared" si="156"/>
        <v>2.4453097509668175E-3</v>
      </c>
      <c r="CJ123" s="61">
        <f t="shared" si="157"/>
        <v>1.694290336133257E-2</v>
      </c>
      <c r="CK123" s="61">
        <f t="shared" si="158"/>
        <v>3.376273891729432E-3</v>
      </c>
      <c r="CL123" s="61">
        <f t="shared" si="159"/>
        <v>1.0989848033099658E-2</v>
      </c>
      <c r="CM123" s="61">
        <f t="shared" si="160"/>
        <v>1.2485141946097995E-3</v>
      </c>
      <c r="CN123" s="61">
        <f t="shared" si="161"/>
        <v>1.1610193081991543E-2</v>
      </c>
      <c r="CO123" s="61">
        <f t="shared" si="162"/>
        <v>1.59435994776028E-3</v>
      </c>
      <c r="CP123" s="61">
        <f t="shared" si="170"/>
        <v>3.8825039029685043E-4</v>
      </c>
      <c r="CQ123" s="61">
        <f t="shared" si="168"/>
        <v>2.1160396897350137E-2</v>
      </c>
      <c r="CR123" s="61">
        <f t="shared" si="163"/>
        <v>3.4357646613238121E-3</v>
      </c>
      <c r="CS123" s="172">
        <f t="shared" si="179"/>
        <v>0.1796652110816645</v>
      </c>
      <c r="CT123" s="227"/>
      <c r="CU123" s="61" t="s">
        <v>188</v>
      </c>
      <c r="CV123" s="61">
        <f t="shared" si="137"/>
        <v>2.168143616799723</v>
      </c>
      <c r="CW123" s="61">
        <f t="shared" si="127"/>
        <v>0.30973480239996043</v>
      </c>
      <c r="CX123" s="61" t="s">
        <v>188</v>
      </c>
      <c r="CY123" s="61" t="s">
        <v>188</v>
      </c>
      <c r="CZ123" s="61">
        <f t="shared" si="138"/>
        <v>1.2389392095998417</v>
      </c>
      <c r="DA123" s="61">
        <f t="shared" si="139"/>
        <v>147.7435007447811</v>
      </c>
      <c r="DB123" s="61" t="s">
        <v>188</v>
      </c>
      <c r="DC123" s="61">
        <f t="shared" si="131"/>
        <v>1.5486740119998021</v>
      </c>
      <c r="DD123" s="61" t="s">
        <v>188</v>
      </c>
      <c r="DE123" s="61">
        <f t="shared" si="133"/>
        <v>13.628331305598257</v>
      </c>
      <c r="DF123" s="61">
        <f t="shared" si="134"/>
        <v>1.8584088143997626</v>
      </c>
      <c r="DG123" s="172">
        <f t="shared" si="135"/>
        <v>112.12399846878567</v>
      </c>
      <c r="DM123" s="28">
        <v>1.5486740119998021</v>
      </c>
      <c r="DN123" s="28">
        <v>2.5260050375474776</v>
      </c>
    </row>
    <row r="124" spans="1:118" s="73" customFormat="1">
      <c r="A124" s="231" t="s">
        <v>225</v>
      </c>
      <c r="B124" s="187">
        <v>9</v>
      </c>
      <c r="C124" s="187">
        <v>3</v>
      </c>
      <c r="D124" s="187">
        <v>4</v>
      </c>
      <c r="E124" s="74" t="s">
        <v>363</v>
      </c>
      <c r="F124" s="188" t="s">
        <v>393</v>
      </c>
      <c r="G124" s="75">
        <v>1.012</v>
      </c>
      <c r="H124" s="76">
        <v>30.515999999999998</v>
      </c>
      <c r="I124" s="75">
        <f t="shared" si="115"/>
        <v>30.154150197628457</v>
      </c>
      <c r="J124" s="76">
        <v>29.559055118110237</v>
      </c>
      <c r="K124" s="76">
        <f t="shared" si="165"/>
        <v>891.32818773147426</v>
      </c>
      <c r="L124" s="76">
        <v>10.050403225806452</v>
      </c>
      <c r="M124" s="76">
        <f t="shared" si="169"/>
        <v>303.06136841769728</v>
      </c>
      <c r="N124" s="189"/>
      <c r="O124" s="76">
        <v>0.48652634712032899</v>
      </c>
      <c r="P124" s="76">
        <v>9.2691805303888177</v>
      </c>
      <c r="Q124" s="76">
        <v>0.17952163907699933</v>
      </c>
      <c r="R124" s="76">
        <v>0.3027295838308991</v>
      </c>
      <c r="S124" s="76">
        <v>0.28223564429625175</v>
      </c>
      <c r="T124" s="76">
        <v>0.64448782616453082</v>
      </c>
      <c r="U124" s="76">
        <v>0.30791992654630324</v>
      </c>
      <c r="V124" s="76">
        <v>3.1873859483372695</v>
      </c>
      <c r="W124" s="76">
        <v>4.0339765871853811E-2</v>
      </c>
      <c r="X124" s="76">
        <v>2.7561892032636263E-2</v>
      </c>
      <c r="Y124" s="76">
        <v>0.13904655463727089</v>
      </c>
      <c r="Z124" s="76">
        <v>1.6293559014117043E-2</v>
      </c>
      <c r="AA124" s="76">
        <v>2.0862557189908072E-2</v>
      </c>
      <c r="AB124" s="76">
        <v>1.6366831989708102E-3</v>
      </c>
      <c r="AC124" s="76" t="s">
        <v>188</v>
      </c>
      <c r="AD124" s="76">
        <v>1.5913180176220273E-3</v>
      </c>
      <c r="AE124" s="76">
        <v>9.2595277475165064E-2</v>
      </c>
      <c r="AF124" s="76">
        <v>0.17410484343648855</v>
      </c>
      <c r="AG124" s="76">
        <v>2.6780357227252968E-2</v>
      </c>
      <c r="AH124" s="76">
        <v>0.11061235911530602</v>
      </c>
      <c r="AI124" s="76">
        <v>2.6591254572104938E-2</v>
      </c>
      <c r="AJ124" s="76">
        <v>6.9805877278843898E-3</v>
      </c>
      <c r="AK124" s="76">
        <v>2.6646092532785524E-2</v>
      </c>
      <c r="AL124" s="76">
        <v>4.0570783043645279E-3</v>
      </c>
      <c r="AM124" s="76">
        <v>2.5921675579174498E-2</v>
      </c>
      <c r="AN124" s="76">
        <v>4.9534883206800943E-3</v>
      </c>
      <c r="AO124" s="76">
        <v>1.4355936731973903E-2</v>
      </c>
      <c r="AP124" s="76">
        <v>1.8388435821789621E-3</v>
      </c>
      <c r="AQ124" s="76">
        <v>1.5409940682951748E-2</v>
      </c>
      <c r="AR124" s="76">
        <v>2.0163517021413403E-3</v>
      </c>
      <c r="AS124" s="76">
        <v>7.5733039225028148E-4</v>
      </c>
      <c r="AT124" s="76">
        <v>2.6551178404049677E-2</v>
      </c>
      <c r="AU124" s="76">
        <v>3.5042517935241638E-3</v>
      </c>
      <c r="AV124" s="189">
        <v>0.1455864004859157</v>
      </c>
      <c r="AW124" s="209"/>
      <c r="AX124" s="75" t="s">
        <v>188</v>
      </c>
      <c r="AY124" s="75">
        <v>1.7999999999999999E-2</v>
      </c>
      <c r="AZ124" s="75">
        <v>2E-3</v>
      </c>
      <c r="BA124" s="75" t="s">
        <v>188</v>
      </c>
      <c r="BB124" s="75" t="s">
        <v>188</v>
      </c>
      <c r="BC124" s="75" t="s">
        <v>188</v>
      </c>
      <c r="BD124" s="75">
        <v>0.54300000000000004</v>
      </c>
      <c r="BE124" s="75" t="s">
        <v>188</v>
      </c>
      <c r="BF124" s="75">
        <v>2.5000000000000001E-2</v>
      </c>
      <c r="BG124" s="75" t="s">
        <v>188</v>
      </c>
      <c r="BH124" s="75">
        <v>4.1000000000000002E-2</v>
      </c>
      <c r="BI124" s="75">
        <v>6.0000000000000001E-3</v>
      </c>
      <c r="BJ124" s="217">
        <v>0.36899999999999999</v>
      </c>
      <c r="BK124" s="143"/>
      <c r="BL124" s="89">
        <f t="shared" si="142"/>
        <v>0.43365464726237701</v>
      </c>
      <c r="BM124" s="89">
        <f t="shared" si="166"/>
        <v>8.2618818839073302</v>
      </c>
      <c r="BN124" s="89">
        <f t="shared" si="167"/>
        <v>0.16001269721708561</v>
      </c>
      <c r="BO124" s="89">
        <f t="shared" si="164"/>
        <v>0.2698314113286987</v>
      </c>
      <c r="BP124" s="89">
        <f t="shared" si="181"/>
        <v>0.2515645853438031</v>
      </c>
      <c r="BQ124" s="89">
        <f t="shared" si="178"/>
        <v>0.5744501661102287</v>
      </c>
      <c r="BR124" s="89">
        <f t="shared" si="140"/>
        <v>0.27445771009492514</v>
      </c>
      <c r="BS124" s="89">
        <f t="shared" si="180"/>
        <v>2.8410069409322252</v>
      </c>
      <c r="BT124" s="89">
        <f t="shared" si="173"/>
        <v>3.5955970408071428E-2</v>
      </c>
      <c r="BU124" s="89">
        <f t="shared" si="174"/>
        <v>2.4566691275900242E-2</v>
      </c>
      <c r="BV124" s="89">
        <f t="shared" si="175"/>
        <v>0.12393611355514407</v>
      </c>
      <c r="BW124" s="89">
        <f t="shared" si="176"/>
        <v>1.4522908427748771E-2</v>
      </c>
      <c r="BX124" s="89">
        <f t="shared" si="177"/>
        <v>1.8595385291525001E-2</v>
      </c>
      <c r="BY124" s="89">
        <f t="shared" si="172"/>
        <v>1.4588218696292041E-3</v>
      </c>
      <c r="BZ124" s="89" t="s">
        <v>188</v>
      </c>
      <c r="CA124" s="89">
        <f t="shared" si="149"/>
        <v>1.4183866047514839E-3</v>
      </c>
      <c r="CB124" s="89">
        <f t="shared" si="150"/>
        <v>8.2532780864431873E-2</v>
      </c>
      <c r="CC124" s="89">
        <f t="shared" si="151"/>
        <v>0.15518455457551741</v>
      </c>
      <c r="CD124" s="89">
        <f t="shared" si="152"/>
        <v>2.3870087274168877E-2</v>
      </c>
      <c r="CE124" s="89">
        <f t="shared" si="153"/>
        <v>9.8591913590948738E-2</v>
      </c>
      <c r="CF124" s="89">
        <f t="shared" si="154"/>
        <v>2.3701534747260573E-2</v>
      </c>
      <c r="CG124" s="89">
        <f t="shared" si="171"/>
        <v>6.2219946087957627E-3</v>
      </c>
      <c r="CH124" s="89">
        <f t="shared" si="155"/>
        <v>2.3750413367372891E-2</v>
      </c>
      <c r="CI124" s="89">
        <f t="shared" si="156"/>
        <v>3.6161882525139171E-3</v>
      </c>
      <c r="CJ124" s="89">
        <f t="shared" si="157"/>
        <v>2.3104720116948817E-2</v>
      </c>
      <c r="CK124" s="89">
        <f t="shared" si="158"/>
        <v>4.4151837678208117E-3</v>
      </c>
      <c r="CL124" s="89">
        <f t="shared" si="159"/>
        <v>1.2795851070498004E-2</v>
      </c>
      <c r="CM124" s="89">
        <f t="shared" si="160"/>
        <v>1.6390131176252265E-3</v>
      </c>
      <c r="CN124" s="89">
        <f t="shared" si="161"/>
        <v>1.3735314501984898E-2</v>
      </c>
      <c r="CO124" s="89">
        <f t="shared" si="162"/>
        <v>1.7972311084989143E-3</v>
      </c>
      <c r="CP124" s="89">
        <f t="shared" si="170"/>
        <v>6.7502992603840997E-4</v>
      </c>
      <c r="CQ124" s="89">
        <f t="shared" si="168"/>
        <v>2.3665813729016653E-2</v>
      </c>
      <c r="CR124" s="89">
        <f t="shared" si="163"/>
        <v>3.1234384004766615E-3</v>
      </c>
      <c r="CS124" s="190">
        <f t="shared" si="179"/>
        <v>0.12976526250345988</v>
      </c>
      <c r="CT124" s="228"/>
      <c r="CU124" s="89" t="s">
        <v>188</v>
      </c>
      <c r="CV124" s="89">
        <f t="shared" si="137"/>
        <v>5.4551046315185507</v>
      </c>
      <c r="CW124" s="89">
        <f t="shared" si="127"/>
        <v>0.60612273683539453</v>
      </c>
      <c r="CX124" s="89" t="s">
        <v>188</v>
      </c>
      <c r="CY124" s="89" t="s">
        <v>188</v>
      </c>
      <c r="CZ124" s="89" t="s">
        <v>188</v>
      </c>
      <c r="DA124" s="89">
        <f t="shared" si="139"/>
        <v>164.56232305080962</v>
      </c>
      <c r="DB124" s="89" t="s">
        <v>188</v>
      </c>
      <c r="DC124" s="89">
        <f t="shared" si="131"/>
        <v>7.576534210442432</v>
      </c>
      <c r="DD124" s="89" t="s">
        <v>188</v>
      </c>
      <c r="DE124" s="89">
        <f t="shared" si="133"/>
        <v>12.425516105125588</v>
      </c>
      <c r="DF124" s="89">
        <f t="shared" si="134"/>
        <v>1.8183682105061838</v>
      </c>
      <c r="DG124" s="190">
        <f t="shared" si="135"/>
        <v>111.8296449461303</v>
      </c>
      <c r="DM124" s="73">
        <v>7.576534210442432</v>
      </c>
      <c r="DN124" s="73">
        <v>8.2618818839073302</v>
      </c>
    </row>
    <row r="125" spans="1:118" s="32" customFormat="1">
      <c r="A125" s="31" t="s">
        <v>262</v>
      </c>
      <c r="B125" s="158">
        <v>0</v>
      </c>
      <c r="C125" s="158">
        <v>1</v>
      </c>
      <c r="D125" s="158">
        <v>5</v>
      </c>
      <c r="E125" s="33" t="s">
        <v>394</v>
      </c>
      <c r="F125" s="34" t="s">
        <v>395</v>
      </c>
      <c r="G125" s="48">
        <v>1.0089999999999999</v>
      </c>
      <c r="H125" s="48">
        <v>30.266999999999999</v>
      </c>
      <c r="I125" s="48">
        <f t="shared" si="115"/>
        <v>29.997026759167497</v>
      </c>
      <c r="J125" s="41">
        <v>1</v>
      </c>
      <c r="K125" s="41">
        <f t="shared" si="165"/>
        <v>29.997026759167497</v>
      </c>
      <c r="L125" s="41">
        <v>1</v>
      </c>
      <c r="M125" s="41">
        <f t="shared" si="169"/>
        <v>29.997026759167497</v>
      </c>
      <c r="N125" s="151"/>
      <c r="O125" s="41">
        <v>59.916465160000001</v>
      </c>
      <c r="P125" s="41">
        <v>2406.4564959999998</v>
      </c>
      <c r="Q125" s="41">
        <v>123.12132130000001</v>
      </c>
      <c r="R125" s="41">
        <v>55.000656909999996</v>
      </c>
      <c r="S125" s="41">
        <v>127.8387475</v>
      </c>
      <c r="T125" s="41">
        <v>429.8799952</v>
      </c>
      <c r="U125" s="41">
        <v>401.35859360000001</v>
      </c>
      <c r="V125" s="41">
        <v>1325.0013939999999</v>
      </c>
      <c r="W125" s="41">
        <v>91.12881797</v>
      </c>
      <c r="X125" s="41">
        <v>96.400745020000002</v>
      </c>
      <c r="Y125" s="41">
        <v>188.2783001</v>
      </c>
      <c r="Z125" s="41">
        <v>329.97200509999999</v>
      </c>
      <c r="AA125" s="41">
        <v>22.71305396</v>
      </c>
      <c r="AB125" s="41">
        <v>7.6788946310000004</v>
      </c>
      <c r="AC125" s="41">
        <v>9.7456414739999992</v>
      </c>
      <c r="AD125" s="41">
        <v>7.5417909889999999</v>
      </c>
      <c r="AE125" s="41">
        <v>449.03113450000001</v>
      </c>
      <c r="AF125" s="41">
        <v>1010.036739</v>
      </c>
      <c r="AG125" s="41">
        <v>115.94801889999999</v>
      </c>
      <c r="AH125" s="41">
        <v>454.47874569999999</v>
      </c>
      <c r="AI125" s="41">
        <v>86.849379429999999</v>
      </c>
      <c r="AJ125" s="41">
        <v>16.844270850000001</v>
      </c>
      <c r="AK125" s="41">
        <v>82.004659930000003</v>
      </c>
      <c r="AL125" s="41">
        <v>12.80644528</v>
      </c>
      <c r="AM125" s="41">
        <v>54.952836310000002</v>
      </c>
      <c r="AN125" s="41">
        <v>6.2321675320000001</v>
      </c>
      <c r="AO125" s="41">
        <v>20.335205269999999</v>
      </c>
      <c r="AP125" s="41" t="s">
        <v>188</v>
      </c>
      <c r="AQ125" s="41">
        <v>12.10282406</v>
      </c>
      <c r="AR125" s="41">
        <v>0.73183046600000001</v>
      </c>
      <c r="AS125" s="41">
        <v>19.553571389999998</v>
      </c>
      <c r="AT125" s="41">
        <v>14.999744979999999</v>
      </c>
      <c r="AU125" s="41">
        <v>7.6889706970000002</v>
      </c>
      <c r="AV125" s="151">
        <v>25.96157887</v>
      </c>
      <c r="AW125" s="210"/>
      <c r="AX125" s="48">
        <v>0.26300000000000001</v>
      </c>
      <c r="AY125" s="48">
        <v>60.978000000000002</v>
      </c>
      <c r="AZ125" s="48">
        <v>4.2000000000000003E-2</v>
      </c>
      <c r="BA125" s="48">
        <v>1.345</v>
      </c>
      <c r="BB125" s="48">
        <v>0.26400000000000001</v>
      </c>
      <c r="BC125" s="48">
        <v>8.2669999999999995</v>
      </c>
      <c r="BD125" s="48">
        <v>63.597000000000001</v>
      </c>
      <c r="BE125" s="48">
        <v>0.35899999999999999</v>
      </c>
      <c r="BF125" s="48">
        <v>2.355</v>
      </c>
      <c r="BG125" s="48">
        <v>60.368000000000002</v>
      </c>
      <c r="BH125" s="48">
        <v>7.0519999999999996</v>
      </c>
      <c r="BI125" s="48">
        <v>14.367000000000001</v>
      </c>
      <c r="BJ125" s="218">
        <v>49.103000000000002</v>
      </c>
      <c r="BK125" s="223"/>
      <c r="BL125" s="62">
        <f t="shared" si="142"/>
        <v>1.7973158087192471</v>
      </c>
      <c r="BM125" s="62">
        <f t="shared" si="166"/>
        <v>72.186539905284448</v>
      </c>
      <c r="BN125" s="62">
        <f t="shared" si="167"/>
        <v>3.6932735696601595</v>
      </c>
      <c r="BO125" s="62">
        <f t="shared" si="164"/>
        <v>1.6498561771010607</v>
      </c>
      <c r="BP125" s="62">
        <f t="shared" si="181"/>
        <v>3.8347823296159569</v>
      </c>
      <c r="BQ125" s="62">
        <f t="shared" si="178"/>
        <v>12.895121719245195</v>
      </c>
      <c r="BR125" s="62">
        <f t="shared" ref="BR125:BR154" si="182">(U125*$K125)/1000</f>
        <v>12.039564472241032</v>
      </c>
      <c r="BS125" s="62">
        <f t="shared" si="180"/>
        <v>39.746102271752235</v>
      </c>
      <c r="BT125" s="62">
        <f t="shared" si="173"/>
        <v>2.7335935911773941</v>
      </c>
      <c r="BU125" s="62">
        <f t="shared" si="174"/>
        <v>2.8917357279686229</v>
      </c>
      <c r="BV125" s="62">
        <f t="shared" si="175"/>
        <v>5.6477892062702688</v>
      </c>
      <c r="BW125" s="62">
        <f t="shared" si="176"/>
        <v>9.8981790667608536</v>
      </c>
      <c r="BX125" s="62">
        <f t="shared" si="177"/>
        <v>0.6813240874205353</v>
      </c>
      <c r="BY125" s="62">
        <f t="shared" si="172"/>
        <v>0.23034400772693461</v>
      </c>
      <c r="BZ125" s="62">
        <f t="shared" ref="BZ125:BZ154" si="183">(AC125*$K125)/1000</f>
        <v>0.29234026808083052</v>
      </c>
      <c r="CA125" s="62">
        <f t="shared" si="149"/>
        <v>0.22623130610908129</v>
      </c>
      <c r="CB125" s="62">
        <f t="shared" si="150"/>
        <v>13.469598957295839</v>
      </c>
      <c r="CC125" s="62">
        <f t="shared" si="151"/>
        <v>30.298099087525276</v>
      </c>
      <c r="CD125" s="62">
        <f t="shared" si="152"/>
        <v>3.4780958256157586</v>
      </c>
      <c r="CE125" s="62">
        <f t="shared" si="153"/>
        <v>13.63301109623578</v>
      </c>
      <c r="CF125" s="62">
        <f t="shared" si="154"/>
        <v>2.6052231587788008</v>
      </c>
      <c r="CG125" s="62">
        <f t="shared" si="171"/>
        <v>0.50527804342611504</v>
      </c>
      <c r="CH125" s="62">
        <f t="shared" ref="CH125:CH139" si="184">(AK125*$K125)/1000</f>
        <v>2.459895978296641</v>
      </c>
      <c r="CI125" s="62">
        <f t="shared" ref="CI125:CI139" si="185">(AL125*$K125)/1000</f>
        <v>0.38415528175397429</v>
      </c>
      <c r="CJ125" s="62">
        <f t="shared" ref="CJ125:CJ139" si="186">(AM125*$K125)/1000</f>
        <v>1.6484217012832214</v>
      </c>
      <c r="CK125" s="62">
        <f t="shared" ref="CK125:CK139" si="187">(AN125*$K125)/1000</f>
        <v>0.18694649622501885</v>
      </c>
      <c r="CL125" s="62">
        <f t="shared" ref="CL125:CL139" si="188">(AO125*$K125)/1000</f>
        <v>0.60999569663735387</v>
      </c>
      <c r="CM125" s="62" t="s">
        <v>188</v>
      </c>
      <c r="CN125" s="62">
        <f t="shared" ref="CN125:CO127" si="189">(AQ125*$K125)/1000</f>
        <v>0.36304873718931618</v>
      </c>
      <c r="CO125" s="62">
        <f t="shared" si="189"/>
        <v>2.1952738071776019E-2</v>
      </c>
      <c r="CP125" s="62">
        <f t="shared" si="170"/>
        <v>0.58654900422312195</v>
      </c>
      <c r="CQ125" s="62">
        <f t="shared" si="168"/>
        <v>0.44994775154574829</v>
      </c>
      <c r="CR125" s="62">
        <f t="shared" si="163"/>
        <v>0.23064625974836378</v>
      </c>
      <c r="CS125" s="173">
        <f t="shared" si="179"/>
        <v>0.77877017607362742</v>
      </c>
      <c r="CT125" s="229"/>
      <c r="CU125" s="62">
        <f t="shared" si="114"/>
        <v>7.8892180376610517</v>
      </c>
      <c r="CV125" s="62">
        <f t="shared" si="137"/>
        <v>1829.1586977205156</v>
      </c>
      <c r="CW125" s="62">
        <f t="shared" si="127"/>
        <v>1.259875123885035</v>
      </c>
      <c r="CX125" s="62">
        <f t="shared" si="128"/>
        <v>40.346000991080281</v>
      </c>
      <c r="CY125" s="62">
        <f t="shared" si="129"/>
        <v>7.9192150644202197</v>
      </c>
      <c r="CZ125" s="62">
        <f t="shared" si="138"/>
        <v>247.98542021803769</v>
      </c>
      <c r="DA125" s="62">
        <f t="shared" si="139"/>
        <v>1907.7209108027753</v>
      </c>
      <c r="DB125" s="62">
        <f t="shared" si="130"/>
        <v>10.768932606541131</v>
      </c>
      <c r="DC125" s="62">
        <f t="shared" si="131"/>
        <v>70.64299801783946</v>
      </c>
      <c r="DD125" s="62">
        <f t="shared" si="132"/>
        <v>1810.8605113974236</v>
      </c>
      <c r="DE125" s="62">
        <f t="shared" si="133"/>
        <v>211.53903270564916</v>
      </c>
      <c r="DF125" s="62">
        <f t="shared" si="134"/>
        <v>430.96728344895945</v>
      </c>
      <c r="DG125" s="173">
        <f t="shared" si="135"/>
        <v>1472.9440049554016</v>
      </c>
      <c r="DM125" s="32">
        <v>70.64299801783946</v>
      </c>
      <c r="DN125" s="32">
        <v>72.186539905284448</v>
      </c>
    </row>
    <row r="126" spans="1:118" s="31" customFormat="1">
      <c r="A126" s="31" t="s">
        <v>262</v>
      </c>
      <c r="B126" s="158">
        <v>0</v>
      </c>
      <c r="C126" s="158">
        <v>2</v>
      </c>
      <c r="D126" s="158">
        <v>5</v>
      </c>
      <c r="E126" s="33" t="s">
        <v>394</v>
      </c>
      <c r="F126" s="34" t="s">
        <v>396</v>
      </c>
      <c r="G126" s="48">
        <v>1</v>
      </c>
      <c r="H126" s="48">
        <v>30.266999999999999</v>
      </c>
      <c r="I126" s="48">
        <f t="shared" si="115"/>
        <v>30.266999999999999</v>
      </c>
      <c r="J126" s="41">
        <v>1</v>
      </c>
      <c r="K126" s="41">
        <f t="shared" si="165"/>
        <v>30.266999999999999</v>
      </c>
      <c r="L126" s="41">
        <v>1</v>
      </c>
      <c r="M126" s="41">
        <f t="shared" si="169"/>
        <v>30.266999999999999</v>
      </c>
      <c r="N126" s="151"/>
      <c r="O126" s="41">
        <v>63.116370500000002</v>
      </c>
      <c r="P126" s="41">
        <v>3788.7422139999999</v>
      </c>
      <c r="Q126" s="41">
        <v>81.940071939999996</v>
      </c>
      <c r="R126" s="41">
        <v>42.388955490000001</v>
      </c>
      <c r="S126" s="41">
        <v>129.90314069999999</v>
      </c>
      <c r="T126" s="41">
        <v>434.66771849999998</v>
      </c>
      <c r="U126" s="41">
        <v>421.20943540000002</v>
      </c>
      <c r="V126" s="41">
        <v>1376.5996399999999</v>
      </c>
      <c r="W126" s="41">
        <v>95.967212549999999</v>
      </c>
      <c r="X126" s="41">
        <v>102.5804254</v>
      </c>
      <c r="Y126" s="41">
        <v>201.35313099999999</v>
      </c>
      <c r="Z126" s="41">
        <v>374.57540979999999</v>
      </c>
      <c r="AA126" s="41">
        <v>24.461117789999999</v>
      </c>
      <c r="AB126" s="41">
        <v>7.6349800229999998</v>
      </c>
      <c r="AC126" s="41">
        <v>9.8509568919999992</v>
      </c>
      <c r="AD126" s="41">
        <v>7.7164179390000003</v>
      </c>
      <c r="AE126" s="41">
        <v>489.04344650000002</v>
      </c>
      <c r="AF126" s="41">
        <v>1107.254216</v>
      </c>
      <c r="AG126" s="41">
        <v>127.4168239</v>
      </c>
      <c r="AH126" s="41">
        <v>500.390173</v>
      </c>
      <c r="AI126" s="41">
        <v>96.017322890000003</v>
      </c>
      <c r="AJ126" s="41">
        <v>18.686776739999999</v>
      </c>
      <c r="AK126" s="41">
        <v>90.663572189999996</v>
      </c>
      <c r="AL126" s="41">
        <v>13.787919</v>
      </c>
      <c r="AM126" s="41">
        <v>60.135141590000003</v>
      </c>
      <c r="AN126" s="41">
        <v>7.1815916629999998</v>
      </c>
      <c r="AO126" s="41">
        <v>22.78183275</v>
      </c>
      <c r="AP126" s="41" t="s">
        <v>188</v>
      </c>
      <c r="AQ126" s="41">
        <v>13.68212742</v>
      </c>
      <c r="AR126" s="41">
        <v>0.91669186499999999</v>
      </c>
      <c r="AS126" s="41">
        <v>21.332322569999999</v>
      </c>
      <c r="AT126" s="41">
        <v>12.906561719999999</v>
      </c>
      <c r="AU126" s="41">
        <v>7.7016953499999996</v>
      </c>
      <c r="AV126" s="151">
        <v>28.17293724</v>
      </c>
      <c r="AW126" s="208"/>
      <c r="AX126" s="48">
        <v>0.249</v>
      </c>
      <c r="AY126" s="48">
        <v>55.335000000000001</v>
      </c>
      <c r="AZ126" s="48">
        <v>3.3000000000000002E-2</v>
      </c>
      <c r="BA126" s="48">
        <v>1.2829999999999999</v>
      </c>
      <c r="BB126" s="48">
        <v>0.20699999999999999</v>
      </c>
      <c r="BC126" s="48">
        <v>7.8369999999999997</v>
      </c>
      <c r="BD126" s="48">
        <v>60.387</v>
      </c>
      <c r="BE126" s="48">
        <v>0.32200000000000001</v>
      </c>
      <c r="BF126" s="48">
        <v>3.5720000000000001</v>
      </c>
      <c r="BG126" s="48">
        <v>51.381999999999998</v>
      </c>
      <c r="BH126" s="48">
        <v>4.968</v>
      </c>
      <c r="BI126" s="48">
        <v>11.957000000000001</v>
      </c>
      <c r="BJ126" s="218">
        <v>41.872999999999998</v>
      </c>
      <c r="BK126" s="139"/>
      <c r="BL126" s="62">
        <f t="shared" si="142"/>
        <v>1.9103431859235001</v>
      </c>
      <c r="BM126" s="62">
        <f t="shared" si="166"/>
        <v>114.67386059113799</v>
      </c>
      <c r="BN126" s="62">
        <f t="shared" si="167"/>
        <v>2.4800801574079796</v>
      </c>
      <c r="BO126" s="62">
        <f t="shared" si="164"/>
        <v>1.28298651581583</v>
      </c>
      <c r="BP126" s="62">
        <f t="shared" si="181"/>
        <v>3.9317783595668998</v>
      </c>
      <c r="BQ126" s="62">
        <f t="shared" si="178"/>
        <v>13.156087835839498</v>
      </c>
      <c r="BR126" s="62">
        <f t="shared" si="182"/>
        <v>12.748745981251801</v>
      </c>
      <c r="BS126" s="62">
        <f t="shared" si="180"/>
        <v>41.665541303879998</v>
      </c>
      <c r="BT126" s="62">
        <f t="shared" si="173"/>
        <v>2.9046396222508504</v>
      </c>
      <c r="BU126" s="62">
        <f t="shared" si="174"/>
        <v>3.1048017355817996</v>
      </c>
      <c r="BV126" s="62">
        <f t="shared" si="175"/>
        <v>6.094355215977</v>
      </c>
      <c r="BW126" s="62">
        <f t="shared" si="176"/>
        <v>11.3372739284166</v>
      </c>
      <c r="BX126" s="62">
        <f t="shared" si="177"/>
        <v>0.74036465214992997</v>
      </c>
      <c r="BY126" s="62">
        <f t="shared" si="172"/>
        <v>0.231087940356141</v>
      </c>
      <c r="BZ126" s="62">
        <f t="shared" si="183"/>
        <v>0.29815891225016394</v>
      </c>
      <c r="CA126" s="62">
        <f t="shared" si="149"/>
        <v>0.23355282175971301</v>
      </c>
      <c r="CB126" s="62">
        <f t="shared" si="150"/>
        <v>14.8018779952155</v>
      </c>
      <c r="CC126" s="62">
        <f t="shared" si="151"/>
        <v>33.513263355672002</v>
      </c>
      <c r="CD126" s="62">
        <f t="shared" si="152"/>
        <v>3.8565250089812997</v>
      </c>
      <c r="CE126" s="62">
        <f t="shared" si="153"/>
        <v>15.145309366191</v>
      </c>
      <c r="CF126" s="62">
        <f t="shared" si="154"/>
        <v>2.90615631191163</v>
      </c>
      <c r="CG126" s="62">
        <f t="shared" si="171"/>
        <v>0.56559267158957993</v>
      </c>
      <c r="CH126" s="62">
        <f t="shared" si="184"/>
        <v>2.7441143394747303</v>
      </c>
      <c r="CI126" s="62">
        <f t="shared" si="185"/>
        <v>0.41731894437300004</v>
      </c>
      <c r="CJ126" s="62">
        <f t="shared" si="186"/>
        <v>1.8201103305045301</v>
      </c>
      <c r="CK126" s="62">
        <f t="shared" si="187"/>
        <v>0.21736523486402101</v>
      </c>
      <c r="CL126" s="62">
        <f t="shared" si="188"/>
        <v>0.68953773184424993</v>
      </c>
      <c r="CM126" s="62" t="s">
        <v>188</v>
      </c>
      <c r="CN126" s="62">
        <f t="shared" si="189"/>
        <v>0.41411695062114001</v>
      </c>
      <c r="CO126" s="62">
        <f t="shared" si="189"/>
        <v>2.7745512677954998E-2</v>
      </c>
      <c r="CP126" s="62">
        <f t="shared" si="170"/>
        <v>0.64566540722618992</v>
      </c>
      <c r="CQ126" s="62">
        <f t="shared" si="168"/>
        <v>0.39064290357923992</v>
      </c>
      <c r="CR126" s="62">
        <f t="shared" si="163"/>
        <v>0.23310721315844998</v>
      </c>
      <c r="CS126" s="173">
        <f t="shared" si="179"/>
        <v>0.85271029144307997</v>
      </c>
      <c r="CT126" s="227"/>
      <c r="CU126" s="62">
        <f t="shared" si="114"/>
        <v>7.5364829999999996</v>
      </c>
      <c r="CV126" s="62">
        <f t="shared" si="137"/>
        <v>1674.824445</v>
      </c>
      <c r="CW126" s="62">
        <f t="shared" si="127"/>
        <v>0.998811</v>
      </c>
      <c r="CX126" s="62">
        <f t="shared" si="128"/>
        <v>38.832560999999998</v>
      </c>
      <c r="CY126" s="62">
        <f t="shared" si="129"/>
        <v>6.265269</v>
      </c>
      <c r="CZ126" s="62">
        <f t="shared" si="138"/>
        <v>237.20247899999998</v>
      </c>
      <c r="DA126" s="62">
        <f t="shared" si="139"/>
        <v>1827.7333289999999</v>
      </c>
      <c r="DB126" s="62">
        <f t="shared" si="130"/>
        <v>9.7459740000000004</v>
      </c>
      <c r="DC126" s="62">
        <f t="shared" si="131"/>
        <v>108.113724</v>
      </c>
      <c r="DD126" s="62">
        <f t="shared" si="132"/>
        <v>1555.1789939999999</v>
      </c>
      <c r="DE126" s="62">
        <f t="shared" si="133"/>
        <v>150.366456</v>
      </c>
      <c r="DF126" s="62">
        <f t="shared" si="134"/>
        <v>361.90251900000004</v>
      </c>
      <c r="DG126" s="173">
        <f t="shared" si="135"/>
        <v>1267.370091</v>
      </c>
      <c r="DM126" s="31">
        <v>108.113724</v>
      </c>
      <c r="DN126" s="31">
        <v>114.67386059113799</v>
      </c>
    </row>
    <row r="127" spans="1:118" s="31" customFormat="1">
      <c r="A127" s="31" t="s">
        <v>262</v>
      </c>
      <c r="B127" s="158">
        <v>0</v>
      </c>
      <c r="C127" s="158">
        <v>3</v>
      </c>
      <c r="D127" s="158">
        <v>5</v>
      </c>
      <c r="E127" s="33" t="s">
        <v>394</v>
      </c>
      <c r="F127" s="34" t="s">
        <v>397</v>
      </c>
      <c r="G127" s="48">
        <v>1.008</v>
      </c>
      <c r="H127" s="48">
        <v>30.266999999999999</v>
      </c>
      <c r="I127" s="48">
        <f t="shared" si="115"/>
        <v>30.026785714285715</v>
      </c>
      <c r="J127" s="41">
        <v>1</v>
      </c>
      <c r="K127" s="41">
        <f t="shared" si="165"/>
        <v>30.026785714285715</v>
      </c>
      <c r="L127" s="41">
        <v>1</v>
      </c>
      <c r="M127" s="41">
        <f t="shared" si="169"/>
        <v>30.026785714285715</v>
      </c>
      <c r="N127" s="151"/>
      <c r="O127" s="41">
        <v>62.408410539999998</v>
      </c>
      <c r="P127" s="41">
        <v>3677.549622</v>
      </c>
      <c r="Q127" s="41">
        <v>87.47861949</v>
      </c>
      <c r="R127" s="41">
        <v>47.131174489999999</v>
      </c>
      <c r="S127" s="41">
        <v>134.6254438</v>
      </c>
      <c r="T127" s="41">
        <v>447.7626176</v>
      </c>
      <c r="U127" s="41">
        <v>443.24198000000001</v>
      </c>
      <c r="V127" s="41">
        <v>1402.2987659999999</v>
      </c>
      <c r="W127" s="41">
        <v>89.929081909999994</v>
      </c>
      <c r="X127" s="41">
        <v>94.146862119999994</v>
      </c>
      <c r="Y127" s="41">
        <v>185.3895924</v>
      </c>
      <c r="Z127" s="41">
        <v>359.4420452</v>
      </c>
      <c r="AA127" s="41">
        <v>25.62562157</v>
      </c>
      <c r="AB127" s="41">
        <v>7.7205537020000001</v>
      </c>
      <c r="AC127" s="41">
        <v>9.6981518139999991</v>
      </c>
      <c r="AD127" s="41">
        <v>7.6165333630000003</v>
      </c>
      <c r="AE127" s="41">
        <v>441.3207213</v>
      </c>
      <c r="AF127" s="41">
        <v>1003.153135</v>
      </c>
      <c r="AG127" s="41">
        <v>114.64588329999999</v>
      </c>
      <c r="AH127" s="41">
        <v>447.28376500000002</v>
      </c>
      <c r="AI127" s="41">
        <v>87.186138450000001</v>
      </c>
      <c r="AJ127" s="41">
        <v>16.874801099999999</v>
      </c>
      <c r="AK127" s="41">
        <v>83.061227590000001</v>
      </c>
      <c r="AL127" s="41">
        <v>12.966677519999999</v>
      </c>
      <c r="AM127" s="41">
        <v>55.370460440000002</v>
      </c>
      <c r="AN127" s="41">
        <v>6.4499749289999997</v>
      </c>
      <c r="AO127" s="41">
        <v>20.938552560000002</v>
      </c>
      <c r="AP127" s="41" t="s">
        <v>188</v>
      </c>
      <c r="AQ127" s="41">
        <v>12.665530159999999</v>
      </c>
      <c r="AR127" s="41">
        <v>0.78663885300000003</v>
      </c>
      <c r="AS127" s="41">
        <v>20.797408109999999</v>
      </c>
      <c r="AT127" s="41">
        <v>12.50997424</v>
      </c>
      <c r="AU127" s="41">
        <v>7.7375920630000001</v>
      </c>
      <c r="AV127" s="151">
        <v>26.419316439999999</v>
      </c>
      <c r="AW127" s="208"/>
      <c r="AX127" s="48">
        <v>0.26400000000000001</v>
      </c>
      <c r="AY127" s="48">
        <v>58.941000000000003</v>
      </c>
      <c r="AZ127" s="48">
        <v>3.6999999999999998E-2</v>
      </c>
      <c r="BA127" s="48">
        <v>1.3360000000000001</v>
      </c>
      <c r="BB127" s="48">
        <v>0.253</v>
      </c>
      <c r="BC127" s="48">
        <v>8.9320000000000004</v>
      </c>
      <c r="BD127" s="48">
        <v>62.578000000000003</v>
      </c>
      <c r="BE127" s="48">
        <v>0.312</v>
      </c>
      <c r="BF127" s="48">
        <v>3.6339999999999999</v>
      </c>
      <c r="BG127" s="48">
        <v>53.551000000000002</v>
      </c>
      <c r="BH127" s="48">
        <v>6.9089999999999998</v>
      </c>
      <c r="BI127" s="48">
        <v>14.217000000000001</v>
      </c>
      <c r="BJ127" s="218">
        <v>48.814</v>
      </c>
      <c r="BK127" s="139"/>
      <c r="BL127" s="62">
        <f t="shared" ref="BL127:BL154" si="190">(O127*$K127)/1000</f>
        <v>1.87392397005375</v>
      </c>
      <c r="BM127" s="62">
        <f t="shared" si="166"/>
        <v>110.42499445344643</v>
      </c>
      <c r="BN127" s="62">
        <f t="shared" si="167"/>
        <v>2.6267017620077682</v>
      </c>
      <c r="BO127" s="62">
        <f t="shared" si="164"/>
        <v>1.4151976768738392</v>
      </c>
      <c r="BP127" s="62">
        <f t="shared" si="181"/>
        <v>4.0423693526732141</v>
      </c>
      <c r="BQ127" s="62">
        <f t="shared" si="178"/>
        <v>13.444872169542858</v>
      </c>
      <c r="BR127" s="62">
        <f t="shared" si="182"/>
        <v>13.309131953035715</v>
      </c>
      <c r="BS127" s="62">
        <f t="shared" si="180"/>
        <v>42.106524554089283</v>
      </c>
      <c r="BT127" s="62">
        <f t="shared" si="173"/>
        <v>2.7002812719940179</v>
      </c>
      <c r="BU127" s="62">
        <f t="shared" si="174"/>
        <v>2.8269276545496429</v>
      </c>
      <c r="BV127" s="62">
        <f t="shared" si="175"/>
        <v>5.5666535646535715</v>
      </c>
      <c r="BW127" s="62">
        <f t="shared" si="176"/>
        <v>10.792889267925</v>
      </c>
      <c r="BX127" s="62">
        <f t="shared" si="177"/>
        <v>0.76945504767776784</v>
      </c>
      <c r="BY127" s="62">
        <f t="shared" si="172"/>
        <v>0.23182341160558928</v>
      </c>
      <c r="BZ127" s="62">
        <f t="shared" si="183"/>
        <v>0.29120432634358928</v>
      </c>
      <c r="CA127" s="62">
        <f t="shared" ref="CA127:CA154" si="191">(AD127*$K127)/1000</f>
        <v>0.22870001517650895</v>
      </c>
      <c r="CB127" s="62">
        <f t="shared" ref="CB127:CB154" si="192">(AE127*$K127)/1000</f>
        <v>13.251442729749108</v>
      </c>
      <c r="CC127" s="62">
        <f t="shared" ref="CC127:CC154" si="193">(AF127*$K127)/1000</f>
        <v>30.121464223258929</v>
      </c>
      <c r="CD127" s="62">
        <f t="shared" ref="CD127:CD154" si="194">(AG127*$K127)/1000</f>
        <v>3.442447370874107</v>
      </c>
      <c r="CE127" s="62">
        <f t="shared" ref="CE127:CE154" si="195">(AH127*$K127)/1000</f>
        <v>13.43049376513393</v>
      </c>
      <c r="CF127" s="62">
        <f t="shared" ref="CF127:CF154" si="196">(AI127*$K127)/1000</f>
        <v>2.6179194964941965</v>
      </c>
      <c r="CG127" s="62">
        <f t="shared" si="171"/>
        <v>0.50669603660089291</v>
      </c>
      <c r="CH127" s="62">
        <f t="shared" si="184"/>
        <v>2.4940616820104466</v>
      </c>
      <c r="CI127" s="62">
        <f t="shared" si="185"/>
        <v>0.38934764731928573</v>
      </c>
      <c r="CJ127" s="62">
        <f t="shared" si="186"/>
        <v>1.6625969505332143</v>
      </c>
      <c r="CK127" s="62">
        <f t="shared" si="187"/>
        <v>0.19367201505559822</v>
      </c>
      <c r="CL127" s="62">
        <f t="shared" si="188"/>
        <v>0.62871743088642862</v>
      </c>
      <c r="CM127" s="62" t="s">
        <v>188</v>
      </c>
      <c r="CN127" s="62">
        <f t="shared" si="189"/>
        <v>0.38030516007214282</v>
      </c>
      <c r="CO127" s="62">
        <f t="shared" si="189"/>
        <v>2.3620236273562502E-2</v>
      </c>
      <c r="CP127" s="62">
        <f t="shared" si="170"/>
        <v>0.62447931673151791</v>
      </c>
      <c r="CQ127" s="62">
        <f t="shared" si="168"/>
        <v>0.37563431579571432</v>
      </c>
      <c r="CR127" s="62">
        <f t="shared" ref="CR127:CR154" si="197">(AU127*$K127)/1000</f>
        <v>0.23233501882025895</v>
      </c>
      <c r="CS127" s="173">
        <f t="shared" si="179"/>
        <v>0.79328715346178569</v>
      </c>
      <c r="CT127" s="227"/>
      <c r="CU127" s="62">
        <f t="shared" si="114"/>
        <v>7.9270714285714297</v>
      </c>
      <c r="CV127" s="62">
        <f t="shared" si="137"/>
        <v>1769.8087767857144</v>
      </c>
      <c r="CW127" s="62">
        <f t="shared" si="127"/>
        <v>1.1109910714285713</v>
      </c>
      <c r="CX127" s="62">
        <f t="shared" si="128"/>
        <v>40.115785714285721</v>
      </c>
      <c r="CY127" s="62">
        <f t="shared" si="129"/>
        <v>7.5967767857142858</v>
      </c>
      <c r="CZ127" s="62">
        <f t="shared" si="138"/>
        <v>268.19925000000001</v>
      </c>
      <c r="DA127" s="62">
        <f t="shared" si="139"/>
        <v>1879.0161964285717</v>
      </c>
      <c r="DB127" s="62">
        <f t="shared" si="130"/>
        <v>9.3683571428571426</v>
      </c>
      <c r="DC127" s="62">
        <f t="shared" si="131"/>
        <v>109.11733928571428</v>
      </c>
      <c r="DD127" s="62">
        <f t="shared" si="132"/>
        <v>1607.9644017857145</v>
      </c>
      <c r="DE127" s="62">
        <f t="shared" si="133"/>
        <v>207.4550625</v>
      </c>
      <c r="DF127" s="62">
        <f t="shared" si="134"/>
        <v>426.89081250000004</v>
      </c>
      <c r="DG127" s="173">
        <f t="shared" si="135"/>
        <v>1465.7275178571429</v>
      </c>
      <c r="DM127" s="31">
        <v>109.11733928571428</v>
      </c>
      <c r="DN127" s="31">
        <v>110.42499445344643</v>
      </c>
    </row>
    <row r="128" spans="1:118" s="32" customFormat="1">
      <c r="A128" s="31" t="s">
        <v>267</v>
      </c>
      <c r="B128" s="158">
        <v>1</v>
      </c>
      <c r="C128" s="158">
        <v>1</v>
      </c>
      <c r="D128" s="158">
        <v>5</v>
      </c>
      <c r="E128" s="33" t="s">
        <v>394</v>
      </c>
      <c r="F128" s="34" t="s">
        <v>398</v>
      </c>
      <c r="G128" s="48">
        <v>1.0009999999999999</v>
      </c>
      <c r="H128" s="48">
        <v>30.266999999999999</v>
      </c>
      <c r="I128" s="48">
        <f t="shared" si="115"/>
        <v>30.236763236763238</v>
      </c>
      <c r="J128" s="41">
        <v>1</v>
      </c>
      <c r="K128" s="41">
        <f t="shared" si="165"/>
        <v>30.236763236763238</v>
      </c>
      <c r="L128" s="41">
        <v>1</v>
      </c>
      <c r="M128" s="41">
        <f t="shared" si="169"/>
        <v>30.236763236763238</v>
      </c>
      <c r="N128" s="151"/>
      <c r="O128" s="41">
        <v>26.509681149999999</v>
      </c>
      <c r="P128" s="41">
        <v>4719.1311809999997</v>
      </c>
      <c r="Q128" s="41">
        <v>32.643711160000002</v>
      </c>
      <c r="R128" s="41">
        <v>2.6815553080000001</v>
      </c>
      <c r="S128" s="41">
        <v>2.8219089149999999</v>
      </c>
      <c r="T128" s="41">
        <v>2.304754489</v>
      </c>
      <c r="U128" s="41">
        <v>117.2501547</v>
      </c>
      <c r="V128" s="41">
        <v>79.870697019999994</v>
      </c>
      <c r="W128" s="41">
        <v>42.58623206</v>
      </c>
      <c r="X128" s="41">
        <v>52.175983090000003</v>
      </c>
      <c r="Y128" s="41">
        <v>62.36451873</v>
      </c>
      <c r="Z128" s="41">
        <v>26.013882110000001</v>
      </c>
      <c r="AA128" s="41">
        <v>22.188433960000001</v>
      </c>
      <c r="AB128" s="41">
        <v>7.187935124</v>
      </c>
      <c r="AC128" s="41">
        <v>8.3983786420000008</v>
      </c>
      <c r="AD128" s="41">
        <v>6.36563093</v>
      </c>
      <c r="AE128" s="41">
        <v>242.99807530000001</v>
      </c>
      <c r="AF128" s="41">
        <v>555.9208271</v>
      </c>
      <c r="AG128" s="41">
        <v>60.837904700000003</v>
      </c>
      <c r="AH128" s="41">
        <v>228.55249190000001</v>
      </c>
      <c r="AI128" s="41">
        <v>41.955615549999997</v>
      </c>
      <c r="AJ128" s="41">
        <v>6.4558661470000001</v>
      </c>
      <c r="AK128" s="41">
        <v>34.721073019999999</v>
      </c>
      <c r="AL128" s="41">
        <v>7.2305938080000001</v>
      </c>
      <c r="AM128" s="41">
        <v>21.535713789999999</v>
      </c>
      <c r="AN128" s="41">
        <v>0.20936661100000001</v>
      </c>
      <c r="AO128" s="41">
        <v>5.2927038580000003</v>
      </c>
      <c r="AP128" s="41" t="s">
        <v>188</v>
      </c>
      <c r="AQ128" s="41">
        <v>1.4898753149999999</v>
      </c>
      <c r="AR128" s="41" t="s">
        <v>188</v>
      </c>
      <c r="AS128" s="41">
        <v>8.5878114149999991</v>
      </c>
      <c r="AT128" s="41">
        <v>11.041670010000001</v>
      </c>
      <c r="AU128" s="41">
        <v>7.5040218310000002</v>
      </c>
      <c r="AV128" s="151">
        <v>13.4867042</v>
      </c>
      <c r="AW128" s="210"/>
      <c r="AX128" s="48">
        <v>5.1999999999999998E-2</v>
      </c>
      <c r="AY128" s="48">
        <v>3.4239999999999999</v>
      </c>
      <c r="AZ128" s="48">
        <v>1.0999999999999999E-2</v>
      </c>
      <c r="BA128" s="48">
        <v>5.0000000000000001E-3</v>
      </c>
      <c r="BB128" s="48">
        <v>8.5999999999999993E-2</v>
      </c>
      <c r="BC128" s="48">
        <v>1.073</v>
      </c>
      <c r="BD128" s="48">
        <v>9.1329999999999991</v>
      </c>
      <c r="BE128" s="48">
        <v>1.4999999999999999E-2</v>
      </c>
      <c r="BF128" s="48">
        <v>5.2210000000000001</v>
      </c>
      <c r="BG128" s="48">
        <v>0.40600000000000003</v>
      </c>
      <c r="BH128" s="48">
        <v>0.64700000000000002</v>
      </c>
      <c r="BI128" s="48">
        <v>0.33500000000000002</v>
      </c>
      <c r="BJ128" s="218">
        <v>10.003</v>
      </c>
      <c r="BK128" s="223"/>
      <c r="BL128" s="62">
        <f t="shared" si="190"/>
        <v>0.80156695241463538</v>
      </c>
      <c r="BM128" s="62">
        <f t="shared" si="166"/>
        <v>142.69125220312387</v>
      </c>
      <c r="BN128" s="62">
        <f t="shared" si="167"/>
        <v>0.98704016551420592</v>
      </c>
      <c r="BO128" s="62">
        <f t="shared" ref="BO128:BO139" si="198">(R128*$K128)/1000</f>
        <v>8.1081552954281724E-2</v>
      </c>
      <c r="BP128" s="62">
        <f t="shared" si="181"/>
        <v>8.5325391738566445E-2</v>
      </c>
      <c r="BQ128" s="62">
        <f t="shared" si="178"/>
        <v>6.9688315802760248E-2</v>
      </c>
      <c r="BR128" s="62">
        <f t="shared" si="182"/>
        <v>3.545265167137762</v>
      </c>
      <c r="BS128" s="62">
        <f t="shared" si="180"/>
        <v>2.415031355348991</v>
      </c>
      <c r="BT128" s="62">
        <f t="shared" si="173"/>
        <v>1.287669815944076</v>
      </c>
      <c r="BU128" s="62">
        <f t="shared" si="174"/>
        <v>1.5776328473376926</v>
      </c>
      <c r="BV128" s="62">
        <f t="shared" si="175"/>
        <v>1.8857011872136964</v>
      </c>
      <c r="BW128" s="62">
        <f t="shared" si="176"/>
        <v>0.78657559422914092</v>
      </c>
      <c r="BX128" s="62">
        <f t="shared" si="177"/>
        <v>0.670906424243077</v>
      </c>
      <c r="BY128" s="62">
        <f t="shared" si="172"/>
        <v>0.21733989250560243</v>
      </c>
      <c r="BZ128" s="62">
        <f t="shared" si="183"/>
        <v>0.25393978657084321</v>
      </c>
      <c r="CA128" s="62">
        <f t="shared" si="191"/>
        <v>0.19247607528302696</v>
      </c>
      <c r="CB128" s="62">
        <f t="shared" si="192"/>
        <v>7.3474752698352646</v>
      </c>
      <c r="CC128" s="62">
        <f t="shared" si="193"/>
        <v>16.809246427408294</v>
      </c>
      <c r="CD128" s="62">
        <f t="shared" si="194"/>
        <v>1.8395413202346655</v>
      </c>
      <c r="CE128" s="62">
        <f t="shared" si="195"/>
        <v>6.910687584752548</v>
      </c>
      <c r="CF128" s="62">
        <f t="shared" si="196"/>
        <v>1.2686020138380121</v>
      </c>
      <c r="CG128" s="62">
        <f t="shared" si="171"/>
        <v>0.19520449617507393</v>
      </c>
      <c r="CH128" s="62">
        <f t="shared" si="184"/>
        <v>1.0498528642321081</v>
      </c>
      <c r="CI128" s="62">
        <f t="shared" si="185"/>
        <v>0.2186297530337023</v>
      </c>
      <c r="CJ128" s="62">
        <f t="shared" si="186"/>
        <v>0.65117027900292701</v>
      </c>
      <c r="CK128" s="62">
        <f t="shared" si="187"/>
        <v>6.3305686464905104E-3</v>
      </c>
      <c r="CL128" s="62">
        <f t="shared" si="188"/>
        <v>0.16003423343664938</v>
      </c>
      <c r="CM128" s="62" t="s">
        <v>188</v>
      </c>
      <c r="CN128" s="62">
        <f t="shared" ref="CN128:CN139" si="199">(AQ128*$K128)/1000</f>
        <v>4.5049007151953049E-2</v>
      </c>
      <c r="CO128" s="62" t="s">
        <v>188</v>
      </c>
      <c r="CP128" s="62">
        <f t="shared" si="170"/>
        <v>0.25966762047732767</v>
      </c>
      <c r="CQ128" s="62">
        <f t="shared" si="168"/>
        <v>0.33386436183083917</v>
      </c>
      <c r="CR128" s="62">
        <f t="shared" si="197"/>
        <v>0.22689733142744956</v>
      </c>
      <c r="CS128" s="173">
        <f t="shared" si="179"/>
        <v>0.40779428173966037</v>
      </c>
      <c r="CT128" s="229"/>
      <c r="CU128" s="62">
        <f t="shared" si="114"/>
        <v>1.5723116883116883</v>
      </c>
      <c r="CV128" s="62">
        <f t="shared" si="137"/>
        <v>103.53067732267732</v>
      </c>
      <c r="CW128" s="62">
        <f t="shared" si="127"/>
        <v>0.33260439560439559</v>
      </c>
      <c r="CX128" s="62">
        <f t="shared" si="128"/>
        <v>0.15118381618381618</v>
      </c>
      <c r="CY128" s="62">
        <f t="shared" si="129"/>
        <v>2.6003616383616381</v>
      </c>
      <c r="CZ128" s="62">
        <f t="shared" si="138"/>
        <v>32.44404695304695</v>
      </c>
      <c r="DA128" s="62">
        <f t="shared" si="139"/>
        <v>276.1523586413586</v>
      </c>
      <c r="DB128" s="62">
        <f t="shared" si="130"/>
        <v>0.45355144855144858</v>
      </c>
      <c r="DC128" s="62">
        <f t="shared" si="131"/>
        <v>157.86614085914087</v>
      </c>
      <c r="DD128" s="62">
        <f t="shared" si="132"/>
        <v>12.276125874125876</v>
      </c>
      <c r="DE128" s="62">
        <f t="shared" si="133"/>
        <v>19.563185814185815</v>
      </c>
      <c r="DF128" s="62">
        <f t="shared" si="134"/>
        <v>10.129315684315685</v>
      </c>
      <c r="DG128" s="173">
        <f t="shared" si="135"/>
        <v>302.45834265734266</v>
      </c>
      <c r="DM128" s="32">
        <v>157.86614085914087</v>
      </c>
      <c r="DN128" s="32">
        <v>142.69125220312387</v>
      </c>
    </row>
    <row r="129" spans="1:118" s="31" customFormat="1">
      <c r="A129" s="31" t="s">
        <v>267</v>
      </c>
      <c r="B129" s="158">
        <v>1</v>
      </c>
      <c r="C129" s="158">
        <v>2</v>
      </c>
      <c r="D129" s="158">
        <v>5</v>
      </c>
      <c r="E129" s="33" t="s">
        <v>394</v>
      </c>
      <c r="F129" s="34" t="s">
        <v>399</v>
      </c>
      <c r="G129" s="48">
        <v>1.034</v>
      </c>
      <c r="H129" s="48">
        <v>30.266999999999999</v>
      </c>
      <c r="I129" s="48">
        <f t="shared" si="115"/>
        <v>29.271760154738878</v>
      </c>
      <c r="J129" s="41">
        <v>1</v>
      </c>
      <c r="K129" s="41">
        <f t="shared" si="165"/>
        <v>29.271760154738878</v>
      </c>
      <c r="L129" s="41">
        <v>1</v>
      </c>
      <c r="M129" s="41">
        <f t="shared" si="169"/>
        <v>29.271760154738878</v>
      </c>
      <c r="N129" s="151"/>
      <c r="O129" s="41">
        <v>28.237093099999999</v>
      </c>
      <c r="P129" s="41">
        <v>4288.8371319999997</v>
      </c>
      <c r="Q129" s="41">
        <v>29.397739739999999</v>
      </c>
      <c r="R129" s="41">
        <v>3.1726695409999999</v>
      </c>
      <c r="S129" s="41">
        <v>2.827745293</v>
      </c>
      <c r="T129" s="41">
        <v>2.725539146</v>
      </c>
      <c r="U129" s="41">
        <v>111.3607063</v>
      </c>
      <c r="V129" s="41">
        <v>72.876742739999997</v>
      </c>
      <c r="W129" s="41">
        <v>41.919842490000001</v>
      </c>
      <c r="X129" s="41">
        <v>51.156759309999998</v>
      </c>
      <c r="Y129" s="41">
        <v>62.203683849999997</v>
      </c>
      <c r="Z129" s="41">
        <v>31.5433798</v>
      </c>
      <c r="AA129" s="41">
        <v>19.66805153</v>
      </c>
      <c r="AB129" s="41">
        <v>7.1568495089999997</v>
      </c>
      <c r="AC129" s="41">
        <v>8.3830081750000005</v>
      </c>
      <c r="AD129" s="41">
        <v>6.4238198009999996</v>
      </c>
      <c r="AE129" s="41">
        <v>239.85677050000001</v>
      </c>
      <c r="AF129" s="41">
        <v>546.61026260000006</v>
      </c>
      <c r="AG129" s="41">
        <v>60.814372890000001</v>
      </c>
      <c r="AH129" s="41">
        <v>229.65185750000001</v>
      </c>
      <c r="AI129" s="41">
        <v>42.307324809999997</v>
      </c>
      <c r="AJ129" s="41">
        <v>6.5384176780000001</v>
      </c>
      <c r="AK129" s="41">
        <v>35.023892230000001</v>
      </c>
      <c r="AL129" s="41">
        <v>7.2806089719999996</v>
      </c>
      <c r="AM129" s="41">
        <v>21.71050219</v>
      </c>
      <c r="AN129" s="41">
        <v>0.23014141699999999</v>
      </c>
      <c r="AO129" s="41">
        <v>5.3806129680000003</v>
      </c>
      <c r="AP129" s="41" t="s">
        <v>188</v>
      </c>
      <c r="AQ129" s="41">
        <v>1.5862551730000001</v>
      </c>
      <c r="AR129" s="41" t="s">
        <v>188</v>
      </c>
      <c r="AS129" s="41">
        <v>8.7163110419999992</v>
      </c>
      <c r="AT129" s="41">
        <v>11.02452355</v>
      </c>
      <c r="AU129" s="41">
        <v>7.4926962269999997</v>
      </c>
      <c r="AV129" s="151">
        <v>13.229570020000001</v>
      </c>
      <c r="AW129" s="208"/>
      <c r="AX129" s="48">
        <v>5.6000000000000001E-2</v>
      </c>
      <c r="AY129" s="48">
        <v>3.6059999999999999</v>
      </c>
      <c r="AZ129" s="48">
        <v>1.0999999999999999E-2</v>
      </c>
      <c r="BA129" s="48">
        <v>5.0000000000000001E-3</v>
      </c>
      <c r="BB129" s="48">
        <v>9.7000000000000003E-2</v>
      </c>
      <c r="BC129" s="48">
        <v>1.0900000000000001</v>
      </c>
      <c r="BD129" s="48">
        <v>10.99</v>
      </c>
      <c r="BE129" s="48">
        <v>1.4999999999999999E-2</v>
      </c>
      <c r="BF129" s="48">
        <v>4.6399999999999997</v>
      </c>
      <c r="BG129" s="48">
        <v>0.40200000000000002</v>
      </c>
      <c r="BH129" s="48">
        <v>1.1439999999999999</v>
      </c>
      <c r="BI129" s="48">
        <v>0.40500000000000003</v>
      </c>
      <c r="BJ129" s="218">
        <v>10.835000000000001</v>
      </c>
      <c r="BK129" s="139"/>
      <c r="BL129" s="62">
        <f t="shared" si="190"/>
        <v>0.82654941669023207</v>
      </c>
      <c r="BM129" s="62">
        <f t="shared" si="166"/>
        <v>125.54181187064215</v>
      </c>
      <c r="BN129" s="62">
        <f t="shared" si="167"/>
        <v>0.86052358676071561</v>
      </c>
      <c r="BO129" s="62">
        <f t="shared" si="198"/>
        <v>9.2869621854397483E-2</v>
      </c>
      <c r="BP129" s="62">
        <f t="shared" si="181"/>
        <v>8.2773081995387812E-2</v>
      </c>
      <c r="BQ129" s="62">
        <f t="shared" si="178"/>
        <v>7.9781328174063831E-2</v>
      </c>
      <c r="BR129" s="62">
        <f t="shared" si="182"/>
        <v>3.259723885475919</v>
      </c>
      <c r="BS129" s="62">
        <f t="shared" si="180"/>
        <v>2.133230534343888</v>
      </c>
      <c r="BT129" s="62">
        <f t="shared" si="173"/>
        <v>1.2270675750917119</v>
      </c>
      <c r="BU129" s="62">
        <f t="shared" si="174"/>
        <v>1.497448388816025</v>
      </c>
      <c r="BV129" s="62">
        <f t="shared" si="175"/>
        <v>1.8208113143984042</v>
      </c>
      <c r="BW129" s="62">
        <f t="shared" si="176"/>
        <v>0.92333024797543517</v>
      </c>
      <c r="BX129" s="62">
        <f t="shared" si="177"/>
        <v>0.57571848709720508</v>
      </c>
      <c r="BY129" s="62">
        <f t="shared" si="172"/>
        <v>0.2094935822910087</v>
      </c>
      <c r="BZ129" s="62">
        <f t="shared" si="183"/>
        <v>0.24538540467381528</v>
      </c>
      <c r="CA129" s="62">
        <f t="shared" si="191"/>
        <v>0.18803651249213443</v>
      </c>
      <c r="CB129" s="62">
        <f t="shared" si="192"/>
        <v>7.0210298575662486</v>
      </c>
      <c r="CC129" s="62">
        <f t="shared" si="193"/>
        <v>16.000244504946036</v>
      </c>
      <c r="CD129" s="62">
        <f t="shared" si="194"/>
        <v>1.7801437371969344</v>
      </c>
      <c r="CE129" s="62">
        <f t="shared" si="195"/>
        <v>6.7223140918302704</v>
      </c>
      <c r="CF129" s="62">
        <f t="shared" si="196"/>
        <v>1.2384098646269535</v>
      </c>
      <c r="CG129" s="62">
        <f t="shared" si="171"/>
        <v>0.1913909940619207</v>
      </c>
      <c r="CH129" s="62">
        <f t="shared" si="184"/>
        <v>1.0252109730419827</v>
      </c>
      <c r="CI129" s="62">
        <f t="shared" si="185"/>
        <v>0.21311623960882398</v>
      </c>
      <c r="CJ129" s="62">
        <f t="shared" si="186"/>
        <v>0.63550461294461325</v>
      </c>
      <c r="CK129" s="62">
        <f t="shared" si="187"/>
        <v>6.736644360095744E-3</v>
      </c>
      <c r="CL129" s="62">
        <f t="shared" si="188"/>
        <v>0.1575000122847737</v>
      </c>
      <c r="CM129" s="62" t="s">
        <v>188</v>
      </c>
      <c r="CN129" s="62">
        <f t="shared" si="199"/>
        <v>4.6432480968269831E-2</v>
      </c>
      <c r="CO129" s="62" t="s">
        <v>188</v>
      </c>
      <c r="CP129" s="62">
        <f t="shared" si="170"/>
        <v>0.25514176625552609</v>
      </c>
      <c r="CQ129" s="62">
        <f t="shared" si="168"/>
        <v>0.32270720917587037</v>
      </c>
      <c r="CR129" s="62">
        <f t="shared" si="197"/>
        <v>0.21932440686906091</v>
      </c>
      <c r="CS129" s="173">
        <f t="shared" si="179"/>
        <v>0.387252800575764</v>
      </c>
      <c r="CT129" s="227"/>
      <c r="CU129" s="62">
        <f t="shared" si="114"/>
        <v>1.6392185686653773</v>
      </c>
      <c r="CV129" s="62">
        <f t="shared" si="137"/>
        <v>105.55396711798839</v>
      </c>
      <c r="CW129" s="62">
        <f t="shared" si="127"/>
        <v>0.32198936170212766</v>
      </c>
      <c r="CX129" s="62">
        <f t="shared" si="128"/>
        <v>0.1463588007736944</v>
      </c>
      <c r="CY129" s="62">
        <f t="shared" si="129"/>
        <v>2.8393607350096715</v>
      </c>
      <c r="CZ129" s="62">
        <f t="shared" si="138"/>
        <v>31.906218568665381</v>
      </c>
      <c r="DA129" s="62">
        <f t="shared" si="139"/>
        <v>321.69664410058027</v>
      </c>
      <c r="DB129" s="62">
        <f t="shared" si="130"/>
        <v>0.43907640232108314</v>
      </c>
      <c r="DC129" s="62">
        <f t="shared" si="131"/>
        <v>135.82096711798837</v>
      </c>
      <c r="DD129" s="62">
        <f t="shared" si="132"/>
        <v>11.76724758220503</v>
      </c>
      <c r="DE129" s="62">
        <f t="shared" si="133"/>
        <v>33.486893617021273</v>
      </c>
      <c r="DF129" s="62">
        <f t="shared" si="134"/>
        <v>11.855062862669246</v>
      </c>
      <c r="DG129" s="173">
        <f t="shared" si="135"/>
        <v>317.1595212765958</v>
      </c>
      <c r="DM129" s="31">
        <v>135.82096711798837</v>
      </c>
      <c r="DN129" s="31">
        <v>125.54181187064215</v>
      </c>
    </row>
    <row r="130" spans="1:118" s="31" customFormat="1">
      <c r="A130" s="31" t="s">
        <v>267</v>
      </c>
      <c r="B130" s="158">
        <v>1</v>
      </c>
      <c r="C130" s="158">
        <v>3</v>
      </c>
      <c r="D130" s="158">
        <v>5</v>
      </c>
      <c r="E130" s="33" t="s">
        <v>394</v>
      </c>
      <c r="F130" s="34" t="s">
        <v>400</v>
      </c>
      <c r="G130" s="48">
        <v>1.006</v>
      </c>
      <c r="H130" s="48">
        <v>30.266999999999999</v>
      </c>
      <c r="I130" s="48">
        <f t="shared" si="115"/>
        <v>30.08648111332008</v>
      </c>
      <c r="J130" s="41">
        <v>1</v>
      </c>
      <c r="K130" s="41">
        <f t="shared" si="165"/>
        <v>30.08648111332008</v>
      </c>
      <c r="L130" s="41">
        <v>1</v>
      </c>
      <c r="M130" s="41">
        <f t="shared" si="169"/>
        <v>30.08648111332008</v>
      </c>
      <c r="N130" s="151"/>
      <c r="O130" s="41">
        <v>39.925037930000002</v>
      </c>
      <c r="P130" s="41">
        <v>4810.5174740000002</v>
      </c>
      <c r="Q130" s="41">
        <v>98.173181400000004</v>
      </c>
      <c r="R130" s="41">
        <v>15.218835589999999</v>
      </c>
      <c r="S130" s="41">
        <v>10.159553860000001</v>
      </c>
      <c r="T130" s="41">
        <v>8.5971014300000004</v>
      </c>
      <c r="U130" s="41">
        <v>215.85090199999999</v>
      </c>
      <c r="V130" s="41">
        <v>137.39994809999999</v>
      </c>
      <c r="W130" s="41">
        <v>51.096414899999999</v>
      </c>
      <c r="X130" s="41">
        <v>58.169646800000002</v>
      </c>
      <c r="Y130" s="41">
        <v>69.777688040000001</v>
      </c>
      <c r="Z130" s="41">
        <v>29.72986431</v>
      </c>
      <c r="AA130" s="41">
        <v>27.648733929999999</v>
      </c>
      <c r="AB130" s="41">
        <v>7.2761850450000001</v>
      </c>
      <c r="AC130" s="41">
        <v>8.3981383540000003</v>
      </c>
      <c r="AD130" s="41">
        <v>6.6964930499999999</v>
      </c>
      <c r="AE130" s="41">
        <v>278.87444149999999</v>
      </c>
      <c r="AF130" s="41">
        <v>659.10056299999997</v>
      </c>
      <c r="AG130" s="41">
        <v>71.752217909999999</v>
      </c>
      <c r="AH130" s="41">
        <v>269.72707079999998</v>
      </c>
      <c r="AI130" s="41">
        <v>49.694720930000003</v>
      </c>
      <c r="AJ130" s="41">
        <v>8.1630982700000008</v>
      </c>
      <c r="AK130" s="41">
        <v>41.018741480000003</v>
      </c>
      <c r="AL130" s="41">
        <v>7.9911972059999998</v>
      </c>
      <c r="AM130" s="41">
        <v>25.319023269999999</v>
      </c>
      <c r="AN130" s="41">
        <v>0.79403228299999995</v>
      </c>
      <c r="AO130" s="41">
        <v>6.6819395080000001</v>
      </c>
      <c r="AP130" s="41" t="s">
        <v>188</v>
      </c>
      <c r="AQ130" s="41">
        <v>2.5060419559999998</v>
      </c>
      <c r="AR130" s="41" t="s">
        <v>188</v>
      </c>
      <c r="AS130" s="41">
        <v>8.7243564459999998</v>
      </c>
      <c r="AT130" s="41">
        <v>11.03086253</v>
      </c>
      <c r="AU130" s="41">
        <v>7.5018748200000003</v>
      </c>
      <c r="AV130" s="151">
        <v>21.79759039</v>
      </c>
      <c r="AW130" s="208"/>
      <c r="AX130" s="48">
        <v>8.5000000000000006E-2</v>
      </c>
      <c r="AY130" s="48">
        <v>6.51</v>
      </c>
      <c r="AZ130" s="48">
        <v>1.2999999999999999E-2</v>
      </c>
      <c r="BA130" s="48">
        <v>0.01</v>
      </c>
      <c r="BB130" s="48">
        <v>0.128</v>
      </c>
      <c r="BC130" s="48">
        <v>1.3129999999999999</v>
      </c>
      <c r="BD130" s="48">
        <v>21.193000000000001</v>
      </c>
      <c r="BE130" s="48">
        <v>4.3999999999999997E-2</v>
      </c>
      <c r="BF130" s="48">
        <v>5.6660000000000004</v>
      </c>
      <c r="BG130" s="48">
        <v>0.48299999999999998</v>
      </c>
      <c r="BH130" s="48">
        <v>1.853</v>
      </c>
      <c r="BI130" s="48">
        <v>0.95599999999999996</v>
      </c>
      <c r="BJ130" s="218">
        <v>19.992999999999999</v>
      </c>
      <c r="BK130" s="139"/>
      <c r="BL130" s="62">
        <f t="shared" si="190"/>
        <v>1.2012038996295327</v>
      </c>
      <c r="BM130" s="62">
        <f t="shared" si="166"/>
        <v>144.73154312679722</v>
      </c>
      <c r="BN130" s="62">
        <f t="shared" si="167"/>
        <v>2.9536855680256462</v>
      </c>
      <c r="BO130" s="62">
        <f t="shared" si="198"/>
        <v>0.45788120954525846</v>
      </c>
      <c r="BP130" s="62">
        <f t="shared" si="181"/>
        <v>0.30566522532864815</v>
      </c>
      <c r="BQ130" s="62">
        <f t="shared" si="178"/>
        <v>0.25865652980299203</v>
      </c>
      <c r="BR130" s="62">
        <f t="shared" si="182"/>
        <v>6.4941940863161038</v>
      </c>
      <c r="BS130" s="62">
        <f t="shared" si="180"/>
        <v>4.1338809434818087</v>
      </c>
      <c r="BT130" s="62">
        <f t="shared" si="173"/>
        <v>1.5373113218472167</v>
      </c>
      <c r="BU130" s="62">
        <f t="shared" si="174"/>
        <v>1.7501199798167</v>
      </c>
      <c r="BV130" s="62">
        <f t="shared" si="175"/>
        <v>2.0993650933466004</v>
      </c>
      <c r="BW130" s="62">
        <f t="shared" si="176"/>
        <v>0.8944670010643837</v>
      </c>
      <c r="BX130" s="62">
        <f t="shared" si="177"/>
        <v>0.83185311119215699</v>
      </c>
      <c r="BY130" s="62">
        <f t="shared" si="172"/>
        <v>0.2189148039334145</v>
      </c>
      <c r="BZ130" s="62">
        <f t="shared" si="183"/>
        <v>0.25267043097466996</v>
      </c>
      <c r="CA130" s="62">
        <f t="shared" si="191"/>
        <v>0.20147391167430417</v>
      </c>
      <c r="CB130" s="62">
        <f t="shared" si="192"/>
        <v>8.390350617177436</v>
      </c>
      <c r="CC130" s="62">
        <f t="shared" si="193"/>
        <v>19.830016640478132</v>
      </c>
      <c r="CD130" s="62">
        <f t="shared" si="194"/>
        <v>2.1587717489880416</v>
      </c>
      <c r="CE130" s="62">
        <f t="shared" si="195"/>
        <v>8.115138421375347</v>
      </c>
      <c r="CF130" s="62">
        <f t="shared" si="196"/>
        <v>1.4951392826921572</v>
      </c>
      <c r="CG130" s="62">
        <f t="shared" si="171"/>
        <v>0.24559890192653083</v>
      </c>
      <c r="CH130" s="62">
        <f t="shared" si="184"/>
        <v>1.2341095908301791</v>
      </c>
      <c r="CI130" s="62">
        <f t="shared" si="185"/>
        <v>0.24042700381113519</v>
      </c>
      <c r="CJ130" s="62">
        <f t="shared" si="186"/>
        <v>0.76176031542056655</v>
      </c>
      <c r="CK130" s="62">
        <f t="shared" si="187"/>
        <v>2.3889637285845922E-2</v>
      </c>
      <c r="CL130" s="62">
        <f t="shared" si="188"/>
        <v>0.20103604680778925</v>
      </c>
      <c r="CM130" s="62" t="s">
        <v>188</v>
      </c>
      <c r="CN130" s="62">
        <f t="shared" si="199"/>
        <v>7.5397983978381697E-2</v>
      </c>
      <c r="CO130" s="62" t="s">
        <v>188</v>
      </c>
      <c r="CP130" s="62">
        <f t="shared" si="170"/>
        <v>0.26248518543845129</v>
      </c>
      <c r="CQ130" s="62">
        <f t="shared" si="168"/>
        <v>0.33187983717247516</v>
      </c>
      <c r="CR130" s="62">
        <f t="shared" si="197"/>
        <v>0.22570501508642146</v>
      </c>
      <c r="CS130" s="173">
        <f t="shared" si="179"/>
        <v>0.65581279158462225</v>
      </c>
      <c r="CT130" s="227"/>
      <c r="CU130" s="62">
        <f t="shared" si="114"/>
        <v>2.557350894632207</v>
      </c>
      <c r="CV130" s="62">
        <f t="shared" si="137"/>
        <v>195.8629920477137</v>
      </c>
      <c r="CW130" s="62">
        <f t="shared" si="127"/>
        <v>0.39112425447316101</v>
      </c>
      <c r="CX130" s="62">
        <f t="shared" si="128"/>
        <v>0.30086481113320079</v>
      </c>
      <c r="CY130" s="62">
        <f t="shared" si="129"/>
        <v>3.8510695825049703</v>
      </c>
      <c r="CZ130" s="62">
        <f t="shared" si="138"/>
        <v>39.503549701789261</v>
      </c>
      <c r="DA130" s="62">
        <f t="shared" si="139"/>
        <v>637.62279423459245</v>
      </c>
      <c r="DB130" s="62">
        <f t="shared" si="130"/>
        <v>1.3238051689860835</v>
      </c>
      <c r="DC130" s="62">
        <f t="shared" si="131"/>
        <v>170.47000198807157</v>
      </c>
      <c r="DD130" s="62">
        <f t="shared" si="132"/>
        <v>14.531770377733597</v>
      </c>
      <c r="DE130" s="62">
        <f t="shared" si="133"/>
        <v>55.750249502982108</v>
      </c>
      <c r="DF130" s="62">
        <f t="shared" si="134"/>
        <v>28.762675944333996</v>
      </c>
      <c r="DG130" s="173">
        <f t="shared" si="135"/>
        <v>601.51901689860836</v>
      </c>
      <c r="DM130" s="31">
        <v>170.47000198807157</v>
      </c>
      <c r="DN130" s="31">
        <v>144.73154312679722</v>
      </c>
    </row>
    <row r="131" spans="1:118" s="31" customFormat="1">
      <c r="A131" s="31" t="s">
        <v>271</v>
      </c>
      <c r="B131" s="158">
        <v>2</v>
      </c>
      <c r="C131" s="158">
        <v>1</v>
      </c>
      <c r="D131" s="158">
        <v>5</v>
      </c>
      <c r="E131" s="33" t="s">
        <v>394</v>
      </c>
      <c r="F131" s="34" t="s">
        <v>401</v>
      </c>
      <c r="G131" s="48">
        <v>1.0049999999999999</v>
      </c>
      <c r="H131" s="48">
        <v>30.266999999999999</v>
      </c>
      <c r="I131" s="48">
        <f t="shared" si="115"/>
        <v>30.116417910447765</v>
      </c>
      <c r="J131" s="41">
        <v>1</v>
      </c>
      <c r="K131" s="41">
        <f t="shared" ref="K131:K154" si="200">I131*J131</f>
        <v>30.116417910447765</v>
      </c>
      <c r="L131" s="41">
        <v>1</v>
      </c>
      <c r="M131" s="41">
        <f t="shared" si="169"/>
        <v>30.116417910447765</v>
      </c>
      <c r="N131" s="151"/>
      <c r="O131" s="41">
        <v>35.057057149999999</v>
      </c>
      <c r="P131" s="41">
        <v>3763.0813779999999</v>
      </c>
      <c r="Q131" s="41">
        <v>12.078293840000001</v>
      </c>
      <c r="R131" s="41">
        <v>4.4522765450000001</v>
      </c>
      <c r="S131" s="41">
        <v>15.628172640000001</v>
      </c>
      <c r="T131" s="41">
        <v>27.648317810000002</v>
      </c>
      <c r="U131" s="41">
        <v>185.49489510000001</v>
      </c>
      <c r="V131" s="41">
        <v>198.9261415</v>
      </c>
      <c r="W131" s="41">
        <v>57.65468946</v>
      </c>
      <c r="X131" s="41">
        <v>61.816952669999999</v>
      </c>
      <c r="Y131" s="41">
        <v>112.1834034</v>
      </c>
      <c r="Z131" s="41">
        <v>18.105417079999999</v>
      </c>
      <c r="AA131" s="41">
        <v>10.27999896</v>
      </c>
      <c r="AB131" s="41">
        <v>7.163625272</v>
      </c>
      <c r="AC131" s="41">
        <v>8.8909001829999994</v>
      </c>
      <c r="AD131" s="41">
        <v>6.5763484380000001</v>
      </c>
      <c r="AE131" s="41">
        <v>284.2789813</v>
      </c>
      <c r="AF131" s="41">
        <v>666.1631572</v>
      </c>
      <c r="AG131" s="41">
        <v>71.848384150000001</v>
      </c>
      <c r="AH131" s="41">
        <v>282.23033329999998</v>
      </c>
      <c r="AI131" s="41">
        <v>51.420805319999999</v>
      </c>
      <c r="AJ131" s="41">
        <v>8.4696084579999997</v>
      </c>
      <c r="AK131" s="41">
        <v>47.712768230000002</v>
      </c>
      <c r="AL131" s="41">
        <v>8.7786386899999993</v>
      </c>
      <c r="AM131" s="41">
        <v>32.07940129</v>
      </c>
      <c r="AN131" s="41">
        <v>2.529088754</v>
      </c>
      <c r="AO131" s="41">
        <v>11.94377059</v>
      </c>
      <c r="AP131" s="41" t="s">
        <v>188</v>
      </c>
      <c r="AQ131" s="41">
        <v>7.0967825299999996</v>
      </c>
      <c r="AR131" s="41">
        <v>4.7742224999999999E-2</v>
      </c>
      <c r="AS131" s="41">
        <v>8.1615491149999997</v>
      </c>
      <c r="AT131" s="41">
        <v>11.00691511</v>
      </c>
      <c r="AU131" s="41">
        <v>7.5087409860000003</v>
      </c>
      <c r="AV131" s="151">
        <v>14.682832550000001</v>
      </c>
      <c r="AW131" s="208"/>
      <c r="AX131" s="48">
        <v>6.2E-2</v>
      </c>
      <c r="AY131" s="48">
        <v>18.227</v>
      </c>
      <c r="AZ131" s="48">
        <v>1.2999999999999999E-2</v>
      </c>
      <c r="BA131" s="48">
        <v>6.9000000000000006E-2</v>
      </c>
      <c r="BB131" s="48">
        <v>0.10199999999999999</v>
      </c>
      <c r="BC131" s="48">
        <v>4.6470000000000002</v>
      </c>
      <c r="BD131" s="48">
        <v>9.5109999999999992</v>
      </c>
      <c r="BE131" s="48">
        <v>0.13800000000000001</v>
      </c>
      <c r="BF131" s="48">
        <v>3.7309999999999999</v>
      </c>
      <c r="BG131" s="48">
        <v>3.01</v>
      </c>
      <c r="BH131" s="48">
        <v>1.018</v>
      </c>
      <c r="BI131" s="48">
        <v>1.3859999999999999</v>
      </c>
      <c r="BJ131" s="218">
        <v>10.37</v>
      </c>
      <c r="BK131" s="139"/>
      <c r="BL131" s="62">
        <f t="shared" si="190"/>
        <v>1.055792983839851</v>
      </c>
      <c r="BM131" s="62">
        <f t="shared" ref="BM131:BM154" si="201">(P131*$K131)/1000</f>
        <v>113.33053141087166</v>
      </c>
      <c r="BN131" s="62">
        <f t="shared" ref="BN131:BN154" si="202">(Q131*$K131)/1000</f>
        <v>0.36375494493062693</v>
      </c>
      <c r="BO131" s="62">
        <f t="shared" si="198"/>
        <v>0.13408662108210451</v>
      </c>
      <c r="BP131" s="62">
        <f t="shared" si="181"/>
        <v>0.47066457840286574</v>
      </c>
      <c r="BQ131" s="62">
        <f t="shared" si="178"/>
        <v>0.83266829368683604</v>
      </c>
      <c r="BR131" s="62">
        <f t="shared" si="182"/>
        <v>5.5864417810862701</v>
      </c>
      <c r="BS131" s="62">
        <f t="shared" si="180"/>
        <v>5.9909428107268665</v>
      </c>
      <c r="BT131" s="62">
        <f t="shared" si="173"/>
        <v>1.7363527222744481</v>
      </c>
      <c r="BU131" s="62">
        <f t="shared" si="174"/>
        <v>1.8617051805600897</v>
      </c>
      <c r="BV131" s="62">
        <f t="shared" si="175"/>
        <v>3.3785622594107467</v>
      </c>
      <c r="BW131" s="62">
        <f t="shared" si="176"/>
        <v>0.54527030722423886</v>
      </c>
      <c r="BX131" s="62">
        <f t="shared" si="177"/>
        <v>0.30959674479832844</v>
      </c>
      <c r="BY131" s="62">
        <f t="shared" si="172"/>
        <v>0.21574273244539705</v>
      </c>
      <c r="BZ131" s="62">
        <f t="shared" si="183"/>
        <v>0.26776206551130449</v>
      </c>
      <c r="CA131" s="62">
        <f t="shared" si="191"/>
        <v>0.19805605788352837</v>
      </c>
      <c r="CB131" s="62">
        <f t="shared" si="192"/>
        <v>8.5614646039871651</v>
      </c>
      <c r="CC131" s="62">
        <f t="shared" si="193"/>
        <v>20.062448038778513</v>
      </c>
      <c r="CD131" s="62">
        <f t="shared" si="194"/>
        <v>2.1638159632517913</v>
      </c>
      <c r="CE131" s="62">
        <f t="shared" si="195"/>
        <v>8.4997666646677619</v>
      </c>
      <c r="CF131" s="62">
        <f t="shared" si="196"/>
        <v>1.5486104623088957</v>
      </c>
      <c r="CG131" s="62">
        <f t="shared" si="171"/>
        <v>0.25507426785899107</v>
      </c>
      <c r="CH131" s="62">
        <f t="shared" si="184"/>
        <v>1.4369376676790153</v>
      </c>
      <c r="CI131" s="62">
        <f t="shared" si="185"/>
        <v>0.26438115147286567</v>
      </c>
      <c r="CJ131" s="62">
        <f t="shared" si="186"/>
        <v>0.9661166555665972</v>
      </c>
      <c r="CK131" s="62">
        <f t="shared" si="187"/>
        <v>7.6167093848077627E-2</v>
      </c>
      <c r="CL131" s="62">
        <f t="shared" si="188"/>
        <v>0.35970358651495526</v>
      </c>
      <c r="CM131" s="62" t="s">
        <v>188</v>
      </c>
      <c r="CN131" s="62">
        <f t="shared" si="199"/>
        <v>0.21372966849304478</v>
      </c>
      <c r="CO131" s="62">
        <f>(AR131*$K131)/1000</f>
        <v>1.4378248000746271E-3</v>
      </c>
      <c r="CP131" s="62">
        <f t="shared" si="170"/>
        <v>0.2457966239439851</v>
      </c>
      <c r="CQ131" s="62">
        <f t="shared" si="168"/>
        <v>0.3314888553575821</v>
      </c>
      <c r="CR131" s="62">
        <f t="shared" si="197"/>
        <v>0.2261363815156836</v>
      </c>
      <c r="CS131" s="173">
        <f t="shared" si="179"/>
        <v>0.44219432118492547</v>
      </c>
      <c r="CT131" s="227"/>
      <c r="CU131" s="62">
        <f t="shared" si="114"/>
        <v>1.8672179104477615</v>
      </c>
      <c r="CV131" s="62">
        <f t="shared" si="137"/>
        <v>548.93194925373143</v>
      </c>
      <c r="CW131" s="62">
        <f t="shared" si="127"/>
        <v>0.39151343283582091</v>
      </c>
      <c r="CX131" s="62">
        <f t="shared" si="128"/>
        <v>2.0780328358208959</v>
      </c>
      <c r="CY131" s="62">
        <f t="shared" si="129"/>
        <v>3.071874626865672</v>
      </c>
      <c r="CZ131" s="62">
        <f t="shared" si="138"/>
        <v>139.95099402985076</v>
      </c>
      <c r="DA131" s="62">
        <f t="shared" si="139"/>
        <v>286.43725074626866</v>
      </c>
      <c r="DB131" s="62">
        <f t="shared" si="130"/>
        <v>4.1560656716417919</v>
      </c>
      <c r="DC131" s="62">
        <f t="shared" si="131"/>
        <v>112.36435522388061</v>
      </c>
      <c r="DD131" s="62">
        <f t="shared" si="132"/>
        <v>90.650417910447771</v>
      </c>
      <c r="DE131" s="62">
        <f t="shared" si="133"/>
        <v>30.658513432835825</v>
      </c>
      <c r="DF131" s="62">
        <f t="shared" si="134"/>
        <v>41.741355223880596</v>
      </c>
      <c r="DG131" s="173">
        <f t="shared" si="135"/>
        <v>312.30725373134328</v>
      </c>
      <c r="DM131" s="31">
        <v>112.36435522388061</v>
      </c>
      <c r="DN131" s="31">
        <v>113.33053141087166</v>
      </c>
    </row>
    <row r="132" spans="1:118" s="31" customFormat="1">
      <c r="A132" s="31" t="s">
        <v>271</v>
      </c>
      <c r="B132" s="158">
        <v>2</v>
      </c>
      <c r="C132" s="158">
        <v>2</v>
      </c>
      <c r="D132" s="158">
        <v>5</v>
      </c>
      <c r="E132" s="33" t="s">
        <v>394</v>
      </c>
      <c r="F132" s="34" t="s">
        <v>402</v>
      </c>
      <c r="G132" s="48">
        <v>1.0049999999999999</v>
      </c>
      <c r="H132" s="48">
        <v>30.266999999999999</v>
      </c>
      <c r="I132" s="48">
        <f t="shared" si="115"/>
        <v>30.116417910447765</v>
      </c>
      <c r="J132" s="41">
        <v>1</v>
      </c>
      <c r="K132" s="41">
        <f t="shared" si="200"/>
        <v>30.116417910447765</v>
      </c>
      <c r="L132" s="41">
        <v>1</v>
      </c>
      <c r="M132" s="41">
        <f t="shared" si="169"/>
        <v>30.116417910447765</v>
      </c>
      <c r="N132" s="151"/>
      <c r="O132" s="41">
        <v>34.030458340000003</v>
      </c>
      <c r="P132" s="41">
        <v>4227.6875129999999</v>
      </c>
      <c r="Q132" s="41">
        <v>12.092324959999999</v>
      </c>
      <c r="R132" s="41">
        <v>5.7288716659999999</v>
      </c>
      <c r="S132" s="41">
        <v>17.17538334</v>
      </c>
      <c r="T132" s="41">
        <v>29.357395629999999</v>
      </c>
      <c r="U132" s="41">
        <v>179.75191029999999</v>
      </c>
      <c r="V132" s="41">
        <v>190.43529100000001</v>
      </c>
      <c r="W132" s="41">
        <v>58.008743770000002</v>
      </c>
      <c r="X132" s="41">
        <v>62.177404340000002</v>
      </c>
      <c r="Y132" s="41">
        <v>117.8076216</v>
      </c>
      <c r="Z132" s="41">
        <v>18.379590440000001</v>
      </c>
      <c r="AA132" s="41">
        <v>10.27959729</v>
      </c>
      <c r="AB132" s="41">
        <v>7.1498601830000004</v>
      </c>
      <c r="AC132" s="41">
        <v>8.8648540160000007</v>
      </c>
      <c r="AD132" s="41">
        <v>6.5624271380000003</v>
      </c>
      <c r="AE132" s="41">
        <v>291.48342029999998</v>
      </c>
      <c r="AF132" s="41">
        <v>664.06864970000004</v>
      </c>
      <c r="AG132" s="41">
        <v>73.505610809999993</v>
      </c>
      <c r="AH132" s="41">
        <v>287.79836619999998</v>
      </c>
      <c r="AI132" s="41">
        <v>52.159301259999999</v>
      </c>
      <c r="AJ132" s="41">
        <v>8.7003571599999994</v>
      </c>
      <c r="AK132" s="41">
        <v>48.913152660000002</v>
      </c>
      <c r="AL132" s="41">
        <v>8.9374658559999993</v>
      </c>
      <c r="AM132" s="41">
        <v>33.175883550000002</v>
      </c>
      <c r="AN132" s="41">
        <v>2.7972099880000001</v>
      </c>
      <c r="AO132" s="41">
        <v>12.66143224</v>
      </c>
      <c r="AP132" s="41" t="s">
        <v>188</v>
      </c>
      <c r="AQ132" s="41">
        <v>7.6373255100000002</v>
      </c>
      <c r="AR132" s="41">
        <v>0.14752079700000001</v>
      </c>
      <c r="AS132" s="41">
        <v>8.1578598739999997</v>
      </c>
      <c r="AT132" s="41">
        <v>11.00783801</v>
      </c>
      <c r="AU132" s="41">
        <v>7.5088604830000003</v>
      </c>
      <c r="AV132" s="151">
        <v>15.297029869999999</v>
      </c>
      <c r="AW132" s="208"/>
      <c r="AX132" s="48">
        <v>7.3999999999999996E-2</v>
      </c>
      <c r="AY132" s="48">
        <v>19.209</v>
      </c>
      <c r="AZ132" s="48">
        <v>1.2999999999999999E-2</v>
      </c>
      <c r="BA132" s="48">
        <v>7.4999999999999997E-2</v>
      </c>
      <c r="BB132" s="48">
        <v>0.109</v>
      </c>
      <c r="BC132" s="48">
        <v>4.6790000000000003</v>
      </c>
      <c r="BD132" s="48">
        <v>10.917999999999999</v>
      </c>
      <c r="BE132" s="48">
        <v>0.159</v>
      </c>
      <c r="BF132" s="48">
        <v>4.3170000000000002</v>
      </c>
      <c r="BG132" s="48">
        <v>3.1120000000000001</v>
      </c>
      <c r="BH132" s="48">
        <v>1.397</v>
      </c>
      <c r="BI132" s="48">
        <v>1.7430000000000001</v>
      </c>
      <c r="BJ132" s="218">
        <v>11.313000000000001</v>
      </c>
      <c r="BK132" s="139"/>
      <c r="BL132" s="62">
        <f t="shared" si="190"/>
        <v>1.0248755050515226</v>
      </c>
      <c r="BM132" s="62">
        <f t="shared" si="201"/>
        <v>127.32280393628956</v>
      </c>
      <c r="BN132" s="62">
        <f t="shared" si="202"/>
        <v>0.36417751200429854</v>
      </c>
      <c r="BO132" s="62">
        <f t="shared" si="198"/>
        <v>0.17253309324857913</v>
      </c>
      <c r="BP132" s="62">
        <f t="shared" si="181"/>
        <v>0.51726102243958216</v>
      </c>
      <c r="BQ132" s="62">
        <f t="shared" si="178"/>
        <v>0.88413959555543298</v>
      </c>
      <c r="BR132" s="62">
        <f t="shared" si="182"/>
        <v>5.4134836507961204</v>
      </c>
      <c r="BS132" s="62">
        <f t="shared" si="180"/>
        <v>5.7352288086537317</v>
      </c>
      <c r="BT132" s="62">
        <f t="shared" si="173"/>
        <v>1.7470155698374032</v>
      </c>
      <c r="BU132" s="62">
        <f t="shared" si="174"/>
        <v>1.8725606936903287</v>
      </c>
      <c r="BV132" s="62">
        <f t="shared" si="175"/>
        <v>3.5479435651414932</v>
      </c>
      <c r="BW132" s="62">
        <f t="shared" si="176"/>
        <v>0.55352742671391053</v>
      </c>
      <c r="BX132" s="62">
        <f t="shared" si="177"/>
        <v>0.30958464793674628</v>
      </c>
      <c r="BY132" s="62">
        <f t="shared" si="172"/>
        <v>0.21532817727249856</v>
      </c>
      <c r="BZ132" s="62">
        <f t="shared" si="183"/>
        <v>0.2669776482609672</v>
      </c>
      <c r="CA132" s="62">
        <f t="shared" si="191"/>
        <v>0.19763679819487168</v>
      </c>
      <c r="CB132" s="62">
        <f t="shared" si="192"/>
        <v>8.7784364997214919</v>
      </c>
      <c r="CC132" s="62">
        <f t="shared" si="193"/>
        <v>19.999368975591945</v>
      </c>
      <c r="CD132" s="62">
        <f t="shared" si="194"/>
        <v>2.2137256939166869</v>
      </c>
      <c r="CE132" s="62">
        <f t="shared" si="195"/>
        <v>8.667455870423284</v>
      </c>
      <c r="CF132" s="62">
        <f t="shared" si="196"/>
        <v>1.5708513146631047</v>
      </c>
      <c r="CG132" s="62">
        <f t="shared" si="171"/>
        <v>0.26202359220071647</v>
      </c>
      <c r="CH132" s="62">
        <f t="shared" si="184"/>
        <v>1.4730889468260897</v>
      </c>
      <c r="CI132" s="62">
        <f t="shared" si="185"/>
        <v>0.26916445677965373</v>
      </c>
      <c r="CJ132" s="62">
        <f t="shared" si="186"/>
        <v>0.99913877354014946</v>
      </c>
      <c r="CK132" s="62">
        <f t="shared" si="187"/>
        <v>8.4241944981886571E-2</v>
      </c>
      <c r="CL132" s="62">
        <f t="shared" si="188"/>
        <v>0.38131698468465675</v>
      </c>
      <c r="CM132" s="62" t="s">
        <v>188</v>
      </c>
      <c r="CN132" s="62">
        <f t="shared" si="199"/>
        <v>0.23000888677728359</v>
      </c>
      <c r="CO132" s="62">
        <f>(AR132*$K132)/1000</f>
        <v>4.4427979729343295E-3</v>
      </c>
      <c r="CP132" s="62">
        <f t="shared" si="170"/>
        <v>0.24568551722025675</v>
      </c>
      <c r="CQ132" s="62">
        <f t="shared" ref="CQ132:CQ154" si="203">(AT132*$K132)/1000</f>
        <v>0.33151664979967171</v>
      </c>
      <c r="CR132" s="62">
        <f t="shared" si="197"/>
        <v>0.22613998033727467</v>
      </c>
      <c r="CS132" s="173">
        <f t="shared" si="179"/>
        <v>0.46069174435352245</v>
      </c>
      <c r="CT132" s="227"/>
      <c r="CU132" s="62">
        <f t="shared" si="114"/>
        <v>2.2286149253731344</v>
      </c>
      <c r="CV132" s="62">
        <f t="shared" si="137"/>
        <v>578.50627164179116</v>
      </c>
      <c r="CW132" s="62">
        <f t="shared" si="127"/>
        <v>0.39151343283582091</v>
      </c>
      <c r="CX132" s="62">
        <f t="shared" si="128"/>
        <v>2.2587313432835825</v>
      </c>
      <c r="CY132" s="62">
        <f t="shared" si="129"/>
        <v>3.2826895522388062</v>
      </c>
      <c r="CZ132" s="62">
        <f t="shared" si="138"/>
        <v>140.9147194029851</v>
      </c>
      <c r="DA132" s="62">
        <f t="shared" si="139"/>
        <v>328.81105074626868</v>
      </c>
      <c r="DB132" s="62">
        <f t="shared" si="130"/>
        <v>4.7885104477611948</v>
      </c>
      <c r="DC132" s="62">
        <f t="shared" si="131"/>
        <v>130.01257611940301</v>
      </c>
      <c r="DD132" s="62">
        <f t="shared" si="132"/>
        <v>93.72229253731345</v>
      </c>
      <c r="DE132" s="62">
        <f t="shared" si="133"/>
        <v>42.072635820895528</v>
      </c>
      <c r="DF132" s="62">
        <f t="shared" si="134"/>
        <v>52.492916417910457</v>
      </c>
      <c r="DG132" s="173">
        <f t="shared" si="135"/>
        <v>340.70703582089561</v>
      </c>
      <c r="DM132" s="31">
        <v>130.01257611940301</v>
      </c>
      <c r="DN132" s="31">
        <v>127.32280393628956</v>
      </c>
    </row>
    <row r="133" spans="1:118" s="31" customFormat="1">
      <c r="A133" s="31" t="s">
        <v>271</v>
      </c>
      <c r="B133" s="158">
        <v>2</v>
      </c>
      <c r="C133" s="158">
        <v>3</v>
      </c>
      <c r="D133" s="158">
        <v>5</v>
      </c>
      <c r="E133" s="33" t="s">
        <v>394</v>
      </c>
      <c r="F133" s="34" t="s">
        <v>403</v>
      </c>
      <c r="G133" s="48">
        <v>1.0169999999999999</v>
      </c>
      <c r="H133" s="48">
        <v>30.266999999999999</v>
      </c>
      <c r="I133" s="48">
        <f t="shared" si="115"/>
        <v>29.761061946902657</v>
      </c>
      <c r="J133" s="41">
        <v>1</v>
      </c>
      <c r="K133" s="41">
        <f t="shared" si="200"/>
        <v>29.761061946902657</v>
      </c>
      <c r="L133" s="41">
        <v>1</v>
      </c>
      <c r="M133" s="41">
        <f t="shared" ref="M133:M164" si="204">I133*L133</f>
        <v>29.761061946902657</v>
      </c>
      <c r="N133" s="151"/>
      <c r="O133" s="41">
        <v>47.797357429999998</v>
      </c>
      <c r="P133" s="41">
        <v>6007.4258090000003</v>
      </c>
      <c r="Q133" s="41">
        <v>75.227552200000005</v>
      </c>
      <c r="R133" s="41">
        <v>35.905239549999997</v>
      </c>
      <c r="S133" s="41">
        <v>39.334932610000003</v>
      </c>
      <c r="T133" s="41">
        <v>58.017740799999999</v>
      </c>
      <c r="U133" s="41">
        <v>339.52454569999998</v>
      </c>
      <c r="V133" s="41">
        <v>330.625587</v>
      </c>
      <c r="W133" s="41">
        <v>74.417413679999996</v>
      </c>
      <c r="X133" s="41">
        <v>71.230747719999997</v>
      </c>
      <c r="Y133" s="41">
        <v>131.66488960000001</v>
      </c>
      <c r="Z133" s="41">
        <v>24.913056050000002</v>
      </c>
      <c r="AA133" s="41">
        <v>10.07184281</v>
      </c>
      <c r="AB133" s="41">
        <v>7.3501647109999997</v>
      </c>
      <c r="AC133" s="41">
        <v>9.3088614340000007</v>
      </c>
      <c r="AD133" s="41">
        <v>6.9091311299999996</v>
      </c>
      <c r="AE133" s="41">
        <v>335.46274670000003</v>
      </c>
      <c r="AF133" s="41">
        <v>807.41613159999997</v>
      </c>
      <c r="AG133" s="41">
        <v>86.167440589999998</v>
      </c>
      <c r="AH133" s="41">
        <v>336.59929169999998</v>
      </c>
      <c r="AI133" s="41">
        <v>63.127525089999999</v>
      </c>
      <c r="AJ133" s="41">
        <v>11.041958879999999</v>
      </c>
      <c r="AK133" s="41">
        <v>57.924570709999998</v>
      </c>
      <c r="AL133" s="41">
        <v>10.01987553</v>
      </c>
      <c r="AM133" s="41">
        <v>39.314017870000001</v>
      </c>
      <c r="AN133" s="41">
        <v>3.7630796989999999</v>
      </c>
      <c r="AO133" s="41">
        <v>15.05945446</v>
      </c>
      <c r="AP133" s="41" t="s">
        <v>188</v>
      </c>
      <c r="AQ133" s="41">
        <v>9.6071176789999999</v>
      </c>
      <c r="AR133" s="41">
        <v>0.40205288</v>
      </c>
      <c r="AS133" s="41">
        <v>8.3225840279999996</v>
      </c>
      <c r="AT133" s="41">
        <v>11.021524619999999</v>
      </c>
      <c r="AU133" s="41">
        <v>7.5304028750000001</v>
      </c>
      <c r="AV133" s="151">
        <v>26.563792119999999</v>
      </c>
      <c r="AW133" s="208"/>
      <c r="AX133" s="48">
        <v>0.14199999999999999</v>
      </c>
      <c r="AY133" s="48">
        <v>32.542999999999999</v>
      </c>
      <c r="AZ133" s="48">
        <v>0.02</v>
      </c>
      <c r="BA133" s="48">
        <v>0.128</v>
      </c>
      <c r="BB133" s="48">
        <v>0.17499999999999999</v>
      </c>
      <c r="BC133" s="48">
        <v>7.7759999999999998</v>
      </c>
      <c r="BD133" s="48">
        <v>23.35</v>
      </c>
      <c r="BE133" s="48">
        <v>0.255</v>
      </c>
      <c r="BF133" s="48">
        <v>6.7629999999999999</v>
      </c>
      <c r="BG133" s="48">
        <v>6.3979999999999997</v>
      </c>
      <c r="BH133" s="48">
        <v>2.9969999999999999</v>
      </c>
      <c r="BI133" s="48">
        <v>3.2320000000000002</v>
      </c>
      <c r="BJ133" s="218">
        <v>21.751000000000001</v>
      </c>
      <c r="BK133" s="139"/>
      <c r="BL133" s="62">
        <f t="shared" si="190"/>
        <v>1.4225001153724779</v>
      </c>
      <c r="BM133" s="62">
        <f t="shared" si="201"/>
        <v>178.78737164307083</v>
      </c>
      <c r="BN133" s="62">
        <f t="shared" si="202"/>
        <v>2.2388518411380534</v>
      </c>
      <c r="BO133" s="62">
        <f t="shared" si="198"/>
        <v>1.0685780584659292</v>
      </c>
      <c r="BP133" s="62">
        <f t="shared" si="181"/>
        <v>1.1706493660834514</v>
      </c>
      <c r="BQ133" s="62">
        <f t="shared" si="178"/>
        <v>1.7266695779681418</v>
      </c>
      <c r="BR133" s="62">
        <f t="shared" si="182"/>
        <v>10.104611037071681</v>
      </c>
      <c r="BS133" s="62">
        <f t="shared" si="180"/>
        <v>9.839768575938054</v>
      </c>
      <c r="BT133" s="62">
        <f t="shared" si="173"/>
        <v>2.2147412584587611</v>
      </c>
      <c r="BU133" s="62">
        <f t="shared" si="174"/>
        <v>2.1199026954191149</v>
      </c>
      <c r="BV133" s="62">
        <f t="shared" si="175"/>
        <v>3.9184869356176995</v>
      </c>
      <c r="BW133" s="62">
        <f t="shared" si="176"/>
        <v>0.74143900439070809</v>
      </c>
      <c r="BX133" s="62">
        <f t="shared" si="177"/>
        <v>0.29974873778787609</v>
      </c>
      <c r="BY133" s="62">
        <f t="shared" si="172"/>
        <v>0.21874870728400883</v>
      </c>
      <c r="BZ133" s="62">
        <f t="shared" si="183"/>
        <v>0.27704160179240711</v>
      </c>
      <c r="CA133" s="62">
        <f t="shared" si="191"/>
        <v>0.20562307955920356</v>
      </c>
      <c r="CB133" s="62">
        <f t="shared" si="192"/>
        <v>9.9837275854168173</v>
      </c>
      <c r="CC133" s="62">
        <f t="shared" si="193"/>
        <v>24.02956150947611</v>
      </c>
      <c r="CD133" s="62">
        <f t="shared" si="194"/>
        <v>2.5644345372050443</v>
      </c>
      <c r="CE133" s="62">
        <f t="shared" si="195"/>
        <v>10.017552371567257</v>
      </c>
      <c r="CF133" s="62">
        <f t="shared" si="196"/>
        <v>1.8787421847581418</v>
      </c>
      <c r="CG133" s="62">
        <f t="shared" si="171"/>
        <v>0.32862042224283189</v>
      </c>
      <c r="CH133" s="62">
        <f t="shared" si="184"/>
        <v>1.7238967371480534</v>
      </c>
      <c r="CI133" s="62">
        <f t="shared" si="185"/>
        <v>0.29820213634858406</v>
      </c>
      <c r="CJ133" s="62">
        <f t="shared" si="186"/>
        <v>1.1700269212107079</v>
      </c>
      <c r="CK133" s="62">
        <f t="shared" si="187"/>
        <v>0.1119932480330708</v>
      </c>
      <c r="CL133" s="62">
        <f t="shared" si="188"/>
        <v>0.44818535707061946</v>
      </c>
      <c r="CM133" s="62" t="s">
        <v>188</v>
      </c>
      <c r="CN133" s="62">
        <f t="shared" si="199"/>
        <v>0.28591802437590269</v>
      </c>
      <c r="CO133" s="62">
        <f>(AR133*$K133)/1000</f>
        <v>1.196552066761062E-2</v>
      </c>
      <c r="CP133" s="62">
        <f t="shared" ref="CP133:CP154" si="205">(AS133*$K133)/1000</f>
        <v>0.24768893881561063</v>
      </c>
      <c r="CQ133" s="62">
        <f t="shared" si="203"/>
        <v>0.32801227696513274</v>
      </c>
      <c r="CR133" s="62">
        <f t="shared" si="197"/>
        <v>0.22411278644800889</v>
      </c>
      <c r="CS133" s="173">
        <f t="shared" si="179"/>
        <v>0.79056666282796462</v>
      </c>
      <c r="CT133" s="227"/>
      <c r="CU133" s="62">
        <f t="shared" si="114"/>
        <v>4.2260707964601769</v>
      </c>
      <c r="CV133" s="62">
        <f t="shared" si="137"/>
        <v>968.51423893805315</v>
      </c>
      <c r="CW133" s="62">
        <f t="shared" si="127"/>
        <v>0.59522123893805312</v>
      </c>
      <c r="CX133" s="62">
        <f t="shared" si="128"/>
        <v>3.8094159292035403</v>
      </c>
      <c r="CY133" s="62">
        <f t="shared" si="129"/>
        <v>5.2081858407079649</v>
      </c>
      <c r="CZ133" s="62">
        <f t="shared" si="138"/>
        <v>231.42201769911506</v>
      </c>
      <c r="DA133" s="62">
        <f t="shared" si="139"/>
        <v>694.92079646017714</v>
      </c>
      <c r="DB133" s="62">
        <f t="shared" si="130"/>
        <v>7.5890707964601773</v>
      </c>
      <c r="DC133" s="62">
        <f t="shared" si="131"/>
        <v>201.27406194690266</v>
      </c>
      <c r="DD133" s="62">
        <f t="shared" si="132"/>
        <v>190.41127433628318</v>
      </c>
      <c r="DE133" s="62">
        <f t="shared" si="133"/>
        <v>89.193902654867259</v>
      </c>
      <c r="DF133" s="62">
        <f t="shared" si="134"/>
        <v>96.187752212389398</v>
      </c>
      <c r="DG133" s="173">
        <f t="shared" si="135"/>
        <v>647.3328584070797</v>
      </c>
      <c r="DM133" s="31">
        <v>201.27406194690266</v>
      </c>
      <c r="DN133" s="31">
        <v>178.78737164307083</v>
      </c>
    </row>
    <row r="134" spans="1:118" s="31" customFormat="1">
      <c r="A134" s="31" t="s">
        <v>275</v>
      </c>
      <c r="B134" s="158">
        <v>3</v>
      </c>
      <c r="C134" s="158">
        <v>1</v>
      </c>
      <c r="D134" s="158">
        <v>5</v>
      </c>
      <c r="E134" s="33" t="s">
        <v>394</v>
      </c>
      <c r="F134" s="34" t="s">
        <v>404</v>
      </c>
      <c r="G134" s="48">
        <v>1.0249999999999999</v>
      </c>
      <c r="H134" s="48">
        <v>30.266999999999999</v>
      </c>
      <c r="I134" s="48">
        <f t="shared" si="115"/>
        <v>29.52878048780488</v>
      </c>
      <c r="J134" s="41">
        <v>1</v>
      </c>
      <c r="K134" s="41">
        <f t="shared" si="200"/>
        <v>29.52878048780488</v>
      </c>
      <c r="L134" s="41">
        <v>1</v>
      </c>
      <c r="M134" s="41">
        <f t="shared" si="204"/>
        <v>29.52878048780488</v>
      </c>
      <c r="N134" s="151"/>
      <c r="O134" s="41">
        <v>29.855565559999999</v>
      </c>
      <c r="P134" s="41">
        <v>3360.011473</v>
      </c>
      <c r="Q134" s="41">
        <v>41.670077579999997</v>
      </c>
      <c r="R134" s="41">
        <v>4.3981229300000004</v>
      </c>
      <c r="S134" s="41">
        <v>2.2661564580000002</v>
      </c>
      <c r="T134" s="41">
        <v>1.1874381919999999</v>
      </c>
      <c r="U134" s="41">
        <v>167.3852493</v>
      </c>
      <c r="V134" s="41">
        <v>71.715093390000007</v>
      </c>
      <c r="W134" s="41">
        <v>39.507033300000003</v>
      </c>
      <c r="X134" s="41">
        <v>48.856526219999999</v>
      </c>
      <c r="Y134" s="41">
        <v>59.089413489999998</v>
      </c>
      <c r="Z134" s="41">
        <v>28.779695749999998</v>
      </c>
      <c r="AA134" s="41">
        <v>19.648933840000002</v>
      </c>
      <c r="AB134" s="41">
        <v>7.1490848099999997</v>
      </c>
      <c r="AC134" s="41">
        <v>8.3985012890000004</v>
      </c>
      <c r="AD134" s="41">
        <v>6.665421748</v>
      </c>
      <c r="AE134" s="41">
        <v>225.5194353</v>
      </c>
      <c r="AF134" s="41">
        <v>516.73884520000001</v>
      </c>
      <c r="AG134" s="41">
        <v>57.444663920000004</v>
      </c>
      <c r="AH134" s="41">
        <v>217.9831284</v>
      </c>
      <c r="AI134" s="41">
        <v>39.077269450000003</v>
      </c>
      <c r="AJ134" s="41">
        <v>5.8744806299999999</v>
      </c>
      <c r="AK134" s="41">
        <v>32.247469279999997</v>
      </c>
      <c r="AL134" s="41">
        <v>6.9321356569999999</v>
      </c>
      <c r="AM134" s="41">
        <v>19.827616819999999</v>
      </c>
      <c r="AN134" s="41">
        <v>-8.5234109999999998E-3</v>
      </c>
      <c r="AO134" s="41">
        <v>4.8773342289999997</v>
      </c>
      <c r="AP134" s="41" t="s">
        <v>188</v>
      </c>
      <c r="AQ134" s="41">
        <v>1.3599895500000001</v>
      </c>
      <c r="AR134" s="41" t="s">
        <v>188</v>
      </c>
      <c r="AS134" s="41">
        <v>8.7287192860000005</v>
      </c>
      <c r="AT134" s="41">
        <v>11.00401087</v>
      </c>
      <c r="AU134" s="41">
        <v>7.4834680310000001</v>
      </c>
      <c r="AV134" s="151">
        <v>12.250633410000001</v>
      </c>
      <c r="AW134" s="208"/>
      <c r="AX134" s="48">
        <v>4.9000000000000002E-2</v>
      </c>
      <c r="AY134" s="48">
        <v>3.1880000000000002</v>
      </c>
      <c r="AZ134" s="48">
        <v>8.9999999999999993E-3</v>
      </c>
      <c r="BA134" s="48">
        <v>4.0000000000000001E-3</v>
      </c>
      <c r="BB134" s="48">
        <v>7.4999999999999997E-2</v>
      </c>
      <c r="BC134" s="48">
        <v>0.999</v>
      </c>
      <c r="BD134" s="48">
        <v>6.4260000000000002</v>
      </c>
      <c r="BE134" s="48">
        <v>1.7000000000000001E-2</v>
      </c>
      <c r="BF134" s="48">
        <v>3.76</v>
      </c>
      <c r="BG134" s="48">
        <v>0.378</v>
      </c>
      <c r="BH134" s="48">
        <v>0.54100000000000004</v>
      </c>
      <c r="BI134" s="48">
        <v>0.307</v>
      </c>
      <c r="BJ134" s="218">
        <v>7.141</v>
      </c>
      <c r="BK134" s="139"/>
      <c r="BL134" s="62">
        <f t="shared" si="190"/>
        <v>0.88159844176050739</v>
      </c>
      <c r="BM134" s="62">
        <f t="shared" si="201"/>
        <v>99.217041222722941</v>
      </c>
      <c r="BN134" s="62">
        <f t="shared" si="202"/>
        <v>1.2304665737696197</v>
      </c>
      <c r="BO134" s="62">
        <f t="shared" si="198"/>
        <v>0.12987120655835124</v>
      </c>
      <c r="BP134" s="62">
        <f t="shared" si="181"/>
        <v>6.691683659930342E-2</v>
      </c>
      <c r="BQ134" s="62">
        <f t="shared" si="178"/>
        <v>3.5063601714403904E-2</v>
      </c>
      <c r="BR134" s="62">
        <f t="shared" si="182"/>
        <v>4.942682283476195</v>
      </c>
      <c r="BS134" s="62">
        <f t="shared" si="180"/>
        <v>2.1176592503757368</v>
      </c>
      <c r="BT134" s="62">
        <f t="shared" si="173"/>
        <v>1.1665945140400977</v>
      </c>
      <c r="BU134" s="62">
        <f t="shared" si="174"/>
        <v>1.4426736381470635</v>
      </c>
      <c r="BV134" s="62">
        <f t="shared" si="175"/>
        <v>1.7448383200993465</v>
      </c>
      <c r="BW134" s="62">
        <f t="shared" si="176"/>
        <v>0.84982931830756103</v>
      </c>
      <c r="BX134" s="62">
        <f t="shared" si="177"/>
        <v>0.58020905418076107</v>
      </c>
      <c r="BY134" s="62">
        <f t="shared" si="172"/>
        <v>0.21110375604319026</v>
      </c>
      <c r="BZ134" s="62">
        <f t="shared" si="183"/>
        <v>0.24799750098942736</v>
      </c>
      <c r="CA134" s="62">
        <f t="shared" si="191"/>
        <v>0.19682177565533268</v>
      </c>
      <c r="CB134" s="62">
        <f t="shared" si="192"/>
        <v>6.6593139007074154</v>
      </c>
      <c r="CC134" s="62">
        <f t="shared" si="193"/>
        <v>15.258667929432587</v>
      </c>
      <c r="CD134" s="62">
        <f t="shared" si="194"/>
        <v>1.696270871089405</v>
      </c>
      <c r="CE134" s="62">
        <f t="shared" si="195"/>
        <v>6.4367759485685854</v>
      </c>
      <c r="CF134" s="62">
        <f t="shared" si="196"/>
        <v>1.1539041116518538</v>
      </c>
      <c r="CG134" s="62">
        <f t="shared" si="171"/>
        <v>0.17346624900313171</v>
      </c>
      <c r="CH134" s="62">
        <f t="shared" si="184"/>
        <v>0.95222844165635112</v>
      </c>
      <c r="CI134" s="62">
        <f t="shared" si="185"/>
        <v>0.20469751212723808</v>
      </c>
      <c r="CJ134" s="62">
        <f t="shared" si="186"/>
        <v>0.58548534467408786</v>
      </c>
      <c r="CK134" s="62">
        <f t="shared" si="187"/>
        <v>-2.5168593242634146E-4</v>
      </c>
      <c r="CL134" s="62">
        <f t="shared" si="188"/>
        <v>0.14402173181379804</v>
      </c>
      <c r="CM134" s="62" t="s">
        <v>188</v>
      </c>
      <c r="CN134" s="62">
        <f t="shared" si="199"/>
        <v>4.0158832887658542E-2</v>
      </c>
      <c r="CO134" s="62" t="s">
        <v>188</v>
      </c>
      <c r="CP134" s="62">
        <f t="shared" si="205"/>
        <v>0.25774843573596296</v>
      </c>
      <c r="CQ134" s="62">
        <f t="shared" si="203"/>
        <v>0.32493502146564879</v>
      </c>
      <c r="CR134" s="62">
        <f t="shared" si="197"/>
        <v>0.22097768477490443</v>
      </c>
      <c r="CS134" s="173">
        <f t="shared" si="179"/>
        <v>0.36174626480045857</v>
      </c>
      <c r="CT134" s="227"/>
      <c r="CU134" s="62">
        <f t="shared" ref="CU134:CU154" si="206">AX134*$M134</f>
        <v>1.4469102439024393</v>
      </c>
      <c r="CV134" s="62">
        <f t="shared" si="137"/>
        <v>94.137752195121962</v>
      </c>
      <c r="CW134" s="62">
        <f t="shared" si="127"/>
        <v>0.2657590243902439</v>
      </c>
      <c r="CX134" s="62">
        <f t="shared" si="128"/>
        <v>0.11811512195121952</v>
      </c>
      <c r="CY134" s="62">
        <f t="shared" si="129"/>
        <v>2.2146585365853659</v>
      </c>
      <c r="CZ134" s="62">
        <f t="shared" si="138"/>
        <v>29.499251707317075</v>
      </c>
      <c r="DA134" s="62">
        <f t="shared" si="139"/>
        <v>189.75194341463416</v>
      </c>
      <c r="DB134" s="62">
        <f t="shared" si="130"/>
        <v>0.50198926829268298</v>
      </c>
      <c r="DC134" s="62">
        <f t="shared" si="131"/>
        <v>111.02821463414634</v>
      </c>
      <c r="DD134" s="62">
        <f t="shared" si="132"/>
        <v>11.161879024390245</v>
      </c>
      <c r="DE134" s="62">
        <f t="shared" si="133"/>
        <v>15.975070243902442</v>
      </c>
      <c r="DF134" s="62">
        <f t="shared" si="134"/>
        <v>9.0653356097560973</v>
      </c>
      <c r="DG134" s="173">
        <f t="shared" si="135"/>
        <v>210.86502146341465</v>
      </c>
      <c r="DM134" s="31">
        <v>111.02821463414634</v>
      </c>
      <c r="DN134" s="31">
        <v>99.217041222722941</v>
      </c>
    </row>
    <row r="135" spans="1:118" s="31" customFormat="1">
      <c r="A135" s="31" t="s">
        <v>275</v>
      </c>
      <c r="B135" s="158">
        <v>3</v>
      </c>
      <c r="C135" s="158">
        <v>2</v>
      </c>
      <c r="D135" s="158">
        <v>5</v>
      </c>
      <c r="E135" s="33" t="s">
        <v>394</v>
      </c>
      <c r="F135" s="34" t="s">
        <v>405</v>
      </c>
      <c r="G135" s="48">
        <v>1.014</v>
      </c>
      <c r="H135" s="48">
        <v>30.266999999999999</v>
      </c>
      <c r="I135" s="48">
        <f t="shared" ref="I135:I184" si="207">H135/G135</f>
        <v>29.849112426035504</v>
      </c>
      <c r="J135" s="41">
        <v>1</v>
      </c>
      <c r="K135" s="41">
        <f t="shared" si="200"/>
        <v>29.849112426035504</v>
      </c>
      <c r="L135" s="41">
        <v>1</v>
      </c>
      <c r="M135" s="41">
        <f t="shared" si="204"/>
        <v>29.849112426035504</v>
      </c>
      <c r="N135" s="151"/>
      <c r="O135" s="41">
        <v>38.936998379999999</v>
      </c>
      <c r="P135" s="41">
        <v>3784.4124350000002</v>
      </c>
      <c r="Q135" s="41">
        <v>99.441982199999998</v>
      </c>
      <c r="R135" s="41">
        <v>16.11846817</v>
      </c>
      <c r="S135" s="41">
        <v>5.9472224740000001</v>
      </c>
      <c r="T135" s="41">
        <v>3.3464075659999999</v>
      </c>
      <c r="U135" s="41">
        <v>242.41448510000001</v>
      </c>
      <c r="V135" s="41">
        <v>99.538792520000001</v>
      </c>
      <c r="W135" s="41">
        <v>45.994736250000003</v>
      </c>
      <c r="X135" s="41">
        <v>54.569443069999998</v>
      </c>
      <c r="Y135" s="41">
        <v>64.361435049999997</v>
      </c>
      <c r="Z135" s="41">
        <v>24.353351660000001</v>
      </c>
      <c r="AA135" s="41">
        <v>25.550161039999999</v>
      </c>
      <c r="AB135" s="41">
        <v>7.2342406559999999</v>
      </c>
      <c r="AC135" s="41">
        <v>8.4175601520000001</v>
      </c>
      <c r="AD135" s="41">
        <v>6.9131581249999998</v>
      </c>
      <c r="AE135" s="41">
        <v>256.98204559999999</v>
      </c>
      <c r="AF135" s="41">
        <v>605.88730009999995</v>
      </c>
      <c r="AG135" s="41">
        <v>67.177115810000004</v>
      </c>
      <c r="AH135" s="41">
        <v>254.0232297</v>
      </c>
      <c r="AI135" s="41">
        <v>45.900892640000002</v>
      </c>
      <c r="AJ135" s="41">
        <v>7.2864585279999998</v>
      </c>
      <c r="AK135" s="41">
        <v>37.656356469999999</v>
      </c>
      <c r="AL135" s="41">
        <v>7.5225720589999998</v>
      </c>
      <c r="AM135" s="41">
        <v>22.916981379999999</v>
      </c>
      <c r="AN135" s="41">
        <v>0.44499166699999998</v>
      </c>
      <c r="AO135" s="41">
        <v>5.9301672310000004</v>
      </c>
      <c r="AP135" s="41" t="s">
        <v>188</v>
      </c>
      <c r="AQ135" s="41">
        <v>1.9915970839999999</v>
      </c>
      <c r="AR135" s="41" t="s">
        <v>188</v>
      </c>
      <c r="AS135" s="41">
        <v>8.6030700420000006</v>
      </c>
      <c r="AT135" s="41">
        <v>11.01298059</v>
      </c>
      <c r="AU135" s="41">
        <v>7.4839941630000002</v>
      </c>
      <c r="AV135" s="151">
        <v>14.967145889999999</v>
      </c>
      <c r="AW135" s="208"/>
      <c r="AX135" s="48">
        <v>6.5000000000000002E-2</v>
      </c>
      <c r="AY135" s="48">
        <v>4.5880000000000001</v>
      </c>
      <c r="AZ135" s="48">
        <v>8.9999999999999993E-3</v>
      </c>
      <c r="BA135" s="48">
        <v>7.0000000000000001E-3</v>
      </c>
      <c r="BB135" s="48">
        <v>8.6999999999999994E-2</v>
      </c>
      <c r="BC135" s="48">
        <v>1.2110000000000001</v>
      </c>
      <c r="BD135" s="48">
        <v>10.148</v>
      </c>
      <c r="BE135" s="48">
        <v>2.7E-2</v>
      </c>
      <c r="BF135" s="48">
        <v>4.3609999999999998</v>
      </c>
      <c r="BG135" s="48">
        <v>0.46600000000000003</v>
      </c>
      <c r="BH135" s="48">
        <v>0.85</v>
      </c>
      <c r="BI135" s="48">
        <v>0.54300000000000004</v>
      </c>
      <c r="BJ135" s="218">
        <v>10.128</v>
      </c>
      <c r="BK135" s="139"/>
      <c r="BL135" s="62">
        <f t="shared" si="190"/>
        <v>1.1622348421769824</v>
      </c>
      <c r="BM135" s="62">
        <f t="shared" si="201"/>
        <v>112.96135223880179</v>
      </c>
      <c r="BN135" s="62">
        <f t="shared" si="202"/>
        <v>2.9682549065556212</v>
      </c>
      <c r="BO135" s="62">
        <f t="shared" si="198"/>
        <v>0.48112196854180472</v>
      </c>
      <c r="BP135" s="62">
        <f t="shared" si="181"/>
        <v>0.17751931224907103</v>
      </c>
      <c r="BQ135" s="62">
        <f t="shared" si="178"/>
        <v>9.9887295660869818E-2</v>
      </c>
      <c r="BR135" s="62">
        <f t="shared" si="182"/>
        <v>7.2358572194494091</v>
      </c>
      <c r="BS135" s="62">
        <f t="shared" si="180"/>
        <v>2.971144608681302</v>
      </c>
      <c r="BT135" s="62">
        <f t="shared" si="173"/>
        <v>1.3729020533321006</v>
      </c>
      <c r="BU135" s="62">
        <f t="shared" si="174"/>
        <v>1.6288494412225738</v>
      </c>
      <c r="BV135" s="62">
        <f t="shared" si="175"/>
        <v>1.9211317107084318</v>
      </c>
      <c r="BW135" s="62">
        <f t="shared" si="176"/>
        <v>0.72692593165011843</v>
      </c>
      <c r="BX135" s="62">
        <f t="shared" si="177"/>
        <v>0.76264962938627223</v>
      </c>
      <c r="BY135" s="62">
        <f t="shared" si="172"/>
        <v>0.21593566265794084</v>
      </c>
      <c r="BZ135" s="62">
        <f t="shared" si="183"/>
        <v>0.25125669932996453</v>
      </c>
      <c r="CA135" s="62">
        <f t="shared" si="191"/>
        <v>0.20635163409208579</v>
      </c>
      <c r="CB135" s="62">
        <f t="shared" si="192"/>
        <v>7.6706859705869821</v>
      </c>
      <c r="CC135" s="62">
        <f t="shared" si="193"/>
        <v>18.085198138192013</v>
      </c>
      <c r="CD135" s="62">
        <f t="shared" si="194"/>
        <v>2.0051772822694973</v>
      </c>
      <c r="CE135" s="62">
        <f t="shared" si="195"/>
        <v>7.5823679421399408</v>
      </c>
      <c r="CF135" s="62">
        <f t="shared" si="196"/>
        <v>1.3701009048667456</v>
      </c>
      <c r="CG135" s="62">
        <f t="shared" si="171"/>
        <v>0.21749431978991718</v>
      </c>
      <c r="CH135" s="62">
        <f t="shared" si="184"/>
        <v>1.1240088178278993</v>
      </c>
      <c r="CI135" s="62">
        <f t="shared" si="185"/>
        <v>0.2245420991220444</v>
      </c>
      <c r="CJ135" s="62">
        <f t="shared" si="186"/>
        <v>0.68405155367698223</v>
      </c>
      <c r="CK135" s="62">
        <f t="shared" si="187"/>
        <v>1.3282606296931952E-2</v>
      </c>
      <c r="CL135" s="62">
        <f t="shared" si="188"/>
        <v>0.17701022838331068</v>
      </c>
      <c r="CM135" s="62" t="s">
        <v>188</v>
      </c>
      <c r="CN135" s="62">
        <f t="shared" si="199"/>
        <v>5.944740526768047E-2</v>
      </c>
      <c r="CO135" s="62" t="s">
        <v>188</v>
      </c>
      <c r="CP135" s="62">
        <f t="shared" si="205"/>
        <v>0.25679400489271598</v>
      </c>
      <c r="CQ135" s="62">
        <f t="shared" si="203"/>
        <v>0.32872769577665678</v>
      </c>
      <c r="CR135" s="62">
        <f t="shared" si="197"/>
        <v>0.2233905831671805</v>
      </c>
      <c r="CS135" s="173">
        <f t="shared" si="179"/>
        <v>0.44675602036748518</v>
      </c>
      <c r="CT135" s="227"/>
      <c r="CU135" s="62">
        <f t="shared" si="206"/>
        <v>1.9401923076923078</v>
      </c>
      <c r="CV135" s="62">
        <f t="shared" si="137"/>
        <v>136.94772781065089</v>
      </c>
      <c r="CW135" s="62">
        <f t="shared" si="127"/>
        <v>0.26864201183431952</v>
      </c>
      <c r="CX135" s="62">
        <f t="shared" si="128"/>
        <v>0.20894378698224852</v>
      </c>
      <c r="CY135" s="62">
        <f t="shared" si="129"/>
        <v>2.5968727810650885</v>
      </c>
      <c r="CZ135" s="62">
        <f t="shared" si="138"/>
        <v>36.147275147928994</v>
      </c>
      <c r="DA135" s="62">
        <f t="shared" si="139"/>
        <v>302.9087928994083</v>
      </c>
      <c r="DB135" s="62">
        <f t="shared" si="130"/>
        <v>0.8059260355029586</v>
      </c>
      <c r="DC135" s="62">
        <f t="shared" si="131"/>
        <v>130.17197928994082</v>
      </c>
      <c r="DD135" s="62">
        <f t="shared" si="132"/>
        <v>13.909686390532546</v>
      </c>
      <c r="DE135" s="62">
        <f t="shared" si="133"/>
        <v>25.371745562130176</v>
      </c>
      <c r="DF135" s="62">
        <f t="shared" si="134"/>
        <v>16.208068047337278</v>
      </c>
      <c r="DG135" s="173">
        <f t="shared" si="135"/>
        <v>302.31181065088759</v>
      </c>
      <c r="DM135" s="31">
        <v>130.17197928994082</v>
      </c>
      <c r="DN135" s="31">
        <v>112.96135223880179</v>
      </c>
    </row>
    <row r="136" spans="1:118" s="31" customFormat="1">
      <c r="A136" s="31" t="s">
        <v>275</v>
      </c>
      <c r="B136" s="158">
        <v>3</v>
      </c>
      <c r="C136" s="158">
        <v>3</v>
      </c>
      <c r="D136" s="158">
        <v>5</v>
      </c>
      <c r="E136" s="33" t="s">
        <v>394</v>
      </c>
      <c r="F136" s="34" t="s">
        <v>406</v>
      </c>
      <c r="G136" s="48">
        <v>1.0169999999999999</v>
      </c>
      <c r="H136" s="48">
        <v>30.266999999999999</v>
      </c>
      <c r="I136" s="48">
        <f t="shared" si="207"/>
        <v>29.761061946902657</v>
      </c>
      <c r="J136" s="41">
        <v>1</v>
      </c>
      <c r="K136" s="41">
        <f t="shared" si="200"/>
        <v>29.761061946902657</v>
      </c>
      <c r="L136" s="41">
        <v>1</v>
      </c>
      <c r="M136" s="41">
        <f t="shared" si="204"/>
        <v>29.761061946902657</v>
      </c>
      <c r="N136" s="151"/>
      <c r="O136" s="41">
        <v>27.13426063</v>
      </c>
      <c r="P136" s="41">
        <v>3402.2856350000002</v>
      </c>
      <c r="Q136" s="41">
        <v>21.0352204</v>
      </c>
      <c r="R136" s="41">
        <v>0.97075848399999998</v>
      </c>
      <c r="S136" s="41">
        <v>0.234863396</v>
      </c>
      <c r="T136" s="41">
        <v>0.41788082399999998</v>
      </c>
      <c r="U136" s="41">
        <v>125.7950282</v>
      </c>
      <c r="V136" s="41">
        <v>51.804524579999999</v>
      </c>
      <c r="W136" s="41">
        <v>36.08072808</v>
      </c>
      <c r="X136" s="41">
        <v>46.09062978</v>
      </c>
      <c r="Y136" s="41">
        <v>56.604458889999997</v>
      </c>
      <c r="Z136" s="41">
        <v>26.323830709999999</v>
      </c>
      <c r="AA136" s="41">
        <v>17.20622419</v>
      </c>
      <c r="AB136" s="41">
        <v>7.129087019</v>
      </c>
      <c r="AC136" s="41">
        <v>8.3778553270000007</v>
      </c>
      <c r="AD136" s="41">
        <v>6.5203785830000003</v>
      </c>
      <c r="AE136" s="41">
        <v>209.02627759999999</v>
      </c>
      <c r="AF136" s="41">
        <v>475.01370320000001</v>
      </c>
      <c r="AG136" s="41">
        <v>53.554571750000001</v>
      </c>
      <c r="AH136" s="41">
        <v>204.0584771</v>
      </c>
      <c r="AI136" s="41">
        <v>36.884010240000002</v>
      </c>
      <c r="AJ136" s="41">
        <v>5.3230598730000001</v>
      </c>
      <c r="AK136" s="41">
        <v>30.03436928</v>
      </c>
      <c r="AL136" s="41">
        <v>6.6611749470000001</v>
      </c>
      <c r="AM136" s="41">
        <v>18.615297349999999</v>
      </c>
      <c r="AN136" s="41">
        <v>-0.19124485199999999</v>
      </c>
      <c r="AO136" s="41">
        <v>4.495318331</v>
      </c>
      <c r="AP136" s="41" t="s">
        <v>188</v>
      </c>
      <c r="AQ136" s="41">
        <v>1.0741109710000001</v>
      </c>
      <c r="AR136" s="41" t="s">
        <v>188</v>
      </c>
      <c r="AS136" s="41">
        <v>8.5415212119999993</v>
      </c>
      <c r="AT136" s="41">
        <v>11.001373600000001</v>
      </c>
      <c r="AU136" s="41">
        <v>7.4780790929999998</v>
      </c>
      <c r="AV136" s="151">
        <v>8.6893973679999998</v>
      </c>
      <c r="AW136" s="208"/>
      <c r="AX136" s="48">
        <v>0.04</v>
      </c>
      <c r="AY136" s="48">
        <v>2.61</v>
      </c>
      <c r="AZ136" s="48">
        <v>8.0000000000000002E-3</v>
      </c>
      <c r="BA136" s="48">
        <v>3.0000000000000001E-3</v>
      </c>
      <c r="BB136" s="48">
        <v>6.8000000000000005E-2</v>
      </c>
      <c r="BC136" s="48">
        <v>1.0209999999999999</v>
      </c>
      <c r="BD136" s="48">
        <v>4.2610000000000001</v>
      </c>
      <c r="BE136" s="48">
        <v>1.2999999999999999E-2</v>
      </c>
      <c r="BF136" s="48">
        <v>3.6230000000000002</v>
      </c>
      <c r="BG136" s="48">
        <v>0.38200000000000001</v>
      </c>
      <c r="BH136" s="48">
        <v>0.47199999999999998</v>
      </c>
      <c r="BI136" s="48">
        <v>0.184</v>
      </c>
      <c r="BJ136" s="218">
        <v>5.8840000000000003</v>
      </c>
      <c r="BK136" s="139"/>
      <c r="BL136" s="62">
        <f t="shared" si="190"/>
        <v>0.80754441149283196</v>
      </c>
      <c r="BM136" s="62">
        <f t="shared" si="201"/>
        <v>101.25563354429205</v>
      </c>
      <c r="BN136" s="62">
        <f t="shared" si="202"/>
        <v>0.62603049739115046</v>
      </c>
      <c r="BO136" s="62">
        <f t="shared" si="198"/>
        <v>2.8890803377805311E-2</v>
      </c>
      <c r="BP136" s="62">
        <f t="shared" si="181"/>
        <v>6.9897840774159302E-3</v>
      </c>
      <c r="BQ136" s="62">
        <f t="shared" si="178"/>
        <v>1.2436577089486726E-2</v>
      </c>
      <c r="BR136" s="62">
        <f t="shared" si="182"/>
        <v>3.7437936268725664</v>
      </c>
      <c r="BS136" s="62">
        <f t="shared" si="180"/>
        <v>1.5417576651552212</v>
      </c>
      <c r="BT136" s="62">
        <f t="shared" si="173"/>
        <v>1.0738007834782302</v>
      </c>
      <c r="BU136" s="62">
        <f t="shared" si="174"/>
        <v>1.3717060880543364</v>
      </c>
      <c r="BV136" s="62">
        <f t="shared" si="175"/>
        <v>1.6846088074961947</v>
      </c>
      <c r="BW136" s="62">
        <f t="shared" si="176"/>
        <v>0.78342515644008859</v>
      </c>
      <c r="BX136" s="62">
        <f t="shared" si="177"/>
        <v>0.51207550399088497</v>
      </c>
      <c r="BY136" s="62">
        <f t="shared" si="172"/>
        <v>0.2121692003973186</v>
      </c>
      <c r="BZ136" s="62">
        <f t="shared" si="183"/>
        <v>0.24933387136903545</v>
      </c>
      <c r="CA136" s="62">
        <f t="shared" si="191"/>
        <v>0.19405339092592039</v>
      </c>
      <c r="CB136" s="62">
        <f t="shared" si="192"/>
        <v>6.2208439961840716</v>
      </c>
      <c r="CC136" s="62">
        <f t="shared" si="193"/>
        <v>14.136912246562833</v>
      </c>
      <c r="CD136" s="62">
        <f t="shared" si="194"/>
        <v>1.5938409273915932</v>
      </c>
      <c r="CE136" s="62">
        <f t="shared" si="195"/>
        <v>6.0729969777637169</v>
      </c>
      <c r="CF136" s="62">
        <f t="shared" si="196"/>
        <v>1.0977073136028321</v>
      </c>
      <c r="CG136" s="62">
        <f t="shared" si="171"/>
        <v>0.1584199146274248</v>
      </c>
      <c r="CH136" s="62">
        <f t="shared" si="184"/>
        <v>0.89385472467823013</v>
      </c>
      <c r="CI136" s="62">
        <f t="shared" si="185"/>
        <v>0.19824364023682303</v>
      </c>
      <c r="CJ136" s="62">
        <f t="shared" si="186"/>
        <v>0.5540110175933628</v>
      </c>
      <c r="CK136" s="62" t="s">
        <v>188</v>
      </c>
      <c r="CL136" s="62">
        <f t="shared" si="188"/>
        <v>0.13378544731993808</v>
      </c>
      <c r="CM136" s="62" t="s">
        <v>188</v>
      </c>
      <c r="CN136" s="62">
        <f t="shared" si="199"/>
        <v>3.1966683145778767E-2</v>
      </c>
      <c r="CO136" s="62" t="s">
        <v>188</v>
      </c>
      <c r="CP136" s="62">
        <f t="shared" si="205"/>
        <v>0.25420474191111503</v>
      </c>
      <c r="CQ136" s="62">
        <f t="shared" si="203"/>
        <v>0.32741256121061951</v>
      </c>
      <c r="CR136" s="62">
        <f t="shared" si="197"/>
        <v>0.22255557513061064</v>
      </c>
      <c r="CS136" s="173">
        <f t="shared" si="179"/>
        <v>0.25860569335030087</v>
      </c>
      <c r="CT136" s="227"/>
      <c r="CU136" s="62">
        <f t="shared" si="206"/>
        <v>1.1904424778761062</v>
      </c>
      <c r="CV136" s="62">
        <f t="shared" si="137"/>
        <v>77.67637168141593</v>
      </c>
      <c r="CW136" s="62">
        <f t="shared" si="127"/>
        <v>0.23808849557522127</v>
      </c>
      <c r="CX136" s="62">
        <f t="shared" si="128"/>
        <v>8.9283185840707976E-2</v>
      </c>
      <c r="CY136" s="62">
        <f t="shared" si="129"/>
        <v>2.0237522123893807</v>
      </c>
      <c r="CZ136" s="62">
        <f t="shared" si="138"/>
        <v>30.386044247787609</v>
      </c>
      <c r="DA136" s="62">
        <f t="shared" si="139"/>
        <v>126.81188495575222</v>
      </c>
      <c r="DB136" s="62">
        <f t="shared" si="130"/>
        <v>0.38689380530973455</v>
      </c>
      <c r="DC136" s="62">
        <f t="shared" si="131"/>
        <v>107.82432743362834</v>
      </c>
      <c r="DD136" s="62">
        <f t="shared" si="132"/>
        <v>11.368725663716816</v>
      </c>
      <c r="DE136" s="62">
        <f t="shared" si="133"/>
        <v>14.047221238938054</v>
      </c>
      <c r="DF136" s="62">
        <f t="shared" si="134"/>
        <v>5.4760353982300884</v>
      </c>
      <c r="DG136" s="173">
        <f t="shared" si="135"/>
        <v>175.11408849557526</v>
      </c>
      <c r="DM136" s="31">
        <v>107.82432743362834</v>
      </c>
      <c r="DN136" s="31">
        <v>101.25563354429205</v>
      </c>
    </row>
    <row r="137" spans="1:118" s="31" customFormat="1">
      <c r="A137" s="31" t="s">
        <v>279</v>
      </c>
      <c r="B137" s="158">
        <v>4</v>
      </c>
      <c r="C137" s="158">
        <v>1</v>
      </c>
      <c r="D137" s="158">
        <v>5</v>
      </c>
      <c r="E137" s="33" t="s">
        <v>394</v>
      </c>
      <c r="F137" s="34" t="s">
        <v>407</v>
      </c>
      <c r="G137" s="48">
        <v>1.002</v>
      </c>
      <c r="H137" s="48">
        <v>30.266999999999999</v>
      </c>
      <c r="I137" s="48">
        <f t="shared" si="207"/>
        <v>30.206586826347305</v>
      </c>
      <c r="J137" s="41">
        <v>1</v>
      </c>
      <c r="K137" s="41">
        <f t="shared" si="200"/>
        <v>30.206586826347305</v>
      </c>
      <c r="L137" s="41">
        <v>1</v>
      </c>
      <c r="M137" s="41">
        <f t="shared" si="204"/>
        <v>30.206586826347305</v>
      </c>
      <c r="N137" s="151"/>
      <c r="O137" s="41">
        <v>34.624476749999999</v>
      </c>
      <c r="P137" s="41">
        <v>4171.0763109999998</v>
      </c>
      <c r="Q137" s="41">
        <v>51.592824270000001</v>
      </c>
      <c r="R137" s="41">
        <v>11.06623926</v>
      </c>
      <c r="S137" s="41">
        <v>10.98091805</v>
      </c>
      <c r="T137" s="41">
        <v>11.70217485</v>
      </c>
      <c r="U137" s="41">
        <v>189.2000232</v>
      </c>
      <c r="V137" s="41">
        <v>389.309417</v>
      </c>
      <c r="W137" s="41">
        <v>53.288244159999998</v>
      </c>
      <c r="X137" s="41">
        <v>62.31267983</v>
      </c>
      <c r="Y137" s="41">
        <v>101.3472009</v>
      </c>
      <c r="Z137" s="41">
        <v>17.92079811</v>
      </c>
      <c r="AA137" s="41">
        <v>15.90033307</v>
      </c>
      <c r="AB137" s="41">
        <v>7.2150805020000002</v>
      </c>
      <c r="AC137" s="41">
        <v>8.6687775739999999</v>
      </c>
      <c r="AD137" s="41">
        <v>6.4719805299999997</v>
      </c>
      <c r="AE137" s="41">
        <v>281.65775889999998</v>
      </c>
      <c r="AF137" s="41">
        <v>667.17016590000003</v>
      </c>
      <c r="AG137" s="41">
        <v>72.88388286</v>
      </c>
      <c r="AH137" s="41">
        <v>291.9241419</v>
      </c>
      <c r="AI137" s="41">
        <v>54.401638400000003</v>
      </c>
      <c r="AJ137" s="41">
        <v>8.9519967759999997</v>
      </c>
      <c r="AK137" s="41">
        <v>49.41877968</v>
      </c>
      <c r="AL137" s="41">
        <v>8.8733380220000004</v>
      </c>
      <c r="AM137" s="41">
        <v>31.977939979999999</v>
      </c>
      <c r="AN137" s="41">
        <v>2.3124372659999999</v>
      </c>
      <c r="AO137" s="41">
        <v>10.9064841</v>
      </c>
      <c r="AP137" s="41" t="s">
        <v>188</v>
      </c>
      <c r="AQ137" s="41">
        <v>5.7620652229999996</v>
      </c>
      <c r="AR137" s="41" t="s">
        <v>188</v>
      </c>
      <c r="AS137" s="41">
        <v>8.2455537060000008</v>
      </c>
      <c r="AT137" s="41">
        <v>10.999506800000001</v>
      </c>
      <c r="AU137" s="41">
        <v>7.5006357149999996</v>
      </c>
      <c r="AV137" s="151">
        <v>15.09249827</v>
      </c>
      <c r="AW137" s="208"/>
      <c r="AX137" s="48">
        <v>5.8000000000000003E-2</v>
      </c>
      <c r="AY137" s="48">
        <v>17.396000000000001</v>
      </c>
      <c r="AZ137" s="48">
        <v>0.01</v>
      </c>
      <c r="BA137" s="48">
        <v>2.3E-2</v>
      </c>
      <c r="BB137" s="48">
        <v>8.8999999999999996E-2</v>
      </c>
      <c r="BC137" s="48">
        <v>3.41</v>
      </c>
      <c r="BD137" s="48">
        <v>9.4789999999999992</v>
      </c>
      <c r="BE137" s="48">
        <v>9.8000000000000004E-2</v>
      </c>
      <c r="BF137" s="48">
        <v>4.468</v>
      </c>
      <c r="BG137" s="48">
        <v>1.792</v>
      </c>
      <c r="BH137" s="48">
        <v>0.90100000000000002</v>
      </c>
      <c r="BI137" s="48">
        <v>0.65500000000000003</v>
      </c>
      <c r="BJ137" s="218">
        <v>10.346</v>
      </c>
      <c r="BK137" s="139"/>
      <c r="BL137" s="62">
        <f t="shared" si="190"/>
        <v>1.0458872632657186</v>
      </c>
      <c r="BM137" s="62">
        <f t="shared" si="201"/>
        <v>125.99397874754192</v>
      </c>
      <c r="BN137" s="62">
        <f t="shared" si="202"/>
        <v>1.5584431259282334</v>
      </c>
      <c r="BO137" s="62">
        <f t="shared" si="198"/>
        <v>0.33427331704832336</v>
      </c>
      <c r="BP137" s="62">
        <f t="shared" si="181"/>
        <v>0.3316960545103293</v>
      </c>
      <c r="BQ137" s="62">
        <f t="shared" si="178"/>
        <v>0.35348276066362272</v>
      </c>
      <c r="BR137" s="62">
        <f t="shared" si="182"/>
        <v>5.7150869283377244</v>
      </c>
      <c r="BS137" s="62">
        <f t="shared" si="180"/>
        <v>11.759708706925149</v>
      </c>
      <c r="BT137" s="62">
        <f t="shared" si="173"/>
        <v>1.6096559740426346</v>
      </c>
      <c r="BU137" s="62">
        <f t="shared" si="174"/>
        <v>1.8822533736672753</v>
      </c>
      <c r="BV137" s="62">
        <f t="shared" si="175"/>
        <v>3.0613530235931141</v>
      </c>
      <c r="BW137" s="62">
        <f t="shared" si="176"/>
        <v>0.54132614410715563</v>
      </c>
      <c r="BX137" s="62">
        <f t="shared" si="177"/>
        <v>0.48029479144679643</v>
      </c>
      <c r="BY137" s="62">
        <f t="shared" si="172"/>
        <v>0.21794295564274851</v>
      </c>
      <c r="BZ137" s="62">
        <f t="shared" si="183"/>
        <v>0.26185418246732339</v>
      </c>
      <c r="CA137" s="62">
        <f t="shared" si="191"/>
        <v>0.19549644181787423</v>
      </c>
      <c r="CB137" s="62">
        <f t="shared" si="192"/>
        <v>8.5079195495272444</v>
      </c>
      <c r="CC137" s="62">
        <f t="shared" si="193"/>
        <v>20.152933544206888</v>
      </c>
      <c r="CD137" s="62">
        <f t="shared" si="194"/>
        <v>2.2015733358519158</v>
      </c>
      <c r="CE137" s="62">
        <f t="shared" si="195"/>
        <v>8.8180319390092805</v>
      </c>
      <c r="CF137" s="62">
        <f t="shared" si="196"/>
        <v>1.6432878138251497</v>
      </c>
      <c r="CG137" s="62">
        <f t="shared" si="171"/>
        <v>0.27040926788342512</v>
      </c>
      <c r="CH137" s="62">
        <f t="shared" si="184"/>
        <v>1.492772659256048</v>
      </c>
      <c r="CI137" s="62">
        <f t="shared" si="185"/>
        <v>0.26803325540107187</v>
      </c>
      <c r="CJ137" s="62">
        <f t="shared" si="186"/>
        <v>0.96594442053359275</v>
      </c>
      <c r="CK137" s="62">
        <f t="shared" si="187"/>
        <v>6.9850837055910178E-2</v>
      </c>
      <c r="CL137" s="62">
        <f t="shared" si="188"/>
        <v>0.32944765893682637</v>
      </c>
      <c r="CM137" s="62" t="s">
        <v>188</v>
      </c>
      <c r="CN137" s="62">
        <f t="shared" si="199"/>
        <v>0.17405232345762572</v>
      </c>
      <c r="CO137" s="62" t="s">
        <v>188</v>
      </c>
      <c r="CP137" s="62">
        <f t="shared" si="205"/>
        <v>0.24907003395159882</v>
      </c>
      <c r="CQ137" s="62">
        <f t="shared" si="203"/>
        <v>0.33225755720119765</v>
      </c>
      <c r="CR137" s="62">
        <f t="shared" si="197"/>
        <v>0.22656860397794909</v>
      </c>
      <c r="CS137" s="173">
        <f t="shared" si="179"/>
        <v>0.45589285941925151</v>
      </c>
      <c r="CT137" s="227"/>
      <c r="CU137" s="62">
        <f t="shared" si="206"/>
        <v>1.7519820359281437</v>
      </c>
      <c r="CV137" s="62">
        <f t="shared" si="137"/>
        <v>525.47378443113769</v>
      </c>
      <c r="CW137" s="62">
        <f t="shared" si="127"/>
        <v>0.30206586826347304</v>
      </c>
      <c r="CX137" s="62">
        <f t="shared" si="128"/>
        <v>0.69475149700598804</v>
      </c>
      <c r="CY137" s="62">
        <f t="shared" si="129"/>
        <v>2.68838622754491</v>
      </c>
      <c r="CZ137" s="62">
        <f t="shared" si="138"/>
        <v>103.00446107784431</v>
      </c>
      <c r="DA137" s="62">
        <f t="shared" si="139"/>
        <v>286.32823652694606</v>
      </c>
      <c r="DB137" s="62">
        <f t="shared" si="130"/>
        <v>2.9602455089820361</v>
      </c>
      <c r="DC137" s="62">
        <f t="shared" si="131"/>
        <v>134.96302994011975</v>
      </c>
      <c r="DD137" s="62">
        <f t="shared" si="132"/>
        <v>54.130203592814368</v>
      </c>
      <c r="DE137" s="62">
        <f t="shared" si="133"/>
        <v>27.216134730538922</v>
      </c>
      <c r="DF137" s="62">
        <f t="shared" si="134"/>
        <v>19.785314371257485</v>
      </c>
      <c r="DG137" s="173">
        <f t="shared" si="135"/>
        <v>312.51734730538919</v>
      </c>
      <c r="DM137" s="31">
        <v>134.96302994011975</v>
      </c>
      <c r="DN137" s="31">
        <v>125.99397874754192</v>
      </c>
    </row>
    <row r="138" spans="1:118" s="31" customFormat="1">
      <c r="A138" s="31" t="s">
        <v>279</v>
      </c>
      <c r="B138" s="158">
        <v>4</v>
      </c>
      <c r="C138" s="158">
        <v>2</v>
      </c>
      <c r="D138" s="158">
        <v>5</v>
      </c>
      <c r="E138" s="33" t="s">
        <v>394</v>
      </c>
      <c r="F138" s="34" t="s">
        <v>408</v>
      </c>
      <c r="G138" s="48">
        <v>1.016</v>
      </c>
      <c r="H138" s="48">
        <v>30.266999999999999</v>
      </c>
      <c r="I138" s="48">
        <f t="shared" si="207"/>
        <v>29.790354330708659</v>
      </c>
      <c r="J138" s="41">
        <v>1</v>
      </c>
      <c r="K138" s="41">
        <f t="shared" si="200"/>
        <v>29.790354330708659</v>
      </c>
      <c r="L138" s="41">
        <v>1</v>
      </c>
      <c r="M138" s="41">
        <f t="shared" si="204"/>
        <v>29.790354330708659</v>
      </c>
      <c r="N138" s="151"/>
      <c r="O138" s="41">
        <v>40.657494990000004</v>
      </c>
      <c r="P138" s="41">
        <v>4962.1805290000002</v>
      </c>
      <c r="Q138" s="41">
        <v>62.534949400000002</v>
      </c>
      <c r="R138" s="41">
        <v>16.656696570000001</v>
      </c>
      <c r="S138" s="41">
        <v>15.308161370000001</v>
      </c>
      <c r="T138" s="41">
        <v>16.488388860000001</v>
      </c>
      <c r="U138" s="41">
        <v>240.42594260000001</v>
      </c>
      <c r="V138" s="41">
        <v>467.22831009999999</v>
      </c>
      <c r="W138" s="41">
        <v>63.298946350000001</v>
      </c>
      <c r="X138" s="41">
        <v>72.555881920000004</v>
      </c>
      <c r="Y138" s="41">
        <v>122.9333747</v>
      </c>
      <c r="Z138" s="41">
        <v>17.73821688</v>
      </c>
      <c r="AA138" s="41">
        <v>16.193020239999999</v>
      </c>
      <c r="AB138" s="41">
        <v>7.2464600140000002</v>
      </c>
      <c r="AC138" s="41">
        <v>8.7320668399999999</v>
      </c>
      <c r="AD138" s="41">
        <v>6.7479890759999996</v>
      </c>
      <c r="AE138" s="41">
        <v>336.85408869999998</v>
      </c>
      <c r="AF138" s="41">
        <v>786.90510310000002</v>
      </c>
      <c r="AG138" s="41">
        <v>88.239338149999995</v>
      </c>
      <c r="AH138" s="41">
        <v>350.84158100000002</v>
      </c>
      <c r="AI138" s="41">
        <v>65.205952440000004</v>
      </c>
      <c r="AJ138" s="41">
        <v>11.347878740000001</v>
      </c>
      <c r="AK138" s="41">
        <v>59.812363089999998</v>
      </c>
      <c r="AL138" s="41">
        <v>10.14543207</v>
      </c>
      <c r="AM138" s="41">
        <v>39.736723779999998</v>
      </c>
      <c r="AN138" s="41">
        <v>3.5683127529999998</v>
      </c>
      <c r="AO138" s="41">
        <v>13.9701118</v>
      </c>
      <c r="AP138" s="41" t="s">
        <v>188</v>
      </c>
      <c r="AQ138" s="41">
        <v>8.0406758170000003</v>
      </c>
      <c r="AR138" s="41">
        <v>0.13935556499999999</v>
      </c>
      <c r="AS138" s="41">
        <v>8.2299150109999992</v>
      </c>
      <c r="AT138" s="41">
        <v>11.00217808</v>
      </c>
      <c r="AU138" s="41">
        <v>7.5112588359999997</v>
      </c>
      <c r="AV138" s="151">
        <v>19.750173790000002</v>
      </c>
      <c r="AW138" s="208"/>
      <c r="AX138" s="48">
        <v>7.9000000000000001E-2</v>
      </c>
      <c r="AY138" s="48">
        <v>21.777999999999999</v>
      </c>
      <c r="AZ138" s="48">
        <v>1.0999999999999999E-2</v>
      </c>
      <c r="BA138" s="48">
        <v>2.8000000000000001E-2</v>
      </c>
      <c r="BB138" s="48">
        <v>0.10100000000000001</v>
      </c>
      <c r="BC138" s="48">
        <v>4.0759999999999996</v>
      </c>
      <c r="BD138" s="48">
        <v>12.113</v>
      </c>
      <c r="BE138" s="48">
        <v>0.14199999999999999</v>
      </c>
      <c r="BF138" s="48">
        <v>5.2370000000000001</v>
      </c>
      <c r="BG138" s="48">
        <v>2.1320000000000001</v>
      </c>
      <c r="BH138" s="48">
        <v>1.4339999999999999</v>
      </c>
      <c r="BI138" s="48">
        <v>0.85799999999999998</v>
      </c>
      <c r="BJ138" s="218">
        <v>12.628</v>
      </c>
      <c r="BK138" s="139"/>
      <c r="BL138" s="62">
        <f t="shared" si="190"/>
        <v>1.2112011819511121</v>
      </c>
      <c r="BM138" s="62">
        <f t="shared" si="201"/>
        <v>147.82511621185333</v>
      </c>
      <c r="BN138" s="62">
        <f t="shared" si="202"/>
        <v>1.8629383006789368</v>
      </c>
      <c r="BO138" s="62">
        <f t="shared" si="198"/>
        <v>0.49620889279939961</v>
      </c>
      <c r="BP138" s="62">
        <f t="shared" si="181"/>
        <v>0.45603555136396651</v>
      </c>
      <c r="BQ138" s="62">
        <f t="shared" si="178"/>
        <v>0.49119494648190942</v>
      </c>
      <c r="BR138" s="62">
        <f t="shared" si="182"/>
        <v>7.1623740203486221</v>
      </c>
      <c r="BS138" s="62">
        <f t="shared" si="180"/>
        <v>13.918896911217223</v>
      </c>
      <c r="BT138" s="62">
        <f t="shared" si="173"/>
        <v>1.8856980405270176</v>
      </c>
      <c r="BU138" s="62">
        <f t="shared" si="174"/>
        <v>2.1614654311738581</v>
      </c>
      <c r="BV138" s="62">
        <f t="shared" si="175"/>
        <v>3.6622287913827756</v>
      </c>
      <c r="BW138" s="62">
        <f t="shared" si="176"/>
        <v>0.5284277660501574</v>
      </c>
      <c r="BX138" s="62">
        <f t="shared" si="177"/>
        <v>0.48239581063393694</v>
      </c>
      <c r="BY138" s="62">
        <f t="shared" si="172"/>
        <v>0.21587461146037204</v>
      </c>
      <c r="BZ138" s="62">
        <f t="shared" si="183"/>
        <v>0.26013136520303148</v>
      </c>
      <c r="CA138" s="62">
        <f t="shared" si="191"/>
        <v>0.20102498559379131</v>
      </c>
      <c r="CB138" s="62">
        <f t="shared" si="192"/>
        <v>10.035002660120963</v>
      </c>
      <c r="CC138" s="62">
        <f t="shared" si="193"/>
        <v>23.442181845991829</v>
      </c>
      <c r="CD138" s="62">
        <f t="shared" si="194"/>
        <v>2.6286811493957178</v>
      </c>
      <c r="CE138" s="62">
        <f t="shared" si="195"/>
        <v>10.451695011936023</v>
      </c>
      <c r="CF138" s="62">
        <f t="shared" si="196"/>
        <v>1.9425084276589371</v>
      </c>
      <c r="CG138" s="62">
        <f t="shared" si="171"/>
        <v>0.33805732856651577</v>
      </c>
      <c r="CH138" s="62">
        <f t="shared" si="184"/>
        <v>1.7818314898081002</v>
      </c>
      <c r="CI138" s="62">
        <f t="shared" si="185"/>
        <v>0.30223601620343504</v>
      </c>
      <c r="CJ138" s="62">
        <f t="shared" si="186"/>
        <v>1.1837710813476967</v>
      </c>
      <c r="CK138" s="62">
        <f t="shared" si="187"/>
        <v>0.10630130127465648</v>
      </c>
      <c r="CL138" s="62">
        <f t="shared" si="188"/>
        <v>0.41617458056161416</v>
      </c>
      <c r="CM138" s="62" t="s">
        <v>188</v>
      </c>
      <c r="CN138" s="62">
        <f t="shared" si="199"/>
        <v>0.23953458164679034</v>
      </c>
      <c r="CO138" s="62">
        <f>(AR138*$K138)/1000</f>
        <v>4.1514516593061023E-3</v>
      </c>
      <c r="CP138" s="62">
        <f t="shared" si="205"/>
        <v>0.24517208428930803</v>
      </c>
      <c r="CQ138" s="62">
        <f t="shared" si="203"/>
        <v>0.32775878341275588</v>
      </c>
      <c r="CR138" s="62">
        <f t="shared" si="197"/>
        <v>0.22376306219410627</v>
      </c>
      <c r="CS138" s="173">
        <f t="shared" si="179"/>
        <v>0.58836467529717518</v>
      </c>
      <c r="CT138" s="227"/>
      <c r="CU138" s="62">
        <f t="shared" si="206"/>
        <v>2.353437992125984</v>
      </c>
      <c r="CV138" s="62">
        <f t="shared" si="137"/>
        <v>648.77433661417319</v>
      </c>
      <c r="CW138" s="62">
        <f t="shared" si="127"/>
        <v>0.32769389763779522</v>
      </c>
      <c r="CX138" s="62">
        <f t="shared" si="128"/>
        <v>0.83412992125984253</v>
      </c>
      <c r="CY138" s="62">
        <f t="shared" si="129"/>
        <v>3.0088257874015749</v>
      </c>
      <c r="CZ138" s="62">
        <f t="shared" si="138"/>
        <v>121.42548425196848</v>
      </c>
      <c r="DA138" s="62">
        <f t="shared" si="139"/>
        <v>360.85056200787398</v>
      </c>
      <c r="DB138" s="62">
        <f t="shared" si="130"/>
        <v>4.2302303149606288</v>
      </c>
      <c r="DC138" s="62">
        <f t="shared" si="131"/>
        <v>156.01208562992124</v>
      </c>
      <c r="DD138" s="62">
        <f t="shared" si="132"/>
        <v>63.513035433070868</v>
      </c>
      <c r="DE138" s="62">
        <f t="shared" si="133"/>
        <v>42.719368110236218</v>
      </c>
      <c r="DF138" s="62">
        <f t="shared" si="134"/>
        <v>25.560124015748031</v>
      </c>
      <c r="DG138" s="173">
        <f t="shared" si="135"/>
        <v>376.19259448818894</v>
      </c>
      <c r="DM138" s="31">
        <v>156.01208562992124</v>
      </c>
      <c r="DN138" s="31">
        <v>147.82511621185333</v>
      </c>
    </row>
    <row r="139" spans="1:118" s="31" customFormat="1">
      <c r="A139" s="31" t="s">
        <v>279</v>
      </c>
      <c r="B139" s="158">
        <v>4</v>
      </c>
      <c r="C139" s="158">
        <v>3</v>
      </c>
      <c r="D139" s="158">
        <v>5</v>
      </c>
      <c r="E139" s="33" t="s">
        <v>394</v>
      </c>
      <c r="F139" s="34" t="s">
        <v>409</v>
      </c>
      <c r="G139" s="48">
        <v>1.006</v>
      </c>
      <c r="H139" s="48">
        <v>30.266999999999999</v>
      </c>
      <c r="I139" s="48">
        <f t="shared" si="207"/>
        <v>30.08648111332008</v>
      </c>
      <c r="J139" s="41">
        <v>1</v>
      </c>
      <c r="K139" s="41">
        <f t="shared" si="200"/>
        <v>30.08648111332008</v>
      </c>
      <c r="L139" s="41">
        <v>1</v>
      </c>
      <c r="M139" s="41">
        <f t="shared" si="204"/>
        <v>30.08648111332008</v>
      </c>
      <c r="N139" s="151"/>
      <c r="O139" s="41">
        <v>36.232300940000002</v>
      </c>
      <c r="P139" s="41">
        <v>4609.6134309999998</v>
      </c>
      <c r="Q139" s="41">
        <v>49.932894400000002</v>
      </c>
      <c r="R139" s="41">
        <v>11.360290190000001</v>
      </c>
      <c r="S139" s="41">
        <v>14.44851066</v>
      </c>
      <c r="T139" s="41">
        <v>16.35848133</v>
      </c>
      <c r="U139" s="41">
        <v>222.7081215</v>
      </c>
      <c r="V139" s="41">
        <v>431.8552062</v>
      </c>
      <c r="W139" s="41">
        <v>56.360223349999998</v>
      </c>
      <c r="X139" s="41">
        <v>65.829132169999994</v>
      </c>
      <c r="Y139" s="41">
        <v>113.5932169</v>
      </c>
      <c r="Z139" s="41">
        <v>19.21944813</v>
      </c>
      <c r="AA139" s="41">
        <v>11.664643590000001</v>
      </c>
      <c r="AB139" s="41">
        <v>7.2271083530000002</v>
      </c>
      <c r="AC139" s="41">
        <v>8.6921558710000006</v>
      </c>
      <c r="AD139" s="41">
        <v>6.5836800789999996</v>
      </c>
      <c r="AE139" s="41">
        <v>306.2142437</v>
      </c>
      <c r="AF139" s="41">
        <v>690.74388999999996</v>
      </c>
      <c r="AG139" s="41">
        <v>79.128253119999997</v>
      </c>
      <c r="AH139" s="41">
        <v>314.86014949999998</v>
      </c>
      <c r="AI139" s="41">
        <v>59.059564559999998</v>
      </c>
      <c r="AJ139" s="41">
        <v>10.00420557</v>
      </c>
      <c r="AK139" s="41">
        <v>54.208257189999998</v>
      </c>
      <c r="AL139" s="41">
        <v>9.5511703610000005</v>
      </c>
      <c r="AM139" s="41">
        <v>36.288726599999997</v>
      </c>
      <c r="AN139" s="41">
        <v>2.9951960889999998</v>
      </c>
      <c r="AO139" s="41">
        <v>12.796315590000001</v>
      </c>
      <c r="AP139" s="41" t="s">
        <v>188</v>
      </c>
      <c r="AQ139" s="41">
        <v>7.2111255109999997</v>
      </c>
      <c r="AR139" s="41">
        <v>3.0268627999999999E-2</v>
      </c>
      <c r="AS139" s="41">
        <v>8.2863228709999994</v>
      </c>
      <c r="AT139" s="41">
        <v>10.9909845</v>
      </c>
      <c r="AU139" s="41">
        <v>7.5038103989999998</v>
      </c>
      <c r="AV139" s="151">
        <v>17.906560970000001</v>
      </c>
      <c r="AW139" s="208"/>
      <c r="AX139" s="48">
        <v>9.8000000000000004E-2</v>
      </c>
      <c r="AY139" s="48">
        <v>20.056000000000001</v>
      </c>
      <c r="AZ139" s="48">
        <v>0.01</v>
      </c>
      <c r="BA139" s="48">
        <v>2.5999999999999999E-2</v>
      </c>
      <c r="BB139" s="48">
        <v>9.2999999999999999E-2</v>
      </c>
      <c r="BC139" s="48">
        <v>3.6880000000000002</v>
      </c>
      <c r="BD139" s="48">
        <v>11.212999999999999</v>
      </c>
      <c r="BE139" s="48">
        <v>0.127</v>
      </c>
      <c r="BF139" s="48">
        <v>4.944</v>
      </c>
      <c r="BG139" s="48">
        <v>2.0259999999999998</v>
      </c>
      <c r="BH139" s="48">
        <v>1.2010000000000001</v>
      </c>
      <c r="BI139" s="48">
        <v>0.86299999999999999</v>
      </c>
      <c r="BJ139" s="218">
        <v>11.430999999999999</v>
      </c>
      <c r="BK139" s="139"/>
      <c r="BL139" s="62">
        <f t="shared" si="190"/>
        <v>1.0901024379234394</v>
      </c>
      <c r="BM139" s="62">
        <f t="shared" si="201"/>
        <v>138.68704743148805</v>
      </c>
      <c r="BN139" s="62">
        <f t="shared" si="202"/>
        <v>1.502305084299006</v>
      </c>
      <c r="BO139" s="62">
        <f t="shared" si="198"/>
        <v>0.34179115624327039</v>
      </c>
      <c r="BP139" s="62">
        <f t="shared" si="181"/>
        <v>0.43470484308769386</v>
      </c>
      <c r="BQ139" s="62">
        <f t="shared" si="178"/>
        <v>0.49216913957764413</v>
      </c>
      <c r="BR139" s="62">
        <f t="shared" si="182"/>
        <v>6.7005036912927434</v>
      </c>
      <c r="BS139" s="62">
        <f t="shared" si="180"/>
        <v>12.993003505025248</v>
      </c>
      <c r="BT139" s="62">
        <f t="shared" si="173"/>
        <v>1.6956807953622763</v>
      </c>
      <c r="BU139" s="62">
        <f t="shared" si="174"/>
        <v>1.980566941738956</v>
      </c>
      <c r="BV139" s="62">
        <f t="shared" si="175"/>
        <v>3.4176201748631216</v>
      </c>
      <c r="BW139" s="62">
        <f t="shared" si="176"/>
        <v>0.57824556317167997</v>
      </c>
      <c r="BX139" s="62">
        <f t="shared" si="177"/>
        <v>0.35094807906414516</v>
      </c>
      <c r="BY139" s="62">
        <f t="shared" si="172"/>
        <v>0.21743825896645227</v>
      </c>
      <c r="BZ139" s="62">
        <f t="shared" si="183"/>
        <v>0.26151638344687578</v>
      </c>
      <c r="CA139" s="62">
        <f t="shared" si="191"/>
        <v>0.19807976635297514</v>
      </c>
      <c r="CB139" s="62">
        <f t="shared" si="192"/>
        <v>9.2129090597096415</v>
      </c>
      <c r="CC139" s="62">
        <f t="shared" si="193"/>
        <v>20.782053000626242</v>
      </c>
      <c r="CD139" s="62">
        <f t="shared" si="194"/>
        <v>2.3806906930248908</v>
      </c>
      <c r="CE139" s="62">
        <f t="shared" si="195"/>
        <v>9.473033941268886</v>
      </c>
      <c r="CF139" s="62">
        <f t="shared" si="196"/>
        <v>1.7768944736953478</v>
      </c>
      <c r="CG139" s="62">
        <f t="shared" si="171"/>
        <v>0.30099134193557653</v>
      </c>
      <c r="CH139" s="62">
        <f t="shared" si="184"/>
        <v>1.6309357061329324</v>
      </c>
      <c r="CI139" s="62">
        <f t="shared" si="185"/>
        <v>0.28736110667632903</v>
      </c>
      <c r="CJ139" s="62">
        <f t="shared" si="186"/>
        <v>1.0918000874773359</v>
      </c>
      <c r="CK139" s="62">
        <f t="shared" si="187"/>
        <v>9.0114910562388656E-2</v>
      </c>
      <c r="CL139" s="62">
        <f t="shared" si="188"/>
        <v>0.38499610731861833</v>
      </c>
      <c r="CM139" s="62" t="s">
        <v>188</v>
      </c>
      <c r="CN139" s="62">
        <f t="shared" si="199"/>
        <v>0.21695739149248208</v>
      </c>
      <c r="CO139" s="62">
        <f>(AR139*$K139)/1000</f>
        <v>9.106765046481113E-4</v>
      </c>
      <c r="CP139" s="62">
        <f t="shared" si="205"/>
        <v>0.2493062965572137</v>
      </c>
      <c r="CQ139" s="62">
        <f t="shared" si="203"/>
        <v>0.33068004757604369</v>
      </c>
      <c r="CR139" s="62">
        <f t="shared" si="197"/>
        <v>0.22576324984744831</v>
      </c>
      <c r="CS139" s="173">
        <f t="shared" si="179"/>
        <v>0.53874540842841956</v>
      </c>
      <c r="CT139" s="227"/>
      <c r="CU139" s="62">
        <f t="shared" si="206"/>
        <v>2.9484751491053678</v>
      </c>
      <c r="CV139" s="62">
        <f t="shared" si="137"/>
        <v>603.41446520874752</v>
      </c>
      <c r="CW139" s="62">
        <f t="shared" si="127"/>
        <v>0.30086481113320079</v>
      </c>
      <c r="CX139" s="62">
        <f t="shared" si="128"/>
        <v>0.78224850894632203</v>
      </c>
      <c r="CY139" s="62">
        <f t="shared" si="129"/>
        <v>2.7980427435387676</v>
      </c>
      <c r="CZ139" s="62">
        <f t="shared" si="138"/>
        <v>110.95894234592446</v>
      </c>
      <c r="DA139" s="62">
        <f t="shared" si="139"/>
        <v>337.35971272365805</v>
      </c>
      <c r="DB139" s="62">
        <f t="shared" si="130"/>
        <v>3.8209831013916502</v>
      </c>
      <c r="DC139" s="62">
        <f t="shared" si="131"/>
        <v>148.74756262425447</v>
      </c>
      <c r="DD139" s="62">
        <f t="shared" si="132"/>
        <v>60.955210735586476</v>
      </c>
      <c r="DE139" s="62">
        <f t="shared" si="133"/>
        <v>36.133863817097421</v>
      </c>
      <c r="DF139" s="62">
        <f t="shared" si="134"/>
        <v>25.964633200795227</v>
      </c>
      <c r="DG139" s="173">
        <f t="shared" si="135"/>
        <v>343.91856560636182</v>
      </c>
      <c r="DM139" s="31">
        <v>148.74756262425447</v>
      </c>
      <c r="DN139" s="31">
        <v>138.68704743148805</v>
      </c>
    </row>
    <row r="140" spans="1:118" s="31" customFormat="1">
      <c r="A140" s="31" t="s">
        <v>283</v>
      </c>
      <c r="B140" s="158">
        <v>5</v>
      </c>
      <c r="C140" s="158">
        <v>1</v>
      </c>
      <c r="D140" s="158">
        <v>5</v>
      </c>
      <c r="E140" s="33" t="s">
        <v>394</v>
      </c>
      <c r="F140" s="34" t="s">
        <v>410</v>
      </c>
      <c r="G140" s="48">
        <v>1.01</v>
      </c>
      <c r="H140" s="48">
        <v>30.266999999999999</v>
      </c>
      <c r="I140" s="48">
        <f t="shared" si="207"/>
        <v>29.967326732673268</v>
      </c>
      <c r="J140" s="41">
        <v>1</v>
      </c>
      <c r="K140" s="41">
        <f t="shared" si="200"/>
        <v>29.967326732673268</v>
      </c>
      <c r="L140" s="41">
        <v>1</v>
      </c>
      <c r="M140" s="41">
        <f t="shared" si="204"/>
        <v>29.967326732673268</v>
      </c>
      <c r="N140" s="151"/>
      <c r="O140" s="41">
        <v>13.10935658</v>
      </c>
      <c r="P140" s="41">
        <v>2856.766447</v>
      </c>
      <c r="Q140" s="41">
        <v>9.7051557200000005</v>
      </c>
      <c r="R140" s="41" t="s">
        <v>188</v>
      </c>
      <c r="S140" s="41" t="s">
        <v>188</v>
      </c>
      <c r="T140" s="41" t="s">
        <v>188</v>
      </c>
      <c r="U140" s="41">
        <v>55.744216549999997</v>
      </c>
      <c r="V140" s="41">
        <v>43.862888269999999</v>
      </c>
      <c r="W140" s="41">
        <v>4.5122447770000003</v>
      </c>
      <c r="X140" s="41">
        <v>11.09713913</v>
      </c>
      <c r="Y140" s="41">
        <v>15.21049562</v>
      </c>
      <c r="Z140" s="41">
        <v>26.419982390000001</v>
      </c>
      <c r="AA140" s="41">
        <v>16.517188409999999</v>
      </c>
      <c r="AB140" s="41">
        <v>7.1365255980000004</v>
      </c>
      <c r="AC140" s="41">
        <v>8.4381653080000003</v>
      </c>
      <c r="AD140" s="41">
        <v>6.1864164580000001</v>
      </c>
      <c r="AE140" s="41">
        <v>17.14023482</v>
      </c>
      <c r="AF140" s="41">
        <v>45.516583709999999</v>
      </c>
      <c r="AG140" s="41">
        <v>2.0988706260000001</v>
      </c>
      <c r="AH140" s="41">
        <v>18.25002258</v>
      </c>
      <c r="AI140" s="41">
        <v>1.94151724</v>
      </c>
      <c r="AJ140" s="41" t="s">
        <v>188</v>
      </c>
      <c r="AK140" s="41">
        <v>0.14193604300000001</v>
      </c>
      <c r="AL140" s="41">
        <v>3.14275422</v>
      </c>
      <c r="AM140" s="41" t="s">
        <v>188</v>
      </c>
      <c r="AN140" s="41" t="s">
        <v>188</v>
      </c>
      <c r="AO140" s="41" t="s">
        <v>188</v>
      </c>
      <c r="AP140" s="41" t="s">
        <v>188</v>
      </c>
      <c r="AQ140" s="41" t="s">
        <v>188</v>
      </c>
      <c r="AR140" s="41" t="s">
        <v>188</v>
      </c>
      <c r="AS140" s="41">
        <v>8.4507340099999997</v>
      </c>
      <c r="AT140" s="41">
        <v>11.37005688</v>
      </c>
      <c r="AU140" s="41">
        <v>7.5063103489999996</v>
      </c>
      <c r="AV140" s="151">
        <v>0.43753413200000002</v>
      </c>
      <c r="AW140" s="208"/>
      <c r="AX140" s="48">
        <v>3.4000000000000002E-2</v>
      </c>
      <c r="AY140" s="48">
        <v>2.0880000000000001</v>
      </c>
      <c r="AZ140" s="48">
        <v>8.9999999999999993E-3</v>
      </c>
      <c r="BA140" s="48">
        <v>1E-3</v>
      </c>
      <c r="BB140" s="48">
        <v>7.5999999999999998E-2</v>
      </c>
      <c r="BC140" s="48">
        <v>0.72599999999999998</v>
      </c>
      <c r="BD140" s="48">
        <v>5.1310000000000002</v>
      </c>
      <c r="BE140" s="48" t="s">
        <v>188</v>
      </c>
      <c r="BF140" s="48">
        <v>2.88</v>
      </c>
      <c r="BG140" s="48">
        <v>0.32200000000000001</v>
      </c>
      <c r="BH140" s="48">
        <v>0.62</v>
      </c>
      <c r="BI140" s="48">
        <v>0.18</v>
      </c>
      <c r="BJ140" s="218">
        <v>5.7709999999999999</v>
      </c>
      <c r="BK140" s="139"/>
      <c r="BL140" s="62">
        <f t="shared" si="190"/>
        <v>0.39285237188798022</v>
      </c>
      <c r="BM140" s="62">
        <f t="shared" si="201"/>
        <v>85.609653516187123</v>
      </c>
      <c r="BN140" s="62">
        <f t="shared" si="202"/>
        <v>0.29083757245271291</v>
      </c>
      <c r="BO140" s="62" t="s">
        <v>188</v>
      </c>
      <c r="BP140" s="62" t="s">
        <v>188</v>
      </c>
      <c r="BQ140" s="62" t="s">
        <v>188</v>
      </c>
      <c r="BR140" s="62">
        <f t="shared" si="182"/>
        <v>1.6705051508107425</v>
      </c>
      <c r="BS140" s="62">
        <f t="shared" si="180"/>
        <v>1.3144535042258316</v>
      </c>
      <c r="BT140" s="62">
        <f t="shared" si="173"/>
        <v>0.13521991353015744</v>
      </c>
      <c r="BU140" s="62">
        <f t="shared" si="174"/>
        <v>0.33255159410664359</v>
      </c>
      <c r="BV140" s="62">
        <f t="shared" si="175"/>
        <v>0.45581789201043565</v>
      </c>
      <c r="BW140" s="62">
        <f t="shared" si="176"/>
        <v>0.79173624455260405</v>
      </c>
      <c r="BX140" s="62">
        <f t="shared" si="177"/>
        <v>0.49497598178759405</v>
      </c>
      <c r="BY140" s="62">
        <f t="shared" ref="BY140:BY154" si="208">(AB140*$K140)/1000</f>
        <v>0.21386259433135249</v>
      </c>
      <c r="BZ140" s="62">
        <f t="shared" si="183"/>
        <v>0.25286925680914457</v>
      </c>
      <c r="CA140" s="62">
        <f t="shared" si="191"/>
        <v>0.18539036330127329</v>
      </c>
      <c r="CB140" s="62">
        <f t="shared" si="192"/>
        <v>0.51364701712568317</v>
      </c>
      <c r="CC140" s="62">
        <f t="shared" si="193"/>
        <v>1.3640103357926434</v>
      </c>
      <c r="CD140" s="62">
        <f t="shared" si="194"/>
        <v>6.2897541818952477E-2</v>
      </c>
      <c r="CE140" s="62">
        <f t="shared" si="195"/>
        <v>0.54690438953352472</v>
      </c>
      <c r="CF140" s="62">
        <f t="shared" si="196"/>
        <v>5.818208148819802E-2</v>
      </c>
      <c r="CG140" s="62" t="s">
        <v>188</v>
      </c>
      <c r="CH140" s="62">
        <f t="shared" ref="CH140:CH154" si="209">(AK140*$K140)/1000</f>
        <v>4.2534437757237621E-3</v>
      </c>
      <c r="CI140" s="62">
        <f t="shared" ref="CI140:CI154" si="210">(AL140*$K140)/1000</f>
        <v>9.4179942551227719E-2</v>
      </c>
      <c r="CJ140" s="62" t="s">
        <v>188</v>
      </c>
      <c r="CK140" s="62" t="s">
        <v>188</v>
      </c>
      <c r="CL140" s="62" t="s">
        <v>188</v>
      </c>
      <c r="CM140" s="62" t="s">
        <v>188</v>
      </c>
      <c r="CN140" s="62" t="s">
        <v>188</v>
      </c>
      <c r="CO140" s="62" t="s">
        <v>188</v>
      </c>
      <c r="CP140" s="62">
        <f t="shared" si="205"/>
        <v>0.25324590720858414</v>
      </c>
      <c r="CQ140" s="62">
        <f t="shared" si="203"/>
        <v>0.34073020949203958</v>
      </c>
      <c r="CR140" s="62">
        <f t="shared" si="197"/>
        <v>0.22494405478532969</v>
      </c>
      <c r="CS140" s="173">
        <f t="shared" si="179"/>
        <v>1.3111728290340595E-2</v>
      </c>
      <c r="CT140" s="227"/>
      <c r="CU140" s="62">
        <f t="shared" si="206"/>
        <v>1.0188891089108911</v>
      </c>
      <c r="CV140" s="62">
        <f t="shared" si="137"/>
        <v>62.571778217821787</v>
      </c>
      <c r="CW140" s="62">
        <f t="shared" si="127"/>
        <v>0.26970594059405939</v>
      </c>
      <c r="CX140" s="62">
        <f t="shared" si="128"/>
        <v>2.9967326732673268E-2</v>
      </c>
      <c r="CY140" s="62">
        <f t="shared" si="129"/>
        <v>2.2775168316831684</v>
      </c>
      <c r="CZ140" s="62">
        <f t="shared" si="138"/>
        <v>21.756279207920791</v>
      </c>
      <c r="DA140" s="62">
        <f t="shared" si="139"/>
        <v>153.76235346534654</v>
      </c>
      <c r="DB140" s="62" t="s">
        <v>188</v>
      </c>
      <c r="DC140" s="62">
        <f t="shared" si="131"/>
        <v>86.305900990099005</v>
      </c>
      <c r="DD140" s="62">
        <f t="shared" si="132"/>
        <v>9.6494792079207929</v>
      </c>
      <c r="DE140" s="62">
        <f t="shared" si="133"/>
        <v>18.579742574257427</v>
      </c>
      <c r="DF140" s="62">
        <f t="shared" si="134"/>
        <v>5.3941188118811878</v>
      </c>
      <c r="DG140" s="173">
        <f t="shared" si="135"/>
        <v>172.94144257425742</v>
      </c>
      <c r="DM140" s="31">
        <v>86.305900990099005</v>
      </c>
      <c r="DN140" s="31">
        <v>85.609653516187123</v>
      </c>
    </row>
    <row r="141" spans="1:118" s="31" customFormat="1">
      <c r="A141" s="31" t="s">
        <v>283</v>
      </c>
      <c r="B141" s="158">
        <v>5</v>
      </c>
      <c r="C141" s="158">
        <v>2</v>
      </c>
      <c r="D141" s="158">
        <v>5</v>
      </c>
      <c r="E141" s="33" t="s">
        <v>394</v>
      </c>
      <c r="F141" s="34" t="s">
        <v>411</v>
      </c>
      <c r="G141" s="48">
        <v>1.022</v>
      </c>
      <c r="H141" s="48">
        <v>30.266999999999999</v>
      </c>
      <c r="I141" s="48">
        <f t="shared" si="207"/>
        <v>29.615459882583171</v>
      </c>
      <c r="J141" s="41">
        <v>1</v>
      </c>
      <c r="K141" s="41">
        <f t="shared" si="200"/>
        <v>29.615459882583171</v>
      </c>
      <c r="L141" s="41">
        <v>1</v>
      </c>
      <c r="M141" s="41">
        <f t="shared" si="204"/>
        <v>29.615459882583171</v>
      </c>
      <c r="N141" s="151"/>
      <c r="O141" s="41">
        <v>15.85610129</v>
      </c>
      <c r="P141" s="41">
        <v>3677.4074970000001</v>
      </c>
      <c r="Q141" s="41">
        <v>29.254693140000001</v>
      </c>
      <c r="R141" s="41">
        <v>2.4361440430000001</v>
      </c>
      <c r="S141" s="41" t="s">
        <v>188</v>
      </c>
      <c r="T141" s="41" t="s">
        <v>188</v>
      </c>
      <c r="U141" s="41">
        <v>86.813667420000002</v>
      </c>
      <c r="V141" s="41">
        <v>66.85539249</v>
      </c>
      <c r="W141" s="41">
        <v>4.7496929330000004</v>
      </c>
      <c r="X141" s="41">
        <v>10.92624372</v>
      </c>
      <c r="Y141" s="41">
        <v>15.457588250000001</v>
      </c>
      <c r="Z141" s="41">
        <v>29.868193389999998</v>
      </c>
      <c r="AA141" s="41">
        <v>20.221009209999998</v>
      </c>
      <c r="AB141" s="41">
        <v>7.1596561120000004</v>
      </c>
      <c r="AC141" s="41">
        <v>8.4131907340000005</v>
      </c>
      <c r="AD141" s="41">
        <v>6.3124108239999996</v>
      </c>
      <c r="AE141" s="41">
        <v>16.25562347</v>
      </c>
      <c r="AF141" s="41">
        <v>43.79322483</v>
      </c>
      <c r="AG141" s="41">
        <v>1.85734113</v>
      </c>
      <c r="AH141" s="41">
        <v>17.378663639999999</v>
      </c>
      <c r="AI141" s="41">
        <v>1.7733285889999999</v>
      </c>
      <c r="AJ141" s="41" t="s">
        <v>188</v>
      </c>
      <c r="AK141" s="41">
        <v>7.2278656999999996E-2</v>
      </c>
      <c r="AL141" s="41">
        <v>3.1424493290000002</v>
      </c>
      <c r="AM141" s="41" t="s">
        <v>188</v>
      </c>
      <c r="AN141" s="41" t="s">
        <v>188</v>
      </c>
      <c r="AO141" s="41" t="s">
        <v>188</v>
      </c>
      <c r="AP141" s="41" t="s">
        <v>188</v>
      </c>
      <c r="AQ141" s="41" t="s">
        <v>188</v>
      </c>
      <c r="AR141" s="41" t="s">
        <v>188</v>
      </c>
      <c r="AS141" s="41">
        <v>8.7026546860000007</v>
      </c>
      <c r="AT141" s="41">
        <v>11.11878958</v>
      </c>
      <c r="AU141" s="41">
        <v>7.4785438749999997</v>
      </c>
      <c r="AV141" s="151">
        <v>1.549523926</v>
      </c>
      <c r="AW141" s="208"/>
      <c r="AX141" s="48">
        <v>3.5999999999999997E-2</v>
      </c>
      <c r="AY141" s="48">
        <v>2.782</v>
      </c>
      <c r="AZ141" s="48">
        <v>8.0000000000000002E-3</v>
      </c>
      <c r="BA141" s="48">
        <v>1E-3</v>
      </c>
      <c r="BB141" s="48">
        <v>8.1000000000000003E-2</v>
      </c>
      <c r="BC141" s="48">
        <v>0.73699999999999999</v>
      </c>
      <c r="BD141" s="48">
        <v>6.9530000000000003</v>
      </c>
      <c r="BE141" s="48">
        <v>1.6E-2</v>
      </c>
      <c r="BF141" s="48">
        <v>3.831</v>
      </c>
      <c r="BG141" s="48">
        <v>0.35199999999999998</v>
      </c>
      <c r="BH141" s="48">
        <v>0.59599999999999997</v>
      </c>
      <c r="BI141" s="48">
        <v>0.29399999999999998</v>
      </c>
      <c r="BJ141" s="218">
        <v>7.3029999999999999</v>
      </c>
      <c r="BK141" s="139"/>
      <c r="BL141" s="62">
        <f t="shared" si="190"/>
        <v>0.46958573164817025</v>
      </c>
      <c r="BM141" s="62">
        <f t="shared" si="201"/>
        <v>108.9081141993141</v>
      </c>
      <c r="BN141" s="62">
        <f t="shared" si="202"/>
        <v>0.86639119106495099</v>
      </c>
      <c r="BO141" s="62">
        <f>(R141*$K141)/1000</f>
        <v>7.2147526173660464E-2</v>
      </c>
      <c r="BP141" s="62" t="s">
        <v>188</v>
      </c>
      <c r="BQ141" s="62" t="s">
        <v>188</v>
      </c>
      <c r="BR141" s="62">
        <f t="shared" si="182"/>
        <v>2.5710266847369274</v>
      </c>
      <c r="BS141" s="62">
        <f t="shared" si="180"/>
        <v>1.979953194221947</v>
      </c>
      <c r="BT141" s="62">
        <f t="shared" si="173"/>
        <v>0.14066434051185031</v>
      </c>
      <c r="BU141" s="62">
        <f t="shared" si="174"/>
        <v>0.32358573255698631</v>
      </c>
      <c r="BV141" s="62">
        <f t="shared" si="175"/>
        <v>0.45778358469936403</v>
      </c>
      <c r="BW141" s="62">
        <f t="shared" si="176"/>
        <v>0.8845602831067807</v>
      </c>
      <c r="BX141" s="62">
        <f t="shared" si="177"/>
        <v>0.59885448704409971</v>
      </c>
      <c r="BY141" s="62">
        <f t="shared" si="208"/>
        <v>0.21203650835802743</v>
      </c>
      <c r="BZ141" s="62">
        <f t="shared" si="183"/>
        <v>0.24916051266729747</v>
      </c>
      <c r="CA141" s="62">
        <f t="shared" si="191"/>
        <v>0.18694494952055576</v>
      </c>
      <c r="CB141" s="62">
        <f t="shared" si="192"/>
        <v>0.48141776474216241</v>
      </c>
      <c r="CC141" s="62">
        <f t="shared" si="193"/>
        <v>1.29695649308181</v>
      </c>
      <c r="CD141" s="62">
        <f t="shared" si="194"/>
        <v>5.5006011723786691E-2</v>
      </c>
      <c r="CE141" s="62">
        <f t="shared" si="195"/>
        <v>0.51467711584332676</v>
      </c>
      <c r="CF141" s="62">
        <f t="shared" si="196"/>
        <v>5.2517941686167316E-2</v>
      </c>
      <c r="CG141" s="62" t="s">
        <v>188</v>
      </c>
      <c r="CH141" s="62">
        <f t="shared" si="209"/>
        <v>2.1405656667504891E-3</v>
      </c>
      <c r="CI141" s="62">
        <f t="shared" si="210"/>
        <v>9.306508203604992E-2</v>
      </c>
      <c r="CJ141" s="62" t="s">
        <v>188</v>
      </c>
      <c r="CK141" s="62" t="s">
        <v>188</v>
      </c>
      <c r="CL141" s="62" t="s">
        <v>188</v>
      </c>
      <c r="CM141" s="62" t="s">
        <v>188</v>
      </c>
      <c r="CN141" s="62" t="s">
        <v>188</v>
      </c>
      <c r="CO141" s="62" t="s">
        <v>188</v>
      </c>
      <c r="CP141" s="62">
        <f t="shared" si="205"/>
        <v>0.25773312072520749</v>
      </c>
      <c r="CQ141" s="62">
        <f t="shared" si="203"/>
        <v>0.32928806674937372</v>
      </c>
      <c r="CR141" s="62">
        <f t="shared" si="197"/>
        <v>0.22148051611020056</v>
      </c>
      <c r="CS141" s="173">
        <f t="shared" si="179"/>
        <v>4.5889863667555771E-2</v>
      </c>
      <c r="CT141" s="227"/>
      <c r="CU141" s="62">
        <f t="shared" si="206"/>
        <v>1.066156555772994</v>
      </c>
      <c r="CV141" s="62">
        <f t="shared" si="137"/>
        <v>82.390209393346382</v>
      </c>
      <c r="CW141" s="62">
        <f t="shared" si="127"/>
        <v>0.23692367906066536</v>
      </c>
      <c r="CX141" s="62">
        <f t="shared" si="128"/>
        <v>2.961545988258317E-2</v>
      </c>
      <c r="CY141" s="62">
        <f t="shared" si="129"/>
        <v>2.3988522504892367</v>
      </c>
      <c r="CZ141" s="62">
        <f t="shared" si="138"/>
        <v>21.826593933463798</v>
      </c>
      <c r="DA141" s="62">
        <f t="shared" si="139"/>
        <v>205.91629256360079</v>
      </c>
      <c r="DB141" s="62">
        <f t="shared" si="130"/>
        <v>0.47384735812133072</v>
      </c>
      <c r="DC141" s="62">
        <f t="shared" si="131"/>
        <v>113.45682681017612</v>
      </c>
      <c r="DD141" s="62">
        <f t="shared" si="132"/>
        <v>10.424641878669275</v>
      </c>
      <c r="DE141" s="62">
        <f t="shared" si="133"/>
        <v>17.650814090019569</v>
      </c>
      <c r="DF141" s="62">
        <f t="shared" si="134"/>
        <v>8.7069452054794514</v>
      </c>
      <c r="DG141" s="173">
        <f t="shared" si="135"/>
        <v>216.2817035225049</v>
      </c>
      <c r="DM141" s="31">
        <v>113.45682681017612</v>
      </c>
      <c r="DN141" s="31">
        <v>108.9081141993141</v>
      </c>
    </row>
    <row r="142" spans="1:118" s="31" customFormat="1">
      <c r="A142" s="31" t="s">
        <v>283</v>
      </c>
      <c r="B142" s="158">
        <v>5</v>
      </c>
      <c r="C142" s="158">
        <v>3</v>
      </c>
      <c r="D142" s="158">
        <v>5</v>
      </c>
      <c r="E142" s="33" t="s">
        <v>394</v>
      </c>
      <c r="F142" s="34" t="s">
        <v>412</v>
      </c>
      <c r="G142" s="48">
        <v>1.0149999999999999</v>
      </c>
      <c r="H142" s="48">
        <v>30.266999999999999</v>
      </c>
      <c r="I142" s="48">
        <f t="shared" si="207"/>
        <v>29.819704433497538</v>
      </c>
      <c r="J142" s="41">
        <v>1</v>
      </c>
      <c r="K142" s="41">
        <f t="shared" si="200"/>
        <v>29.819704433497538</v>
      </c>
      <c r="L142" s="41">
        <v>1</v>
      </c>
      <c r="M142" s="41">
        <f t="shared" si="204"/>
        <v>29.819704433497538</v>
      </c>
      <c r="N142" s="151"/>
      <c r="O142" s="41">
        <v>13.485567270000001</v>
      </c>
      <c r="P142" s="41">
        <v>3318.8595810000002</v>
      </c>
      <c r="Q142" s="41">
        <v>11.28367422</v>
      </c>
      <c r="R142" s="41" t="s">
        <v>188</v>
      </c>
      <c r="S142" s="41" t="s">
        <v>188</v>
      </c>
      <c r="T142" s="41" t="s">
        <v>188</v>
      </c>
      <c r="U142" s="41">
        <v>54.202673869999998</v>
      </c>
      <c r="V142" s="41">
        <v>42.860833290000002</v>
      </c>
      <c r="W142" s="41">
        <v>4.2289605799999999</v>
      </c>
      <c r="X142" s="41">
        <v>10.864156850000001</v>
      </c>
      <c r="Y142" s="41">
        <v>15.17195034</v>
      </c>
      <c r="Z142" s="41">
        <v>26.357127550000001</v>
      </c>
      <c r="AA142" s="41">
        <v>16.72127601</v>
      </c>
      <c r="AB142" s="41">
        <v>7.1328484239999996</v>
      </c>
      <c r="AC142" s="41">
        <v>8.3698967680000003</v>
      </c>
      <c r="AD142" s="41">
        <v>6.160216921</v>
      </c>
      <c r="AE142" s="41">
        <v>16.353040929999999</v>
      </c>
      <c r="AF142" s="41">
        <v>43.411397119999997</v>
      </c>
      <c r="AG142" s="41">
        <v>1.8628436960000001</v>
      </c>
      <c r="AH142" s="41">
        <v>17.481121730000002</v>
      </c>
      <c r="AI142" s="41">
        <v>1.808967022</v>
      </c>
      <c r="AJ142" s="41" t="s">
        <v>188</v>
      </c>
      <c r="AK142" s="41">
        <v>0.11148119300000001</v>
      </c>
      <c r="AL142" s="41">
        <v>3.1327754840000002</v>
      </c>
      <c r="AM142" s="41" t="s">
        <v>188</v>
      </c>
      <c r="AN142" s="41" t="s">
        <v>188</v>
      </c>
      <c r="AO142" s="41" t="s">
        <v>188</v>
      </c>
      <c r="AP142" s="41" t="s">
        <v>188</v>
      </c>
      <c r="AQ142" s="41" t="s">
        <v>188</v>
      </c>
      <c r="AR142" s="41" t="s">
        <v>188</v>
      </c>
      <c r="AS142" s="41">
        <v>8.4709842519999992</v>
      </c>
      <c r="AT142" s="41">
        <v>11.090120710000001</v>
      </c>
      <c r="AU142" s="41">
        <v>7.4764588429999996</v>
      </c>
      <c r="AV142" s="151">
        <v>0.344597247</v>
      </c>
      <c r="AW142" s="208"/>
      <c r="AX142" s="48">
        <v>3.1E-2</v>
      </c>
      <c r="AY142" s="48">
        <v>2.0489999999999999</v>
      </c>
      <c r="AZ142" s="48">
        <v>8.0000000000000002E-3</v>
      </c>
      <c r="BA142" s="48">
        <v>1E-3</v>
      </c>
      <c r="BB142" s="48">
        <v>7.3999999999999996E-2</v>
      </c>
      <c r="BC142" s="48">
        <v>0.66900000000000004</v>
      </c>
      <c r="BD142" s="48">
        <v>4.7290000000000001</v>
      </c>
      <c r="BE142" s="48">
        <v>8.9999999999999993E-3</v>
      </c>
      <c r="BF142" s="48">
        <v>3.32</v>
      </c>
      <c r="BG142" s="48">
        <v>0.31900000000000001</v>
      </c>
      <c r="BH142" s="48">
        <v>0.58399999999999996</v>
      </c>
      <c r="BI142" s="48">
        <v>0.16200000000000001</v>
      </c>
      <c r="BJ142" s="218">
        <v>5.609</v>
      </c>
      <c r="BK142" s="139"/>
      <c r="BL142" s="62">
        <f t="shared" si="190"/>
        <v>0.40213563010944831</v>
      </c>
      <c r="BM142" s="62">
        <f t="shared" si="201"/>
        <v>98.967411761701484</v>
      </c>
      <c r="BN142" s="62">
        <f t="shared" si="202"/>
        <v>0.33647583016427585</v>
      </c>
      <c r="BO142" s="62" t="s">
        <v>188</v>
      </c>
      <c r="BP142" s="62" t="s">
        <v>188</v>
      </c>
      <c r="BQ142" s="62" t="s">
        <v>188</v>
      </c>
      <c r="BR142" s="62">
        <f t="shared" si="182"/>
        <v>1.6163077143086599</v>
      </c>
      <c r="BS142" s="62">
        <f t="shared" si="180"/>
        <v>1.2780973804812119</v>
      </c>
      <c r="BT142" s="62">
        <f t="shared" si="173"/>
        <v>0.12610635455651231</v>
      </c>
      <c r="BU142" s="62">
        <f t="shared" si="174"/>
        <v>0.32396594618615771</v>
      </c>
      <c r="BV142" s="62">
        <f t="shared" si="175"/>
        <v>0.45242307481850247</v>
      </c>
      <c r="BW142" s="62">
        <f t="shared" si="176"/>
        <v>0.78596175325699513</v>
      </c>
      <c r="BX142" s="62">
        <f t="shared" si="177"/>
        <v>0.49862350836913305</v>
      </c>
      <c r="BY142" s="62">
        <f t="shared" si="208"/>
        <v>0.21269943177261871</v>
      </c>
      <c r="BZ142" s="62">
        <f t="shared" si="183"/>
        <v>0.24958784776064633</v>
      </c>
      <c r="CA142" s="62">
        <f t="shared" si="191"/>
        <v>0.18369584783045026</v>
      </c>
      <c r="CB142" s="62">
        <f t="shared" si="192"/>
        <v>0.48764284712148764</v>
      </c>
      <c r="CC142" s="62">
        <f t="shared" si="193"/>
        <v>1.2945150311635862</v>
      </c>
      <c r="CD142" s="62">
        <f t="shared" si="194"/>
        <v>5.5549448420524145E-2</v>
      </c>
      <c r="CE142" s="62">
        <f t="shared" si="195"/>
        <v>0.52128188315459123</v>
      </c>
      <c r="CF142" s="62">
        <f t="shared" si="196"/>
        <v>5.3942861925984242E-2</v>
      </c>
      <c r="CG142" s="62" t="s">
        <v>188</v>
      </c>
      <c r="CH142" s="62">
        <f t="shared" si="209"/>
        <v>3.324336225153695E-3</v>
      </c>
      <c r="CI142" s="62">
        <f t="shared" si="210"/>
        <v>9.3418438989387204E-2</v>
      </c>
      <c r="CJ142" s="62" t="s">
        <v>188</v>
      </c>
      <c r="CK142" s="62" t="s">
        <v>188</v>
      </c>
      <c r="CL142" s="62" t="s">
        <v>188</v>
      </c>
      <c r="CM142" s="62" t="s">
        <v>188</v>
      </c>
      <c r="CN142" s="62" t="s">
        <v>188</v>
      </c>
      <c r="CO142" s="62" t="s">
        <v>188</v>
      </c>
      <c r="CP142" s="62">
        <f t="shared" si="205"/>
        <v>0.25260224665545222</v>
      </c>
      <c r="CQ142" s="62">
        <f t="shared" si="203"/>
        <v>0.33070412170400987</v>
      </c>
      <c r="CR142" s="62">
        <f t="shared" si="197"/>
        <v>0.22294579290746896</v>
      </c>
      <c r="CS142" s="173">
        <f t="shared" si="179"/>
        <v>1.0275788054136946E-2</v>
      </c>
      <c r="CT142" s="227"/>
      <c r="CU142" s="62">
        <f t="shared" si="206"/>
        <v>0.92441083743842367</v>
      </c>
      <c r="CV142" s="62">
        <f t="shared" si="137"/>
        <v>61.100574384236452</v>
      </c>
      <c r="CW142" s="62">
        <f t="shared" si="127"/>
        <v>0.23855763546798031</v>
      </c>
      <c r="CX142" s="62">
        <f t="shared" si="128"/>
        <v>2.9819704433497539E-2</v>
      </c>
      <c r="CY142" s="62">
        <f t="shared" si="129"/>
        <v>2.2066581280788178</v>
      </c>
      <c r="CZ142" s="62">
        <f t="shared" si="138"/>
        <v>19.949382266009856</v>
      </c>
      <c r="DA142" s="62">
        <f t="shared" si="139"/>
        <v>141.01738226600986</v>
      </c>
      <c r="DB142" s="62">
        <f t="shared" si="130"/>
        <v>0.26837733990147783</v>
      </c>
      <c r="DC142" s="62">
        <f t="shared" si="131"/>
        <v>99.001418719211827</v>
      </c>
      <c r="DD142" s="62">
        <f t="shared" si="132"/>
        <v>9.5124857142857149</v>
      </c>
      <c r="DE142" s="62">
        <f t="shared" si="133"/>
        <v>17.414707389162562</v>
      </c>
      <c r="DF142" s="62">
        <f t="shared" si="134"/>
        <v>4.8307921182266016</v>
      </c>
      <c r="DG142" s="173">
        <f t="shared" si="135"/>
        <v>167.25872216748769</v>
      </c>
      <c r="DM142" s="31">
        <v>99.001418719211827</v>
      </c>
      <c r="DN142" s="31">
        <v>98.967411761701484</v>
      </c>
    </row>
    <row r="143" spans="1:118" s="31" customFormat="1">
      <c r="A143" s="31" t="s">
        <v>221</v>
      </c>
      <c r="B143" s="158">
        <v>6</v>
      </c>
      <c r="C143" s="158">
        <v>1</v>
      </c>
      <c r="D143" s="158">
        <v>5</v>
      </c>
      <c r="E143" s="33" t="s">
        <v>394</v>
      </c>
      <c r="F143" s="34" t="s">
        <v>413</v>
      </c>
      <c r="G143" s="48">
        <v>1.004</v>
      </c>
      <c r="H143" s="48">
        <v>30.266999999999999</v>
      </c>
      <c r="I143" s="48">
        <f t="shared" si="207"/>
        <v>30.14641434262948</v>
      </c>
      <c r="J143" s="41">
        <v>1</v>
      </c>
      <c r="K143" s="41">
        <f t="shared" si="200"/>
        <v>30.14641434262948</v>
      </c>
      <c r="L143" s="41">
        <v>1</v>
      </c>
      <c r="M143" s="41">
        <f t="shared" si="204"/>
        <v>30.14641434262948</v>
      </c>
      <c r="N143" s="151"/>
      <c r="O143" s="41">
        <v>40.21511812</v>
      </c>
      <c r="P143" s="41">
        <v>5702.9289230000004</v>
      </c>
      <c r="Q143" s="41">
        <v>80.440333039999999</v>
      </c>
      <c r="R143" s="41">
        <v>28.808418589999999</v>
      </c>
      <c r="S143" s="41">
        <v>5.7212850370000004</v>
      </c>
      <c r="T143" s="41">
        <v>9.2894710810000003</v>
      </c>
      <c r="U143" s="41">
        <v>347.74603869999999</v>
      </c>
      <c r="V143" s="41">
        <v>177.77177979999999</v>
      </c>
      <c r="W143" s="41">
        <v>393.29229279999998</v>
      </c>
      <c r="X143" s="41">
        <v>308.58512150000001</v>
      </c>
      <c r="Y143" s="41">
        <v>371.81972910000002</v>
      </c>
      <c r="Z143" s="41">
        <v>20.489757770000001</v>
      </c>
      <c r="AA143" s="41">
        <v>24.528825470000001</v>
      </c>
      <c r="AB143" s="41">
        <v>7.3481183349999997</v>
      </c>
      <c r="AC143" s="41">
        <v>8.7305679759999997</v>
      </c>
      <c r="AD143" s="41">
        <v>6.4847979420000001</v>
      </c>
      <c r="AE143" s="41">
        <v>1350.371938</v>
      </c>
      <c r="AF143" s="41">
        <v>3513.171409</v>
      </c>
      <c r="AG143" s="41">
        <v>426.95418949999998</v>
      </c>
      <c r="AH143" s="41">
        <v>1513.8888569999999</v>
      </c>
      <c r="AI143" s="41">
        <v>288.0473136</v>
      </c>
      <c r="AJ143" s="41">
        <v>55.583572340000003</v>
      </c>
      <c r="AK143" s="41">
        <v>229.8290216</v>
      </c>
      <c r="AL143" s="41">
        <v>29.561847419999999</v>
      </c>
      <c r="AM143" s="41">
        <v>139.72376840000001</v>
      </c>
      <c r="AN143" s="41">
        <v>18.98133546</v>
      </c>
      <c r="AO143" s="41">
        <v>49.166777629999999</v>
      </c>
      <c r="AP143" s="41">
        <v>1.7053847150000001</v>
      </c>
      <c r="AQ143" s="41">
        <v>28.71868731</v>
      </c>
      <c r="AR143" s="41">
        <v>2.5822224010000001</v>
      </c>
      <c r="AS143" s="41">
        <v>8.5516559619999999</v>
      </c>
      <c r="AT143" s="41">
        <v>11.13295123</v>
      </c>
      <c r="AU143" s="41">
        <v>7.617109911</v>
      </c>
      <c r="AV143" s="151">
        <v>72.746930050000003</v>
      </c>
      <c r="AW143" s="208"/>
      <c r="AX143" s="48">
        <v>0.13200000000000001</v>
      </c>
      <c r="AY143" s="48">
        <v>7.91</v>
      </c>
      <c r="AZ143" s="48">
        <v>0.01</v>
      </c>
      <c r="BA143" s="48">
        <v>1.2E-2</v>
      </c>
      <c r="BB143" s="48">
        <v>9.7000000000000003E-2</v>
      </c>
      <c r="BC143" s="48">
        <v>3.952</v>
      </c>
      <c r="BD143" s="48">
        <v>11.787000000000001</v>
      </c>
      <c r="BE143" s="48">
        <v>8.3000000000000004E-2</v>
      </c>
      <c r="BF143" s="48">
        <v>5.8659999999999997</v>
      </c>
      <c r="BG143" s="48">
        <v>1.1419999999999999</v>
      </c>
      <c r="BH143" s="48">
        <v>1.1419999999999999</v>
      </c>
      <c r="BI143" s="48">
        <v>0.51500000000000001</v>
      </c>
      <c r="BJ143" s="218">
        <v>13.297000000000001</v>
      </c>
      <c r="BK143" s="139"/>
      <c r="BL143" s="62">
        <f t="shared" si="190"/>
        <v>1.2123416136833065</v>
      </c>
      <c r="BM143" s="62">
        <f t="shared" si="201"/>
        <v>171.92285827932369</v>
      </c>
      <c r="BN143" s="62">
        <f t="shared" si="202"/>
        <v>2.4249876096829479</v>
      </c>
      <c r="BO143" s="62">
        <f t="shared" ref="BO143:BO151" si="211">(R143*$K143)/1000</f>
        <v>0.86847052337004971</v>
      </c>
      <c r="BP143" s="62">
        <f t="shared" ref="BP143:BP151" si="212">(S143*$K143)/1000</f>
        <v>0.17247622929768824</v>
      </c>
      <c r="BQ143" s="62">
        <f t="shared" ref="BQ143:BQ151" si="213">(T143*$K143)/1000</f>
        <v>0.28004424423170021</v>
      </c>
      <c r="BR143" s="62">
        <f t="shared" si="182"/>
        <v>10.483296168658265</v>
      </c>
      <c r="BS143" s="62">
        <f t="shared" si="180"/>
        <v>5.3591817322774897</v>
      </c>
      <c r="BT143" s="62">
        <f t="shared" si="173"/>
        <v>11.856352416511552</v>
      </c>
      <c r="BU143" s="62">
        <f t="shared" si="174"/>
        <v>9.3027349327096616</v>
      </c>
      <c r="BV143" s="62">
        <f t="shared" si="175"/>
        <v>11.209031614212849</v>
      </c>
      <c r="BW143" s="62">
        <f t="shared" si="176"/>
        <v>0.61769272751453186</v>
      </c>
      <c r="BX143" s="62">
        <f t="shared" si="177"/>
        <v>0.73945613595666337</v>
      </c>
      <c r="BY143" s="62">
        <f t="shared" si="208"/>
        <v>0.22151941996558264</v>
      </c>
      <c r="BZ143" s="62">
        <f t="shared" si="183"/>
        <v>0.26319531965098802</v>
      </c>
      <c r="CA143" s="62">
        <f t="shared" si="191"/>
        <v>0.19549340568776294</v>
      </c>
      <c r="CB143" s="62">
        <f t="shared" si="192"/>
        <v>40.708871959607571</v>
      </c>
      <c r="CC143" s="62">
        <f t="shared" si="193"/>
        <v>105.90952095239342</v>
      </c>
      <c r="CD143" s="62">
        <f t="shared" si="194"/>
        <v>12.871137901988545</v>
      </c>
      <c r="CE143" s="62">
        <f t="shared" si="195"/>
        <v>45.638320751811747</v>
      </c>
      <c r="CF143" s="62">
        <f t="shared" si="196"/>
        <v>8.6835936660669315</v>
      </c>
      <c r="CG143" s="62">
        <f t="shared" ref="CG143:CG151" si="214">(AJ143*$K143)/1000</f>
        <v>1.6756454024051592</v>
      </c>
      <c r="CH143" s="62">
        <f t="shared" si="209"/>
        <v>6.9285209131147409</v>
      </c>
      <c r="CI143" s="62">
        <f t="shared" si="210"/>
        <v>0.89118370105691225</v>
      </c>
      <c r="CJ143" s="62">
        <f t="shared" ref="CJ143:CO145" si="215">(AM143*$K143)/1000</f>
        <v>4.2121706156999998</v>
      </c>
      <c r="CK143" s="62">
        <f t="shared" si="215"/>
        <v>0.57221920355360556</v>
      </c>
      <c r="CL143" s="62">
        <f t="shared" si="215"/>
        <v>1.4822020503259061</v>
      </c>
      <c r="CM143" s="62">
        <f t="shared" si="215"/>
        <v>5.141123423197709E-2</v>
      </c>
      <c r="CN143" s="62">
        <f t="shared" si="215"/>
        <v>0.86576544702367531</v>
      </c>
      <c r="CO143" s="62">
        <f t="shared" si="215"/>
        <v>7.7844746425365541E-2</v>
      </c>
      <c r="CP143" s="62">
        <f t="shared" si="205"/>
        <v>0.25780176394606968</v>
      </c>
      <c r="CQ143" s="62">
        <f t="shared" si="203"/>
        <v>0.33561856063586654</v>
      </c>
      <c r="CR143" s="62">
        <f t="shared" si="197"/>
        <v>0.22962855147035557</v>
      </c>
      <c r="CS143" s="173">
        <f t="shared" si="179"/>
        <v>2.1930590954415838</v>
      </c>
      <c r="CT143" s="227"/>
      <c r="CU143" s="62">
        <f t="shared" si="206"/>
        <v>3.9793266932270916</v>
      </c>
      <c r="CV143" s="62">
        <f t="shared" si="137"/>
        <v>238.45813745019919</v>
      </c>
      <c r="CW143" s="62">
        <f t="shared" si="127"/>
        <v>0.30146414342629479</v>
      </c>
      <c r="CX143" s="62">
        <f t="shared" si="128"/>
        <v>0.36175697211155378</v>
      </c>
      <c r="CY143" s="62">
        <f t="shared" si="129"/>
        <v>2.9242021912350595</v>
      </c>
      <c r="CZ143" s="62">
        <f t="shared" si="138"/>
        <v>119.13862948207171</v>
      </c>
      <c r="DA143" s="62">
        <f t="shared" si="139"/>
        <v>355.33578585657369</v>
      </c>
      <c r="DB143" s="62">
        <f t="shared" si="130"/>
        <v>2.5021523904382472</v>
      </c>
      <c r="DC143" s="62">
        <f t="shared" si="131"/>
        <v>176.83886653386452</v>
      </c>
      <c r="DD143" s="62">
        <f t="shared" si="132"/>
        <v>34.427205179282865</v>
      </c>
      <c r="DE143" s="62">
        <f t="shared" si="133"/>
        <v>34.427205179282865</v>
      </c>
      <c r="DF143" s="62">
        <f t="shared" si="134"/>
        <v>15.525403386454183</v>
      </c>
      <c r="DG143" s="173">
        <f t="shared" si="135"/>
        <v>400.85687151394421</v>
      </c>
      <c r="DM143" s="31">
        <v>176.83886653386452</v>
      </c>
      <c r="DN143" s="31">
        <v>171.92285827932369</v>
      </c>
    </row>
    <row r="144" spans="1:118" s="31" customFormat="1">
      <c r="A144" s="31" t="s">
        <v>221</v>
      </c>
      <c r="B144" s="158">
        <v>6</v>
      </c>
      <c r="C144" s="158">
        <v>2</v>
      </c>
      <c r="D144" s="158">
        <v>5</v>
      </c>
      <c r="E144" s="33" t="s">
        <v>394</v>
      </c>
      <c r="F144" s="34" t="s">
        <v>414</v>
      </c>
      <c r="G144" s="48">
        <v>1.026</v>
      </c>
      <c r="H144" s="48">
        <v>30.266999999999999</v>
      </c>
      <c r="I144" s="48">
        <f t="shared" si="207"/>
        <v>29.5</v>
      </c>
      <c r="J144" s="41">
        <v>1</v>
      </c>
      <c r="K144" s="41">
        <f t="shared" si="200"/>
        <v>29.5</v>
      </c>
      <c r="L144" s="41">
        <v>1</v>
      </c>
      <c r="M144" s="41">
        <f t="shared" si="204"/>
        <v>29.5</v>
      </c>
      <c r="N144" s="151"/>
      <c r="O144" s="41">
        <v>44.401321930000002</v>
      </c>
      <c r="P144" s="41">
        <v>6390.5009190000001</v>
      </c>
      <c r="Q144" s="41">
        <v>108.6453288</v>
      </c>
      <c r="R144" s="41">
        <v>36.601212009999998</v>
      </c>
      <c r="S144" s="41">
        <v>7.1929268720000001</v>
      </c>
      <c r="T144" s="41">
        <v>11.21541019</v>
      </c>
      <c r="U144" s="41">
        <v>361.52001189999999</v>
      </c>
      <c r="V144" s="41">
        <v>201.24803969999999</v>
      </c>
      <c r="W144" s="41">
        <v>434.49184029999998</v>
      </c>
      <c r="X144" s="41">
        <v>343.90663760000001</v>
      </c>
      <c r="Y144" s="41">
        <v>420.11643079999999</v>
      </c>
      <c r="Z144" s="41">
        <v>18.920472700000001</v>
      </c>
      <c r="AA144" s="41">
        <v>27.2612354</v>
      </c>
      <c r="AB144" s="41">
        <v>7.366244</v>
      </c>
      <c r="AC144" s="41">
        <v>8.7161953000000008</v>
      </c>
      <c r="AD144" s="41">
        <v>6.6941785080000002</v>
      </c>
      <c r="AE144" s="41">
        <v>1478.7469779999999</v>
      </c>
      <c r="AF144" s="41">
        <v>3815.4428950000001</v>
      </c>
      <c r="AG144" s="41">
        <v>469.42344329999997</v>
      </c>
      <c r="AH144" s="41">
        <v>1676.0020830000001</v>
      </c>
      <c r="AI144" s="41">
        <v>323.53713449999998</v>
      </c>
      <c r="AJ144" s="41">
        <v>63.114677530000002</v>
      </c>
      <c r="AK144" s="41">
        <v>259.79650179999999</v>
      </c>
      <c r="AL144" s="41">
        <v>33.080536860000002</v>
      </c>
      <c r="AM144" s="41">
        <v>158.53079399999999</v>
      </c>
      <c r="AN144" s="41">
        <v>22.2068789</v>
      </c>
      <c r="AO144" s="41">
        <v>56.475921630000002</v>
      </c>
      <c r="AP144" s="41">
        <v>2.579340679</v>
      </c>
      <c r="AQ144" s="41">
        <v>33.40221854</v>
      </c>
      <c r="AR144" s="41">
        <v>3.1495660490000001</v>
      </c>
      <c r="AS144" s="41">
        <v>8.5105301030000007</v>
      </c>
      <c r="AT144" s="41">
        <v>11.114018</v>
      </c>
      <c r="AU144" s="41">
        <v>7.6409534079999997</v>
      </c>
      <c r="AV144" s="151">
        <v>71.659191730000003</v>
      </c>
      <c r="AW144" s="208"/>
      <c r="AX144" s="48">
        <v>3.9E-2</v>
      </c>
      <c r="AY144" s="48">
        <v>4.1360000000000001</v>
      </c>
      <c r="AZ144" s="48">
        <v>7.0000000000000001E-3</v>
      </c>
      <c r="BA144" s="48">
        <v>3.0000000000000001E-3</v>
      </c>
      <c r="BB144" s="48">
        <v>6.6000000000000003E-2</v>
      </c>
      <c r="BC144" s="48">
        <v>0.84199999999999997</v>
      </c>
      <c r="BD144" s="48">
        <v>5.726</v>
      </c>
      <c r="BE144" s="48">
        <v>2.4E-2</v>
      </c>
      <c r="BF144" s="48">
        <v>5.0940000000000003</v>
      </c>
      <c r="BG144" s="48">
        <v>0.372</v>
      </c>
      <c r="BH144" s="48">
        <v>1.012</v>
      </c>
      <c r="BI144" s="48">
        <v>0.157</v>
      </c>
      <c r="BJ144" s="218">
        <v>6.742</v>
      </c>
      <c r="BK144" s="139"/>
      <c r="BL144" s="62">
        <f t="shared" si="190"/>
        <v>1.3098389969350002</v>
      </c>
      <c r="BM144" s="62">
        <f t="shared" si="201"/>
        <v>188.5197771105</v>
      </c>
      <c r="BN144" s="62">
        <f t="shared" si="202"/>
        <v>3.2050371996</v>
      </c>
      <c r="BO144" s="62">
        <f t="shared" si="211"/>
        <v>1.0797357542949999</v>
      </c>
      <c r="BP144" s="62">
        <f t="shared" si="212"/>
        <v>0.212191342724</v>
      </c>
      <c r="BQ144" s="62">
        <f t="shared" si="213"/>
        <v>0.33085460060499999</v>
      </c>
      <c r="BR144" s="62">
        <f t="shared" si="182"/>
        <v>10.66484035105</v>
      </c>
      <c r="BS144" s="62">
        <f t="shared" si="180"/>
        <v>5.9368171711499995</v>
      </c>
      <c r="BT144" s="62">
        <f t="shared" si="173"/>
        <v>12.817509288849999</v>
      </c>
      <c r="BU144" s="62">
        <f t="shared" si="174"/>
        <v>10.1452458092</v>
      </c>
      <c r="BV144" s="62">
        <f t="shared" si="175"/>
        <v>12.393434708599999</v>
      </c>
      <c r="BW144" s="62">
        <f t="shared" si="176"/>
        <v>0.55815394465000012</v>
      </c>
      <c r="BX144" s="62">
        <f t="shared" si="177"/>
        <v>0.80420644429999999</v>
      </c>
      <c r="BY144" s="62">
        <f t="shared" si="208"/>
        <v>0.217304198</v>
      </c>
      <c r="BZ144" s="62">
        <f t="shared" si="183"/>
        <v>0.25712776135000004</v>
      </c>
      <c r="CA144" s="62">
        <f t="shared" si="191"/>
        <v>0.19747826598599999</v>
      </c>
      <c r="CB144" s="62">
        <f t="shared" si="192"/>
        <v>43.623035850999997</v>
      </c>
      <c r="CC144" s="62">
        <f t="shared" si="193"/>
        <v>112.55556540250001</v>
      </c>
      <c r="CD144" s="62">
        <f t="shared" si="194"/>
        <v>13.847991577349999</v>
      </c>
      <c r="CE144" s="62">
        <f t="shared" si="195"/>
        <v>49.442061448500006</v>
      </c>
      <c r="CF144" s="62">
        <f t="shared" si="196"/>
        <v>9.5443454677499986</v>
      </c>
      <c r="CG144" s="62">
        <f t="shared" si="214"/>
        <v>1.8618829871350002</v>
      </c>
      <c r="CH144" s="62">
        <f t="shared" si="209"/>
        <v>7.6639968030999999</v>
      </c>
      <c r="CI144" s="62">
        <f t="shared" si="210"/>
        <v>0.97587583737000017</v>
      </c>
      <c r="CJ144" s="62">
        <f t="shared" si="215"/>
        <v>4.6766584230000001</v>
      </c>
      <c r="CK144" s="62">
        <f t="shared" si="215"/>
        <v>0.65510292754999999</v>
      </c>
      <c r="CL144" s="62">
        <f t="shared" si="215"/>
        <v>1.6660396880850001</v>
      </c>
      <c r="CM144" s="62">
        <f t="shared" si="215"/>
        <v>7.6090550030499998E-2</v>
      </c>
      <c r="CN144" s="62">
        <f t="shared" si="215"/>
        <v>0.98536544692999994</v>
      </c>
      <c r="CO144" s="62">
        <f t="shared" si="215"/>
        <v>9.2912198445500013E-2</v>
      </c>
      <c r="CP144" s="62">
        <f t="shared" si="205"/>
        <v>0.25106063803850004</v>
      </c>
      <c r="CQ144" s="62">
        <f t="shared" si="203"/>
        <v>0.32786353099999999</v>
      </c>
      <c r="CR144" s="62">
        <f t="shared" si="197"/>
        <v>0.22540812553600001</v>
      </c>
      <c r="CS144" s="173">
        <f t="shared" si="179"/>
        <v>2.1139461560349999</v>
      </c>
      <c r="CT144" s="227"/>
      <c r="CU144" s="62">
        <f t="shared" si="206"/>
        <v>1.1505000000000001</v>
      </c>
      <c r="CV144" s="62">
        <f t="shared" si="137"/>
        <v>122.012</v>
      </c>
      <c r="CW144" s="62">
        <f t="shared" si="127"/>
        <v>0.20650000000000002</v>
      </c>
      <c r="CX144" s="62">
        <f t="shared" si="128"/>
        <v>8.8499999999999995E-2</v>
      </c>
      <c r="CY144" s="62">
        <f t="shared" si="129"/>
        <v>1.9470000000000001</v>
      </c>
      <c r="CZ144" s="62">
        <f t="shared" si="138"/>
        <v>24.838999999999999</v>
      </c>
      <c r="DA144" s="62">
        <f t="shared" si="139"/>
        <v>168.917</v>
      </c>
      <c r="DB144" s="62">
        <f t="shared" si="130"/>
        <v>0.70799999999999996</v>
      </c>
      <c r="DC144" s="62">
        <f t="shared" si="131"/>
        <v>150.273</v>
      </c>
      <c r="DD144" s="62">
        <f t="shared" si="132"/>
        <v>10.974</v>
      </c>
      <c r="DE144" s="62">
        <f t="shared" si="133"/>
        <v>29.853999999999999</v>
      </c>
      <c r="DF144" s="62">
        <f t="shared" si="134"/>
        <v>4.6315</v>
      </c>
      <c r="DG144" s="173">
        <f t="shared" si="135"/>
        <v>198.88900000000001</v>
      </c>
      <c r="DM144" s="31">
        <v>150.273</v>
      </c>
      <c r="DN144" s="31">
        <v>188.5197771105</v>
      </c>
    </row>
    <row r="145" spans="1:119" s="31" customFormat="1">
      <c r="A145" s="31" t="s">
        <v>221</v>
      </c>
      <c r="B145" s="158">
        <v>6</v>
      </c>
      <c r="C145" s="158">
        <v>3</v>
      </c>
      <c r="D145" s="158">
        <v>5</v>
      </c>
      <c r="E145" s="33" t="s">
        <v>394</v>
      </c>
      <c r="F145" s="34" t="s">
        <v>415</v>
      </c>
      <c r="G145" s="48">
        <v>1</v>
      </c>
      <c r="H145" s="48">
        <v>30.266999999999999</v>
      </c>
      <c r="I145" s="48">
        <f t="shared" si="207"/>
        <v>30.266999999999999</v>
      </c>
      <c r="J145" s="41">
        <v>1</v>
      </c>
      <c r="K145" s="41">
        <f t="shared" si="200"/>
        <v>30.266999999999999</v>
      </c>
      <c r="L145" s="41">
        <v>1</v>
      </c>
      <c r="M145" s="41">
        <f t="shared" si="204"/>
        <v>30.266999999999999</v>
      </c>
      <c r="N145" s="151"/>
      <c r="O145" s="41">
        <v>37.431269569999998</v>
      </c>
      <c r="P145" s="41">
        <v>5246.0928309999999</v>
      </c>
      <c r="Q145" s="41">
        <v>97.588992430000005</v>
      </c>
      <c r="R145" s="41">
        <v>29.90405062</v>
      </c>
      <c r="S145" s="41">
        <v>4.3652626960000003</v>
      </c>
      <c r="T145" s="41">
        <v>7.4706504039999997</v>
      </c>
      <c r="U145" s="41">
        <v>321.43482660000001</v>
      </c>
      <c r="V145" s="41">
        <v>168.66380079999999</v>
      </c>
      <c r="W145" s="41">
        <v>364.2399221</v>
      </c>
      <c r="X145" s="41">
        <v>319.52299449999998</v>
      </c>
      <c r="Y145" s="41">
        <v>371.01162010000002</v>
      </c>
      <c r="Z145" s="41">
        <v>16.574887960000002</v>
      </c>
      <c r="AA145" s="41">
        <v>26.179648969999999</v>
      </c>
      <c r="AB145" s="41">
        <v>7.330031043</v>
      </c>
      <c r="AC145" s="41">
        <v>8.6799943180000003</v>
      </c>
      <c r="AD145" s="41">
        <v>6.4598406290000003</v>
      </c>
      <c r="AE145" s="41">
        <v>1365.4366070000001</v>
      </c>
      <c r="AF145" s="41">
        <v>3545.3377030000001</v>
      </c>
      <c r="AG145" s="41">
        <v>430.35240809999999</v>
      </c>
      <c r="AH145" s="41">
        <v>1538.8423190000001</v>
      </c>
      <c r="AI145" s="41">
        <v>293.91531090000001</v>
      </c>
      <c r="AJ145" s="41">
        <v>56.7964038</v>
      </c>
      <c r="AK145" s="41">
        <v>232.51397729999999</v>
      </c>
      <c r="AL145" s="41">
        <v>29.975536120000001</v>
      </c>
      <c r="AM145" s="41">
        <v>140.97201219999999</v>
      </c>
      <c r="AN145" s="41">
        <v>19.147447750000001</v>
      </c>
      <c r="AO145" s="41">
        <v>49.428622259999997</v>
      </c>
      <c r="AP145" s="41">
        <v>1.757975906</v>
      </c>
      <c r="AQ145" s="41">
        <v>29.01343117</v>
      </c>
      <c r="AR145" s="41">
        <v>2.5630384980000001</v>
      </c>
      <c r="AS145" s="41">
        <v>8.4639736479999996</v>
      </c>
      <c r="AT145" s="41">
        <v>11.09883851</v>
      </c>
      <c r="AU145" s="41">
        <v>7.6262555460000003</v>
      </c>
      <c r="AV145" s="151">
        <v>68.559186620000006</v>
      </c>
      <c r="AW145" s="208"/>
      <c r="AX145" s="48">
        <v>2.9000000000000001E-2</v>
      </c>
      <c r="AY145" s="48">
        <v>4.17</v>
      </c>
      <c r="AZ145" s="48">
        <v>8.0000000000000002E-3</v>
      </c>
      <c r="BA145" s="48">
        <v>4.0000000000000001E-3</v>
      </c>
      <c r="BB145" s="48">
        <v>5.7000000000000002E-2</v>
      </c>
      <c r="BC145" s="48">
        <v>0.79500000000000004</v>
      </c>
      <c r="BD145" s="48">
        <v>5.1360000000000001</v>
      </c>
      <c r="BE145" s="48">
        <v>3.1E-2</v>
      </c>
      <c r="BF145" s="48">
        <v>5.4420000000000002</v>
      </c>
      <c r="BG145" s="48">
        <v>0.36</v>
      </c>
      <c r="BH145" s="48">
        <v>0.74399999999999999</v>
      </c>
      <c r="BI145" s="48">
        <v>0.13800000000000001</v>
      </c>
      <c r="BJ145" s="218">
        <v>6.4690000000000003</v>
      </c>
      <c r="BK145" s="139"/>
      <c r="BL145" s="62">
        <f t="shared" si="190"/>
        <v>1.1329322360751899</v>
      </c>
      <c r="BM145" s="62">
        <f t="shared" si="201"/>
        <v>158.78349171587701</v>
      </c>
      <c r="BN145" s="62">
        <f t="shared" si="202"/>
        <v>2.9537260338788101</v>
      </c>
      <c r="BO145" s="62">
        <f t="shared" si="211"/>
        <v>0.90510590011553993</v>
      </c>
      <c r="BP145" s="62">
        <f t="shared" si="212"/>
        <v>0.132123406019832</v>
      </c>
      <c r="BQ145" s="62">
        <f t="shared" si="213"/>
        <v>0.22611417577786799</v>
      </c>
      <c r="BR145" s="62">
        <f t="shared" si="182"/>
        <v>9.7288678967021998</v>
      </c>
      <c r="BS145" s="62">
        <f t="shared" si="180"/>
        <v>5.1049472588135991</v>
      </c>
      <c r="BT145" s="62">
        <f t="shared" si="173"/>
        <v>11.0244497222007</v>
      </c>
      <c r="BU145" s="62">
        <f t="shared" si="174"/>
        <v>9.6710024745314982</v>
      </c>
      <c r="BV145" s="62">
        <f t="shared" si="175"/>
        <v>11.229408705566701</v>
      </c>
      <c r="BW145" s="62">
        <f t="shared" si="176"/>
        <v>0.50167213388532006</v>
      </c>
      <c r="BX145" s="62">
        <f t="shared" si="177"/>
        <v>0.79237943537499</v>
      </c>
      <c r="BY145" s="62">
        <f t="shared" si="208"/>
        <v>0.22185804957848101</v>
      </c>
      <c r="BZ145" s="62">
        <f t="shared" si="183"/>
        <v>0.26271738802290601</v>
      </c>
      <c r="CA145" s="62">
        <f t="shared" si="191"/>
        <v>0.19551999631794301</v>
      </c>
      <c r="CB145" s="62">
        <f t="shared" si="192"/>
        <v>41.327669784069002</v>
      </c>
      <c r="CC145" s="62">
        <f t="shared" si="193"/>
        <v>107.306736256701</v>
      </c>
      <c r="CD145" s="62">
        <f t="shared" si="194"/>
        <v>13.025476335962699</v>
      </c>
      <c r="CE145" s="62">
        <f t="shared" si="195"/>
        <v>46.576140469172998</v>
      </c>
      <c r="CF145" s="62">
        <f t="shared" si="196"/>
        <v>8.8959347150103003</v>
      </c>
      <c r="CG145" s="62">
        <f t="shared" si="214"/>
        <v>1.7190567538146</v>
      </c>
      <c r="CH145" s="62">
        <f t="shared" si="209"/>
        <v>7.0375005509390993</v>
      </c>
      <c r="CI145" s="62">
        <f t="shared" si="210"/>
        <v>0.90726955174404</v>
      </c>
      <c r="CJ145" s="62">
        <f t="shared" si="215"/>
        <v>4.2667998932574003</v>
      </c>
      <c r="CK145" s="62">
        <f t="shared" si="215"/>
        <v>0.57953580104925007</v>
      </c>
      <c r="CL145" s="62">
        <f t="shared" si="215"/>
        <v>1.49605610994342</v>
      </c>
      <c r="CM145" s="62">
        <f t="shared" si="215"/>
        <v>5.3208656746901999E-2</v>
      </c>
      <c r="CN145" s="62">
        <f t="shared" si="215"/>
        <v>0.87814952122238998</v>
      </c>
      <c r="CO145" s="62">
        <f t="shared" si="215"/>
        <v>7.7575486218966011E-2</v>
      </c>
      <c r="CP145" s="62">
        <f t="shared" si="205"/>
        <v>0.25617909040401599</v>
      </c>
      <c r="CQ145" s="62">
        <f t="shared" si="203"/>
        <v>0.33592854518217002</v>
      </c>
      <c r="CR145" s="62">
        <f t="shared" si="197"/>
        <v>0.23082387661078202</v>
      </c>
      <c r="CS145" s="173">
        <f t="shared" si="179"/>
        <v>2.07508090142754</v>
      </c>
      <c r="CT145" s="227"/>
      <c r="CU145" s="62">
        <f t="shared" si="206"/>
        <v>0.87774300000000005</v>
      </c>
      <c r="CV145" s="62">
        <f t="shared" si="137"/>
        <v>126.21338999999999</v>
      </c>
      <c r="CW145" s="62">
        <f t="shared" si="127"/>
        <v>0.24213599999999999</v>
      </c>
      <c r="CX145" s="62">
        <f t="shared" si="128"/>
        <v>0.121068</v>
      </c>
      <c r="CY145" s="62">
        <f t="shared" si="129"/>
        <v>1.7252190000000001</v>
      </c>
      <c r="CZ145" s="62">
        <f t="shared" si="138"/>
        <v>24.062265</v>
      </c>
      <c r="DA145" s="62">
        <f t="shared" si="139"/>
        <v>155.451312</v>
      </c>
      <c r="DB145" s="62">
        <f t="shared" si="130"/>
        <v>0.93827700000000003</v>
      </c>
      <c r="DC145" s="62">
        <f t="shared" si="131"/>
        <v>164.71301400000002</v>
      </c>
      <c r="DD145" s="62">
        <f t="shared" si="132"/>
        <v>10.89612</v>
      </c>
      <c r="DE145" s="62">
        <f t="shared" si="133"/>
        <v>22.518647999999999</v>
      </c>
      <c r="DF145" s="62">
        <f t="shared" si="134"/>
        <v>4.1768460000000003</v>
      </c>
      <c r="DG145" s="173">
        <f t="shared" si="135"/>
        <v>195.797223</v>
      </c>
      <c r="DM145" s="31">
        <v>164.71301400000002</v>
      </c>
      <c r="DN145" s="31">
        <v>158.78349171587701</v>
      </c>
    </row>
    <row r="146" spans="1:119" s="31" customFormat="1">
      <c r="A146" s="31" t="s">
        <v>290</v>
      </c>
      <c r="B146" s="158">
        <v>7</v>
      </c>
      <c r="C146" s="158">
        <v>1</v>
      </c>
      <c r="D146" s="158">
        <v>5</v>
      </c>
      <c r="E146" s="33" t="s">
        <v>394</v>
      </c>
      <c r="F146" s="34" t="s">
        <v>416</v>
      </c>
      <c r="G146" s="48">
        <v>1.0249999999999999</v>
      </c>
      <c r="H146" s="48">
        <v>30.266999999999999</v>
      </c>
      <c r="I146" s="48">
        <f t="shared" si="207"/>
        <v>29.52878048780488</v>
      </c>
      <c r="J146" s="41">
        <v>1</v>
      </c>
      <c r="K146" s="41">
        <f t="shared" si="200"/>
        <v>29.52878048780488</v>
      </c>
      <c r="L146" s="41">
        <v>1</v>
      </c>
      <c r="M146" s="41">
        <f t="shared" si="204"/>
        <v>29.52878048780488</v>
      </c>
      <c r="N146" s="151"/>
      <c r="O146" s="41">
        <v>83.452496030000006</v>
      </c>
      <c r="P146" s="41">
        <v>35097.883000000002</v>
      </c>
      <c r="Q146" s="41">
        <v>487.39460739999998</v>
      </c>
      <c r="R146" s="41">
        <v>83.530910730000002</v>
      </c>
      <c r="S146" s="41">
        <v>7.2713817470000004</v>
      </c>
      <c r="T146" s="41">
        <v>10.889528739999999</v>
      </c>
      <c r="U146" s="41">
        <v>523.7865855</v>
      </c>
      <c r="V146" s="41">
        <v>71.794102550000005</v>
      </c>
      <c r="W146" s="41">
        <v>63.488738640000001</v>
      </c>
      <c r="X146" s="41">
        <v>25.202887650000001</v>
      </c>
      <c r="Y146" s="41">
        <v>57.45932586</v>
      </c>
      <c r="Z146" s="41">
        <v>75.211255519999995</v>
      </c>
      <c r="AA146" s="41">
        <v>51.963492250000002</v>
      </c>
      <c r="AB146" s="41">
        <v>7.1573432309999996</v>
      </c>
      <c r="AC146" s="41">
        <v>9.3542205650000003</v>
      </c>
      <c r="AD146" s="41">
        <v>7.035839846</v>
      </c>
      <c r="AE146" s="41">
        <v>24.61689281</v>
      </c>
      <c r="AF146" s="41">
        <v>95.931295230000003</v>
      </c>
      <c r="AG146" s="41">
        <v>13.969633139999999</v>
      </c>
      <c r="AH146" s="41">
        <v>76.689967719999999</v>
      </c>
      <c r="AI146" s="41">
        <v>19.364844959999999</v>
      </c>
      <c r="AJ146" s="41">
        <v>2.056005877</v>
      </c>
      <c r="AK146" s="41">
        <v>15.64084398</v>
      </c>
      <c r="AL146" s="41">
        <v>5.5310989770000001</v>
      </c>
      <c r="AM146" s="41">
        <v>14.98862881</v>
      </c>
      <c r="AN146" s="41">
        <v>-0.343432179</v>
      </c>
      <c r="AO146" s="41">
        <v>4.7623753830000002</v>
      </c>
      <c r="AP146" s="41" t="s">
        <v>188</v>
      </c>
      <c r="AQ146" s="41">
        <v>2.0363242549999998</v>
      </c>
      <c r="AR146" s="41" t="s">
        <v>188</v>
      </c>
      <c r="AS146" s="41">
        <v>11.569567060000001</v>
      </c>
      <c r="AT146" s="41">
        <v>11.164608060000001</v>
      </c>
      <c r="AU146" s="41">
        <v>7.5015310289999997</v>
      </c>
      <c r="AV146" s="151">
        <v>9.1955759520000004</v>
      </c>
      <c r="AW146" s="208"/>
      <c r="AX146" s="48">
        <v>2.9000000000000001E-2</v>
      </c>
      <c r="AY146" s="48">
        <v>2.956</v>
      </c>
      <c r="AZ146" s="48">
        <v>7.0000000000000001E-3</v>
      </c>
      <c r="BA146" s="48">
        <v>2E-3</v>
      </c>
      <c r="BB146" s="48">
        <v>5.6000000000000001E-2</v>
      </c>
      <c r="BC146" s="48">
        <v>0.91</v>
      </c>
      <c r="BD146" s="48">
        <v>3.2149999999999999</v>
      </c>
      <c r="BE146" s="48">
        <v>7.0000000000000001E-3</v>
      </c>
      <c r="BF146" s="48">
        <v>3.49</v>
      </c>
      <c r="BG146" s="48">
        <v>0.29899999999999999</v>
      </c>
      <c r="BH146" s="48">
        <v>0.17899999999999999</v>
      </c>
      <c r="BI146" s="48">
        <v>7.1999999999999995E-2</v>
      </c>
      <c r="BJ146" s="218">
        <v>4.2859999999999996</v>
      </c>
      <c r="BK146" s="139"/>
      <c r="BL146" s="62">
        <f t="shared" si="190"/>
        <v>2.4642504364292788</v>
      </c>
      <c r="BM146" s="62">
        <f t="shared" si="201"/>
        <v>1036.3976826936587</v>
      </c>
      <c r="BN146" s="62">
        <f t="shared" si="202"/>
        <v>14.392168372854439</v>
      </c>
      <c r="BO146" s="62">
        <f t="shared" si="211"/>
        <v>2.4665659268925957</v>
      </c>
      <c r="BP146" s="62">
        <f t="shared" si="212"/>
        <v>0.21471503545019416</v>
      </c>
      <c r="BQ146" s="62">
        <f t="shared" si="213"/>
        <v>0.32155450377910244</v>
      </c>
      <c r="BR146" s="62">
        <f t="shared" si="182"/>
        <v>15.466779105686342</v>
      </c>
      <c r="BS146" s="62">
        <f t="shared" si="180"/>
        <v>2.1199922945179028</v>
      </c>
      <c r="BT146" s="62">
        <f t="shared" si="173"/>
        <v>1.8747450267481758</v>
      </c>
      <c r="BU146" s="62">
        <f t="shared" si="174"/>
        <v>0.74421053707565865</v>
      </c>
      <c r="BV146" s="62">
        <f t="shared" si="175"/>
        <v>1.6967038202971902</v>
      </c>
      <c r="BW146" s="62">
        <f t="shared" si="176"/>
        <v>2.2208966544622832</v>
      </c>
      <c r="BX146" s="62">
        <f t="shared" si="177"/>
        <v>1.5344185560300003</v>
      </c>
      <c r="BY146" s="62">
        <f t="shared" si="208"/>
        <v>0.21134761714407513</v>
      </c>
      <c r="BZ146" s="62">
        <f t="shared" si="183"/>
        <v>0.27621872569839512</v>
      </c>
      <c r="CA146" s="62">
        <f t="shared" si="191"/>
        <v>0.20775977035988491</v>
      </c>
      <c r="CB146" s="62">
        <f t="shared" si="192"/>
        <v>0.7269068240783122</v>
      </c>
      <c r="CC146" s="62">
        <f t="shared" si="193"/>
        <v>2.8327341587574733</v>
      </c>
      <c r="CD146" s="62">
        <f t="shared" si="194"/>
        <v>0.41250623048622442</v>
      </c>
      <c r="CE146" s="62">
        <f t="shared" si="195"/>
        <v>2.2645612224207219</v>
      </c>
      <c r="CF146" s="62">
        <f t="shared" si="196"/>
        <v>0.57182025600421471</v>
      </c>
      <c r="CG146" s="62">
        <f t="shared" si="214"/>
        <v>6.0711346223569759E-2</v>
      </c>
      <c r="CH146" s="62">
        <f t="shared" si="209"/>
        <v>0.46185504852942444</v>
      </c>
      <c r="CI146" s="62">
        <f t="shared" si="210"/>
        <v>0.16332660754815512</v>
      </c>
      <c r="CJ146" s="62">
        <f t="shared" ref="CJ146:CL151" si="216">(AM146*$K146)/1000</f>
        <v>0.44259592994367808</v>
      </c>
      <c r="CK146" s="62">
        <f t="shared" si="216"/>
        <v>-1.0141133426139513E-2</v>
      </c>
      <c r="CL146" s="62">
        <f t="shared" si="216"/>
        <v>0.14062713728513271</v>
      </c>
      <c r="CM146" s="62" t="s">
        <v>188</v>
      </c>
      <c r="CN146" s="62">
        <f t="shared" ref="CN146:CN151" si="217">(AQ146*$K146)/1000</f>
        <v>6.0130171927887804E-2</v>
      </c>
      <c r="CO146" s="62" t="s">
        <v>188</v>
      </c>
      <c r="CP146" s="62">
        <f t="shared" si="205"/>
        <v>0.34163520605367809</v>
      </c>
      <c r="CQ146" s="62">
        <f t="shared" si="203"/>
        <v>0.32967726063611713</v>
      </c>
      <c r="CR146" s="62">
        <f t="shared" si="197"/>
        <v>0.22151106307779808</v>
      </c>
      <c r="CS146" s="173">
        <f t="shared" si="179"/>
        <v>0.27153414374554541</v>
      </c>
      <c r="CT146" s="227"/>
      <c r="CU146" s="62">
        <f t="shared" si="206"/>
        <v>0.85633463414634159</v>
      </c>
      <c r="CV146" s="62">
        <f t="shared" si="137"/>
        <v>87.287075121951219</v>
      </c>
      <c r="CW146" s="62">
        <f t="shared" si="127"/>
        <v>0.20670146341463416</v>
      </c>
      <c r="CX146" s="62">
        <f t="shared" si="128"/>
        <v>5.9057560975609762E-2</v>
      </c>
      <c r="CY146" s="62">
        <f t="shared" si="129"/>
        <v>1.6536117073170733</v>
      </c>
      <c r="CZ146" s="62">
        <f t="shared" si="138"/>
        <v>26.871190243902443</v>
      </c>
      <c r="DA146" s="62">
        <f t="shared" si="139"/>
        <v>94.935029268292681</v>
      </c>
      <c r="DB146" s="62">
        <f t="shared" si="130"/>
        <v>0.20670146341463416</v>
      </c>
      <c r="DC146" s="62">
        <f t="shared" si="131"/>
        <v>103.05544390243904</v>
      </c>
      <c r="DD146" s="62">
        <f t="shared" si="132"/>
        <v>8.8291053658536587</v>
      </c>
      <c r="DE146" s="62">
        <f t="shared" si="133"/>
        <v>5.285651707317073</v>
      </c>
      <c r="DF146" s="62">
        <f t="shared" si="134"/>
        <v>2.1260721951219512</v>
      </c>
      <c r="DG146" s="173">
        <f t="shared" si="135"/>
        <v>126.5603531707317</v>
      </c>
      <c r="DM146" s="31">
        <v>103.05544390243904</v>
      </c>
      <c r="DN146" s="31">
        <v>1036.3976826936587</v>
      </c>
    </row>
    <row r="147" spans="1:119" s="31" customFormat="1">
      <c r="A147" s="31" t="s">
        <v>290</v>
      </c>
      <c r="B147" s="158">
        <v>7</v>
      </c>
      <c r="C147" s="158">
        <v>2</v>
      </c>
      <c r="D147" s="158">
        <v>5</v>
      </c>
      <c r="E147" s="33" t="s">
        <v>394</v>
      </c>
      <c r="F147" s="34" t="s">
        <v>417</v>
      </c>
      <c r="G147" s="48">
        <v>1.0109999999999999</v>
      </c>
      <c r="H147" s="48">
        <v>30.266999999999999</v>
      </c>
      <c r="I147" s="48">
        <f t="shared" si="207"/>
        <v>29.937685459940656</v>
      </c>
      <c r="J147" s="41">
        <v>1</v>
      </c>
      <c r="K147" s="41">
        <f t="shared" si="200"/>
        <v>29.937685459940656</v>
      </c>
      <c r="L147" s="41">
        <v>1</v>
      </c>
      <c r="M147" s="41">
        <f t="shared" si="204"/>
        <v>29.937685459940656</v>
      </c>
      <c r="N147" s="151"/>
      <c r="O147" s="41">
        <v>79.538914509999998</v>
      </c>
      <c r="P147" s="41">
        <v>34968.608489999999</v>
      </c>
      <c r="Q147" s="41">
        <v>548.09536109999999</v>
      </c>
      <c r="R147" s="41">
        <v>79.702969929999995</v>
      </c>
      <c r="S147" s="41">
        <v>7.7033033150000003</v>
      </c>
      <c r="T147" s="41">
        <v>11.75260742</v>
      </c>
      <c r="U147" s="41">
        <v>527.93867850000004</v>
      </c>
      <c r="V147" s="41">
        <v>74.821892980000001</v>
      </c>
      <c r="W147" s="41">
        <v>62.446115839999997</v>
      </c>
      <c r="X147" s="41">
        <v>25.093160560000001</v>
      </c>
      <c r="Y147" s="41">
        <v>55.93672187</v>
      </c>
      <c r="Z147" s="41">
        <v>75.503598420000003</v>
      </c>
      <c r="AA147" s="41">
        <v>52.409063269999997</v>
      </c>
      <c r="AB147" s="41">
        <v>7.1721276249999999</v>
      </c>
      <c r="AC147" s="41">
        <v>9.2795774019999993</v>
      </c>
      <c r="AD147" s="41">
        <v>6.9717829529999999</v>
      </c>
      <c r="AE147" s="41">
        <v>25.64907023</v>
      </c>
      <c r="AF147" s="41">
        <v>98.511363509999995</v>
      </c>
      <c r="AG147" s="41">
        <v>13.80595638</v>
      </c>
      <c r="AH147" s="41">
        <v>74.761400969999997</v>
      </c>
      <c r="AI147" s="41">
        <v>18.631501029999999</v>
      </c>
      <c r="AJ147" s="41">
        <v>1.882790827</v>
      </c>
      <c r="AK147" s="41">
        <v>15.035573490000001</v>
      </c>
      <c r="AL147" s="41">
        <v>5.4408404240000001</v>
      </c>
      <c r="AM147" s="41">
        <v>14.44237341</v>
      </c>
      <c r="AN147" s="41">
        <v>-0.41577787900000002</v>
      </c>
      <c r="AO147" s="41">
        <v>4.5485298070000004</v>
      </c>
      <c r="AP147" s="41" t="s">
        <v>188</v>
      </c>
      <c r="AQ147" s="41">
        <v>1.8959877599999999</v>
      </c>
      <c r="AR147" s="41" t="s">
        <v>188</v>
      </c>
      <c r="AS147" s="41">
        <v>11.800671489999999</v>
      </c>
      <c r="AT147" s="41">
        <v>11.1333185</v>
      </c>
      <c r="AU147" s="41">
        <v>7.4807116919999999</v>
      </c>
      <c r="AV147" s="151">
        <v>8.5469079019999992</v>
      </c>
      <c r="AW147" s="208"/>
      <c r="AX147" s="48">
        <v>0.25</v>
      </c>
      <c r="AY147" s="48">
        <v>5.0069999999999997</v>
      </c>
      <c r="AZ147" s="48">
        <v>7.0000000000000001E-3</v>
      </c>
      <c r="BA147" s="48">
        <v>2E-3</v>
      </c>
      <c r="BB147" s="48">
        <v>6.9000000000000006E-2</v>
      </c>
      <c r="BC147" s="48">
        <v>2.0139999999999998</v>
      </c>
      <c r="BD147" s="48">
        <v>5.1219999999999999</v>
      </c>
      <c r="BE147" s="48">
        <v>0.14599999999999999</v>
      </c>
      <c r="BF147" s="48">
        <v>5.6829999999999998</v>
      </c>
      <c r="BG147" s="48">
        <v>0.92900000000000005</v>
      </c>
      <c r="BH147" s="48">
        <v>0.184</v>
      </c>
      <c r="BI147" s="48">
        <v>0.115</v>
      </c>
      <c r="BJ147" s="218">
        <v>8.3360000000000003</v>
      </c>
      <c r="BK147" s="139"/>
      <c r="BL147" s="62">
        <f t="shared" si="190"/>
        <v>2.3812110044254902</v>
      </c>
      <c r="BM147" s="62">
        <f t="shared" si="201"/>
        <v>1046.8792019454304</v>
      </c>
      <c r="BN147" s="62">
        <f t="shared" si="202"/>
        <v>16.408706522664392</v>
      </c>
      <c r="BO147" s="62">
        <f t="shared" si="211"/>
        <v>2.386122443987448</v>
      </c>
      <c r="BP147" s="62">
        <f t="shared" si="212"/>
        <v>0.23061907164698817</v>
      </c>
      <c r="BQ147" s="62">
        <f t="shared" si="213"/>
        <v>0.35184586427412468</v>
      </c>
      <c r="BR147" s="62">
        <f t="shared" si="182"/>
        <v>15.805262099069736</v>
      </c>
      <c r="BS147" s="62">
        <f t="shared" si="180"/>
        <v>2.2399942975525819</v>
      </c>
      <c r="BT147" s="62">
        <f t="shared" si="173"/>
        <v>1.869492174212938</v>
      </c>
      <c r="BU147" s="62">
        <f t="shared" si="174"/>
        <v>0.75123114804106839</v>
      </c>
      <c r="BV147" s="62">
        <f t="shared" si="175"/>
        <v>1.6746159850042437</v>
      </c>
      <c r="BW147" s="62">
        <f t="shared" si="176"/>
        <v>2.2604029805916324</v>
      </c>
      <c r="BX147" s="62">
        <f t="shared" si="177"/>
        <v>1.5690060514273889</v>
      </c>
      <c r="BY147" s="62">
        <f t="shared" si="208"/>
        <v>0.2147169009158012</v>
      </c>
      <c r="BZ147" s="62">
        <f t="shared" si="183"/>
        <v>0.27780906946224926</v>
      </c>
      <c r="CA147" s="62">
        <f t="shared" si="191"/>
        <v>0.20871904514189024</v>
      </c>
      <c r="CB147" s="62">
        <f t="shared" si="192"/>
        <v>0.7678737968856677</v>
      </c>
      <c r="CC147" s="62">
        <f t="shared" si="193"/>
        <v>2.9492022149922557</v>
      </c>
      <c r="CD147" s="62">
        <f t="shared" si="194"/>
        <v>0.41331837957810091</v>
      </c>
      <c r="CE147" s="62">
        <f t="shared" si="195"/>
        <v>2.2381833067843622</v>
      </c>
      <c r="CF147" s="62">
        <f t="shared" si="196"/>
        <v>0.55778401748270023</v>
      </c>
      <c r="CG147" s="62">
        <f t="shared" si="214"/>
        <v>5.636639956558754E-2</v>
      </c>
      <c r="CH147" s="62">
        <f t="shared" si="209"/>
        <v>0.45013026985344218</v>
      </c>
      <c r="CI147" s="62">
        <f t="shared" si="210"/>
        <v>0.16288616925144217</v>
      </c>
      <c r="CJ147" s="62">
        <f t="shared" si="216"/>
        <v>0.43237123244359055</v>
      </c>
      <c r="CK147" s="62">
        <f t="shared" si="216"/>
        <v>-1.2447427362703265E-2</v>
      </c>
      <c r="CL147" s="62">
        <f t="shared" si="216"/>
        <v>0.13617245466713057</v>
      </c>
      <c r="CM147" s="62" t="s">
        <v>188</v>
      </c>
      <c r="CN147" s="62">
        <f t="shared" si="217"/>
        <v>5.6761485194777452E-2</v>
      </c>
      <c r="CO147" s="62" t="s">
        <v>188</v>
      </c>
      <c r="CP147" s="62">
        <f t="shared" si="205"/>
        <v>0.35328479128370927</v>
      </c>
      <c r="CQ147" s="62">
        <f t="shared" si="203"/>
        <v>0.33330578737833833</v>
      </c>
      <c r="CR147" s="62">
        <f t="shared" si="197"/>
        <v>0.22395519365159647</v>
      </c>
      <c r="CS147" s="173">
        <f t="shared" si="179"/>
        <v>0.25587464042515728</v>
      </c>
      <c r="CT147" s="227"/>
      <c r="CU147" s="62">
        <f t="shared" si="206"/>
        <v>7.4844213649851641</v>
      </c>
      <c r="CV147" s="62">
        <f t="shared" si="137"/>
        <v>149.89799109792287</v>
      </c>
      <c r="CW147" s="62">
        <f t="shared" si="127"/>
        <v>0.2095637982195846</v>
      </c>
      <c r="CX147" s="62">
        <f t="shared" si="128"/>
        <v>5.9875370919881314E-2</v>
      </c>
      <c r="CY147" s="62">
        <f t="shared" si="129"/>
        <v>2.0657002967359053</v>
      </c>
      <c r="CZ147" s="62">
        <f t="shared" si="138"/>
        <v>60.294498516320473</v>
      </c>
      <c r="DA147" s="62">
        <f t="shared" si="139"/>
        <v>153.34082492581604</v>
      </c>
      <c r="DB147" s="62">
        <f t="shared" si="130"/>
        <v>4.3709020771513352</v>
      </c>
      <c r="DC147" s="62">
        <f t="shared" si="131"/>
        <v>170.13586646884275</v>
      </c>
      <c r="DD147" s="62">
        <f t="shared" si="132"/>
        <v>27.812109792284872</v>
      </c>
      <c r="DE147" s="62">
        <f t="shared" si="133"/>
        <v>5.5085341246290804</v>
      </c>
      <c r="DF147" s="62">
        <f t="shared" si="134"/>
        <v>3.4428338278931756</v>
      </c>
      <c r="DG147" s="173">
        <f t="shared" si="135"/>
        <v>249.56054599406531</v>
      </c>
      <c r="DM147" s="31">
        <v>170.13586646884275</v>
      </c>
      <c r="DN147" s="31">
        <v>1046.8792019454304</v>
      </c>
    </row>
    <row r="148" spans="1:119" s="31" customFormat="1">
      <c r="A148" s="235" t="s">
        <v>290</v>
      </c>
      <c r="B148" s="158">
        <v>7</v>
      </c>
      <c r="C148" s="158">
        <v>3</v>
      </c>
      <c r="D148" s="158">
        <v>5</v>
      </c>
      <c r="E148" s="33" t="s">
        <v>394</v>
      </c>
      <c r="F148" s="34" t="s">
        <v>418</v>
      </c>
      <c r="G148" s="48">
        <v>1.028</v>
      </c>
      <c r="H148" s="48">
        <v>30.266999999999999</v>
      </c>
      <c r="I148" s="48">
        <f t="shared" si="207"/>
        <v>29.442607003891048</v>
      </c>
      <c r="J148" s="41">
        <v>1</v>
      </c>
      <c r="K148" s="41">
        <f t="shared" si="200"/>
        <v>29.442607003891048</v>
      </c>
      <c r="L148" s="41">
        <v>1</v>
      </c>
      <c r="M148" s="41">
        <f t="shared" si="204"/>
        <v>29.442607003891048</v>
      </c>
      <c r="N148" s="151"/>
      <c r="O148" s="41">
        <v>83.757561609999996</v>
      </c>
      <c r="P148" s="41">
        <v>39452.41721</v>
      </c>
      <c r="Q148" s="41">
        <v>569.16990829999997</v>
      </c>
      <c r="R148" s="41">
        <v>75.086948370000002</v>
      </c>
      <c r="S148" s="41">
        <v>10.23311226</v>
      </c>
      <c r="T148" s="41">
        <v>13.434797250000001</v>
      </c>
      <c r="U148" s="41">
        <v>563.05378110000004</v>
      </c>
      <c r="V148" s="41">
        <v>83.341470999999999</v>
      </c>
      <c r="W148" s="41">
        <v>68.490789530000001</v>
      </c>
      <c r="X148" s="41">
        <v>25.49762909</v>
      </c>
      <c r="Y148" s="41">
        <v>56.934027919999998</v>
      </c>
      <c r="Z148" s="41">
        <v>116.1008037</v>
      </c>
      <c r="AA148" s="41">
        <v>57.294388840000003</v>
      </c>
      <c r="AB148" s="41">
        <v>7.1925060009999999</v>
      </c>
      <c r="AC148" s="41">
        <v>9.5257630689999999</v>
      </c>
      <c r="AD148" s="41">
        <v>7.2367615689999996</v>
      </c>
      <c r="AE148" s="41">
        <v>25.684179090000001</v>
      </c>
      <c r="AF148" s="41">
        <v>97.505352049999999</v>
      </c>
      <c r="AG148" s="41">
        <v>13.5800874</v>
      </c>
      <c r="AH148" s="41">
        <v>73.438503179999998</v>
      </c>
      <c r="AI148" s="41">
        <v>18.4794324</v>
      </c>
      <c r="AJ148" s="41">
        <v>1.894383151</v>
      </c>
      <c r="AK148" s="41">
        <v>15.155211230000001</v>
      </c>
      <c r="AL148" s="41">
        <v>5.4638257709999998</v>
      </c>
      <c r="AM148" s="41">
        <v>14.580411229999999</v>
      </c>
      <c r="AN148" s="41">
        <v>-0.38388526299999998</v>
      </c>
      <c r="AO148" s="41">
        <v>4.6720982900000001</v>
      </c>
      <c r="AP148" s="41" t="s">
        <v>188</v>
      </c>
      <c r="AQ148" s="41">
        <v>2.0474390609999999</v>
      </c>
      <c r="AR148" s="41" t="s">
        <v>188</v>
      </c>
      <c r="AS148" s="41">
        <v>13.12086573</v>
      </c>
      <c r="AT148" s="41">
        <v>11.15655546</v>
      </c>
      <c r="AU148" s="41">
        <v>7.4843533410000003</v>
      </c>
      <c r="AV148" s="151">
        <v>8.7828755469999997</v>
      </c>
      <c r="AW148" s="208"/>
      <c r="AX148" s="48">
        <v>0.57699999999999996</v>
      </c>
      <c r="AY148" s="48">
        <v>8.5050000000000008</v>
      </c>
      <c r="AZ148" s="48">
        <v>8.9999999999999993E-3</v>
      </c>
      <c r="BA148" s="48">
        <v>5.0000000000000001E-3</v>
      </c>
      <c r="BB148" s="48">
        <v>8.5999999999999993E-2</v>
      </c>
      <c r="BC148" s="48">
        <v>2.9430000000000001</v>
      </c>
      <c r="BD148" s="48">
        <v>11.935</v>
      </c>
      <c r="BE148" s="48">
        <v>0.35</v>
      </c>
      <c r="BF148" s="48">
        <v>8.0389999999999997</v>
      </c>
      <c r="BG148" s="48">
        <v>1.7609999999999999</v>
      </c>
      <c r="BH148" s="48">
        <v>0.182</v>
      </c>
      <c r="BI148" s="48">
        <v>0.35199999999999998</v>
      </c>
      <c r="BJ148" s="218">
        <v>15.093999999999999</v>
      </c>
      <c r="BK148" s="139"/>
      <c r="BL148" s="62">
        <f t="shared" si="190"/>
        <v>2.466040970087422</v>
      </c>
      <c r="BM148" s="62">
        <f t="shared" si="201"/>
        <v>1161.5820152675776</v>
      </c>
      <c r="BN148" s="62">
        <f t="shared" si="202"/>
        <v>16.757845928517604</v>
      </c>
      <c r="BO148" s="62">
        <f t="shared" si="211"/>
        <v>2.2107555119793676</v>
      </c>
      <c r="BP148" s="62">
        <f t="shared" si="212"/>
        <v>0.30128950269787935</v>
      </c>
      <c r="BQ148" s="62">
        <f t="shared" si="213"/>
        <v>0.3955554556087062</v>
      </c>
      <c r="BR148" s="62">
        <f t="shared" si="182"/>
        <v>16.577771198982198</v>
      </c>
      <c r="BS148" s="62">
        <f t="shared" si="180"/>
        <v>2.4537901777791826</v>
      </c>
      <c r="BT148" s="62">
        <f t="shared" si="173"/>
        <v>2.0165473995180059</v>
      </c>
      <c r="BU148" s="62">
        <f t="shared" si="174"/>
        <v>0.75071667282785015</v>
      </c>
      <c r="BV148" s="62">
        <f t="shared" si="175"/>
        <v>1.6762862091971202</v>
      </c>
      <c r="BW148" s="62">
        <f t="shared" si="176"/>
        <v>3.4183103361749994</v>
      </c>
      <c r="BX148" s="62">
        <f t="shared" si="177"/>
        <v>1.6868961741442412</v>
      </c>
      <c r="BY148" s="62">
        <f t="shared" si="208"/>
        <v>0.211766127560571</v>
      </c>
      <c r="BZ148" s="62">
        <f t="shared" si="183"/>
        <v>0.28046329845274609</v>
      </c>
      <c r="CA148" s="62">
        <f t="shared" si="191"/>
        <v>0.21306912685692897</v>
      </c>
      <c r="CB148" s="62">
        <f t="shared" si="192"/>
        <v>0.75620919116442598</v>
      </c>
      <c r="CC148" s="62">
        <f t="shared" si="193"/>
        <v>2.8708117611841923</v>
      </c>
      <c r="CD148" s="62">
        <f t="shared" si="194"/>
        <v>0.39983317639669258</v>
      </c>
      <c r="CE148" s="62">
        <f t="shared" si="195"/>
        <v>2.1622209880827432</v>
      </c>
      <c r="CF148" s="62">
        <f t="shared" si="196"/>
        <v>0.54408266580817122</v>
      </c>
      <c r="CG148" s="62">
        <f t="shared" si="214"/>
        <v>5.5775578629685789E-2</v>
      </c>
      <c r="CH148" s="62">
        <f t="shared" si="209"/>
        <v>0.4462089283058463</v>
      </c>
      <c r="CI148" s="62">
        <f t="shared" si="210"/>
        <v>0.16086927491328501</v>
      </c>
      <c r="CJ148" s="62">
        <f t="shared" si="216"/>
        <v>0.42928531780000967</v>
      </c>
      <c r="CK148" s="62">
        <f t="shared" si="216"/>
        <v>-1.1302582933094357E-2</v>
      </c>
      <c r="CL148" s="62">
        <f t="shared" si="216"/>
        <v>0.1375587538360214</v>
      </c>
      <c r="CM148" s="62" t="s">
        <v>188</v>
      </c>
      <c r="CN148" s="62">
        <f t="shared" si="217"/>
        <v>6.028194363743871E-2</v>
      </c>
      <c r="CO148" s="62" t="s">
        <v>188</v>
      </c>
      <c r="CP148" s="62">
        <f t="shared" si="205"/>
        <v>0.38631249323921202</v>
      </c>
      <c r="CQ148" s="62">
        <f t="shared" si="203"/>
        <v>0.3284780779258949</v>
      </c>
      <c r="CR148" s="62">
        <f t="shared" si="197"/>
        <v>0.22035887409732197</v>
      </c>
      <c r="CS148" s="173">
        <f t="shared" si="179"/>
        <v>0.2585907530944056</v>
      </c>
      <c r="CT148" s="227"/>
      <c r="CU148" s="62">
        <f t="shared" si="206"/>
        <v>16.988384241245132</v>
      </c>
      <c r="CV148" s="62">
        <f t="shared" si="137"/>
        <v>250.40937256809337</v>
      </c>
      <c r="CW148" s="62">
        <f t="shared" si="127"/>
        <v>0.26498346303501941</v>
      </c>
      <c r="CX148" s="62">
        <f t="shared" si="128"/>
        <v>0.14721303501945524</v>
      </c>
      <c r="CY148" s="62">
        <f t="shared" si="129"/>
        <v>2.53206420233463</v>
      </c>
      <c r="CZ148" s="62">
        <f t="shared" si="138"/>
        <v>86.649592412451355</v>
      </c>
      <c r="DA148" s="62">
        <f t="shared" si="139"/>
        <v>351.39751459143969</v>
      </c>
      <c r="DB148" s="62">
        <f t="shared" si="130"/>
        <v>10.304912451361867</v>
      </c>
      <c r="DC148" s="62">
        <f t="shared" si="131"/>
        <v>236.68911770428014</v>
      </c>
      <c r="DD148" s="62">
        <f t="shared" si="132"/>
        <v>51.848430933852136</v>
      </c>
      <c r="DE148" s="62">
        <f t="shared" si="133"/>
        <v>5.3585544747081704</v>
      </c>
      <c r="DF148" s="62">
        <f t="shared" si="134"/>
        <v>10.363797665369649</v>
      </c>
      <c r="DG148" s="173">
        <f t="shared" si="135"/>
        <v>444.40671011673146</v>
      </c>
      <c r="DM148" s="31">
        <v>236.68911770428014</v>
      </c>
      <c r="DN148" s="31">
        <v>1161.5820152675776</v>
      </c>
    </row>
    <row r="149" spans="1:119" s="31" customFormat="1">
      <c r="A149" s="31" t="s">
        <v>224</v>
      </c>
      <c r="B149" s="158">
        <v>8</v>
      </c>
      <c r="C149" s="158">
        <v>1</v>
      </c>
      <c r="D149" s="158">
        <v>5</v>
      </c>
      <c r="E149" s="33" t="s">
        <v>394</v>
      </c>
      <c r="F149" s="34" t="s">
        <v>419</v>
      </c>
      <c r="G149" s="48">
        <v>1.0169999999999999</v>
      </c>
      <c r="H149" s="48">
        <v>30.266999999999999</v>
      </c>
      <c r="I149" s="48">
        <f t="shared" si="207"/>
        <v>29.761061946902657</v>
      </c>
      <c r="J149" s="41">
        <v>1</v>
      </c>
      <c r="K149" s="41">
        <f t="shared" si="200"/>
        <v>29.761061946902657</v>
      </c>
      <c r="L149" s="41">
        <v>1</v>
      </c>
      <c r="M149" s="41">
        <f t="shared" si="204"/>
        <v>29.761061946902657</v>
      </c>
      <c r="N149" s="151"/>
      <c r="O149" s="41">
        <v>49.182804849999997</v>
      </c>
      <c r="P149" s="41">
        <v>7166.8057870000002</v>
      </c>
      <c r="Q149" s="41">
        <v>177.98848860000001</v>
      </c>
      <c r="R149" s="41">
        <v>26.814502319999999</v>
      </c>
      <c r="S149" s="41">
        <v>23.566968410000001</v>
      </c>
      <c r="T149" s="41">
        <v>22.278249760000001</v>
      </c>
      <c r="U149" s="41">
        <v>274.09027559999998</v>
      </c>
      <c r="V149" s="41">
        <v>132.86834189999999</v>
      </c>
      <c r="W149" s="41">
        <v>84.357100259999996</v>
      </c>
      <c r="X149" s="41">
        <v>92.483561089999995</v>
      </c>
      <c r="Y149" s="41">
        <v>114.8874745</v>
      </c>
      <c r="Z149" s="41">
        <v>49.768876640000002</v>
      </c>
      <c r="AA149" s="41">
        <v>26.56189457</v>
      </c>
      <c r="AB149" s="41">
        <v>7.2290151409999996</v>
      </c>
      <c r="AC149" s="41">
        <v>8.5124051180000002</v>
      </c>
      <c r="AD149" s="41">
        <v>6.5017637419999996</v>
      </c>
      <c r="AE149" s="41">
        <v>341.19907009999997</v>
      </c>
      <c r="AF149" s="41">
        <v>1017.965279</v>
      </c>
      <c r="AG149" s="41">
        <v>111.1697059</v>
      </c>
      <c r="AH149" s="41">
        <v>431.06541240000001</v>
      </c>
      <c r="AI149" s="41">
        <v>90.812333960000004</v>
      </c>
      <c r="AJ149" s="41">
        <v>17.309483360000002</v>
      </c>
      <c r="AK149" s="41">
        <v>74.477883520000006</v>
      </c>
      <c r="AL149" s="41">
        <v>12.412112540000001</v>
      </c>
      <c r="AM149" s="41">
        <v>47.802177870000001</v>
      </c>
      <c r="AN149" s="41">
        <v>3.9631066760000002</v>
      </c>
      <c r="AO149" s="41">
        <v>12.5917859</v>
      </c>
      <c r="AP149" s="41" t="s">
        <v>188</v>
      </c>
      <c r="AQ149" s="41">
        <v>4.9993872279999998</v>
      </c>
      <c r="AR149" s="41" t="s">
        <v>188</v>
      </c>
      <c r="AS149" s="41">
        <v>9.3416608869999997</v>
      </c>
      <c r="AT149" s="41">
        <v>11.04040285</v>
      </c>
      <c r="AU149" s="41">
        <v>7.5047118629999998</v>
      </c>
      <c r="AV149" s="151">
        <v>27.861811939999999</v>
      </c>
      <c r="AW149" s="208"/>
      <c r="AX149" s="48">
        <v>0.58499999999999996</v>
      </c>
      <c r="AY149" s="48">
        <v>8.0890000000000004</v>
      </c>
      <c r="AZ149" s="48">
        <v>8.9999999999999993E-3</v>
      </c>
      <c r="BA149" s="48">
        <v>5.0000000000000001E-3</v>
      </c>
      <c r="BB149" s="48">
        <v>8.6999999999999994E-2</v>
      </c>
      <c r="BC149" s="48">
        <v>3.0739999999999998</v>
      </c>
      <c r="BD149" s="48">
        <v>12.333</v>
      </c>
      <c r="BE149" s="48">
        <v>0.35899999999999999</v>
      </c>
      <c r="BF149" s="48">
        <v>7.95</v>
      </c>
      <c r="BG149" s="48">
        <v>1.7789999999999999</v>
      </c>
      <c r="BH149" s="48">
        <v>1.0349999999999999</v>
      </c>
      <c r="BI149" s="48">
        <v>0.33500000000000002</v>
      </c>
      <c r="BJ149" s="218">
        <v>15.454000000000001</v>
      </c>
      <c r="BK149" s="139"/>
      <c r="BL149" s="62">
        <f t="shared" si="190"/>
        <v>1.4637325018632743</v>
      </c>
      <c r="BM149" s="62">
        <f t="shared" si="201"/>
        <v>213.29175098832746</v>
      </c>
      <c r="BN149" s="62">
        <f t="shared" si="202"/>
        <v>5.2971264350601777</v>
      </c>
      <c r="BO149" s="62">
        <f t="shared" si="211"/>
        <v>0.79802806462088494</v>
      </c>
      <c r="BP149" s="62">
        <f t="shared" si="212"/>
        <v>0.70137800675070805</v>
      </c>
      <c r="BQ149" s="62">
        <f t="shared" si="213"/>
        <v>0.66302437117592938</v>
      </c>
      <c r="BR149" s="62">
        <f t="shared" si="182"/>
        <v>8.1572176711752213</v>
      </c>
      <c r="BS149" s="62">
        <f t="shared" si="180"/>
        <v>3.954302954068142</v>
      </c>
      <c r="BT149" s="62">
        <f t="shared" si="173"/>
        <v>2.510556886498938</v>
      </c>
      <c r="BU149" s="62">
        <f t="shared" si="174"/>
        <v>2.7524089906696463</v>
      </c>
      <c r="BV149" s="62">
        <f t="shared" si="175"/>
        <v>3.4191732455176993</v>
      </c>
      <c r="BW149" s="62">
        <f t="shared" si="176"/>
        <v>1.4811746207107968</v>
      </c>
      <c r="BX149" s="62">
        <f t="shared" si="177"/>
        <v>0.79051018972486731</v>
      </c>
      <c r="BY149" s="62">
        <f t="shared" si="208"/>
        <v>0.21514316742639825</v>
      </c>
      <c r="BZ149" s="62">
        <f t="shared" si="183"/>
        <v>0.25333821603392925</v>
      </c>
      <c r="CA149" s="62">
        <f t="shared" si="191"/>
        <v>0.19349939348978762</v>
      </c>
      <c r="CB149" s="62">
        <f t="shared" si="192"/>
        <v>10.154446661471683</v>
      </c>
      <c r="CC149" s="62">
        <f t="shared" si="193"/>
        <v>30.295727728115047</v>
      </c>
      <c r="CD149" s="62">
        <f t="shared" si="194"/>
        <v>3.3085285039088497</v>
      </c>
      <c r="CE149" s="62">
        <f t="shared" si="195"/>
        <v>12.82896444160354</v>
      </c>
      <c r="CF149" s="62">
        <f t="shared" si="196"/>
        <v>2.7026714965263716</v>
      </c>
      <c r="CG149" s="62">
        <f t="shared" si="214"/>
        <v>0.51514860654584083</v>
      </c>
      <c r="CH149" s="62">
        <f t="shared" si="209"/>
        <v>2.2165409051129208</v>
      </c>
      <c r="CI149" s="62">
        <f t="shared" si="210"/>
        <v>0.36939765019486731</v>
      </c>
      <c r="CJ149" s="62">
        <f t="shared" si="216"/>
        <v>1.4226435767859293</v>
      </c>
      <c r="CK149" s="62">
        <f t="shared" si="216"/>
        <v>0.11794626328661949</v>
      </c>
      <c r="CL149" s="62">
        <f t="shared" si="216"/>
        <v>0.37474492019203542</v>
      </c>
      <c r="CM149" s="62" t="s">
        <v>188</v>
      </c>
      <c r="CN149" s="62">
        <f t="shared" si="217"/>
        <v>0.14878707298906196</v>
      </c>
      <c r="CO149" s="62" t="s">
        <v>188</v>
      </c>
      <c r="CP149" s="62">
        <f t="shared" si="205"/>
        <v>0.27801774834496462</v>
      </c>
      <c r="CQ149" s="62">
        <f t="shared" si="203"/>
        <v>0.32857411313761065</v>
      </c>
      <c r="CR149" s="62">
        <f t="shared" si="197"/>
        <v>0.22334819464839825</v>
      </c>
      <c r="CS149" s="173">
        <f t="shared" si="179"/>
        <v>0.82919711109929206</v>
      </c>
      <c r="CT149" s="227"/>
      <c r="CU149" s="62">
        <f t="shared" si="206"/>
        <v>17.410221238938053</v>
      </c>
      <c r="CV149" s="62">
        <f t="shared" si="137"/>
        <v>240.73723008849561</v>
      </c>
      <c r="CW149" s="62">
        <f t="shared" ref="CW149:CW154" si="218">AZ149*$M149</f>
        <v>0.26784955752212392</v>
      </c>
      <c r="CX149" s="62">
        <f t="shared" ref="CX149:CX154" si="219">BA149*$M149</f>
        <v>0.14880530973451328</v>
      </c>
      <c r="CY149" s="62">
        <f t="shared" ref="CY149:CY154" si="220">BB149*$M149</f>
        <v>2.5892123893805312</v>
      </c>
      <c r="CZ149" s="62">
        <f t="shared" si="138"/>
        <v>91.485504424778767</v>
      </c>
      <c r="DA149" s="62">
        <f t="shared" si="139"/>
        <v>367.04317699115046</v>
      </c>
      <c r="DB149" s="62">
        <f t="shared" ref="DB149:DB154" si="221">BE149*$M149</f>
        <v>10.684221238938054</v>
      </c>
      <c r="DC149" s="62">
        <f t="shared" ref="DC149:DC154" si="222">BF149*$M149</f>
        <v>236.60044247787613</v>
      </c>
      <c r="DD149" s="62">
        <f t="shared" ref="DD149:DD154" si="223">BG149*$M149</f>
        <v>52.944929203539822</v>
      </c>
      <c r="DE149" s="62">
        <f t="shared" ref="DE149:DE154" si="224">BH149*$M149</f>
        <v>30.802699115044248</v>
      </c>
      <c r="DF149" s="62">
        <f t="shared" ref="DF149:DF154" si="225">BI149*$M149</f>
        <v>9.9699557522123907</v>
      </c>
      <c r="DG149" s="173">
        <f t="shared" ref="DG149:DG154" si="226">BJ149*$M149</f>
        <v>459.92745132743369</v>
      </c>
      <c r="DM149" s="31">
        <v>236.60044247787613</v>
      </c>
      <c r="DN149" s="31">
        <v>213.29175098832746</v>
      </c>
    </row>
    <row r="150" spans="1:119" s="31" customFormat="1">
      <c r="A150" s="31" t="s">
        <v>224</v>
      </c>
      <c r="B150" s="158">
        <v>8</v>
      </c>
      <c r="C150" s="158">
        <v>2</v>
      </c>
      <c r="D150" s="158">
        <v>5</v>
      </c>
      <c r="E150" s="33" t="s">
        <v>394</v>
      </c>
      <c r="F150" s="34" t="s">
        <v>420</v>
      </c>
      <c r="G150" s="48">
        <v>1.024</v>
      </c>
      <c r="H150" s="48">
        <v>30.266999999999999</v>
      </c>
      <c r="I150" s="48">
        <f t="shared" si="207"/>
        <v>29.5576171875</v>
      </c>
      <c r="J150" s="41">
        <v>1</v>
      </c>
      <c r="K150" s="41">
        <f t="shared" si="200"/>
        <v>29.5576171875</v>
      </c>
      <c r="L150" s="41">
        <v>1</v>
      </c>
      <c r="M150" s="41">
        <f t="shared" si="204"/>
        <v>29.5576171875</v>
      </c>
      <c r="N150" s="151"/>
      <c r="O150" s="41">
        <v>48.628891510000003</v>
      </c>
      <c r="P150" s="41">
        <v>7274.2021350000005</v>
      </c>
      <c r="Q150" s="41">
        <v>176.12389329999999</v>
      </c>
      <c r="R150" s="41">
        <v>24.90640535</v>
      </c>
      <c r="S150" s="41">
        <v>25.150720119999999</v>
      </c>
      <c r="T150" s="41">
        <v>24.239916099999999</v>
      </c>
      <c r="U150" s="41">
        <v>289.15961879999998</v>
      </c>
      <c r="V150" s="41">
        <v>136.5305472</v>
      </c>
      <c r="W150" s="41">
        <v>83.844764179999999</v>
      </c>
      <c r="X150" s="41">
        <v>93.833379019999995</v>
      </c>
      <c r="Y150" s="41">
        <v>116.98989899999999</v>
      </c>
      <c r="Z150" s="41">
        <v>54.577829909999998</v>
      </c>
      <c r="AA150" s="41">
        <v>21.349385170000001</v>
      </c>
      <c r="AB150" s="41">
        <v>7.2037208740000001</v>
      </c>
      <c r="AC150" s="41">
        <v>8.5049055490000001</v>
      </c>
      <c r="AD150" s="41">
        <v>6.5089482329999999</v>
      </c>
      <c r="AE150" s="41">
        <v>337.93067639999998</v>
      </c>
      <c r="AF150" s="41">
        <v>1014.961854</v>
      </c>
      <c r="AG150" s="41">
        <v>111.87740650000001</v>
      </c>
      <c r="AH150" s="41">
        <v>433.62560280000002</v>
      </c>
      <c r="AI150" s="41">
        <v>91.803360350000005</v>
      </c>
      <c r="AJ150" s="41">
        <v>17.300954180000002</v>
      </c>
      <c r="AK150" s="41">
        <v>74.769181160000002</v>
      </c>
      <c r="AL150" s="41">
        <v>12.473534709999999</v>
      </c>
      <c r="AM150" s="41">
        <v>48.269930299999999</v>
      </c>
      <c r="AN150" s="41">
        <v>3.9957438989999998</v>
      </c>
      <c r="AO150" s="41">
        <v>12.667225780000001</v>
      </c>
      <c r="AP150" s="41" t="s">
        <v>188</v>
      </c>
      <c r="AQ150" s="41">
        <v>5.0352179179999998</v>
      </c>
      <c r="AR150" s="41" t="s">
        <v>188</v>
      </c>
      <c r="AS150" s="41">
        <v>9.4600399379999995</v>
      </c>
      <c r="AT150" s="41">
        <v>11.02788033</v>
      </c>
      <c r="AU150" s="41">
        <v>7.5130625069999999</v>
      </c>
      <c r="AV150" s="151">
        <v>29.34781126</v>
      </c>
      <c r="AW150" s="208"/>
      <c r="AX150" s="48">
        <v>0.312</v>
      </c>
      <c r="AY150" s="48">
        <v>23.341999999999999</v>
      </c>
      <c r="AZ150" s="48">
        <v>1.6E-2</v>
      </c>
      <c r="BA150" s="48">
        <v>2.5999999999999999E-2</v>
      </c>
      <c r="BB150" s="48">
        <v>6.8000000000000005E-2</v>
      </c>
      <c r="BC150" s="48">
        <v>2.0760000000000001</v>
      </c>
      <c r="BD150" s="48">
        <v>5.3010000000000002</v>
      </c>
      <c r="BE150" s="48">
        <v>0.23499999999999999</v>
      </c>
      <c r="BF150" s="48">
        <v>36.911000000000001</v>
      </c>
      <c r="BG150" s="48">
        <v>0.92</v>
      </c>
      <c r="BH150" s="48">
        <v>0.97499999999999998</v>
      </c>
      <c r="BI150" s="48" t="s">
        <v>188</v>
      </c>
      <c r="BJ150" s="218">
        <v>16.253</v>
      </c>
      <c r="BK150" s="139"/>
      <c r="BL150" s="62">
        <f t="shared" si="190"/>
        <v>1.437354159505049</v>
      </c>
      <c r="BM150" s="62">
        <f t="shared" si="201"/>
        <v>215.00808205082521</v>
      </c>
      <c r="BN150" s="62">
        <f t="shared" si="202"/>
        <v>5.2058026157334965</v>
      </c>
      <c r="BO150" s="62">
        <f t="shared" si="211"/>
        <v>0.73617399485200186</v>
      </c>
      <c r="BP150" s="62">
        <f t="shared" si="212"/>
        <v>0.74339535729691408</v>
      </c>
      <c r="BQ150" s="62">
        <f t="shared" si="213"/>
        <v>0.71647416074091796</v>
      </c>
      <c r="BR150" s="62">
        <f t="shared" si="182"/>
        <v>8.546869318573826</v>
      </c>
      <c r="BS150" s="62">
        <f t="shared" si="180"/>
        <v>4.0355176485374997</v>
      </c>
      <c r="BT150" s="62">
        <f t="shared" si="173"/>
        <v>2.4782514428086526</v>
      </c>
      <c r="BU150" s="62">
        <f t="shared" si="174"/>
        <v>2.7734910964827537</v>
      </c>
      <c r="BV150" s="62">
        <f t="shared" si="175"/>
        <v>3.4579426494462888</v>
      </c>
      <c r="BW150" s="62">
        <f t="shared" si="176"/>
        <v>1.6131906034042673</v>
      </c>
      <c r="BX150" s="62">
        <f t="shared" si="177"/>
        <v>0.63103695404334958</v>
      </c>
      <c r="BY150" s="62">
        <f t="shared" si="208"/>
        <v>0.21292482391929493</v>
      </c>
      <c r="BZ150" s="62">
        <f t="shared" si="183"/>
        <v>0.25138474243318654</v>
      </c>
      <c r="CA150" s="62">
        <f t="shared" si="191"/>
        <v>0.19238900016426858</v>
      </c>
      <c r="CB150" s="62">
        <f t="shared" si="192"/>
        <v>9.9884255689441392</v>
      </c>
      <c r="CC150" s="62">
        <f t="shared" si="193"/>
        <v>29.999853940447267</v>
      </c>
      <c r="CD150" s="62">
        <f t="shared" si="194"/>
        <v>3.3068295532573244</v>
      </c>
      <c r="CE150" s="62">
        <f t="shared" si="195"/>
        <v>12.816939570261329</v>
      </c>
      <c r="CF150" s="62">
        <f t="shared" si="196"/>
        <v>2.7134885817514163</v>
      </c>
      <c r="CG150" s="62">
        <f t="shared" si="214"/>
        <v>0.51137498063091802</v>
      </c>
      <c r="CH150" s="62">
        <f t="shared" si="209"/>
        <v>2.2099988341501171</v>
      </c>
      <c r="CI150" s="62">
        <f t="shared" si="210"/>
        <v>0.36868796393317382</v>
      </c>
      <c r="CJ150" s="62">
        <f t="shared" si="216"/>
        <v>1.426744121474707</v>
      </c>
      <c r="CK150" s="62">
        <f t="shared" si="216"/>
        <v>0.11810466854593066</v>
      </c>
      <c r="CL150" s="62">
        <f t="shared" si="216"/>
        <v>0.37441301043287106</v>
      </c>
      <c r="CM150" s="62" t="s">
        <v>188</v>
      </c>
      <c r="CN150" s="62">
        <f t="shared" si="217"/>
        <v>0.14882904367588476</v>
      </c>
      <c r="CO150" s="62" t="s">
        <v>188</v>
      </c>
      <c r="CP150" s="62">
        <f t="shared" si="205"/>
        <v>0.27961623906586519</v>
      </c>
      <c r="CQ150" s="62">
        <f t="shared" si="203"/>
        <v>0.32595786518370118</v>
      </c>
      <c r="CR150" s="62">
        <f t="shared" si="197"/>
        <v>0.22206822548766506</v>
      </c>
      <c r="CS150" s="173">
        <f t="shared" si="179"/>
        <v>0.86745137051408194</v>
      </c>
      <c r="CT150" s="227"/>
      <c r="CU150" s="62">
        <f t="shared" si="206"/>
        <v>9.2219765625000001</v>
      </c>
      <c r="CV150" s="62">
        <f t="shared" si="137"/>
        <v>689.93390039062501</v>
      </c>
      <c r="CW150" s="62">
        <f t="shared" si="218"/>
        <v>0.47292187499999999</v>
      </c>
      <c r="CX150" s="62">
        <f t="shared" si="219"/>
        <v>0.76849804687500001</v>
      </c>
      <c r="CY150" s="62">
        <f t="shared" si="220"/>
        <v>2.00991796875</v>
      </c>
      <c r="CZ150" s="62">
        <f t="shared" si="138"/>
        <v>61.361613281250001</v>
      </c>
      <c r="DA150" s="62">
        <f t="shared" si="139"/>
        <v>156.6849287109375</v>
      </c>
      <c r="DB150" s="62">
        <f t="shared" si="221"/>
        <v>6.9460400390624999</v>
      </c>
      <c r="DC150" s="62">
        <f t="shared" si="222"/>
        <v>1091.0012080078125</v>
      </c>
      <c r="DD150" s="62">
        <f t="shared" si="223"/>
        <v>27.193007812499999</v>
      </c>
      <c r="DE150" s="62">
        <f t="shared" si="224"/>
        <v>28.818676757812501</v>
      </c>
      <c r="DF150" s="62" t="s">
        <v>188</v>
      </c>
      <c r="DG150" s="173">
        <f t="shared" si="226"/>
        <v>480.39995214843748</v>
      </c>
      <c r="DM150" s="31">
        <v>1091.0012080078125</v>
      </c>
      <c r="DN150" s="31">
        <v>215.00808205082521</v>
      </c>
    </row>
    <row r="151" spans="1:119" s="31" customFormat="1">
      <c r="A151" s="31" t="s">
        <v>224</v>
      </c>
      <c r="B151" s="158">
        <v>8</v>
      </c>
      <c r="C151" s="158">
        <v>3</v>
      </c>
      <c r="D151" s="158">
        <v>5</v>
      </c>
      <c r="E151" s="33" t="s">
        <v>394</v>
      </c>
      <c r="F151" s="34" t="s">
        <v>421</v>
      </c>
      <c r="G151" s="48">
        <v>1.0149999999999999</v>
      </c>
      <c r="H151" s="48">
        <v>30.266999999999999</v>
      </c>
      <c r="I151" s="48">
        <f t="shared" si="207"/>
        <v>29.819704433497538</v>
      </c>
      <c r="J151" s="41">
        <v>1</v>
      </c>
      <c r="K151" s="41">
        <f t="shared" si="200"/>
        <v>29.819704433497538</v>
      </c>
      <c r="L151" s="41">
        <v>1</v>
      </c>
      <c r="M151" s="41">
        <f t="shared" si="204"/>
        <v>29.819704433497538</v>
      </c>
      <c r="N151" s="151"/>
      <c r="O151" s="41">
        <v>35.13400961</v>
      </c>
      <c r="P151" s="41">
        <v>5735.4088320000001</v>
      </c>
      <c r="Q151" s="41">
        <v>32.541750229999998</v>
      </c>
      <c r="R151" s="41">
        <v>3.5078534000000001</v>
      </c>
      <c r="S151" s="41">
        <v>8.0347781949999995</v>
      </c>
      <c r="T151" s="41">
        <v>9.1492693999999997</v>
      </c>
      <c r="U151" s="41">
        <v>159.30197570000001</v>
      </c>
      <c r="V151" s="41">
        <v>97.334813069999996</v>
      </c>
      <c r="W151" s="41">
        <v>58.88415002</v>
      </c>
      <c r="X151" s="41">
        <v>68.674352900000002</v>
      </c>
      <c r="Y151" s="41">
        <v>86.572572019999996</v>
      </c>
      <c r="Z151" s="41">
        <v>33.985717139999998</v>
      </c>
      <c r="AA151" s="41">
        <v>18.51210936</v>
      </c>
      <c r="AB151" s="41">
        <v>7.1522436000000003</v>
      </c>
      <c r="AC151" s="41">
        <v>8.4677987879999996</v>
      </c>
      <c r="AD151" s="41">
        <v>6.2263210310000003</v>
      </c>
      <c r="AE151" s="41">
        <v>240.49670929999999</v>
      </c>
      <c r="AF151" s="41">
        <v>721.63390530000004</v>
      </c>
      <c r="AG151" s="41">
        <v>78.659755790000006</v>
      </c>
      <c r="AH151" s="41">
        <v>306.96213890000001</v>
      </c>
      <c r="AI151" s="41">
        <v>64.668800730000001</v>
      </c>
      <c r="AJ151" s="41">
        <v>11.55001234</v>
      </c>
      <c r="AK151" s="41">
        <v>52.316577979999998</v>
      </c>
      <c r="AL151" s="41">
        <v>9.6252878410000005</v>
      </c>
      <c r="AM151" s="41">
        <v>33.646010169999997</v>
      </c>
      <c r="AN151" s="41">
        <v>1.8716109489999999</v>
      </c>
      <c r="AO151" s="41">
        <v>8.1984399329999995</v>
      </c>
      <c r="AP151" s="41" t="s">
        <v>188</v>
      </c>
      <c r="AQ151" s="41">
        <v>2.635144999</v>
      </c>
      <c r="AR151" s="41" t="s">
        <v>188</v>
      </c>
      <c r="AS151" s="41">
        <v>8.7468337510000005</v>
      </c>
      <c r="AT151" s="41">
        <v>11.01878512</v>
      </c>
      <c r="AU151" s="41">
        <v>7.4968426399999997</v>
      </c>
      <c r="AV151" s="151">
        <v>15.875252059999999</v>
      </c>
      <c r="AW151" s="208"/>
      <c r="AX151" s="48">
        <v>0.27200000000000002</v>
      </c>
      <c r="AY151" s="48">
        <v>20.074000000000002</v>
      </c>
      <c r="AZ151" s="48">
        <v>1.4999999999999999E-2</v>
      </c>
      <c r="BA151" s="48">
        <v>2.1999999999999999E-2</v>
      </c>
      <c r="BB151" s="48">
        <v>6.2E-2</v>
      </c>
      <c r="BC151" s="48">
        <v>2.1059999999999999</v>
      </c>
      <c r="BD151" s="48">
        <v>5.1980000000000004</v>
      </c>
      <c r="BE151" s="48">
        <v>0.221</v>
      </c>
      <c r="BF151" s="48">
        <v>33.716999999999999</v>
      </c>
      <c r="BG151" s="48">
        <v>0.88500000000000001</v>
      </c>
      <c r="BH151" s="48">
        <v>0.71199999999999997</v>
      </c>
      <c r="BI151" s="48" t="s">
        <v>188</v>
      </c>
      <c r="BJ151" s="218">
        <v>14.843</v>
      </c>
      <c r="BK151" s="139"/>
      <c r="BL151" s="62">
        <f t="shared" si="190"/>
        <v>1.0476857821338621</v>
      </c>
      <c r="BM151" s="62">
        <f t="shared" si="201"/>
        <v>171.02819617551134</v>
      </c>
      <c r="BN151" s="62">
        <f t="shared" si="202"/>
        <v>0.97038537360730048</v>
      </c>
      <c r="BO151" s="62">
        <f t="shared" si="211"/>
        <v>0.10460315158403942</v>
      </c>
      <c r="BP151" s="62">
        <f t="shared" si="212"/>
        <v>0.23959471096361082</v>
      </c>
      <c r="BQ151" s="62">
        <f t="shared" si="213"/>
        <v>0.27282850929044339</v>
      </c>
      <c r="BR151" s="62">
        <f t="shared" si="182"/>
        <v>4.7503378310462079</v>
      </c>
      <c r="BS151" s="62">
        <f t="shared" si="180"/>
        <v>2.9024953568371328</v>
      </c>
      <c r="BT151" s="62">
        <f t="shared" si="173"/>
        <v>1.7559079494141281</v>
      </c>
      <c r="BU151" s="62">
        <f t="shared" si="174"/>
        <v>2.0478489056397047</v>
      </c>
      <c r="BV151" s="62">
        <f t="shared" si="175"/>
        <v>2.5815685096840788</v>
      </c>
      <c r="BW151" s="62">
        <f t="shared" si="176"/>
        <v>1.0134440400752511</v>
      </c>
      <c r="BX151" s="62">
        <f t="shared" si="177"/>
        <v>0.55202562955578327</v>
      </c>
      <c r="BY151" s="62">
        <f t="shared" si="208"/>
        <v>0.21327779018837442</v>
      </c>
      <c r="BZ151" s="62">
        <f t="shared" si="183"/>
        <v>0.25250725706048865</v>
      </c>
      <c r="CA151" s="62">
        <f t="shared" si="191"/>
        <v>0.18566705285248966</v>
      </c>
      <c r="CB151" s="62">
        <f t="shared" si="192"/>
        <v>7.1715407885547782</v>
      </c>
      <c r="CC151" s="62">
        <f t="shared" si="193"/>
        <v>21.518909765236554</v>
      </c>
      <c r="CD151" s="62">
        <f t="shared" si="194"/>
        <v>2.3456106684688964</v>
      </c>
      <c r="CE151" s="62">
        <f t="shared" si="195"/>
        <v>9.1535202542722178</v>
      </c>
      <c r="CF151" s="62">
        <f t="shared" si="196"/>
        <v>1.9284045238373499</v>
      </c>
      <c r="CG151" s="62">
        <f t="shared" si="214"/>
        <v>0.34441795418204929</v>
      </c>
      <c r="CH151" s="62">
        <f t="shared" si="209"/>
        <v>1.5600648923356257</v>
      </c>
      <c r="CI151" s="62">
        <f t="shared" si="210"/>
        <v>0.28702323850595762</v>
      </c>
      <c r="CJ151" s="62">
        <f t="shared" si="216"/>
        <v>1.0033140786358521</v>
      </c>
      <c r="CK151" s="62">
        <f t="shared" si="216"/>
        <v>5.5810885313677831E-2</v>
      </c>
      <c r="CL151" s="62">
        <f t="shared" si="216"/>
        <v>0.24447505561784333</v>
      </c>
      <c r="CM151" s="62" t="s">
        <v>188</v>
      </c>
      <c r="CN151" s="62">
        <f t="shared" si="217"/>
        <v>7.8579245009589155E-2</v>
      </c>
      <c r="CO151" s="62" t="s">
        <v>188</v>
      </c>
      <c r="CP151" s="62">
        <f t="shared" si="205"/>
        <v>0.2608279971837606</v>
      </c>
      <c r="CQ151" s="62">
        <f t="shared" si="203"/>
        <v>0.3285769154946207</v>
      </c>
      <c r="CR151" s="62">
        <f t="shared" si="197"/>
        <v>0.22355363170924139</v>
      </c>
      <c r="CS151" s="173">
        <f t="shared" si="179"/>
        <v>0.4733953242364729</v>
      </c>
      <c r="CT151" s="227"/>
      <c r="CU151" s="62">
        <f t="shared" si="206"/>
        <v>8.1109596059113311</v>
      </c>
      <c r="CV151" s="62">
        <f t="shared" si="137"/>
        <v>598.6007467980296</v>
      </c>
      <c r="CW151" s="62">
        <f t="shared" si="218"/>
        <v>0.44729556650246305</v>
      </c>
      <c r="CX151" s="62">
        <f t="shared" si="219"/>
        <v>0.65603349753694584</v>
      </c>
      <c r="CY151" s="62">
        <f t="shared" si="220"/>
        <v>1.8488216748768473</v>
      </c>
      <c r="CZ151" s="62">
        <f t="shared" si="138"/>
        <v>62.800297536945813</v>
      </c>
      <c r="DA151" s="62">
        <f t="shared" si="139"/>
        <v>155.00282364532021</v>
      </c>
      <c r="DB151" s="62">
        <f t="shared" si="221"/>
        <v>6.5901546798029562</v>
      </c>
      <c r="DC151" s="62">
        <f t="shared" si="222"/>
        <v>1005.4309743842365</v>
      </c>
      <c r="DD151" s="62">
        <f t="shared" si="223"/>
        <v>26.390438423645321</v>
      </c>
      <c r="DE151" s="62">
        <f t="shared" si="224"/>
        <v>21.231629556650248</v>
      </c>
      <c r="DF151" s="62" t="s">
        <v>188</v>
      </c>
      <c r="DG151" s="173">
        <f t="shared" si="226"/>
        <v>442.61387290640397</v>
      </c>
      <c r="DM151" s="31">
        <v>1005.4309743842365</v>
      </c>
      <c r="DN151" s="31">
        <v>171.02819617551134</v>
      </c>
    </row>
    <row r="152" spans="1:119" s="31" customFormat="1">
      <c r="A152" s="31" t="s">
        <v>225</v>
      </c>
      <c r="B152" s="158">
        <v>9</v>
      </c>
      <c r="C152" s="158">
        <v>1</v>
      </c>
      <c r="D152" s="158">
        <v>5</v>
      </c>
      <c r="E152" s="33" t="s">
        <v>394</v>
      </c>
      <c r="F152" s="34" t="s">
        <v>422</v>
      </c>
      <c r="G152" s="48">
        <v>1.008</v>
      </c>
      <c r="H152" s="48">
        <v>30.266999999999999</v>
      </c>
      <c r="I152" s="48">
        <f t="shared" si="207"/>
        <v>30.026785714285715</v>
      </c>
      <c r="J152" s="41">
        <v>1</v>
      </c>
      <c r="K152" s="41">
        <f t="shared" si="200"/>
        <v>30.026785714285715</v>
      </c>
      <c r="L152" s="41">
        <v>1</v>
      </c>
      <c r="M152" s="41">
        <f t="shared" si="204"/>
        <v>30.026785714285715</v>
      </c>
      <c r="N152" s="151"/>
      <c r="O152" s="41">
        <v>14.279483519999999</v>
      </c>
      <c r="P152" s="41">
        <v>3578.9742740000002</v>
      </c>
      <c r="Q152" s="41">
        <v>9.5254506170000006</v>
      </c>
      <c r="R152" s="41" t="s">
        <v>188</v>
      </c>
      <c r="S152" s="41">
        <v>3.2746656949999999</v>
      </c>
      <c r="T152" s="41">
        <v>9.9040517290000007</v>
      </c>
      <c r="U152" s="41">
        <v>30.7682833</v>
      </c>
      <c r="V152" s="41">
        <v>122.32800279999999</v>
      </c>
      <c r="W152" s="41">
        <v>13.85615408</v>
      </c>
      <c r="X152" s="41">
        <v>20.58369446</v>
      </c>
      <c r="Y152" s="41">
        <v>22.834907680000001</v>
      </c>
      <c r="Z152" s="41">
        <v>27.05292725</v>
      </c>
      <c r="AA152" s="41">
        <v>14.01475009</v>
      </c>
      <c r="AB152" s="41">
        <v>7.1184465970000002</v>
      </c>
      <c r="AC152" s="41">
        <v>8.4329527839999994</v>
      </c>
      <c r="AD152" s="41">
        <v>6.1741416669999998</v>
      </c>
      <c r="AE152" s="41">
        <v>69.236995739999998</v>
      </c>
      <c r="AF152" s="41">
        <v>161.01858540000001</v>
      </c>
      <c r="AG152" s="41">
        <v>15.780728979999999</v>
      </c>
      <c r="AH152" s="41">
        <v>66.539787320000002</v>
      </c>
      <c r="AI152" s="41">
        <v>10.67437483</v>
      </c>
      <c r="AJ152" s="41" t="s">
        <v>188</v>
      </c>
      <c r="AK152" s="41">
        <v>7.2106859910000001</v>
      </c>
      <c r="AL152" s="41">
        <v>3.9016680880000001</v>
      </c>
      <c r="AM152" s="41">
        <v>3.586793804</v>
      </c>
      <c r="AN152" s="41" t="s">
        <v>188</v>
      </c>
      <c r="AO152" s="41" t="s">
        <v>188</v>
      </c>
      <c r="AP152" s="41" t="s">
        <v>188</v>
      </c>
      <c r="AQ152" s="41" t="s">
        <v>188</v>
      </c>
      <c r="AR152" s="41" t="s">
        <v>188</v>
      </c>
      <c r="AS152" s="41">
        <v>8.3999986399999997</v>
      </c>
      <c r="AT152" s="41">
        <v>11.001741989999999</v>
      </c>
      <c r="AU152" s="41">
        <v>7.4647012879999997</v>
      </c>
      <c r="AV152" s="151">
        <v>6.5403195999999997E-2</v>
      </c>
      <c r="AW152" s="208"/>
      <c r="AX152" s="48">
        <v>0.27500000000000002</v>
      </c>
      <c r="AY152" s="48">
        <v>20.565000000000001</v>
      </c>
      <c r="AZ152" s="48">
        <v>1.4999999999999999E-2</v>
      </c>
      <c r="BA152" s="48">
        <v>1.9E-2</v>
      </c>
      <c r="BB152" s="48">
        <v>5.8999999999999997E-2</v>
      </c>
      <c r="BC152" s="48">
        <v>2.0550000000000002</v>
      </c>
      <c r="BD152" s="48">
        <v>5.4640000000000004</v>
      </c>
      <c r="BE152" s="48">
        <v>0.23</v>
      </c>
      <c r="BF152" s="48">
        <v>33.722000000000001</v>
      </c>
      <c r="BG152" s="48">
        <v>0.89800000000000002</v>
      </c>
      <c r="BH152" s="48">
        <v>0.58499999999999996</v>
      </c>
      <c r="BI152" s="48" t="s">
        <v>188</v>
      </c>
      <c r="BJ152" s="218">
        <v>14.888999999999999</v>
      </c>
      <c r="BK152" s="139"/>
      <c r="BL152" s="62">
        <f t="shared" si="190"/>
        <v>0.42876699176571431</v>
      </c>
      <c r="BM152" s="62">
        <f t="shared" si="201"/>
        <v>107.46509360233929</v>
      </c>
      <c r="BN152" s="62">
        <f t="shared" si="202"/>
        <v>0.28601866450866964</v>
      </c>
      <c r="BO152" s="62" t="s">
        <v>188</v>
      </c>
      <c r="BP152" s="62">
        <f t="shared" ref="BP152:BQ154" si="227">(S152*$K152)/1000</f>
        <v>9.8327685109687507E-2</v>
      </c>
      <c r="BQ152" s="62">
        <f t="shared" si="227"/>
        <v>0.29738683896988399</v>
      </c>
      <c r="BR152" s="62">
        <f t="shared" si="182"/>
        <v>0.92387264944553582</v>
      </c>
      <c r="BS152" s="62">
        <f t="shared" si="180"/>
        <v>3.6731167269321428</v>
      </c>
      <c r="BT152" s="62">
        <f t="shared" si="173"/>
        <v>0.41605576938428573</v>
      </c>
      <c r="BU152" s="62">
        <f t="shared" si="174"/>
        <v>0.61806218275875002</v>
      </c>
      <c r="BV152" s="62">
        <f t="shared" si="175"/>
        <v>0.68565887971285711</v>
      </c>
      <c r="BW152" s="62">
        <f t="shared" si="176"/>
        <v>0.81231244947991066</v>
      </c>
      <c r="BX152" s="62">
        <f t="shared" si="177"/>
        <v>0.42081789779169643</v>
      </c>
      <c r="BY152" s="62">
        <f t="shared" si="208"/>
        <v>0.21374407058670536</v>
      </c>
      <c r="BZ152" s="62">
        <f t="shared" si="183"/>
        <v>0.25321446618385712</v>
      </c>
      <c r="CA152" s="62">
        <f t="shared" si="191"/>
        <v>0.18538962880465179</v>
      </c>
      <c r="CB152" s="62">
        <f t="shared" si="192"/>
        <v>2.0789644345858926</v>
      </c>
      <c r="CC152" s="62">
        <f t="shared" si="193"/>
        <v>4.8348705598232149</v>
      </c>
      <c r="CD152" s="62">
        <f t="shared" si="194"/>
        <v>0.47384456749767856</v>
      </c>
      <c r="CE152" s="62">
        <f t="shared" si="195"/>
        <v>1.9979759353317859</v>
      </c>
      <c r="CF152" s="62">
        <f t="shared" si="196"/>
        <v>0.32051716565437499</v>
      </c>
      <c r="CG152" s="62" t="s">
        <v>188</v>
      </c>
      <c r="CH152" s="62">
        <f t="shared" si="209"/>
        <v>0.21651372310475892</v>
      </c>
      <c r="CI152" s="62">
        <f t="shared" si="210"/>
        <v>0.11715455160664287</v>
      </c>
      <c r="CJ152" s="62">
        <f>(AM152*$K152)/1000</f>
        <v>0.10769988895403572</v>
      </c>
      <c r="CK152" s="62" t="s">
        <v>188</v>
      </c>
      <c r="CL152" s="62" t="s">
        <v>188</v>
      </c>
      <c r="CM152" s="62" t="s">
        <v>188</v>
      </c>
      <c r="CN152" s="62" t="s">
        <v>188</v>
      </c>
      <c r="CO152" s="62" t="s">
        <v>188</v>
      </c>
      <c r="CP152" s="62">
        <f t="shared" si="205"/>
        <v>0.25222495916357146</v>
      </c>
      <c r="CQ152" s="62">
        <f t="shared" si="203"/>
        <v>0.33034694921758928</v>
      </c>
      <c r="CR152" s="62">
        <f t="shared" si="197"/>
        <v>0.22414098599592855</v>
      </c>
      <c r="CS152" s="173">
        <f t="shared" si="179"/>
        <v>1.9638477513214286E-3</v>
      </c>
      <c r="CT152" s="227"/>
      <c r="CU152" s="62">
        <f t="shared" si="206"/>
        <v>8.2573660714285726</v>
      </c>
      <c r="CV152" s="62">
        <f t="shared" si="137"/>
        <v>617.50084821428572</v>
      </c>
      <c r="CW152" s="62">
        <f t="shared" si="218"/>
        <v>0.45040178571428569</v>
      </c>
      <c r="CX152" s="62">
        <f t="shared" si="219"/>
        <v>0.57050892857142854</v>
      </c>
      <c r="CY152" s="62">
        <f t="shared" si="220"/>
        <v>1.771580357142857</v>
      </c>
      <c r="CZ152" s="62">
        <f t="shared" si="138"/>
        <v>61.705044642857153</v>
      </c>
      <c r="DA152" s="62">
        <f t="shared" si="139"/>
        <v>164.06635714285716</v>
      </c>
      <c r="DB152" s="62">
        <f t="shared" si="221"/>
        <v>6.9061607142857149</v>
      </c>
      <c r="DC152" s="62">
        <f t="shared" si="222"/>
        <v>1012.5632678571429</v>
      </c>
      <c r="DD152" s="62">
        <f t="shared" si="223"/>
        <v>26.964053571428572</v>
      </c>
      <c r="DE152" s="62">
        <f t="shared" si="224"/>
        <v>17.565669642857141</v>
      </c>
      <c r="DF152" s="62" t="s">
        <v>188</v>
      </c>
      <c r="DG152" s="173">
        <f t="shared" si="226"/>
        <v>447.06881249999998</v>
      </c>
      <c r="DM152" s="31">
        <v>1012.5632678571429</v>
      </c>
      <c r="DN152" s="31">
        <v>107.46509360233929</v>
      </c>
    </row>
    <row r="153" spans="1:119" s="31" customFormat="1">
      <c r="A153" s="31" t="s">
        <v>225</v>
      </c>
      <c r="B153" s="158">
        <v>9</v>
      </c>
      <c r="C153" s="158">
        <v>2</v>
      </c>
      <c r="D153" s="158">
        <v>5</v>
      </c>
      <c r="E153" s="33" t="s">
        <v>394</v>
      </c>
      <c r="F153" s="34" t="s">
        <v>423</v>
      </c>
      <c r="G153" s="48">
        <v>1.0049999999999999</v>
      </c>
      <c r="H153" s="48">
        <v>30.266999999999999</v>
      </c>
      <c r="I153" s="48">
        <f t="shared" si="207"/>
        <v>30.116417910447765</v>
      </c>
      <c r="J153" s="41">
        <v>1</v>
      </c>
      <c r="K153" s="41">
        <f t="shared" si="200"/>
        <v>30.116417910447765</v>
      </c>
      <c r="L153" s="41">
        <v>1</v>
      </c>
      <c r="M153" s="41">
        <f t="shared" si="204"/>
        <v>30.116417910447765</v>
      </c>
      <c r="N153" s="151"/>
      <c r="O153" s="41">
        <v>19.051429030000001</v>
      </c>
      <c r="P153" s="41">
        <v>5121.3662089999998</v>
      </c>
      <c r="Q153" s="41">
        <v>35.07488927</v>
      </c>
      <c r="R153" s="41">
        <v>4.1020590620000004</v>
      </c>
      <c r="S153" s="41">
        <v>8.7341528779999997</v>
      </c>
      <c r="T153" s="41">
        <v>14.17316697</v>
      </c>
      <c r="U153" s="41">
        <v>48.299864450000001</v>
      </c>
      <c r="V153" s="41">
        <v>216.141221</v>
      </c>
      <c r="W153" s="41">
        <v>15.817980439999999</v>
      </c>
      <c r="X153" s="41">
        <v>22.053263739999998</v>
      </c>
      <c r="Y153" s="41">
        <v>24.991582340000001</v>
      </c>
      <c r="Z153" s="41">
        <v>25.676043270000001</v>
      </c>
      <c r="AA153" s="41">
        <v>21.276051970000001</v>
      </c>
      <c r="AB153" s="41">
        <v>7.1526113560000004</v>
      </c>
      <c r="AC153" s="41">
        <v>8.5141902760000008</v>
      </c>
      <c r="AD153" s="41">
        <v>6.283375274</v>
      </c>
      <c r="AE153" s="41">
        <v>77.565864959999999</v>
      </c>
      <c r="AF153" s="41">
        <v>177.9548139</v>
      </c>
      <c r="AG153" s="41">
        <v>17.600656669999999</v>
      </c>
      <c r="AH153" s="41">
        <v>73.068985130000002</v>
      </c>
      <c r="AI153" s="41">
        <v>11.84782059</v>
      </c>
      <c r="AJ153" s="41">
        <v>0.146697832</v>
      </c>
      <c r="AK153" s="41">
        <v>8.3848165330000004</v>
      </c>
      <c r="AL153" s="41">
        <v>4.0309220430000003</v>
      </c>
      <c r="AM153" s="41">
        <v>4.3962498339999998</v>
      </c>
      <c r="AN153" s="41" t="s">
        <v>188</v>
      </c>
      <c r="AO153" s="41" t="s">
        <v>188</v>
      </c>
      <c r="AP153" s="41" t="s">
        <v>188</v>
      </c>
      <c r="AQ153" s="41" t="s">
        <v>188</v>
      </c>
      <c r="AR153" s="41" t="s">
        <v>188</v>
      </c>
      <c r="AS153" s="41">
        <v>8.5616475090000002</v>
      </c>
      <c r="AT153" s="41">
        <v>11.01320844</v>
      </c>
      <c r="AU153" s="41">
        <v>7.4626505569999999</v>
      </c>
      <c r="AV153" s="151">
        <v>0.97092416800000003</v>
      </c>
      <c r="AW153" s="208"/>
      <c r="AX153" s="48">
        <v>0.115</v>
      </c>
      <c r="AY153" s="48">
        <v>7.3879999999999999</v>
      </c>
      <c r="AZ153" s="48">
        <v>7.0000000000000001E-3</v>
      </c>
      <c r="BA153" s="48">
        <v>1.0999999999999999E-2</v>
      </c>
      <c r="BB153" s="48">
        <v>8.3000000000000004E-2</v>
      </c>
      <c r="BC153" s="48">
        <v>3.875</v>
      </c>
      <c r="BD153" s="48">
        <v>10.145</v>
      </c>
      <c r="BE153" s="48">
        <v>7.5999999999999998E-2</v>
      </c>
      <c r="BF153" s="48">
        <v>5.5789999999999997</v>
      </c>
      <c r="BG153" s="48">
        <v>1.129</v>
      </c>
      <c r="BH153" s="48">
        <v>0.66500000000000004</v>
      </c>
      <c r="BI153" s="48">
        <v>0.41799999999999998</v>
      </c>
      <c r="BJ153" s="218">
        <v>11.948</v>
      </c>
      <c r="BK153" s="139"/>
      <c r="BL153" s="62">
        <f t="shared" si="190"/>
        <v>0.57376079845871653</v>
      </c>
      <c r="BM153" s="62">
        <f t="shared" si="201"/>
        <v>154.23720502268958</v>
      </c>
      <c r="BN153" s="62">
        <f t="shared" si="202"/>
        <v>1.0563300234180002</v>
      </c>
      <c r="BO153" s="62">
        <f>(R153*$K153)/1000</f>
        <v>0.12353932500453138</v>
      </c>
      <c r="BP153" s="62">
        <f t="shared" si="227"/>
        <v>0.26304139816758809</v>
      </c>
      <c r="BQ153" s="62">
        <f t="shared" si="227"/>
        <v>0.42684501958307469</v>
      </c>
      <c r="BR153" s="62">
        <f t="shared" si="182"/>
        <v>1.4546189027941794</v>
      </c>
      <c r="BS153" s="62">
        <f t="shared" si="180"/>
        <v>6.5093993393104483</v>
      </c>
      <c r="BT153" s="62">
        <f t="shared" si="173"/>
        <v>0.4763809094303284</v>
      </c>
      <c r="BU153" s="62">
        <f t="shared" si="174"/>
        <v>0.66416530708316412</v>
      </c>
      <c r="BV153" s="62">
        <f t="shared" si="175"/>
        <v>0.75265693799480604</v>
      </c>
      <c r="BW153" s="62">
        <f t="shared" si="176"/>
        <v>0.77327044940605982</v>
      </c>
      <c r="BX153" s="62">
        <f t="shared" si="177"/>
        <v>0.64075847261292551</v>
      </c>
      <c r="BY153" s="62">
        <f t="shared" si="208"/>
        <v>0.2154110327483105</v>
      </c>
      <c r="BZ153" s="62">
        <f t="shared" si="183"/>
        <v>0.25641691252108662</v>
      </c>
      <c r="CA153" s="62">
        <f t="shared" si="191"/>
        <v>0.18923275563995826</v>
      </c>
      <c r="CB153" s="62">
        <f t="shared" si="192"/>
        <v>2.3360060047207165</v>
      </c>
      <c r="CC153" s="62">
        <f t="shared" si="193"/>
        <v>5.3593615445883591</v>
      </c>
      <c r="CD153" s="62">
        <f t="shared" si="194"/>
        <v>0.53006873177202984</v>
      </c>
      <c r="CE153" s="62">
        <f t="shared" si="195"/>
        <v>2.2005760924673736</v>
      </c>
      <c r="CF153" s="62">
        <f t="shared" si="196"/>
        <v>0.35681391621644781</v>
      </c>
      <c r="CG153" s="62">
        <f>(AJ153*$K153)/1000</f>
        <v>4.4180132150686575E-3</v>
      </c>
      <c r="CH153" s="62">
        <f t="shared" si="209"/>
        <v>0.25252063881025977</v>
      </c>
      <c r="CI153" s="62">
        <f t="shared" si="210"/>
        <v>0.12139693281142391</v>
      </c>
      <c r="CJ153" s="62">
        <f>(AM153*$K153)/1000</f>
        <v>0.1323992972394806</v>
      </c>
      <c r="CK153" s="62" t="s">
        <v>188</v>
      </c>
      <c r="CL153" s="62" t="s">
        <v>188</v>
      </c>
      <c r="CM153" s="62" t="s">
        <v>188</v>
      </c>
      <c r="CN153" s="62" t="s">
        <v>188</v>
      </c>
      <c r="CO153" s="62" t="s">
        <v>188</v>
      </c>
      <c r="CP153" s="62">
        <f t="shared" si="205"/>
        <v>0.25784615438298814</v>
      </c>
      <c r="CQ153" s="62">
        <f t="shared" si="203"/>
        <v>0.33167838791391047</v>
      </c>
      <c r="CR153" s="62">
        <f t="shared" si="197"/>
        <v>0.2247483028942478</v>
      </c>
      <c r="CS153" s="173">
        <f t="shared" si="179"/>
        <v>2.9240758002841798E-2</v>
      </c>
      <c r="CT153" s="227"/>
      <c r="CU153" s="62">
        <f t="shared" si="206"/>
        <v>3.4633880597014932</v>
      </c>
      <c r="CV153" s="62">
        <f t="shared" ref="CV153:CV154" si="228">AY153*$M153</f>
        <v>222.50009552238808</v>
      </c>
      <c r="CW153" s="62">
        <f t="shared" si="218"/>
        <v>0.21081492537313437</v>
      </c>
      <c r="CX153" s="62">
        <f t="shared" si="219"/>
        <v>0.3312805970149254</v>
      </c>
      <c r="CY153" s="62">
        <f t="shared" si="220"/>
        <v>2.4996626865671647</v>
      </c>
      <c r="CZ153" s="62">
        <f t="shared" ref="CZ153:CZ154" si="229">BC153*$M153</f>
        <v>116.70111940298509</v>
      </c>
      <c r="DA153" s="62">
        <f t="shared" ref="DA153:DA154" si="230">BD153*$M153</f>
        <v>305.53105970149255</v>
      </c>
      <c r="DB153" s="62">
        <f t="shared" si="221"/>
        <v>2.2888477611940301</v>
      </c>
      <c r="DC153" s="62">
        <f t="shared" si="222"/>
        <v>168.01949552238807</v>
      </c>
      <c r="DD153" s="62">
        <f t="shared" si="223"/>
        <v>34.00143582089553</v>
      </c>
      <c r="DE153" s="62">
        <f t="shared" si="224"/>
        <v>20.027417910447767</v>
      </c>
      <c r="DF153" s="62">
        <f t="shared" si="225"/>
        <v>12.588662686567165</v>
      </c>
      <c r="DG153" s="173">
        <f t="shared" si="226"/>
        <v>359.8309611940299</v>
      </c>
      <c r="DM153" s="31">
        <v>168.01949552238807</v>
      </c>
      <c r="DN153" s="31">
        <v>154.23720502268958</v>
      </c>
    </row>
    <row r="154" spans="1:119" s="77" customFormat="1">
      <c r="A154" s="77" t="s">
        <v>225</v>
      </c>
      <c r="B154" s="191">
        <v>9</v>
      </c>
      <c r="C154" s="191">
        <v>3</v>
      </c>
      <c r="D154" s="191">
        <v>5</v>
      </c>
      <c r="E154" s="78" t="s">
        <v>394</v>
      </c>
      <c r="F154" s="192" t="s">
        <v>424</v>
      </c>
      <c r="G154" s="79">
        <v>1.012</v>
      </c>
      <c r="H154" s="79">
        <v>30.266999999999999</v>
      </c>
      <c r="I154" s="79">
        <f t="shared" si="207"/>
        <v>29.908102766798418</v>
      </c>
      <c r="J154" s="80">
        <v>1</v>
      </c>
      <c r="K154" s="80">
        <f t="shared" si="200"/>
        <v>29.908102766798418</v>
      </c>
      <c r="L154" s="80">
        <v>1</v>
      </c>
      <c r="M154" s="80">
        <f t="shared" si="204"/>
        <v>29.908102766798418</v>
      </c>
      <c r="N154" s="193"/>
      <c r="O154" s="80">
        <v>16.104976220000001</v>
      </c>
      <c r="P154" s="80">
        <v>4822.5238220000001</v>
      </c>
      <c r="Q154" s="80">
        <v>29.40958423</v>
      </c>
      <c r="R154" s="80">
        <v>1.824802713</v>
      </c>
      <c r="S154" s="80">
        <v>8.8678359830000009</v>
      </c>
      <c r="T154" s="80">
        <v>18.246363639999998</v>
      </c>
      <c r="U154" s="80">
        <v>50.526093080000003</v>
      </c>
      <c r="V154" s="80">
        <v>205.75799559999999</v>
      </c>
      <c r="W154" s="80">
        <v>15.09350366</v>
      </c>
      <c r="X154" s="80">
        <v>21.233733969999999</v>
      </c>
      <c r="Y154" s="80">
        <v>23.882155520000001</v>
      </c>
      <c r="Z154" s="80">
        <v>35.303090079999997</v>
      </c>
      <c r="AA154" s="80">
        <v>12.2974976</v>
      </c>
      <c r="AB154" s="80">
        <v>7.1201227310000004</v>
      </c>
      <c r="AC154" s="80">
        <v>8.5276682160000004</v>
      </c>
      <c r="AD154" s="80">
        <v>6.3158656439999996</v>
      </c>
      <c r="AE154" s="80">
        <v>73.2671548</v>
      </c>
      <c r="AF154" s="80">
        <v>167.37044750000001</v>
      </c>
      <c r="AG154" s="80">
        <v>16.555987609999999</v>
      </c>
      <c r="AH154" s="80">
        <v>69.169690560000006</v>
      </c>
      <c r="AI154" s="80">
        <v>11.10562668</v>
      </c>
      <c r="AJ154" s="80" t="s">
        <v>188</v>
      </c>
      <c r="AK154" s="80">
        <v>7.7093885340000003</v>
      </c>
      <c r="AL154" s="80">
        <v>3.956243417</v>
      </c>
      <c r="AM154" s="80">
        <v>3.9410862550000001</v>
      </c>
      <c r="AN154" s="80" t="s">
        <v>188</v>
      </c>
      <c r="AO154" s="80" t="s">
        <v>188</v>
      </c>
      <c r="AP154" s="80" t="s">
        <v>188</v>
      </c>
      <c r="AQ154" s="80" t="s">
        <v>188</v>
      </c>
      <c r="AR154" s="80" t="s">
        <v>188</v>
      </c>
      <c r="AS154" s="80">
        <v>8.6770352739999996</v>
      </c>
      <c r="AT154" s="80">
        <v>10.99217584</v>
      </c>
      <c r="AU154" s="80">
        <v>7.4646950109999999</v>
      </c>
      <c r="AV154" s="193">
        <v>1.059731411</v>
      </c>
      <c r="AW154" s="209"/>
      <c r="AX154" s="79">
        <v>0.13800000000000001</v>
      </c>
      <c r="AY154" s="79">
        <v>9.4809999999999999</v>
      </c>
      <c r="AZ154" s="79">
        <v>8.9999999999999993E-3</v>
      </c>
      <c r="BA154" s="79">
        <v>1.6E-2</v>
      </c>
      <c r="BB154" s="79">
        <v>8.7999999999999995E-2</v>
      </c>
      <c r="BC154" s="79">
        <v>4.3230000000000004</v>
      </c>
      <c r="BD154" s="79">
        <v>12.726000000000001</v>
      </c>
      <c r="BE154" s="79">
        <v>9.4E-2</v>
      </c>
      <c r="BF154" s="79">
        <v>6.6029999999999998</v>
      </c>
      <c r="BG154" s="79">
        <v>1.208</v>
      </c>
      <c r="BH154" s="79">
        <v>0.72599999999999998</v>
      </c>
      <c r="BI154" s="79">
        <v>0.58699999999999997</v>
      </c>
      <c r="BJ154" s="219">
        <v>13.954000000000001</v>
      </c>
      <c r="BK154" s="143"/>
      <c r="BL154" s="90">
        <f t="shared" si="190"/>
        <v>0.48166928384460478</v>
      </c>
      <c r="BM154" s="90">
        <f t="shared" si="201"/>
        <v>144.23253806370948</v>
      </c>
      <c r="BN154" s="90">
        <f t="shared" si="202"/>
        <v>0.87958486747965414</v>
      </c>
      <c r="BO154" s="90">
        <f>(R154*$K154)/1000</f>
        <v>5.4576387069536561E-2</v>
      </c>
      <c r="BP154" s="90">
        <f t="shared" si="227"/>
        <v>0.26522014989867687</v>
      </c>
      <c r="BQ154" s="90">
        <f t="shared" si="227"/>
        <v>0.54571411886549404</v>
      </c>
      <c r="BR154" s="90">
        <f t="shared" si="182"/>
        <v>1.5111395842414626</v>
      </c>
      <c r="BS154" s="90">
        <f t="shared" si="180"/>
        <v>6.1538312774952564</v>
      </c>
      <c r="BT154" s="90">
        <f t="shared" si="173"/>
        <v>0.45141805857432804</v>
      </c>
      <c r="BU154" s="90">
        <f t="shared" si="174"/>
        <v>0.63506069769761864</v>
      </c>
      <c r="BV154" s="90">
        <f t="shared" si="175"/>
        <v>0.71426996158482214</v>
      </c>
      <c r="BW154" s="90">
        <f t="shared" si="176"/>
        <v>1.0558484460981818</v>
      </c>
      <c r="BX154" s="90">
        <f t="shared" si="177"/>
        <v>0.36779482199525687</v>
      </c>
      <c r="BY154" s="90">
        <f t="shared" si="208"/>
        <v>0.21294936235096543</v>
      </c>
      <c r="BZ154" s="90">
        <f t="shared" si="183"/>
        <v>0.25504637736528857</v>
      </c>
      <c r="CA154" s="90">
        <f t="shared" si="191"/>
        <v>0.18889555874204345</v>
      </c>
      <c r="CB154" s="90">
        <f t="shared" si="192"/>
        <v>2.1912815951893281</v>
      </c>
      <c r="CC154" s="90">
        <f t="shared" si="193"/>
        <v>5.0057325439550393</v>
      </c>
      <c r="CD154" s="90">
        <f t="shared" si="194"/>
        <v>0.49515817884572128</v>
      </c>
      <c r="CE154" s="90">
        <f t="shared" si="195"/>
        <v>2.0687342136161266</v>
      </c>
      <c r="CF154" s="90">
        <f t="shared" si="196"/>
        <v>0.33214822403513833</v>
      </c>
      <c r="CG154" s="90" t="s">
        <v>188</v>
      </c>
      <c r="CH154" s="90">
        <f t="shared" si="209"/>
        <v>0.2305731845440494</v>
      </c>
      <c r="CI154" s="90">
        <f t="shared" si="210"/>
        <v>0.11832373468610573</v>
      </c>
      <c r="CJ154" s="90">
        <f>(AM154*$K154)/1000</f>
        <v>0.11787041272735672</v>
      </c>
      <c r="CK154" s="90" t="s">
        <v>188</v>
      </c>
      <c r="CL154" s="90" t="s">
        <v>188</v>
      </c>
      <c r="CM154" s="90" t="s">
        <v>188</v>
      </c>
      <c r="CN154" s="90" t="s">
        <v>188</v>
      </c>
      <c r="CO154" s="90" t="s">
        <v>188</v>
      </c>
      <c r="CP154" s="90">
        <f t="shared" si="205"/>
        <v>0.25951366268592685</v>
      </c>
      <c r="CQ154" s="90">
        <f t="shared" si="203"/>
        <v>0.3287551246534387</v>
      </c>
      <c r="CR154" s="90">
        <f t="shared" si="197"/>
        <v>0.22325486551179546</v>
      </c>
      <c r="CS154" s="194">
        <f t="shared" si="179"/>
        <v>3.1694555945392291E-2</v>
      </c>
      <c r="CT154" s="228"/>
      <c r="CU154" s="90">
        <f t="shared" si="206"/>
        <v>4.1273181818181817</v>
      </c>
      <c r="CV154" s="90">
        <f t="shared" si="228"/>
        <v>283.5587223320158</v>
      </c>
      <c r="CW154" s="90">
        <f t="shared" si="218"/>
        <v>0.26917292490118572</v>
      </c>
      <c r="CX154" s="90">
        <f t="shared" si="219"/>
        <v>0.4785296442687747</v>
      </c>
      <c r="CY154" s="90">
        <f t="shared" si="220"/>
        <v>2.6319130434782605</v>
      </c>
      <c r="CZ154" s="90">
        <f t="shared" si="229"/>
        <v>129.29272826086958</v>
      </c>
      <c r="DA154" s="90">
        <f t="shared" si="230"/>
        <v>380.61051581027669</v>
      </c>
      <c r="DB154" s="90">
        <f t="shared" si="221"/>
        <v>2.8113616600790512</v>
      </c>
      <c r="DC154" s="90">
        <f t="shared" si="222"/>
        <v>197.48320256916995</v>
      </c>
      <c r="DD154" s="90">
        <f t="shared" si="223"/>
        <v>36.128988142292485</v>
      </c>
      <c r="DE154" s="90">
        <f t="shared" si="224"/>
        <v>21.71328260869565</v>
      </c>
      <c r="DF154" s="90">
        <f t="shared" si="225"/>
        <v>17.556056324110671</v>
      </c>
      <c r="DG154" s="194">
        <f t="shared" si="226"/>
        <v>417.33766600790517</v>
      </c>
      <c r="DM154" s="77">
        <v>197.48320256916995</v>
      </c>
      <c r="DN154" s="77">
        <v>144.23253806370948</v>
      </c>
    </row>
    <row r="155" spans="1:119" s="35" customFormat="1">
      <c r="A155" s="35" t="s">
        <v>262</v>
      </c>
      <c r="B155" s="159">
        <v>0</v>
      </c>
      <c r="C155" s="159">
        <v>1</v>
      </c>
      <c r="D155" s="159">
        <v>6</v>
      </c>
      <c r="E155" s="36" t="s">
        <v>425</v>
      </c>
      <c r="F155" s="37" t="s">
        <v>426</v>
      </c>
      <c r="G155" s="42">
        <v>5.0900000000000001E-2</v>
      </c>
      <c r="H155" s="42">
        <v>50.121000000000002</v>
      </c>
      <c r="I155" s="49">
        <f t="shared" si="207"/>
        <v>984.69548133595288</v>
      </c>
      <c r="J155" s="42">
        <v>3.9790575916230368</v>
      </c>
      <c r="K155" s="42">
        <v>7920.6320427142464</v>
      </c>
      <c r="L155" s="42">
        <v>3.9790575916230368</v>
      </c>
      <c r="M155" s="42">
        <f t="shared" si="204"/>
        <v>3918.1600304467238</v>
      </c>
      <c r="N155" s="152">
        <v>91.476709613478704</v>
      </c>
      <c r="O155" s="42">
        <v>1.5182878571206773</v>
      </c>
      <c r="P155" s="42">
        <v>502.55596984984061</v>
      </c>
      <c r="Q155" s="42">
        <v>13.043354455228631</v>
      </c>
      <c r="R155" s="42">
        <v>8.7838985908585006</v>
      </c>
      <c r="S155" s="42">
        <v>0.58793829431797884</v>
      </c>
      <c r="T155" s="42">
        <v>1.2150980511519269</v>
      </c>
      <c r="U155" s="42">
        <v>0.75957409329501513</v>
      </c>
      <c r="V155" s="42">
        <v>4.9353421901604095</v>
      </c>
      <c r="W155" s="42">
        <v>2.8465725953358092</v>
      </c>
      <c r="X155" s="42">
        <v>0.66757932771368178</v>
      </c>
      <c r="Y155" s="42">
        <v>2.0596442158812063</v>
      </c>
      <c r="Z155" s="42">
        <v>10.349216103054212</v>
      </c>
      <c r="AA155" s="42">
        <v>1.416517612162902</v>
      </c>
      <c r="AB155" s="42" t="s">
        <v>188</v>
      </c>
      <c r="AC155" s="42">
        <v>6.9091090603842373E-2</v>
      </c>
      <c r="AD155" s="42">
        <v>1.1288285321191447E-2</v>
      </c>
      <c r="AE155" s="42">
        <v>3.6823100475689445</v>
      </c>
      <c r="AF155" s="42">
        <v>5.8356964917313956</v>
      </c>
      <c r="AG155" s="42">
        <v>0.75600571144012607</v>
      </c>
      <c r="AH155" s="42">
        <v>2.7276564612512098</v>
      </c>
      <c r="AI155" s="42">
        <v>0.47212253268872301</v>
      </c>
      <c r="AJ155" s="42">
        <v>9.645884726255681E-2</v>
      </c>
      <c r="AK155" s="42">
        <v>0.41167464949391441</v>
      </c>
      <c r="AL155" s="42">
        <v>5.9417887574246153E-2</v>
      </c>
      <c r="AM155" s="42">
        <v>0.35201474259374749</v>
      </c>
      <c r="AN155" s="42">
        <v>7.5446908309461574E-2</v>
      </c>
      <c r="AO155" s="42">
        <v>0.22693552636739872</v>
      </c>
      <c r="AP155" s="42">
        <v>3.5181568137352418E-2</v>
      </c>
      <c r="AQ155" s="42">
        <v>0.2406579445581136</v>
      </c>
      <c r="AR155" s="42">
        <v>3.7380543572601968E-2</v>
      </c>
      <c r="AS155" s="42">
        <v>0.32789840203430387</v>
      </c>
      <c r="AT155" s="42">
        <v>0.13962138191233375</v>
      </c>
      <c r="AU155" s="42">
        <v>0.21398989782649117</v>
      </c>
      <c r="AV155" s="166">
        <v>0.28485793545934612</v>
      </c>
      <c r="AW155" s="208"/>
      <c r="AX155" s="49">
        <v>0.13100000000000001</v>
      </c>
      <c r="AY155" s="49">
        <v>3.3690000000000002</v>
      </c>
      <c r="AZ155" s="42" t="s">
        <v>119</v>
      </c>
      <c r="BA155" s="49">
        <v>2.1999999999999999E-2</v>
      </c>
      <c r="BB155" s="49" t="s">
        <v>188</v>
      </c>
      <c r="BC155" s="49">
        <v>3.3000000000000002E-2</v>
      </c>
      <c r="BD155" s="49">
        <v>79.674999999999997</v>
      </c>
      <c r="BE155" s="49">
        <v>1.0999999999999999E-2</v>
      </c>
      <c r="BF155" s="49">
        <v>0.95599999999999996</v>
      </c>
      <c r="BG155" s="49">
        <v>0.10100000000000001</v>
      </c>
      <c r="BH155" s="49">
        <v>8.9550000000000001</v>
      </c>
      <c r="BI155" s="42"/>
      <c r="BJ155" s="220">
        <v>19.385000000000002</v>
      </c>
      <c r="BK155" s="139"/>
      <c r="BL155" s="43">
        <f t="shared" ref="BL155:BX161" si="231">((O155*$K155)/1000)*($N155/100)</f>
        <v>11.000805642649741</v>
      </c>
      <c r="BM155" s="43">
        <f t="shared" si="231"/>
        <v>3641.2861519922044</v>
      </c>
      <c r="BN155" s="43">
        <f t="shared" si="231"/>
        <v>94.506062613365842</v>
      </c>
      <c r="BO155" s="43">
        <f t="shared" si="231"/>
        <v>63.644032144227921</v>
      </c>
      <c r="BP155" s="43">
        <f t="shared" si="231"/>
        <v>4.2599266504895787</v>
      </c>
      <c r="BQ155" s="43">
        <f t="shared" si="231"/>
        <v>8.8040337244312017</v>
      </c>
      <c r="BR155" s="43">
        <f t="shared" si="231"/>
        <v>5.5035195943520048</v>
      </c>
      <c r="BS155" s="43">
        <f t="shared" si="231"/>
        <v>35.759187534362688</v>
      </c>
      <c r="BT155" s="43">
        <f t="shared" si="231"/>
        <v>20.624937308244132</v>
      </c>
      <c r="BU155" s="43">
        <f t="shared" si="231"/>
        <v>4.8369684317677315</v>
      </c>
      <c r="BV155" s="43">
        <f t="shared" si="231"/>
        <v>14.923221315150112</v>
      </c>
      <c r="BW155" s="43">
        <f t="shared" si="231"/>
        <v>74.985592731662948</v>
      </c>
      <c r="BX155" s="43">
        <f t="shared" si="231"/>
        <v>10.263425916048693</v>
      </c>
      <c r="BY155" s="43" t="s">
        <v>188</v>
      </c>
      <c r="BZ155" s="43">
        <f t="shared" ref="BZ155:CI161" si="232">((AC155*$K155)/1000)*($N155/100)</f>
        <v>0.50060181658369318</v>
      </c>
      <c r="CA155" s="43">
        <f t="shared" si="232"/>
        <v>8.1789650279296799E-2</v>
      </c>
      <c r="CB155" s="43">
        <f t="shared" si="232"/>
        <v>26.680301076834986</v>
      </c>
      <c r="CC155" s="43">
        <f t="shared" si="232"/>
        <v>42.282734854229609</v>
      </c>
      <c r="CD155" s="43">
        <f t="shared" si="232"/>
        <v>5.4776647638201741</v>
      </c>
      <c r="CE155" s="43">
        <f t="shared" si="232"/>
        <v>19.763326466331179</v>
      </c>
      <c r="CF155" s="43">
        <f t="shared" si="232"/>
        <v>3.4207796612914496</v>
      </c>
      <c r="CG155" s="43">
        <f t="shared" si="232"/>
        <v>0.6988958162793788</v>
      </c>
      <c r="CH155" s="43">
        <f t="shared" si="232"/>
        <v>2.9828024941706111</v>
      </c>
      <c r="CI155" s="43">
        <f t="shared" si="232"/>
        <v>0.43051429927173673</v>
      </c>
      <c r="CJ155" s="43">
        <f t="shared" ref="CJ155:CS161" si="233">((AM155*$K155)/1000)*($N155/100)</f>
        <v>2.5505346357475358</v>
      </c>
      <c r="CK155" s="43">
        <f t="shared" si="233"/>
        <v>0.54665310715531457</v>
      </c>
      <c r="CL155" s="43">
        <f t="shared" si="233"/>
        <v>1.6442689752617468</v>
      </c>
      <c r="CM155" s="43">
        <f t="shared" si="233"/>
        <v>0.25490923309932728</v>
      </c>
      <c r="CN155" s="43">
        <f t="shared" si="233"/>
        <v>1.7436952169689652</v>
      </c>
      <c r="CO155" s="43">
        <f t="shared" si="233"/>
        <v>0.27084198344221483</v>
      </c>
      <c r="CP155" s="43">
        <f t="shared" si="233"/>
        <v>2.3757988805597745</v>
      </c>
      <c r="CQ155" s="43">
        <f t="shared" si="233"/>
        <v>1.0116314101915884</v>
      </c>
      <c r="CR155" s="43">
        <f t="shared" si="233"/>
        <v>1.5504709890415724</v>
      </c>
      <c r="CS155" s="174">
        <f t="shared" si="233"/>
        <v>2.0639477349818911</v>
      </c>
      <c r="CT155" s="227"/>
      <c r="CU155" s="43">
        <f>(AX155*$M155)*($N155/100)</f>
        <v>469.53070739485105</v>
      </c>
      <c r="CV155" s="43">
        <f>(AY155*$M155)*($N155/100)</f>
        <v>12075.182848956134</v>
      </c>
      <c r="CW155" s="354" t="e">
        <f>(AZ155*$M155)*($N155/100)</f>
        <v>#VALUE!</v>
      </c>
      <c r="CX155" s="43">
        <f>(BA155*$M155)*($N155/100)</f>
        <v>78.852485211349034</v>
      </c>
      <c r="CY155" s="43" t="s">
        <v>188</v>
      </c>
      <c r="CZ155" s="43">
        <f t="shared" ref="CZ155:CZ170" si="234">(BC155*$M155)*($N155/100)</f>
        <v>118.27872781702357</v>
      </c>
      <c r="DA155" s="43">
        <f t="shared" ref="DA155:DA170" si="235">(BD155*$M155)*($N155/100)</f>
        <v>285571.44360064704</v>
      </c>
      <c r="DB155" s="43">
        <f t="shared" ref="DB155:DB170" si="236">(BE155*$M155)*($N155/100)</f>
        <v>39.426242605674517</v>
      </c>
      <c r="DC155" s="43">
        <f t="shared" ref="DC155:DC170" si="237">(BF155*$M155)*($N155/100)</f>
        <v>3426.49890282044</v>
      </c>
      <c r="DD155" s="43">
        <f t="shared" ref="DD155:DD170" si="238">(BG155*$M155)*($N155/100)</f>
        <v>362.00459119755698</v>
      </c>
      <c r="DE155" s="43">
        <f t="shared" ref="DE155:DE170" si="239">(BH155*$M155)*($N155/100)</f>
        <v>32096.545684892306</v>
      </c>
      <c r="DF155" s="43">
        <f t="shared" ref="DF155:DF170" si="240">(BI155*$M155)*($N155/100)</f>
        <v>0</v>
      </c>
      <c r="DG155" s="174">
        <f t="shared" ref="DG155:DG170" si="241">(BJ155*$M155)*($N155/100)</f>
        <v>69479.79208281824</v>
      </c>
      <c r="DM155" s="35">
        <v>3426.49890282044</v>
      </c>
      <c r="DN155" s="35">
        <v>1801.2630536572603</v>
      </c>
      <c r="DO155" s="35">
        <v>3641.2861519922044</v>
      </c>
    </row>
    <row r="156" spans="1:119" s="35" customFormat="1">
      <c r="A156" s="35" t="s">
        <v>262</v>
      </c>
      <c r="B156" s="159">
        <v>0</v>
      </c>
      <c r="C156" s="159">
        <v>2</v>
      </c>
      <c r="D156" s="159">
        <v>6</v>
      </c>
      <c r="E156" s="36" t="s">
        <v>425</v>
      </c>
      <c r="F156" s="37" t="s">
        <v>427</v>
      </c>
      <c r="G156" s="42">
        <v>5.4399999999999997E-2</v>
      </c>
      <c r="H156" s="42">
        <v>50.405999999999999</v>
      </c>
      <c r="I156" s="49">
        <f t="shared" si="207"/>
        <v>926.58088235294122</v>
      </c>
      <c r="J156" s="42">
        <v>3.9876140808344198</v>
      </c>
      <c r="K156" s="42">
        <v>8348.5030250839081</v>
      </c>
      <c r="L156" s="42">
        <v>3.9876140808344198</v>
      </c>
      <c r="M156" s="42">
        <f t="shared" si="204"/>
        <v>3694.8469735025692</v>
      </c>
      <c r="N156" s="152">
        <v>88.399999999999991</v>
      </c>
      <c r="O156" s="42">
        <v>1.6546087222514343</v>
      </c>
      <c r="P156" s="42">
        <v>544.48700736844239</v>
      </c>
      <c r="Q156" s="42">
        <v>14.30098720355552</v>
      </c>
      <c r="R156" s="42">
        <v>9.0107347140624565</v>
      </c>
      <c r="S156" s="42">
        <v>0.72273471169536629</v>
      </c>
      <c r="T156" s="42">
        <v>1.580026108037015</v>
      </c>
      <c r="U156" s="42">
        <v>1.7145891011704146</v>
      </c>
      <c r="V156" s="42">
        <v>7.1781601968616551</v>
      </c>
      <c r="W156" s="42">
        <v>3.1694856417420882</v>
      </c>
      <c r="X156" s="42">
        <v>0.72760573402240225</v>
      </c>
      <c r="Y156" s="42">
        <v>2.2455920195590133</v>
      </c>
      <c r="Z156" s="42">
        <v>11.722868995488906</v>
      </c>
      <c r="AA156" s="42">
        <v>1.3188377282807295</v>
      </c>
      <c r="AB156" s="42">
        <v>2.2564206430683822E-2</v>
      </c>
      <c r="AC156" s="42">
        <v>9.0999585511350622E-2</v>
      </c>
      <c r="AD156" s="42">
        <v>7.3791173276609133E-3</v>
      </c>
      <c r="AE156" s="42">
        <v>3.9022390997663114</v>
      </c>
      <c r="AF156" s="42">
        <v>7.6376850665918479</v>
      </c>
      <c r="AG156" s="42">
        <v>0.79666270732245015</v>
      </c>
      <c r="AH156" s="42">
        <v>2.8534124017416915</v>
      </c>
      <c r="AI156" s="42">
        <v>0.48424126997141337</v>
      </c>
      <c r="AJ156" s="42">
        <v>9.9967384926825081E-2</v>
      </c>
      <c r="AK156" s="42">
        <v>0.43347880078861467</v>
      </c>
      <c r="AL156" s="42">
        <v>6.2553985859534145E-2</v>
      </c>
      <c r="AM156" s="42">
        <v>0.37230453621340259</v>
      </c>
      <c r="AN156" s="42">
        <v>7.9933215247196918E-2</v>
      </c>
      <c r="AO156" s="42">
        <v>0.24538385940225535</v>
      </c>
      <c r="AP156" s="42">
        <v>3.795144517708679E-2</v>
      </c>
      <c r="AQ156" s="42">
        <v>0.25128205863280284</v>
      </c>
      <c r="AR156" s="42">
        <v>3.9160426973884416E-2</v>
      </c>
      <c r="AS156" s="42">
        <v>0.32060507802523647</v>
      </c>
      <c r="AT156" s="42">
        <v>0.14900754885367634</v>
      </c>
      <c r="AU156" s="42">
        <v>0.16912213770818338</v>
      </c>
      <c r="AV156" s="166">
        <v>0.29688991783732077</v>
      </c>
      <c r="AW156" s="208"/>
      <c r="AX156" s="49">
        <v>0.14000000000000001</v>
      </c>
      <c r="AY156" s="49">
        <v>3.6360000000000001</v>
      </c>
      <c r="AZ156" s="42" t="s">
        <v>119</v>
      </c>
      <c r="BA156" s="49">
        <v>2.4E-2</v>
      </c>
      <c r="BB156" s="49" t="s">
        <v>188</v>
      </c>
      <c r="BC156" s="49">
        <v>4.5999999999999999E-2</v>
      </c>
      <c r="BD156" s="49">
        <v>86.471999999999994</v>
      </c>
      <c r="BE156" s="49">
        <v>1.0999999999999999E-2</v>
      </c>
      <c r="BF156" s="49">
        <v>1.0109999999999999</v>
      </c>
      <c r="BG156" s="49">
        <v>0.10100000000000001</v>
      </c>
      <c r="BH156" s="49">
        <v>10.129</v>
      </c>
      <c r="BI156" s="42"/>
      <c r="BJ156" s="220">
        <v>20.449000000000002</v>
      </c>
      <c r="BK156" s="139"/>
      <c r="BL156" s="43">
        <f t="shared" si="231"/>
        <v>12.211139235972945</v>
      </c>
      <c r="BM156" s="43">
        <f t="shared" si="231"/>
        <v>4018.3558624707439</v>
      </c>
      <c r="BN156" s="43">
        <f t="shared" si="231"/>
        <v>105.54238207862343</v>
      </c>
      <c r="BO156" s="43">
        <f t="shared" si="231"/>
        <v>66.499913080423823</v>
      </c>
      <c r="BP156" s="43">
        <f t="shared" si="231"/>
        <v>5.3338375873989703</v>
      </c>
      <c r="BQ156" s="43">
        <f t="shared" si="231"/>
        <v>11.660713824510179</v>
      </c>
      <c r="BR156" s="43">
        <f t="shared" si="231"/>
        <v>12.653799031341039</v>
      </c>
      <c r="BS156" s="43">
        <f t="shared" si="231"/>
        <v>52.975372632344197</v>
      </c>
      <c r="BT156" s="43">
        <f t="shared" si="231"/>
        <v>23.391047053750746</v>
      </c>
      <c r="BU156" s="43">
        <f t="shared" si="231"/>
        <v>5.3697861056541099</v>
      </c>
      <c r="BV156" s="43">
        <f t="shared" si="231"/>
        <v>16.572641283259149</v>
      </c>
      <c r="BW156" s="43">
        <f t="shared" si="231"/>
        <v>86.515672028007302</v>
      </c>
      <c r="BX156" s="43">
        <f t="shared" si="231"/>
        <v>9.73312355550547</v>
      </c>
      <c r="BY156" s="43">
        <f>((AB156*$K156)/1000)*($N156/100)</f>
        <v>0.16652557355034056</v>
      </c>
      <c r="BZ156" s="43">
        <f t="shared" si="232"/>
        <v>0.67158391839183684</v>
      </c>
      <c r="CA156" s="43">
        <f t="shared" si="232"/>
        <v>5.4458451665864771E-2</v>
      </c>
      <c r="CB156" s="43">
        <f t="shared" si="232"/>
        <v>28.79882375723578</v>
      </c>
      <c r="CC156" s="43">
        <f t="shared" si="232"/>
        <v>56.366701404642917</v>
      </c>
      <c r="CD156" s="43">
        <f t="shared" si="232"/>
        <v>5.8794318634948608</v>
      </c>
      <c r="CE156" s="43">
        <f t="shared" si="232"/>
        <v>21.058402307893168</v>
      </c>
      <c r="CF156" s="43">
        <f t="shared" si="232"/>
        <v>3.5737377011885063</v>
      </c>
      <c r="CG156" s="43">
        <f t="shared" si="232"/>
        <v>0.73776696567665268</v>
      </c>
      <c r="CH156" s="43">
        <f t="shared" si="232"/>
        <v>3.1991067864490486</v>
      </c>
      <c r="CI156" s="43">
        <f t="shared" si="232"/>
        <v>0.46165321191856912</v>
      </c>
      <c r="CJ156" s="43">
        <f t="shared" si="233"/>
        <v>2.7476360233977664</v>
      </c>
      <c r="CK156" s="43">
        <f t="shared" si="233"/>
        <v>0.58991325733758138</v>
      </c>
      <c r="CL156" s="43">
        <f t="shared" si="233"/>
        <v>1.8109516969934196</v>
      </c>
      <c r="CM156" s="43">
        <f t="shared" si="233"/>
        <v>0.28008457530261816</v>
      </c>
      <c r="CN156" s="43">
        <f t="shared" si="233"/>
        <v>1.8544808595544153</v>
      </c>
      <c r="CO156" s="43">
        <f t="shared" si="233"/>
        <v>0.28900695366066548</v>
      </c>
      <c r="CP156" s="43">
        <f t="shared" si="233"/>
        <v>2.3660900579558386</v>
      </c>
      <c r="CQ156" s="43">
        <f t="shared" si="233"/>
        <v>1.0996871355708855</v>
      </c>
      <c r="CR156" s="43">
        <f t="shared" si="233"/>
        <v>1.2481343435866366</v>
      </c>
      <c r="CS156" s="174">
        <f t="shared" si="233"/>
        <v>2.191070357428698</v>
      </c>
      <c r="CT156" s="227"/>
      <c r="CU156" s="43">
        <f t="shared" ref="CU156:CU184" si="242">(AX156*$M156)*($N156/100)</f>
        <v>457.27426144067795</v>
      </c>
      <c r="CV156" s="43">
        <f t="shared" ref="CV156:CV170" si="243">(AY156*$M156)*($N156/100)</f>
        <v>11876.065818559322</v>
      </c>
      <c r="CW156" s="354" t="e">
        <f t="shared" ref="CW156:CW170" si="244">(AZ156*$M156)*($N156/100)</f>
        <v>#VALUE!</v>
      </c>
      <c r="CX156" s="43">
        <f t="shared" ref="CX156:CX170" si="245">(BA156*$M156)*($N156/100)</f>
        <v>78.389873389830498</v>
      </c>
      <c r="CY156" s="43" t="s">
        <v>188</v>
      </c>
      <c r="CZ156" s="43">
        <f t="shared" si="234"/>
        <v>150.24725733050843</v>
      </c>
      <c r="DA156" s="43">
        <f t="shared" si="235"/>
        <v>282438.71382355929</v>
      </c>
      <c r="DB156" s="43">
        <f t="shared" si="236"/>
        <v>35.928691970338981</v>
      </c>
      <c r="DC156" s="43">
        <f t="shared" si="237"/>
        <v>3302.1734165466096</v>
      </c>
      <c r="DD156" s="43">
        <f t="shared" si="238"/>
        <v>329.89071718220333</v>
      </c>
      <c r="DE156" s="43">
        <f t="shared" si="239"/>
        <v>33083.792815233042</v>
      </c>
      <c r="DF156" s="43">
        <f t="shared" si="240"/>
        <v>0</v>
      </c>
      <c r="DG156" s="174">
        <f t="shared" si="241"/>
        <v>66791.438372860168</v>
      </c>
      <c r="DM156" s="35">
        <v>3302.1734165466096</v>
      </c>
      <c r="DN156" s="35">
        <v>1778.427815417496</v>
      </c>
      <c r="DO156" s="35">
        <v>4018.3558624707439</v>
      </c>
    </row>
    <row r="157" spans="1:119" s="35" customFormat="1">
      <c r="A157" s="35" t="s">
        <v>262</v>
      </c>
      <c r="B157" s="159">
        <v>0</v>
      </c>
      <c r="C157" s="159">
        <v>3</v>
      </c>
      <c r="D157" s="159">
        <v>6</v>
      </c>
      <c r="E157" s="36" t="s">
        <v>425</v>
      </c>
      <c r="F157" s="37" t="s">
        <v>428</v>
      </c>
      <c r="G157" s="42">
        <v>5.8000000000000003E-2</v>
      </c>
      <c r="H157" s="42">
        <v>50.107999999999997</v>
      </c>
      <c r="I157" s="49">
        <f t="shared" si="207"/>
        <v>863.93103448275849</v>
      </c>
      <c r="J157" s="42">
        <v>3.946194225721785</v>
      </c>
      <c r="K157" s="42">
        <v>6773.488500151092</v>
      </c>
      <c r="L157" s="42">
        <v>3.946194225721785</v>
      </c>
      <c r="M157" s="42">
        <f t="shared" si="204"/>
        <v>3409.2396596977101</v>
      </c>
      <c r="N157" s="152">
        <v>90.674603174603192</v>
      </c>
      <c r="O157" s="42">
        <v>1.8253729649687478</v>
      </c>
      <c r="P157" s="42">
        <v>601.71793621257143</v>
      </c>
      <c r="Q157" s="42">
        <v>16.033693016180067</v>
      </c>
      <c r="R157" s="42">
        <v>11.484217504436659</v>
      </c>
      <c r="S157" s="42">
        <v>0.75269112841063435</v>
      </c>
      <c r="T157" s="42">
        <v>2.7746032288570115</v>
      </c>
      <c r="U157" s="42">
        <v>5.6971503791983125</v>
      </c>
      <c r="V157" s="42">
        <v>7.2636386740030705</v>
      </c>
      <c r="W157" s="42">
        <v>3.3611896523328166</v>
      </c>
      <c r="X157" s="42">
        <v>0.8268724156362538</v>
      </c>
      <c r="Y157" s="42">
        <v>2.4916143924488434</v>
      </c>
      <c r="Z157" s="42">
        <v>13.940241002801299</v>
      </c>
      <c r="AA157" s="42">
        <v>1.5281121089036673</v>
      </c>
      <c r="AB157" s="42">
        <v>2.2493368520640582E-2</v>
      </c>
      <c r="AC157" s="42">
        <v>6.7274493777612687E-2</v>
      </c>
      <c r="AD157" s="42">
        <v>5.3736137584215818E-3</v>
      </c>
      <c r="AE157" s="42">
        <v>4.3749323214226088</v>
      </c>
      <c r="AF157" s="42">
        <v>7.1132006605410307</v>
      </c>
      <c r="AG157" s="42">
        <v>0.90982765501433505</v>
      </c>
      <c r="AH157" s="42">
        <v>3.2728438216156008</v>
      </c>
      <c r="AI157" s="42">
        <v>0.56262867098844183</v>
      </c>
      <c r="AJ157" s="42">
        <v>0.11250127751508684</v>
      </c>
      <c r="AK157" s="42">
        <v>0.48184162172791156</v>
      </c>
      <c r="AL157" s="42">
        <v>7.0456408074753063E-2</v>
      </c>
      <c r="AM157" s="42">
        <v>0.41785171650096498</v>
      </c>
      <c r="AN157" s="42">
        <v>8.7218944124634226E-2</v>
      </c>
      <c r="AO157" s="42">
        <v>0.2649669711312056</v>
      </c>
      <c r="AP157" s="42">
        <v>4.1374679529316657E-2</v>
      </c>
      <c r="AQ157" s="42">
        <v>0.28222370693295845</v>
      </c>
      <c r="AR157" s="42">
        <v>4.3704660710096682E-2</v>
      </c>
      <c r="AS157" s="42">
        <v>0.36855703172942178</v>
      </c>
      <c r="AT157" s="42">
        <v>0.154597858477034</v>
      </c>
      <c r="AU157" s="42">
        <v>0.18637005533405956</v>
      </c>
      <c r="AV157" s="166">
        <v>0.3277563958468433</v>
      </c>
      <c r="AW157" s="208"/>
      <c r="AX157" s="49">
        <v>0.153</v>
      </c>
      <c r="AY157" s="49">
        <v>3.9489999999999998</v>
      </c>
      <c r="AZ157" s="42" t="s">
        <v>119</v>
      </c>
      <c r="BA157" s="49">
        <v>2.5999999999999999E-2</v>
      </c>
      <c r="BB157" s="49" t="s">
        <v>188</v>
      </c>
      <c r="BC157" s="49">
        <v>3.9E-2</v>
      </c>
      <c r="BD157" s="49">
        <v>98.203999999999994</v>
      </c>
      <c r="BE157" s="49">
        <v>1.2999999999999999E-2</v>
      </c>
      <c r="BF157" s="49">
        <v>1.1080000000000001</v>
      </c>
      <c r="BG157" s="49">
        <v>0.11600000000000001</v>
      </c>
      <c r="BH157" s="49">
        <v>10.129</v>
      </c>
      <c r="BI157" s="42"/>
      <c r="BJ157" s="220">
        <v>23.055</v>
      </c>
      <c r="BK157" s="139"/>
      <c r="BL157" s="43">
        <f t="shared" si="231"/>
        <v>11.211137407783832</v>
      </c>
      <c r="BM157" s="43">
        <f t="shared" si="231"/>
        <v>3695.6515698821813</v>
      </c>
      <c r="BN157" s="43">
        <f t="shared" si="231"/>
        <v>98.476278003655167</v>
      </c>
      <c r="BO157" s="43">
        <f t="shared" si="231"/>
        <v>70.534155448785256</v>
      </c>
      <c r="BP157" s="43">
        <f t="shared" si="231"/>
        <v>4.622903827424639</v>
      </c>
      <c r="BQ157" s="43">
        <f t="shared" si="231"/>
        <v>17.041151944161292</v>
      </c>
      <c r="BR157" s="43">
        <f t="shared" si="231"/>
        <v>34.990950868549533</v>
      </c>
      <c r="BS157" s="43">
        <f t="shared" si="231"/>
        <v>44.612061654005807</v>
      </c>
      <c r="BT157" s="43">
        <f t="shared" si="231"/>
        <v>20.643868277390389</v>
      </c>
      <c r="BU157" s="43">
        <f t="shared" si="231"/>
        <v>5.0785129660134407</v>
      </c>
      <c r="BV157" s="43">
        <f t="shared" si="231"/>
        <v>15.303081538426351</v>
      </c>
      <c r="BW157" s="43">
        <f t="shared" si="231"/>
        <v>85.618643630291416</v>
      </c>
      <c r="BX157" s="43">
        <f t="shared" si="231"/>
        <v>9.3854106290604893</v>
      </c>
      <c r="BY157" s="43">
        <f>((AB157*$K157)/1000)*($N157/100)</f>
        <v>0.1381505314740642</v>
      </c>
      <c r="BZ157" s="43">
        <f t="shared" si="232"/>
        <v>0.41318876101182272</v>
      </c>
      <c r="CA157" s="43">
        <f t="shared" si="232"/>
        <v>3.3003842709510879E-2</v>
      </c>
      <c r="CB157" s="43">
        <f t="shared" si="232"/>
        <v>26.870107285753143</v>
      </c>
      <c r="CC157" s="43">
        <f t="shared" si="232"/>
        <v>43.688096375323248</v>
      </c>
      <c r="CD157" s="43">
        <f t="shared" si="232"/>
        <v>5.5880102606549187</v>
      </c>
      <c r="CE157" s="43">
        <f t="shared" si="232"/>
        <v>20.101262866560017</v>
      </c>
      <c r="CF157" s="43">
        <f t="shared" si="232"/>
        <v>3.455571798784812</v>
      </c>
      <c r="CG157" s="43">
        <f t="shared" si="232"/>
        <v>0.69096415087666985</v>
      </c>
      <c r="CH157" s="43">
        <f t="shared" si="232"/>
        <v>2.9593911675324405</v>
      </c>
      <c r="CI157" s="43">
        <f t="shared" si="232"/>
        <v>0.43273154984985251</v>
      </c>
      <c r="CJ157" s="43">
        <f t="shared" si="233"/>
        <v>2.5663758035612507</v>
      </c>
      <c r="CK157" s="43">
        <f t="shared" si="233"/>
        <v>0.53568426064633634</v>
      </c>
      <c r="CL157" s="43">
        <f t="shared" si="233"/>
        <v>1.6273831041028357</v>
      </c>
      <c r="CM157" s="43">
        <f t="shared" si="233"/>
        <v>0.25411640596645496</v>
      </c>
      <c r="CN157" s="43">
        <f t="shared" si="233"/>
        <v>1.7333711076485037</v>
      </c>
      <c r="CO157" s="43">
        <f t="shared" si="233"/>
        <v>0.26842676317924657</v>
      </c>
      <c r="CP157" s="43">
        <f t="shared" si="233"/>
        <v>2.263616041554684</v>
      </c>
      <c r="CQ157" s="43">
        <f t="shared" si="233"/>
        <v>0.94951435547574303</v>
      </c>
      <c r="CR157" s="43">
        <f t="shared" si="233"/>
        <v>1.144653908623102</v>
      </c>
      <c r="CS157" s="174">
        <f t="shared" si="233"/>
        <v>2.0130253162711114</v>
      </c>
      <c r="CT157" s="227"/>
      <c r="CU157" s="43">
        <f t="shared" si="242"/>
        <v>472.9711235034199</v>
      </c>
      <c r="CV157" s="43">
        <f t="shared" si="243"/>
        <v>12207.601089640557</v>
      </c>
      <c r="CW157" s="354" t="e">
        <f t="shared" si="244"/>
        <v>#VALUE!</v>
      </c>
      <c r="CX157" s="43">
        <f t="shared" si="245"/>
        <v>80.37417785025437</v>
      </c>
      <c r="CY157" s="43" t="s">
        <v>188</v>
      </c>
      <c r="CZ157" s="43">
        <f t="shared" si="234"/>
        <v>120.56126677538154</v>
      </c>
      <c r="DA157" s="43">
        <f t="shared" si="235"/>
        <v>303579.45236947614</v>
      </c>
      <c r="DB157" s="43">
        <f t="shared" si="236"/>
        <v>40.187088925127185</v>
      </c>
      <c r="DC157" s="43">
        <f t="shared" si="237"/>
        <v>3425.1765022339168</v>
      </c>
      <c r="DD157" s="43">
        <f t="shared" si="238"/>
        <v>358.59248579344256</v>
      </c>
      <c r="DE157" s="43">
        <f t="shared" si="239"/>
        <v>31311.924901739476</v>
      </c>
      <c r="DF157" s="43">
        <f t="shared" si="240"/>
        <v>0</v>
      </c>
      <c r="DG157" s="174">
        <f t="shared" si="241"/>
        <v>71270.256551446699</v>
      </c>
      <c r="DM157" s="35">
        <v>3425.1765022339168</v>
      </c>
      <c r="DN157" s="35">
        <v>1860.0994008014318</v>
      </c>
      <c r="DO157" s="35">
        <v>3695.6515698821813</v>
      </c>
    </row>
    <row r="158" spans="1:119" s="35" customFormat="1">
      <c r="A158" s="35" t="s">
        <v>267</v>
      </c>
      <c r="B158" s="159">
        <v>1</v>
      </c>
      <c r="C158" s="159">
        <v>1</v>
      </c>
      <c r="D158" s="159">
        <v>6</v>
      </c>
      <c r="E158" s="36" t="s">
        <v>425</v>
      </c>
      <c r="F158" s="37" t="s">
        <v>429</v>
      </c>
      <c r="G158" s="42">
        <v>5.4399999999999997E-2</v>
      </c>
      <c r="H158" s="42">
        <v>50.113</v>
      </c>
      <c r="I158" s="49">
        <f t="shared" si="207"/>
        <v>921.19485294117646</v>
      </c>
      <c r="J158" s="42">
        <v>3.9580327868852461</v>
      </c>
      <c r="K158" s="42">
        <v>7228.0445457292508</v>
      </c>
      <c r="L158" s="42">
        <v>3.9580327868852461</v>
      </c>
      <c r="M158" s="42">
        <f t="shared" si="204"/>
        <v>3646.1194310511091</v>
      </c>
      <c r="N158" s="152">
        <v>61.03896103896107</v>
      </c>
      <c r="O158" s="42">
        <v>1.7741684426089108</v>
      </c>
      <c r="P158" s="42">
        <v>626.39385633393954</v>
      </c>
      <c r="Q158" s="42">
        <v>14.78901956239236</v>
      </c>
      <c r="R158" s="42">
        <v>10.356180657342875</v>
      </c>
      <c r="S158" s="42">
        <v>0.33253232728144194</v>
      </c>
      <c r="T158" s="42">
        <v>7.3262441127839555</v>
      </c>
      <c r="U158" s="42">
        <v>1.3385078206273151</v>
      </c>
      <c r="V158" s="42">
        <v>2.2441860887574099</v>
      </c>
      <c r="W158" s="42">
        <v>2.5814147028391012</v>
      </c>
      <c r="X158" s="42">
        <v>0.58527811755099957</v>
      </c>
      <c r="Y158" s="42">
        <v>1.8972168645012575</v>
      </c>
      <c r="Z158" s="42">
        <v>14.972873435075646</v>
      </c>
      <c r="AA158" s="42">
        <v>1.27430798599998</v>
      </c>
      <c r="AB158" s="42" t="s">
        <v>188</v>
      </c>
      <c r="AC158" s="42">
        <v>8.3901573655866354E-2</v>
      </c>
      <c r="AD158" s="42">
        <v>5.8554467888415071E-3</v>
      </c>
      <c r="AE158" s="42">
        <v>3.5429576801396991</v>
      </c>
      <c r="AF158" s="42">
        <v>5.4039182684300622</v>
      </c>
      <c r="AG158" s="42">
        <v>0.69174942212030688</v>
      </c>
      <c r="AH158" s="42">
        <v>2.4456585687155115</v>
      </c>
      <c r="AI158" s="42">
        <v>0.3909064993318494</v>
      </c>
      <c r="AJ158" s="42">
        <v>7.6813281650885912E-2</v>
      </c>
      <c r="AK158" s="42">
        <v>0.33319687029942624</v>
      </c>
      <c r="AL158" s="42">
        <v>5.0010361930965197E-2</v>
      </c>
      <c r="AM158" s="42">
        <v>0.31130465757354808</v>
      </c>
      <c r="AN158" s="42">
        <v>6.8078525643043467E-2</v>
      </c>
      <c r="AO158" s="42">
        <v>0.21501931911832842</v>
      </c>
      <c r="AP158" s="42">
        <v>3.3700831571849686E-2</v>
      </c>
      <c r="AQ158" s="42">
        <v>0.23201412727060408</v>
      </c>
      <c r="AR158" s="42">
        <v>3.6707148197303724E-2</v>
      </c>
      <c r="AS158" s="42">
        <v>0.38646749490936888</v>
      </c>
      <c r="AT158" s="42">
        <v>0.14520111761987789</v>
      </c>
      <c r="AU158" s="42">
        <v>0.19017342593114633</v>
      </c>
      <c r="AV158" s="166">
        <v>0.27891607034900345</v>
      </c>
      <c r="AW158" s="208"/>
      <c r="AX158" s="49">
        <v>0.122</v>
      </c>
      <c r="AY158" s="49">
        <v>2.1019999999999999</v>
      </c>
      <c r="AZ158" s="42" t="s">
        <v>119</v>
      </c>
      <c r="BA158" s="49">
        <v>8.0000000000000002E-3</v>
      </c>
      <c r="BB158" s="49" t="s">
        <v>188</v>
      </c>
      <c r="BC158" s="49">
        <v>4.2000000000000003E-2</v>
      </c>
      <c r="BD158" s="49">
        <v>95.153999999999996</v>
      </c>
      <c r="BE158" s="49">
        <v>1.0999999999999999E-2</v>
      </c>
      <c r="BF158" s="49">
        <v>1.1559999999999999</v>
      </c>
      <c r="BG158" s="49">
        <v>4.5999999999999999E-2</v>
      </c>
      <c r="BH158" s="49">
        <v>4.1849999999999996</v>
      </c>
      <c r="BI158" s="42"/>
      <c r="BJ158" s="220">
        <v>19.846</v>
      </c>
      <c r="BK158" s="139"/>
      <c r="BL158" s="43">
        <f t="shared" si="231"/>
        <v>7.8274950796857441</v>
      </c>
      <c r="BM158" s="43">
        <f t="shared" si="231"/>
        <v>2763.6016460699188</v>
      </c>
      <c r="BN158" s="43">
        <f t="shared" si="231"/>
        <v>65.248019904906073</v>
      </c>
      <c r="BO158" s="43">
        <f t="shared" si="231"/>
        <v>45.690674680519699</v>
      </c>
      <c r="BP158" s="43">
        <f t="shared" si="231"/>
        <v>1.4671071207897173</v>
      </c>
      <c r="BQ158" s="43">
        <f t="shared" si="231"/>
        <v>32.322827059794662</v>
      </c>
      <c r="BR158" s="43">
        <f t="shared" si="231"/>
        <v>5.9053938332228197</v>
      </c>
      <c r="BS158" s="43">
        <f t="shared" si="231"/>
        <v>9.9011768813881798</v>
      </c>
      <c r="BT158" s="43">
        <f t="shared" si="231"/>
        <v>11.38900365930791</v>
      </c>
      <c r="BU158" s="43">
        <f t="shared" si="231"/>
        <v>2.5822021603774261</v>
      </c>
      <c r="BV158" s="43">
        <f t="shared" si="231"/>
        <v>8.3703752785405445</v>
      </c>
      <c r="BW158" s="43">
        <f t="shared" si="231"/>
        <v>66.059169088516484</v>
      </c>
      <c r="BX158" s="43">
        <f t="shared" si="231"/>
        <v>5.6221490873501319</v>
      </c>
      <c r="BY158" s="43" t="s">
        <v>188</v>
      </c>
      <c r="BZ158" s="43">
        <f t="shared" si="232"/>
        <v>0.37016730722785907</v>
      </c>
      <c r="CA158" s="43">
        <f t="shared" si="232"/>
        <v>2.5833782085324747E-2</v>
      </c>
      <c r="CB158" s="43">
        <f t="shared" si="232"/>
        <v>15.631257519183329</v>
      </c>
      <c r="CC158" s="43">
        <f t="shared" si="232"/>
        <v>23.841672888150018</v>
      </c>
      <c r="CD158" s="43">
        <f t="shared" si="232"/>
        <v>3.0519453891649122</v>
      </c>
      <c r="CE158" s="43">
        <f t="shared" si="232"/>
        <v>10.790058008844778</v>
      </c>
      <c r="CF158" s="43">
        <f t="shared" si="232"/>
        <v>1.7246494902354215</v>
      </c>
      <c r="CG158" s="43">
        <f t="shared" si="232"/>
        <v>0.33889430661537395</v>
      </c>
      <c r="CH158" s="43">
        <f t="shared" si="232"/>
        <v>1.4700390336107247</v>
      </c>
      <c r="CI158" s="43">
        <f t="shared" si="232"/>
        <v>0.22064188075191912</v>
      </c>
      <c r="CJ158" s="43">
        <f t="shared" si="233"/>
        <v>1.373452270325014</v>
      </c>
      <c r="CK158" s="43">
        <f t="shared" si="233"/>
        <v>0.3003572331156884</v>
      </c>
      <c r="CL158" s="43">
        <f t="shared" si="233"/>
        <v>0.9486487427096576</v>
      </c>
      <c r="CM158" s="43">
        <f t="shared" si="233"/>
        <v>0.148685483843949</v>
      </c>
      <c r="CN158" s="43">
        <f t="shared" si="233"/>
        <v>1.023628532676232</v>
      </c>
      <c r="CO158" s="43">
        <f t="shared" si="233"/>
        <v>0.16194912219336938</v>
      </c>
      <c r="CP158" s="43">
        <f t="shared" si="233"/>
        <v>1.7050649432210607</v>
      </c>
      <c r="CQ158" s="43">
        <f t="shared" si="233"/>
        <v>0.6406161931632347</v>
      </c>
      <c r="CR158" s="43">
        <f t="shared" si="233"/>
        <v>0.83903056779325491</v>
      </c>
      <c r="CS158" s="174">
        <f t="shared" si="233"/>
        <v>1.2305563078845523</v>
      </c>
      <c r="CT158" s="227"/>
      <c r="CU158" s="43">
        <f t="shared" si="242"/>
        <v>271.51751711229963</v>
      </c>
      <c r="CV158" s="43">
        <f t="shared" si="243"/>
        <v>4678.1132866397847</v>
      </c>
      <c r="CW158" s="354" t="e">
        <f t="shared" si="244"/>
        <v>#VALUE!</v>
      </c>
      <c r="CX158" s="43">
        <f t="shared" si="245"/>
        <v>17.804427351626206</v>
      </c>
      <c r="CY158" s="43" t="s">
        <v>188</v>
      </c>
      <c r="CZ158" s="43">
        <f t="shared" si="234"/>
        <v>93.473243596037577</v>
      </c>
      <c r="DA158" s="43">
        <f t="shared" si="235"/>
        <v>211770.31002707998</v>
      </c>
      <c r="DB158" s="43">
        <f t="shared" si="236"/>
        <v>24.481087608486032</v>
      </c>
      <c r="DC158" s="43">
        <f t="shared" si="237"/>
        <v>2572.7397523099862</v>
      </c>
      <c r="DD158" s="43">
        <f t="shared" si="238"/>
        <v>102.37545727185068</v>
      </c>
      <c r="DE158" s="43">
        <f t="shared" si="239"/>
        <v>9313.9410583194585</v>
      </c>
      <c r="DF158" s="43">
        <f t="shared" si="240"/>
        <v>0</v>
      </c>
      <c r="DG158" s="174">
        <f t="shared" si="241"/>
        <v>44168.333152546707</v>
      </c>
      <c r="DM158" s="35">
        <v>2572.7397523099862</v>
      </c>
      <c r="DN158" s="35">
        <v>1394.0729885753262</v>
      </c>
      <c r="DO158" s="35">
        <v>2763.6016460699188</v>
      </c>
    </row>
    <row r="159" spans="1:119" s="35" customFormat="1">
      <c r="A159" s="35" t="s">
        <v>267</v>
      </c>
      <c r="B159" s="159">
        <v>1</v>
      </c>
      <c r="C159" s="159">
        <v>2</v>
      </c>
      <c r="D159" s="159">
        <v>6</v>
      </c>
      <c r="E159" s="36" t="s">
        <v>425</v>
      </c>
      <c r="F159" s="37" t="s">
        <v>430</v>
      </c>
      <c r="G159" s="42">
        <v>5.1200000000000002E-2</v>
      </c>
      <c r="H159" s="42">
        <v>50.210999999999999</v>
      </c>
      <c r="I159" s="49">
        <f t="shared" si="207"/>
        <v>980.68359374999989</v>
      </c>
      <c r="J159" s="42">
        <v>4.0266311584553929</v>
      </c>
      <c r="K159" s="42">
        <v>7670.1084183673474</v>
      </c>
      <c r="L159" s="42">
        <v>4.0266311584553929</v>
      </c>
      <c r="M159" s="42">
        <f t="shared" si="204"/>
        <v>3948.8511151797597</v>
      </c>
      <c r="N159" s="152">
        <v>54.158607350096673</v>
      </c>
      <c r="O159" s="42">
        <v>1.6366762322087205</v>
      </c>
      <c r="P159" s="42">
        <v>610.76494728550631</v>
      </c>
      <c r="Q159" s="42">
        <v>13.668721370445386</v>
      </c>
      <c r="R159" s="42">
        <v>7.0223253395684395</v>
      </c>
      <c r="S159" s="42">
        <v>0.30588134155944141</v>
      </c>
      <c r="T159" s="42">
        <v>0.25985869502529035</v>
      </c>
      <c r="U159" s="42">
        <v>1.4329896863779541</v>
      </c>
      <c r="V159" s="42">
        <v>1.9230378583389007</v>
      </c>
      <c r="W159" s="42">
        <v>2.4470677393289368</v>
      </c>
      <c r="X159" s="42">
        <v>0.59706498035518651</v>
      </c>
      <c r="Y159" s="42">
        <v>1.7789535798477287</v>
      </c>
      <c r="Z159" s="42">
        <v>18.40480748728271</v>
      </c>
      <c r="AA159" s="42">
        <v>1.2301934590635519</v>
      </c>
      <c r="AB159" s="42" t="s">
        <v>188</v>
      </c>
      <c r="AC159" s="42">
        <v>5.926782036063305E-2</v>
      </c>
      <c r="AD159" s="42">
        <v>6.8010955139462112E-3</v>
      </c>
      <c r="AE159" s="42">
        <v>3.4037108213914125</v>
      </c>
      <c r="AF159" s="42">
        <v>5.1726987668530802</v>
      </c>
      <c r="AG159" s="42">
        <v>0.67646238609393639</v>
      </c>
      <c r="AH159" s="42">
        <v>2.3291142579350184</v>
      </c>
      <c r="AI159" s="42">
        <v>0.38035871219865525</v>
      </c>
      <c r="AJ159" s="42">
        <v>7.3921243343588225E-2</v>
      </c>
      <c r="AK159" s="42">
        <v>0.32056842570891286</v>
      </c>
      <c r="AL159" s="42">
        <v>4.8609413346433511E-2</v>
      </c>
      <c r="AM159" s="42">
        <v>0.29799035712321054</v>
      </c>
      <c r="AN159" s="42">
        <v>6.4579138091033175E-2</v>
      </c>
      <c r="AO159" s="42">
        <v>0.20422571812855994</v>
      </c>
      <c r="AP159" s="42">
        <v>3.2496900571652151E-2</v>
      </c>
      <c r="AQ159" s="42">
        <v>0.2266928648997652</v>
      </c>
      <c r="AR159" s="42">
        <v>3.5523490845887552E-2</v>
      </c>
      <c r="AS159" s="42">
        <v>0.45877886444168947</v>
      </c>
      <c r="AT159" s="42">
        <v>0.13292129079289103</v>
      </c>
      <c r="AU159" s="42">
        <v>0.14623866919887393</v>
      </c>
      <c r="AV159" s="166">
        <v>0.272565539051626</v>
      </c>
      <c r="AW159" s="208"/>
      <c r="AX159" s="49">
        <v>0.113</v>
      </c>
      <c r="AY159" s="49">
        <v>1.9550000000000001</v>
      </c>
      <c r="AZ159" s="42" t="s">
        <v>119</v>
      </c>
      <c r="BA159" s="49">
        <v>6.0000000000000001E-3</v>
      </c>
      <c r="BB159" s="49" t="s">
        <v>188</v>
      </c>
      <c r="BC159" s="49">
        <v>2.8000000000000001E-2</v>
      </c>
      <c r="BD159" s="49">
        <v>86.912999999999997</v>
      </c>
      <c r="BE159" s="49">
        <v>8.9999999999999993E-3</v>
      </c>
      <c r="BF159" s="49">
        <v>1.1180000000000001</v>
      </c>
      <c r="BG159" s="49">
        <v>3.5000000000000003E-2</v>
      </c>
      <c r="BH159" s="49">
        <v>3.8069999999999999</v>
      </c>
      <c r="BI159" s="42"/>
      <c r="BJ159" s="220">
        <v>18.352</v>
      </c>
      <c r="BK159" s="139"/>
      <c r="BL159" s="43">
        <f t="shared" si="231"/>
        <v>6.7987921878252191</v>
      </c>
      <c r="BM159" s="43">
        <f t="shared" si="231"/>
        <v>2537.1321893019526</v>
      </c>
      <c r="BN159" s="43">
        <f t="shared" si="231"/>
        <v>56.78019527755476</v>
      </c>
      <c r="BO159" s="43">
        <f t="shared" si="231"/>
        <v>29.170907305591285</v>
      </c>
      <c r="BP159" s="43">
        <f t="shared" si="231"/>
        <v>1.2706384039006557</v>
      </c>
      <c r="BQ159" s="43">
        <f t="shared" si="231"/>
        <v>1.0794592301815102</v>
      </c>
      <c r="BR159" s="43">
        <f t="shared" si="231"/>
        <v>5.9526734080037045</v>
      </c>
      <c r="BS159" s="43">
        <f t="shared" si="231"/>
        <v>7.9883452272797024</v>
      </c>
      <c r="BT159" s="43">
        <f t="shared" si="231"/>
        <v>10.165177878080783</v>
      </c>
      <c r="BU159" s="43">
        <f t="shared" si="231"/>
        <v>2.4802221992218594</v>
      </c>
      <c r="BV159" s="43">
        <f t="shared" si="231"/>
        <v>7.38981569057822</v>
      </c>
      <c r="BW159" s="43">
        <f t="shared" si="231"/>
        <v>76.454010207076351</v>
      </c>
      <c r="BX159" s="43">
        <f t="shared" si="231"/>
        <v>5.1102530325792292</v>
      </c>
      <c r="BY159" s="43" t="s">
        <v>188</v>
      </c>
      <c r="BZ159" s="43">
        <f t="shared" si="232"/>
        <v>0.24619994237559958</v>
      </c>
      <c r="CA159" s="43">
        <f t="shared" si="232"/>
        <v>2.8251913322203049E-2</v>
      </c>
      <c r="CB159" s="43">
        <f t="shared" si="232"/>
        <v>14.139096106297567</v>
      </c>
      <c r="CC159" s="43">
        <f t="shared" si="232"/>
        <v>21.487514313441181</v>
      </c>
      <c r="CD159" s="43">
        <f t="shared" si="232"/>
        <v>2.8100409203880639</v>
      </c>
      <c r="CE159" s="43">
        <f t="shared" si="232"/>
        <v>9.6751962970899434</v>
      </c>
      <c r="CF159" s="43">
        <f t="shared" si="232"/>
        <v>1.5800191816665272</v>
      </c>
      <c r="CG159" s="43">
        <f t="shared" si="232"/>
        <v>0.30707061168749389</v>
      </c>
      <c r="CH159" s="43">
        <f t="shared" si="232"/>
        <v>1.3316489025028153</v>
      </c>
      <c r="CI159" s="43">
        <f t="shared" si="232"/>
        <v>0.20192466488531083</v>
      </c>
      <c r="CJ159" s="43">
        <f t="shared" si="233"/>
        <v>1.2378590659451603</v>
      </c>
      <c r="CK159" s="43">
        <f t="shared" si="233"/>
        <v>0.2682632831768344</v>
      </c>
      <c r="CL159" s="43">
        <f t="shared" si="233"/>
        <v>0.84835851443364674</v>
      </c>
      <c r="CM159" s="43">
        <f t="shared" si="233"/>
        <v>0.13499290170354583</v>
      </c>
      <c r="CN159" s="43">
        <f t="shared" si="233"/>
        <v>0.94168757912266898</v>
      </c>
      <c r="CO159" s="43">
        <f t="shared" si="233"/>
        <v>0.14756543004316144</v>
      </c>
      <c r="CP159" s="43">
        <f t="shared" si="233"/>
        <v>1.9057783684535774</v>
      </c>
      <c r="CQ159" s="43">
        <f t="shared" si="233"/>
        <v>0.55215821898921846</v>
      </c>
      <c r="CR159" s="43">
        <f t="shared" si="233"/>
        <v>0.60747892719472651</v>
      </c>
      <c r="CS159" s="174">
        <f t="shared" si="233"/>
        <v>1.1322437639811966</v>
      </c>
      <c r="CT159" s="227"/>
      <c r="CU159" s="43">
        <f t="shared" si="242"/>
        <v>241.66663304504357</v>
      </c>
      <c r="CV159" s="43">
        <f t="shared" si="243"/>
        <v>4181.0466159562848</v>
      </c>
      <c r="CW159" s="354" t="e">
        <f t="shared" si="244"/>
        <v>#VALUE!</v>
      </c>
      <c r="CX159" s="43">
        <f t="shared" si="245"/>
        <v>12.83185662186072</v>
      </c>
      <c r="CY159" s="43" t="s">
        <v>188</v>
      </c>
      <c r="CZ159" s="43">
        <f t="shared" si="234"/>
        <v>59.88199756868336</v>
      </c>
      <c r="DA159" s="43">
        <f t="shared" si="235"/>
        <v>185875.85909596345</v>
      </c>
      <c r="DB159" s="43">
        <f t="shared" si="236"/>
        <v>19.247784932791077</v>
      </c>
      <c r="DC159" s="43">
        <f t="shared" si="237"/>
        <v>2391.0026172067146</v>
      </c>
      <c r="DD159" s="43">
        <f t="shared" si="238"/>
        <v>74.852496960854197</v>
      </c>
      <c r="DE159" s="43">
        <f t="shared" si="239"/>
        <v>8141.8130265706268</v>
      </c>
      <c r="DF159" s="43">
        <f t="shared" si="240"/>
        <v>0</v>
      </c>
      <c r="DG159" s="174">
        <f t="shared" si="241"/>
        <v>39248.372120731321</v>
      </c>
      <c r="DM159" s="35">
        <v>2391.0026172067146</v>
      </c>
      <c r="DN159" s="35">
        <v>1306.2080388709896</v>
      </c>
      <c r="DO159" s="35">
        <v>2537.1321893019526</v>
      </c>
    </row>
    <row r="160" spans="1:119" s="35" customFormat="1">
      <c r="A160" s="35" t="s">
        <v>267</v>
      </c>
      <c r="B160" s="159">
        <v>1</v>
      </c>
      <c r="C160" s="159">
        <v>3</v>
      </c>
      <c r="D160" s="159">
        <v>6</v>
      </c>
      <c r="E160" s="36" t="s">
        <v>425</v>
      </c>
      <c r="F160" s="37" t="s">
        <v>431</v>
      </c>
      <c r="G160" s="42">
        <v>5.2600000000000001E-2</v>
      </c>
      <c r="H160" s="42">
        <v>50.009</v>
      </c>
      <c r="I160" s="49">
        <f t="shared" si="207"/>
        <v>950.74144486692012</v>
      </c>
      <c r="J160" s="42">
        <v>4.1527777777777777</v>
      </c>
      <c r="K160" s="42">
        <v>7446.5533903675532</v>
      </c>
      <c r="L160" s="42">
        <v>4.1527777777777777</v>
      </c>
      <c r="M160" s="42">
        <f t="shared" si="204"/>
        <v>3948.217944655682</v>
      </c>
      <c r="N160" s="152">
        <v>70.37773359840952</v>
      </c>
      <c r="O160" s="42">
        <v>1.8396900036723094</v>
      </c>
      <c r="P160" s="42">
        <v>609.39783287953605</v>
      </c>
      <c r="Q160" s="42">
        <v>17.527550950271188</v>
      </c>
      <c r="R160" s="42">
        <v>10.18082881314108</v>
      </c>
      <c r="S160" s="42">
        <v>0.38310232125480503</v>
      </c>
      <c r="T160" s="42">
        <v>1.0294312485191974</v>
      </c>
      <c r="U160" s="42">
        <v>1.8749497332048848</v>
      </c>
      <c r="V160" s="42">
        <v>3.3262475693910791</v>
      </c>
      <c r="W160" s="42">
        <v>3.0202396221206809</v>
      </c>
      <c r="X160" s="42">
        <v>0.57794180998806177</v>
      </c>
      <c r="Y160" s="42">
        <v>1.7091239464233361</v>
      </c>
      <c r="Z160" s="42">
        <v>17.180105114070326</v>
      </c>
      <c r="AA160" s="42">
        <v>1.7178528104878077</v>
      </c>
      <c r="AB160" s="42">
        <v>5.8970847548766581E-2</v>
      </c>
      <c r="AC160" s="42">
        <v>6.9418609668673623E-2</v>
      </c>
      <c r="AD160" s="42">
        <v>6.1214699896259073E-3</v>
      </c>
      <c r="AE160" s="42">
        <v>3.3426164297355077</v>
      </c>
      <c r="AF160" s="42">
        <v>5.0685316445400916</v>
      </c>
      <c r="AG160" s="42">
        <v>0.65620956813739351</v>
      </c>
      <c r="AH160" s="42">
        <v>2.264520038273973</v>
      </c>
      <c r="AI160" s="42">
        <v>0.37699646519351721</v>
      </c>
      <c r="AJ160" s="42">
        <v>7.4163101861884836E-2</v>
      </c>
      <c r="AK160" s="42">
        <v>0.31708081350391781</v>
      </c>
      <c r="AL160" s="42">
        <v>4.7579214712806919E-2</v>
      </c>
      <c r="AM160" s="42">
        <v>0.29160440440409413</v>
      </c>
      <c r="AN160" s="42">
        <v>6.2996914957943351E-2</v>
      </c>
      <c r="AO160" s="42">
        <v>0.19554210708201217</v>
      </c>
      <c r="AP160" s="42">
        <v>3.1347322171302115E-2</v>
      </c>
      <c r="AQ160" s="42">
        <v>0.21682858440523856</v>
      </c>
      <c r="AR160" s="42">
        <v>3.4659949484183099E-2</v>
      </c>
      <c r="AS160" s="42">
        <v>0.49033586832973519</v>
      </c>
      <c r="AT160" s="42">
        <v>0.13155487734827734</v>
      </c>
      <c r="AU160" s="42">
        <v>0.21325214555543223</v>
      </c>
      <c r="AV160" s="166">
        <v>0.27432142488114059</v>
      </c>
      <c r="AW160" s="208"/>
      <c r="AX160" s="49">
        <v>0.108</v>
      </c>
      <c r="AY160" s="49">
        <v>2.6629999999999998</v>
      </c>
      <c r="AZ160" s="42" t="s">
        <v>119</v>
      </c>
      <c r="BA160" s="49">
        <v>6.0000000000000001E-3</v>
      </c>
      <c r="BB160" s="49" t="s">
        <v>188</v>
      </c>
      <c r="BC160" s="49">
        <v>0.03</v>
      </c>
      <c r="BD160" s="49">
        <v>80.442999999999998</v>
      </c>
      <c r="BE160" s="49">
        <v>8.9999999999999993E-3</v>
      </c>
      <c r="BF160" s="49">
        <v>1.091</v>
      </c>
      <c r="BG160" s="49">
        <v>2.9000000000000001E-2</v>
      </c>
      <c r="BH160" s="49">
        <v>3.7789999999999999</v>
      </c>
      <c r="BI160" s="42"/>
      <c r="BJ160" s="220">
        <v>21.350999999999999</v>
      </c>
      <c r="BK160" s="139"/>
      <c r="BL160" s="43">
        <f t="shared" si="231"/>
        <v>9.6412919309368785</v>
      </c>
      <c r="BM160" s="43">
        <f t="shared" si="231"/>
        <v>3193.6806729088635</v>
      </c>
      <c r="BN160" s="43">
        <f t="shared" si="231"/>
        <v>91.856908070711725</v>
      </c>
      <c r="BO160" s="43">
        <f t="shared" si="231"/>
        <v>53.354827438563753</v>
      </c>
      <c r="BP160" s="43">
        <f t="shared" si="231"/>
        <v>2.0077302758965545</v>
      </c>
      <c r="BQ160" s="43">
        <f t="shared" si="231"/>
        <v>5.3949563078510323</v>
      </c>
      <c r="BR160" s="43">
        <f t="shared" si="231"/>
        <v>9.8260781422827268</v>
      </c>
      <c r="BS160" s="43">
        <f t="shared" si="231"/>
        <v>17.431917218147198</v>
      </c>
      <c r="BT160" s="43">
        <f t="shared" si="231"/>
        <v>15.828216623519104</v>
      </c>
      <c r="BU160" s="43">
        <f t="shared" si="231"/>
        <v>3.0288286059423917</v>
      </c>
      <c r="BV160" s="43">
        <f t="shared" si="231"/>
        <v>8.9570323699804373</v>
      </c>
      <c r="BW160" s="43">
        <f t="shared" si="231"/>
        <v>90.036043288974469</v>
      </c>
      <c r="BX160" s="43">
        <f t="shared" si="231"/>
        <v>9.0027778632445425</v>
      </c>
      <c r="BY160" s="43">
        <f>((AB160*$K160)/1000)*($N160/100)</f>
        <v>0.30904943522958045</v>
      </c>
      <c r="BZ160" s="43">
        <f t="shared" si="232"/>
        <v>0.36380318418833713</v>
      </c>
      <c r="CA160" s="43">
        <f t="shared" si="232"/>
        <v>3.2080882702325716E-2</v>
      </c>
      <c r="CB160" s="43">
        <f t="shared" si="232"/>
        <v>17.51770175839167</v>
      </c>
      <c r="CC160" s="43">
        <f t="shared" si="232"/>
        <v>26.56273238896555</v>
      </c>
      <c r="CD160" s="43">
        <f t="shared" si="232"/>
        <v>3.4390076598000348</v>
      </c>
      <c r="CE160" s="43">
        <f t="shared" si="232"/>
        <v>11.867705281255995</v>
      </c>
      <c r="CF160" s="43">
        <f t="shared" si="232"/>
        <v>1.9757312213506009</v>
      </c>
      <c r="CG160" s="43">
        <f t="shared" si="232"/>
        <v>0.38866771799973465</v>
      </c>
      <c r="CH160" s="43">
        <f t="shared" si="232"/>
        <v>1.6617303364087626</v>
      </c>
      <c r="CI160" s="43">
        <f t="shared" si="232"/>
        <v>0.24934912837228632</v>
      </c>
      <c r="CJ160" s="43">
        <f t="shared" si="233"/>
        <v>1.5282157241680749</v>
      </c>
      <c r="CK160" s="43">
        <f t="shared" si="233"/>
        <v>0.33014890913443407</v>
      </c>
      <c r="CL160" s="43">
        <f t="shared" si="233"/>
        <v>1.0247805529218985</v>
      </c>
      <c r="CM160" s="43">
        <f t="shared" si="233"/>
        <v>0.16428239741660716</v>
      </c>
      <c r="CN160" s="43">
        <f t="shared" si="233"/>
        <v>1.1363369247262916</v>
      </c>
      <c r="CO160" s="43">
        <f t="shared" si="233"/>
        <v>0.18164293474524798</v>
      </c>
      <c r="CP160" s="43">
        <f t="shared" si="233"/>
        <v>2.5697107889588082</v>
      </c>
      <c r="CQ160" s="43">
        <f t="shared" si="233"/>
        <v>0.68944168578482989</v>
      </c>
      <c r="CR160" s="43">
        <f t="shared" si="233"/>
        <v>1.1175938261850722</v>
      </c>
      <c r="CS160" s="174">
        <f t="shared" si="233"/>
        <v>1.4376405453691585</v>
      </c>
      <c r="CT160" s="227"/>
      <c r="CU160" s="43">
        <f t="shared" si="242"/>
        <v>300.09596115323257</v>
      </c>
      <c r="CV160" s="43">
        <f t="shared" si="243"/>
        <v>7399.588375472762</v>
      </c>
      <c r="CW160" s="354" t="e">
        <f t="shared" si="244"/>
        <v>#VALUE!</v>
      </c>
      <c r="CX160" s="43">
        <f t="shared" si="245"/>
        <v>16.671997841846252</v>
      </c>
      <c r="CY160" s="43" t="s">
        <v>188</v>
      </c>
      <c r="CZ160" s="43">
        <f t="shared" si="234"/>
        <v>83.359989209231273</v>
      </c>
      <c r="DA160" s="43">
        <f t="shared" si="235"/>
        <v>223524.25373193968</v>
      </c>
      <c r="DB160" s="43">
        <f t="shared" si="236"/>
        <v>25.007996762769377</v>
      </c>
      <c r="DC160" s="43">
        <f t="shared" si="237"/>
        <v>3031.5249409090438</v>
      </c>
      <c r="DD160" s="43">
        <f t="shared" si="238"/>
        <v>80.5813229022569</v>
      </c>
      <c r="DE160" s="43">
        <f t="shared" si="239"/>
        <v>10500.579974056165</v>
      </c>
      <c r="DF160" s="43">
        <f t="shared" si="240"/>
        <v>0</v>
      </c>
      <c r="DG160" s="174">
        <f t="shared" si="241"/>
        <v>59327.304320209892</v>
      </c>
      <c r="DM160" s="35">
        <v>3031.5249409090438</v>
      </c>
      <c r="DN160" s="35">
        <v>1693.3132257655682</v>
      </c>
      <c r="DO160" s="35">
        <v>3193.6806729088635</v>
      </c>
    </row>
    <row r="161" spans="1:119" s="35" customFormat="1">
      <c r="A161" s="35" t="s">
        <v>271</v>
      </c>
      <c r="B161" s="159">
        <v>2</v>
      </c>
      <c r="C161" s="159">
        <v>1</v>
      </c>
      <c r="D161" s="159">
        <v>6</v>
      </c>
      <c r="E161" s="36" t="s">
        <v>425</v>
      </c>
      <c r="F161" s="37" t="s">
        <v>432</v>
      </c>
      <c r="G161" s="42">
        <v>5.0599999999999999E-2</v>
      </c>
      <c r="H161" s="42">
        <v>50.029000000000003</v>
      </c>
      <c r="I161" s="49">
        <f t="shared" si="207"/>
        <v>988.71541501976299</v>
      </c>
      <c r="J161" s="42">
        <v>4.0165499681731376</v>
      </c>
      <c r="K161" s="42">
        <v>7886.862848134524</v>
      </c>
      <c r="L161" s="42">
        <v>4.0165499681731376</v>
      </c>
      <c r="M161" s="42">
        <f t="shared" si="204"/>
        <v>3971.2248687299198</v>
      </c>
      <c r="N161" s="152">
        <v>70.547263681592014</v>
      </c>
      <c r="O161" s="42">
        <v>1.2572985871998585</v>
      </c>
      <c r="P161" s="42">
        <v>380.04369205942641</v>
      </c>
      <c r="Q161" s="42">
        <v>8.7298559813992735</v>
      </c>
      <c r="R161" s="42">
        <v>6.8831002205930432</v>
      </c>
      <c r="S161" s="42">
        <v>0.54707688700580881</v>
      </c>
      <c r="T161" s="42">
        <v>2.9346981462894903</v>
      </c>
      <c r="U161" s="42">
        <v>1.5846612550290746</v>
      </c>
      <c r="V161" s="42">
        <v>3.344175626905824</v>
      </c>
      <c r="W161" s="42">
        <v>2.1530791118648076</v>
      </c>
      <c r="X161" s="42">
        <v>0.62741974721927718</v>
      </c>
      <c r="Y161" s="42">
        <v>2.1287584022927373</v>
      </c>
      <c r="Z161" s="42">
        <v>9.4216610436451163</v>
      </c>
      <c r="AA161" s="42">
        <v>0.78506722312446409</v>
      </c>
      <c r="AB161" s="42">
        <v>7.5794390072489559E-2</v>
      </c>
      <c r="AC161" s="42">
        <v>5.043615164590004E-2</v>
      </c>
      <c r="AD161" s="42">
        <v>3.3049990316886108E-3</v>
      </c>
      <c r="AE161" s="42">
        <v>3.518546812585361</v>
      </c>
      <c r="AF161" s="42">
        <v>5.5086041547585252</v>
      </c>
      <c r="AG161" s="42">
        <v>0.72006470297940861</v>
      </c>
      <c r="AH161" s="42">
        <v>2.5565664424308987</v>
      </c>
      <c r="AI161" s="42">
        <v>0.43597312746369288</v>
      </c>
      <c r="AJ161" s="42">
        <v>8.942940142030345E-2</v>
      </c>
      <c r="AK161" s="42">
        <v>0.37631307850477524</v>
      </c>
      <c r="AL161" s="42">
        <v>5.8106625971158329E-2</v>
      </c>
      <c r="AM161" s="42">
        <v>0.35224297896472984</v>
      </c>
      <c r="AN161" s="42">
        <v>7.5884772734822178E-2</v>
      </c>
      <c r="AO161" s="42">
        <v>0.23487023367031376</v>
      </c>
      <c r="AP161" s="42">
        <v>3.6708334046962443E-2</v>
      </c>
      <c r="AQ161" s="42">
        <v>0.24861500082291252</v>
      </c>
      <c r="AR161" s="42">
        <v>3.8457989192679197E-2</v>
      </c>
      <c r="AS161" s="42">
        <v>0.23317090114688216</v>
      </c>
      <c r="AT161" s="42">
        <v>0.10000660776748033</v>
      </c>
      <c r="AU161" s="42">
        <v>0.1253423983499207</v>
      </c>
      <c r="AV161" s="166">
        <v>0.256861617196113</v>
      </c>
      <c r="AW161" s="208"/>
      <c r="AX161" s="49">
        <v>0.13500000000000001</v>
      </c>
      <c r="AY161" s="49">
        <v>2.6320000000000001</v>
      </c>
      <c r="AZ161" s="42" t="s">
        <v>119</v>
      </c>
      <c r="BA161" s="49">
        <v>1.6E-2</v>
      </c>
      <c r="BB161" s="49" t="s">
        <v>188</v>
      </c>
      <c r="BC161" s="49">
        <v>4.5999999999999999E-2</v>
      </c>
      <c r="BD161" s="49">
        <v>84.198999999999998</v>
      </c>
      <c r="BE161" s="49">
        <v>1.2E-2</v>
      </c>
      <c r="BF161" s="49">
        <v>0.72899999999999998</v>
      </c>
      <c r="BG161" s="49">
        <v>7.1999999999999995E-2</v>
      </c>
      <c r="BH161" s="49">
        <v>8.7140000000000004</v>
      </c>
      <c r="BI161" s="42"/>
      <c r="BJ161" s="220">
        <v>15.978999999999999</v>
      </c>
      <c r="BK161" s="139"/>
      <c r="BL161" s="43">
        <f t="shared" si="231"/>
        <v>6.9955665026135287</v>
      </c>
      <c r="BM161" s="43">
        <f t="shared" si="231"/>
        <v>2114.5501544080585</v>
      </c>
      <c r="BN161" s="43">
        <f t="shared" si="231"/>
        <v>48.572621251509823</v>
      </c>
      <c r="BO161" s="43">
        <f t="shared" si="231"/>
        <v>38.297335117945565</v>
      </c>
      <c r="BP161" s="43">
        <f t="shared" si="231"/>
        <v>3.0439171602151576</v>
      </c>
      <c r="BQ161" s="43">
        <f t="shared" si="231"/>
        <v>16.328560499846784</v>
      </c>
      <c r="BR161" s="43">
        <f t="shared" si="231"/>
        <v>8.8170012330641061</v>
      </c>
      <c r="BS161" s="43">
        <f t="shared" si="231"/>
        <v>18.606879250966848</v>
      </c>
      <c r="BT161" s="43">
        <f t="shared" si="231"/>
        <v>11.979658822319267</v>
      </c>
      <c r="BU161" s="43">
        <f t="shared" si="231"/>
        <v>3.4909420971358562</v>
      </c>
      <c r="BV161" s="43">
        <f t="shared" si="231"/>
        <v>11.844339222874652</v>
      </c>
      <c r="BW161" s="43">
        <f t="shared" si="231"/>
        <v>52.421801047825127</v>
      </c>
      <c r="BX161" s="43">
        <f t="shared" si="231"/>
        <v>4.3680872819722039</v>
      </c>
      <c r="BY161" s="43">
        <f>((AB161*$K161)/1000)*($N161/100)</f>
        <v>0.4217174040241306</v>
      </c>
      <c r="BZ161" s="43">
        <f t="shared" si="232"/>
        <v>0.28062502938191025</v>
      </c>
      <c r="CA161" s="43">
        <f t="shared" si="232"/>
        <v>1.8388902009937449E-2</v>
      </c>
      <c r="CB161" s="43">
        <f t="shared" si="232"/>
        <v>19.577074587205519</v>
      </c>
      <c r="CC161" s="43">
        <f t="shared" si="232"/>
        <v>30.649685837164512</v>
      </c>
      <c r="CD161" s="43">
        <f t="shared" si="232"/>
        <v>4.0064154745418437</v>
      </c>
      <c r="CE161" s="43">
        <f t="shared" si="232"/>
        <v>14.224648582646118</v>
      </c>
      <c r="CF161" s="43">
        <f t="shared" si="232"/>
        <v>2.4257396274635785</v>
      </c>
      <c r="CG161" s="43">
        <f t="shared" si="232"/>
        <v>0.4975821426141534</v>
      </c>
      <c r="CH161" s="43">
        <f t="shared" si="232"/>
        <v>2.093793147693181</v>
      </c>
      <c r="CI161" s="43">
        <f t="shared" si="232"/>
        <v>0.32330328719212476</v>
      </c>
      <c r="CJ161" s="43">
        <f t="shared" si="233"/>
        <v>1.9598679339283864</v>
      </c>
      <c r="CK161" s="43">
        <f t="shared" si="233"/>
        <v>0.42222029007798301</v>
      </c>
      <c r="CL161" s="43">
        <f t="shared" si="233"/>
        <v>1.3068099780373668</v>
      </c>
      <c r="CM161" s="43">
        <f t="shared" si="233"/>
        <v>0.20424391997257396</v>
      </c>
      <c r="CN161" s="43">
        <f t="shared" si="233"/>
        <v>1.3832853941857968</v>
      </c>
      <c r="CO161" s="43">
        <f t="shared" si="233"/>
        <v>0.21397894159202946</v>
      </c>
      <c r="CP161" s="43">
        <f t="shared" si="233"/>
        <v>1.2973549497737979</v>
      </c>
      <c r="CQ161" s="43">
        <f t="shared" si="233"/>
        <v>0.55643335836102981</v>
      </c>
      <c r="CR161" s="43">
        <f t="shared" si="233"/>
        <v>0.69740083396320962</v>
      </c>
      <c r="CS161" s="174">
        <f t="shared" si="233"/>
        <v>1.429169286721417</v>
      </c>
      <c r="CT161" s="227"/>
      <c r="CU161" s="43">
        <f t="shared" si="242"/>
        <v>378.21471473680015</v>
      </c>
      <c r="CV161" s="43">
        <f t="shared" si="243"/>
        <v>7373.7861421278358</v>
      </c>
      <c r="CW161" s="354" t="e">
        <f t="shared" si="244"/>
        <v>#VALUE!</v>
      </c>
      <c r="CX161" s="43">
        <f t="shared" si="245"/>
        <v>44.825447672509647</v>
      </c>
      <c r="CY161" s="43" t="s">
        <v>188</v>
      </c>
      <c r="CZ161" s="43">
        <f t="shared" si="234"/>
        <v>128.8731620584652</v>
      </c>
      <c r="DA161" s="43">
        <f t="shared" si="235"/>
        <v>235891.11678610244</v>
      </c>
      <c r="DB161" s="43">
        <f t="shared" si="236"/>
        <v>33.619085754382233</v>
      </c>
      <c r="DC161" s="43">
        <f t="shared" si="237"/>
        <v>2042.3594595787206</v>
      </c>
      <c r="DD161" s="43">
        <f t="shared" si="238"/>
        <v>201.71451452629339</v>
      </c>
      <c r="DE161" s="43">
        <f t="shared" si="239"/>
        <v>24413.059438640565</v>
      </c>
      <c r="DF161" s="43">
        <f t="shared" si="240"/>
        <v>0</v>
      </c>
      <c r="DG161" s="174">
        <f t="shared" si="241"/>
        <v>44766.614272439474</v>
      </c>
      <c r="DM161" s="35">
        <v>2042.3594595787206</v>
      </c>
      <c r="DN161" s="35">
        <v>1064.7267894798242</v>
      </c>
      <c r="DO161" s="35">
        <v>2114.5501544080585</v>
      </c>
    </row>
    <row r="162" spans="1:119" s="35" customFormat="1">
      <c r="A162" s="35" t="s">
        <v>271</v>
      </c>
      <c r="B162" s="159">
        <v>2</v>
      </c>
      <c r="C162" s="159">
        <v>2</v>
      </c>
      <c r="D162" s="159">
        <v>6</v>
      </c>
      <c r="E162" s="36" t="s">
        <v>425</v>
      </c>
      <c r="F162" s="37" t="s">
        <v>433</v>
      </c>
      <c r="G162" s="42">
        <v>0.05</v>
      </c>
      <c r="H162" s="42">
        <v>50.058999999999997</v>
      </c>
      <c r="I162" s="49">
        <f t="shared" si="207"/>
        <v>1001.18</v>
      </c>
      <c r="J162" s="42">
        <v>3.9934253780407629</v>
      </c>
      <c r="K162" s="42">
        <v>7688.6094627709708</v>
      </c>
      <c r="L162" s="42">
        <v>3.9934253780407629</v>
      </c>
      <c r="M162" s="42">
        <f t="shared" si="204"/>
        <v>3998.137619986851</v>
      </c>
      <c r="N162" s="152">
        <v>67.960199004975124</v>
      </c>
      <c r="O162" s="42">
        <v>1.208997965538692</v>
      </c>
      <c r="P162" s="42">
        <v>370.41160665286213</v>
      </c>
      <c r="Q162" s="42">
        <v>7.3031448331571305</v>
      </c>
      <c r="R162" s="42">
        <v>4.7515068670400771</v>
      </c>
      <c r="S162" s="42">
        <v>0.4863420687596049</v>
      </c>
      <c r="T162" s="42">
        <v>5.0102547656294266E-2</v>
      </c>
      <c r="U162" s="42">
        <v>1.3677307662698126</v>
      </c>
      <c r="V162" s="42" t="s">
        <v>188</v>
      </c>
      <c r="W162" s="42">
        <v>2.1403039035814428</v>
      </c>
      <c r="X162" s="42">
        <v>0.56615712976932842</v>
      </c>
      <c r="Y162" s="42">
        <v>2.13732047958589</v>
      </c>
      <c r="Z162" s="42">
        <v>10.292338131811245</v>
      </c>
      <c r="AA162" s="42">
        <v>0.85972411381458591</v>
      </c>
      <c r="AB162" s="42" t="s">
        <v>188</v>
      </c>
      <c r="AC162" s="42">
        <v>7.0126991168118172E-2</v>
      </c>
      <c r="AD162" s="42">
        <v>2.4980561320484943E-3</v>
      </c>
      <c r="AE162" s="42">
        <v>3.4392259097236488</v>
      </c>
      <c r="AF162" s="42">
        <v>5.3811467746752788</v>
      </c>
      <c r="AG162" s="42">
        <v>0.70655822860762885</v>
      </c>
      <c r="AH162" s="42">
        <v>2.5381573480852357</v>
      </c>
      <c r="AI162" s="42">
        <v>0.42716310139494601</v>
      </c>
      <c r="AJ162" s="42">
        <v>8.6097797047142696E-2</v>
      </c>
      <c r="AK162" s="42">
        <v>0.37192390558336247</v>
      </c>
      <c r="AL162" s="42">
        <v>5.6277325697847463E-2</v>
      </c>
      <c r="AM162" s="42">
        <v>0.34712493724429316</v>
      </c>
      <c r="AN162" s="42">
        <v>7.6030180060693744E-2</v>
      </c>
      <c r="AO162" s="42">
        <v>0.23685358476891294</v>
      </c>
      <c r="AP162" s="42">
        <v>3.6406139566025245E-2</v>
      </c>
      <c r="AQ162" s="42">
        <v>0.25331185509262333</v>
      </c>
      <c r="AR162" s="42">
        <v>3.9534265181431251E-2</v>
      </c>
      <c r="AS162" s="42">
        <v>0.25420280454296618</v>
      </c>
      <c r="AT162" s="42">
        <v>0.10313460181756633</v>
      </c>
      <c r="AU162" s="42">
        <v>0.10887090872603354</v>
      </c>
      <c r="AV162" s="166">
        <v>0.25019483253233227</v>
      </c>
      <c r="AW162" s="208"/>
      <c r="AX162" s="49">
        <v>0.13800000000000001</v>
      </c>
      <c r="AY162" s="49">
        <v>2.5449999999999999</v>
      </c>
      <c r="AZ162" s="42" t="s">
        <v>119</v>
      </c>
      <c r="BA162" s="49">
        <v>1.4999999999999999E-2</v>
      </c>
      <c r="BB162" s="49" t="s">
        <v>188</v>
      </c>
      <c r="BC162" s="49">
        <v>3.2000000000000001E-2</v>
      </c>
      <c r="BD162" s="49">
        <v>88.307000000000002</v>
      </c>
      <c r="BE162" s="49">
        <v>1.0999999999999999E-2</v>
      </c>
      <c r="BF162" s="49">
        <v>0.73</v>
      </c>
      <c r="BG162" s="49">
        <v>3.9E-2</v>
      </c>
      <c r="BH162" s="49">
        <v>8.375</v>
      </c>
      <c r="BI162" s="42"/>
      <c r="BJ162" s="220">
        <v>15.555999999999999</v>
      </c>
      <c r="BK162" s="139"/>
      <c r="BL162" s="43">
        <f t="shared" ref="BL162:BR169" si="246">((O162*$K162)/1000)*($N162/100)</f>
        <v>6.317249268106317</v>
      </c>
      <c r="BM162" s="43">
        <f t="shared" si="246"/>
        <v>1935.4726126302905</v>
      </c>
      <c r="BN162" s="43">
        <f t="shared" si="246"/>
        <v>38.160350693046574</v>
      </c>
      <c r="BO162" s="43">
        <f t="shared" si="246"/>
        <v>24.827546558224906</v>
      </c>
      <c r="BP162" s="43">
        <f t="shared" si="246"/>
        <v>2.5412318014546744</v>
      </c>
      <c r="BQ162" s="43">
        <f t="shared" si="246"/>
        <v>0.26179554600901223</v>
      </c>
      <c r="BR162" s="43">
        <f t="shared" si="246"/>
        <v>7.1466589923785513</v>
      </c>
      <c r="BS162" s="43" t="s">
        <v>188</v>
      </c>
      <c r="BT162" s="43">
        <f t="shared" ref="BT162:BT184" si="247">((W162*$K162)/1000)*($N162/100)</f>
        <v>11.183503739313986</v>
      </c>
      <c r="BU162" s="43">
        <f t="shared" ref="BU162:BU184" si="248">((X162*$K162)/1000)*($N162/100)</f>
        <v>2.9582810026275448</v>
      </c>
      <c r="BV162" s="43">
        <f t="shared" ref="BV162:BV184" si="249">((Y162*$K162)/1000)*($N162/100)</f>
        <v>11.167914769282959</v>
      </c>
      <c r="BW162" s="43">
        <f t="shared" ref="BW162:BW184" si="250">((Z162*$K162)/1000)*($N162/100)</f>
        <v>53.77946645370637</v>
      </c>
      <c r="BX162" s="43">
        <f t="shared" ref="BX162:BX184" si="251">((AA162*$K162)/1000)*($N162/100)</f>
        <v>4.4922255318673088</v>
      </c>
      <c r="BY162" s="43" t="s">
        <v>188</v>
      </c>
      <c r="BZ162" s="43">
        <f t="shared" ref="BZ162:BZ184" si="252">((AC162*$K162)/1000)*($N162/100)</f>
        <v>0.36642715393975156</v>
      </c>
      <c r="CA162" s="43">
        <f t="shared" ref="CA162:CA184" si="253">((AD162*$K162)/1000)*($N162/100)</f>
        <v>1.3052828641312389E-2</v>
      </c>
      <c r="CB162" s="43">
        <f t="shared" ref="CB162:CB184" si="254">((AE162*$K162)/1000)*($N162/100)</f>
        <v>17.970623591060694</v>
      </c>
      <c r="CC162" s="43">
        <f t="shared" ref="CC162:CC184" si="255">((AF162*$K162)/1000)*($N162/100)</f>
        <v>28.117537409373046</v>
      </c>
      <c r="CD162" s="43">
        <f t="shared" ref="CD162:CD184" si="256">((AG162*$K162)/1000)*($N162/100)</f>
        <v>3.6919040228138349</v>
      </c>
      <c r="CE162" s="43">
        <f t="shared" ref="CE162:CE184" si="257">((AH162*$K162)/1000)*($N162/100)</f>
        <v>13.262365286434372</v>
      </c>
      <c r="CF162" s="43">
        <f t="shared" ref="CF162:CF184" si="258">((AI162*$K162)/1000)*($N162/100)</f>
        <v>2.2320101989972181</v>
      </c>
      <c r="CG162" s="43">
        <f t="shared" ref="CG162:CG184" si="259">((AJ162*$K162)/1000)*($N162/100)</f>
        <v>0.44987771765131374</v>
      </c>
      <c r="CH162" s="43">
        <f t="shared" ref="CH162:CH184" si="260">((AK162*$K162)/1000)*($N162/100)</f>
        <v>1.943374668369156</v>
      </c>
      <c r="CI162" s="43">
        <f t="shared" ref="CI162:CI184" si="261">((AL162*$K162)/1000)*($N162/100)</f>
        <v>0.29405996098372261</v>
      </c>
      <c r="CJ162" s="43">
        <f t="shared" ref="CJ162:CJ184" si="262">((AM162*$K162)/1000)*($N162/100)</f>
        <v>1.8137952405659223</v>
      </c>
      <c r="CK162" s="43">
        <f t="shared" ref="CK162:CK184" si="263">((AN162*$K162)/1000)*($N162/100)</f>
        <v>0.3972724628435596</v>
      </c>
      <c r="CL162" s="43">
        <f t="shared" ref="CL162:CL184" si="264">((AO162*$K162)/1000)*($N162/100)</f>
        <v>1.2376059990829551</v>
      </c>
      <c r="CM162" s="43">
        <f t="shared" ref="CM162:CM184" si="265">((AP162*$K162)/1000)*($N162/100)</f>
        <v>0.19022915264011589</v>
      </c>
      <c r="CN162" s="43">
        <f t="shared" ref="CN162:CN184" si="266">((AQ162*$K162)/1000)*($N162/100)</f>
        <v>1.3236036592282547</v>
      </c>
      <c r="CO162" s="43">
        <f t="shared" ref="CO162:CO184" si="267">((AR162*$K162)/1000)*($N162/100)</f>
        <v>0.20657421674918844</v>
      </c>
      <c r="CP162" s="43">
        <f t="shared" ref="CP162:CP184" si="268">((AS162*$K162)/1000)*($N162/100)</f>
        <v>1.3282590432103032</v>
      </c>
      <c r="CQ162" s="43">
        <f t="shared" ref="CQ162:CQ184" si="269">((AT162*$K162)/1000)*($N162/100)</f>
        <v>0.53889833268508203</v>
      </c>
      <c r="CR162" s="43">
        <f t="shared" ref="CR162:CR184" si="270">((AU162*$K162)/1000)*($N162/100)</f>
        <v>0.56887165079815383</v>
      </c>
      <c r="CS162" s="174">
        <f t="shared" ref="CS162:CS184" si="271">((AV162*$K162)/1000)*($N162/100)</f>
        <v>1.3073166107393885</v>
      </c>
      <c r="CT162" s="227"/>
      <c r="CU162" s="43">
        <f t="shared" si="242"/>
        <v>374.96563505894596</v>
      </c>
      <c r="CV162" s="43">
        <f t="shared" si="243"/>
        <v>6915.1271103262125</v>
      </c>
      <c r="CW162" s="354" t="e">
        <f t="shared" si="244"/>
        <v>#VALUE!</v>
      </c>
      <c r="CX162" s="43">
        <f t="shared" si="245"/>
        <v>40.757134245537593</v>
      </c>
      <c r="CY162" s="43" t="s">
        <v>188</v>
      </c>
      <c r="CZ162" s="43">
        <f t="shared" si="234"/>
        <v>86.948553057146881</v>
      </c>
      <c r="DA162" s="43">
        <f t="shared" si="235"/>
        <v>239942.68358804591</v>
      </c>
      <c r="DB162" s="43">
        <f t="shared" si="236"/>
        <v>29.888565113394236</v>
      </c>
      <c r="DC162" s="43">
        <f t="shared" si="237"/>
        <v>1983.5138666161629</v>
      </c>
      <c r="DD162" s="43">
        <f t="shared" si="238"/>
        <v>105.96854903839775</v>
      </c>
      <c r="DE162" s="43">
        <f t="shared" si="239"/>
        <v>22756.066620425161</v>
      </c>
      <c r="DF162" s="43">
        <f t="shared" si="240"/>
        <v>0</v>
      </c>
      <c r="DG162" s="174">
        <f t="shared" si="241"/>
        <v>42267.865354905523</v>
      </c>
      <c r="DM162" s="35">
        <v>1983.5138666161629</v>
      </c>
      <c r="DN162" s="35">
        <v>1006.4610385637311</v>
      </c>
      <c r="DO162" s="35">
        <v>1935.4726126302905</v>
      </c>
    </row>
    <row r="163" spans="1:119" s="35" customFormat="1">
      <c r="A163" s="35" t="s">
        <v>271</v>
      </c>
      <c r="B163" s="159">
        <v>2</v>
      </c>
      <c r="C163" s="159">
        <v>3</v>
      </c>
      <c r="D163" s="159">
        <v>6</v>
      </c>
      <c r="E163" s="36" t="s">
        <v>425</v>
      </c>
      <c r="F163" s="37" t="s">
        <v>434</v>
      </c>
      <c r="G163" s="42">
        <v>5.04E-2</v>
      </c>
      <c r="H163" s="42">
        <v>50.308999999999997</v>
      </c>
      <c r="I163" s="49">
        <f t="shared" si="207"/>
        <v>998.19444444444434</v>
      </c>
      <c r="J163" s="42">
        <v>4.0690521029504083</v>
      </c>
      <c r="K163" s="42">
        <v>7917.5640287375236</v>
      </c>
      <c r="L163" s="42">
        <v>4.0690521029504083</v>
      </c>
      <c r="M163" s="42">
        <f t="shared" si="204"/>
        <v>4061.7052033200807</v>
      </c>
      <c r="N163" s="152">
        <v>84.267453294001996</v>
      </c>
      <c r="O163" s="42">
        <v>1.3763075349966749</v>
      </c>
      <c r="P163" s="42">
        <v>385.20118234746127</v>
      </c>
      <c r="Q163" s="42">
        <v>9.7153224125894688</v>
      </c>
      <c r="R163" s="42">
        <v>6.6193100240370297</v>
      </c>
      <c r="S163" s="42">
        <v>0.52277086871086664</v>
      </c>
      <c r="T163" s="42">
        <v>1.0572373092155356</v>
      </c>
      <c r="U163" s="42">
        <v>2.2139989902716386</v>
      </c>
      <c r="V163" s="42" t="s">
        <v>188</v>
      </c>
      <c r="W163" s="42">
        <v>2.5746144202628112</v>
      </c>
      <c r="X163" s="42">
        <v>0.60966549193927655</v>
      </c>
      <c r="Y163" s="42">
        <v>2.0787559475086081</v>
      </c>
      <c r="Z163" s="42">
        <v>10.241620612552147</v>
      </c>
      <c r="AA163" s="42">
        <v>1.0305406256191842</v>
      </c>
      <c r="AB163" s="42">
        <v>1.5345574773302327E-2</v>
      </c>
      <c r="AC163" s="42">
        <v>6.936101913075636E-2</v>
      </c>
      <c r="AD163" s="42">
        <v>3.8409951535580047E-3</v>
      </c>
      <c r="AE163" s="42">
        <v>3.537542962483875</v>
      </c>
      <c r="AF163" s="42">
        <v>6.2215183587092371</v>
      </c>
      <c r="AG163" s="42">
        <v>0.70725865430283819</v>
      </c>
      <c r="AH163" s="42">
        <v>2.4956561642307893</v>
      </c>
      <c r="AI163" s="42">
        <v>0.42337359001923142</v>
      </c>
      <c r="AJ163" s="42">
        <v>8.6263167234444563E-2</v>
      </c>
      <c r="AK163" s="42">
        <v>0.36582580552032967</v>
      </c>
      <c r="AL163" s="42">
        <v>5.5661925176184783E-2</v>
      </c>
      <c r="AM163" s="42">
        <v>0.33876752150550193</v>
      </c>
      <c r="AN163" s="42">
        <v>7.4937899626769847E-2</v>
      </c>
      <c r="AO163" s="42">
        <v>0.23288259138644818</v>
      </c>
      <c r="AP163" s="42">
        <v>3.560028403410271E-2</v>
      </c>
      <c r="AQ163" s="42">
        <v>0.24336372902272588</v>
      </c>
      <c r="AR163" s="42">
        <v>3.8283446858163712E-2</v>
      </c>
      <c r="AS163" s="42">
        <v>0.26799788257771012</v>
      </c>
      <c r="AT163" s="42">
        <v>9.7208847874842283E-2</v>
      </c>
      <c r="AU163" s="42">
        <v>0.12537967540540676</v>
      </c>
      <c r="AV163" s="166">
        <v>0.25488367486352254</v>
      </c>
      <c r="AW163" s="208"/>
      <c r="AX163" s="49">
        <v>0.13200000000000001</v>
      </c>
      <c r="AY163" s="49">
        <v>3.036</v>
      </c>
      <c r="AZ163" s="42" t="s">
        <v>119</v>
      </c>
      <c r="BA163" s="49">
        <v>1.6E-2</v>
      </c>
      <c r="BB163" s="49" t="s">
        <v>188</v>
      </c>
      <c r="BC163" s="49">
        <v>3.1E-2</v>
      </c>
      <c r="BD163" s="49">
        <v>80.606999999999999</v>
      </c>
      <c r="BE163" s="49">
        <v>1.0999999999999999E-2</v>
      </c>
      <c r="BF163" s="49">
        <v>0.75</v>
      </c>
      <c r="BG163" s="49">
        <v>3.9E-2</v>
      </c>
      <c r="BH163" s="49">
        <v>8.4779999999999998</v>
      </c>
      <c r="BI163" s="42"/>
      <c r="BJ163" s="220">
        <v>17.382000000000001</v>
      </c>
      <c r="BK163" s="139"/>
      <c r="BL163" s="43">
        <f t="shared" si="246"/>
        <v>9.1826269400743019</v>
      </c>
      <c r="BM163" s="43">
        <f t="shared" si="246"/>
        <v>2570.0351588795284</v>
      </c>
      <c r="BN163" s="43">
        <f t="shared" si="246"/>
        <v>64.819946886047717</v>
      </c>
      <c r="BO163" s="43">
        <f t="shared" si="246"/>
        <v>44.163570281966919</v>
      </c>
      <c r="BP163" s="43">
        <f t="shared" si="246"/>
        <v>3.4878904172547802</v>
      </c>
      <c r="BQ163" s="43">
        <f t="shared" si="246"/>
        <v>7.0538128657979744</v>
      </c>
      <c r="BR163" s="43">
        <f t="shared" si="246"/>
        <v>14.771645331008646</v>
      </c>
      <c r="BS163" s="43" t="s">
        <v>188</v>
      </c>
      <c r="BT163" s="43">
        <f t="shared" si="247"/>
        <v>17.177646081743053</v>
      </c>
      <c r="BU163" s="43">
        <f t="shared" si="248"/>
        <v>4.067645223441124</v>
      </c>
      <c r="BV163" s="43">
        <f t="shared" si="249"/>
        <v>13.869313274869446</v>
      </c>
      <c r="BW163" s="43">
        <f t="shared" si="250"/>
        <v>68.33137140898441</v>
      </c>
      <c r="BX163" s="43">
        <f t="shared" si="251"/>
        <v>6.875694473092171</v>
      </c>
      <c r="BY163" s="43">
        <f>((AB163*$K163)/1000)*($N163/100)</f>
        <v>0.10238459409770723</v>
      </c>
      <c r="BZ163" s="43">
        <f t="shared" si="252"/>
        <v>0.46277183453960458</v>
      </c>
      <c r="CA163" s="43">
        <f t="shared" si="253"/>
        <v>2.5626849143016408E-2</v>
      </c>
      <c r="CB163" s="43">
        <f t="shared" si="254"/>
        <v>23.602237496326115</v>
      </c>
      <c r="CC163" s="43">
        <f t="shared" si="255"/>
        <v>41.509532307391112</v>
      </c>
      <c r="CD163" s="43">
        <f t="shared" si="256"/>
        <v>4.7187799292384378</v>
      </c>
      <c r="CE163" s="43">
        <f t="shared" si="257"/>
        <v>16.650842158532178</v>
      </c>
      <c r="CF163" s="43">
        <f t="shared" si="258"/>
        <v>2.8247187743805817</v>
      </c>
      <c r="CG163" s="43">
        <f t="shared" si="259"/>
        <v>0.575541776268092</v>
      </c>
      <c r="CH163" s="43">
        <f t="shared" si="260"/>
        <v>2.4407640092978764</v>
      </c>
      <c r="CI163" s="43">
        <f t="shared" si="261"/>
        <v>0.37137244450272461</v>
      </c>
      <c r="CJ163" s="43">
        <f t="shared" si="262"/>
        <v>2.2602330440675367</v>
      </c>
      <c r="CK163" s="43">
        <f t="shared" si="263"/>
        <v>0.49998038842897358</v>
      </c>
      <c r="CL163" s="43">
        <f t="shared" si="264"/>
        <v>1.5537762477952872</v>
      </c>
      <c r="CM163" s="43">
        <f t="shared" si="265"/>
        <v>0.23752258774536053</v>
      </c>
      <c r="CN163" s="43">
        <f t="shared" si="266"/>
        <v>1.6237056599173698</v>
      </c>
      <c r="CO163" s="43">
        <f t="shared" si="267"/>
        <v>0.25542446113217443</v>
      </c>
      <c r="CP163" s="43">
        <f t="shared" si="268"/>
        <v>1.7880629974512896</v>
      </c>
      <c r="CQ163" s="43">
        <f t="shared" si="269"/>
        <v>0.64857058659587141</v>
      </c>
      <c r="CR163" s="43">
        <f t="shared" si="270"/>
        <v>0.83652436380669892</v>
      </c>
      <c r="CS163" s="174">
        <f t="shared" si="271"/>
        <v>1.700565927216678</v>
      </c>
      <c r="CT163" s="227"/>
      <c r="CU163" s="43">
        <f t="shared" si="242"/>
        <v>451.79581063950934</v>
      </c>
      <c r="CV163" s="43">
        <f t="shared" si="243"/>
        <v>10391.303644708714</v>
      </c>
      <c r="CW163" s="354" t="e">
        <f t="shared" si="244"/>
        <v>#VALUE!</v>
      </c>
      <c r="CX163" s="43">
        <f t="shared" si="245"/>
        <v>54.763128562364763</v>
      </c>
      <c r="CY163" s="43" t="s">
        <v>188</v>
      </c>
      <c r="CZ163" s="43">
        <f t="shared" si="234"/>
        <v>106.10356158958173</v>
      </c>
      <c r="DA163" s="43">
        <f t="shared" si="235"/>
        <v>275893.21900165849</v>
      </c>
      <c r="DB163" s="43">
        <f t="shared" si="236"/>
        <v>37.649650886625771</v>
      </c>
      <c r="DC163" s="43">
        <f t="shared" si="237"/>
        <v>2567.021651360848</v>
      </c>
      <c r="DD163" s="43">
        <f t="shared" si="238"/>
        <v>133.48512587076411</v>
      </c>
      <c r="DE163" s="43">
        <f t="shared" si="239"/>
        <v>29017.612746983024</v>
      </c>
      <c r="DF163" s="43">
        <f t="shared" si="240"/>
        <v>0</v>
      </c>
      <c r="DG163" s="174">
        <f t="shared" si="241"/>
        <v>59493.293791939024</v>
      </c>
      <c r="DM163" s="35">
        <v>2567.021651360848</v>
      </c>
      <c r="DN163" s="35">
        <v>1318.4263669543086</v>
      </c>
      <c r="DO163" s="35">
        <v>2570.0351588795284</v>
      </c>
    </row>
    <row r="164" spans="1:119" s="35" customFormat="1">
      <c r="A164" s="35" t="s">
        <v>275</v>
      </c>
      <c r="B164" s="159">
        <v>3</v>
      </c>
      <c r="C164" s="159">
        <v>1</v>
      </c>
      <c r="D164" s="159">
        <v>6</v>
      </c>
      <c r="E164" s="36" t="s">
        <v>425</v>
      </c>
      <c r="F164" s="37" t="s">
        <v>435</v>
      </c>
      <c r="G164" s="42">
        <v>5.6800000000000003E-2</v>
      </c>
      <c r="H164" s="42">
        <v>50.033999999999999</v>
      </c>
      <c r="I164" s="49">
        <f t="shared" si="207"/>
        <v>880.88028169014081</v>
      </c>
      <c r="J164" s="42">
        <v>3.9586885245901642</v>
      </c>
      <c r="K164" s="42">
        <v>6861.106683078413</v>
      </c>
      <c r="L164" s="42">
        <v>3.9586885245901642</v>
      </c>
      <c r="M164" s="42">
        <f t="shared" si="204"/>
        <v>3487.1306626645119</v>
      </c>
      <c r="N164" s="152">
        <v>67.121951219512226</v>
      </c>
      <c r="O164" s="42">
        <v>1.6317203074390576</v>
      </c>
      <c r="P164" s="42">
        <v>594.52206765359153</v>
      </c>
      <c r="Q164" s="42">
        <v>13.887458767308313</v>
      </c>
      <c r="R164" s="42">
        <v>10.589900900126635</v>
      </c>
      <c r="S164" s="42">
        <v>0.30559672423341688</v>
      </c>
      <c r="T164" s="42">
        <v>2.0729053114296532</v>
      </c>
      <c r="U164" s="42">
        <v>1.8844926061383724</v>
      </c>
      <c r="V164" s="42" t="s">
        <v>188</v>
      </c>
      <c r="W164" s="42">
        <v>2.608924723606989</v>
      </c>
      <c r="X164" s="42">
        <v>0.52860425730244054</v>
      </c>
      <c r="Y164" s="42">
        <v>1.7828804758629981</v>
      </c>
      <c r="Z164" s="42">
        <v>16.22096716884905</v>
      </c>
      <c r="AA164" s="42">
        <v>1.3928261415779</v>
      </c>
      <c r="AB164" s="42" t="s">
        <v>188</v>
      </c>
      <c r="AC164" s="42">
        <v>1.1785009749973258E-2</v>
      </c>
      <c r="AD164" s="42">
        <v>3.3796897307935472E-3</v>
      </c>
      <c r="AE164" s="42">
        <v>3.1453336508789422</v>
      </c>
      <c r="AF164" s="42">
        <v>4.753330453337604</v>
      </c>
      <c r="AG164" s="42">
        <v>0.61688618375385718</v>
      </c>
      <c r="AH164" s="42">
        <v>2.1529430614603458</v>
      </c>
      <c r="AI164" s="42">
        <v>0.34629723519076305</v>
      </c>
      <c r="AJ164" s="42">
        <v>6.9939071002435446E-2</v>
      </c>
      <c r="AK164" s="42">
        <v>0.30107982085002916</v>
      </c>
      <c r="AL164" s="42">
        <v>4.6270468119138389E-2</v>
      </c>
      <c r="AM164" s="42">
        <v>0.29443824033106841</v>
      </c>
      <c r="AN164" s="42">
        <v>6.4840379314921426E-2</v>
      </c>
      <c r="AO164" s="42">
        <v>0.20167824936150372</v>
      </c>
      <c r="AP164" s="42">
        <v>3.2081512570042603E-2</v>
      </c>
      <c r="AQ164" s="42">
        <v>0.22351962273752474</v>
      </c>
      <c r="AR164" s="42">
        <v>3.517529911513359E-2</v>
      </c>
      <c r="AS164" s="42">
        <v>0.43427512137218838</v>
      </c>
      <c r="AT164" s="42">
        <v>0.12064842360611709</v>
      </c>
      <c r="AU164" s="42">
        <v>0.12459647690213531</v>
      </c>
      <c r="AV164" s="166">
        <v>0.26678241673256786</v>
      </c>
      <c r="AW164" s="208"/>
      <c r="AX164" s="49">
        <v>0.11700000000000001</v>
      </c>
      <c r="AY164" s="49">
        <v>2.2360000000000002</v>
      </c>
      <c r="AZ164" s="42" t="s">
        <v>119</v>
      </c>
      <c r="BA164" s="49">
        <v>7.0000000000000001E-3</v>
      </c>
      <c r="BB164" s="49" t="s">
        <v>188</v>
      </c>
      <c r="BC164" s="49">
        <v>0.04</v>
      </c>
      <c r="BD164" s="49">
        <v>86.903000000000006</v>
      </c>
      <c r="BE164" s="49">
        <v>8.9999999999999993E-3</v>
      </c>
      <c r="BF164" s="49">
        <v>1.1279999999999999</v>
      </c>
      <c r="BG164" s="49">
        <v>4.1000000000000002E-2</v>
      </c>
      <c r="BH164" s="49">
        <v>4.133</v>
      </c>
      <c r="BI164" s="42"/>
      <c r="BJ164" s="220">
        <v>19.931000000000001</v>
      </c>
      <c r="BK164" s="139"/>
      <c r="BL164" s="43">
        <f t="shared" si="246"/>
        <v>7.5145756967063422</v>
      </c>
      <c r="BM164" s="43">
        <f t="shared" si="246"/>
        <v>2737.957639172264</v>
      </c>
      <c r="BN164" s="43">
        <f t="shared" si="246"/>
        <v>63.956034417206084</v>
      </c>
      <c r="BO164" s="43">
        <f t="shared" si="246"/>
        <v>48.769762545590169</v>
      </c>
      <c r="BP164" s="43">
        <f t="shared" si="246"/>
        <v>1.4073672469773275</v>
      </c>
      <c r="BQ164" s="43">
        <f t="shared" si="246"/>
        <v>9.5463688254823929</v>
      </c>
      <c r="BR164" s="43">
        <f t="shared" si="246"/>
        <v>8.6786701582060868</v>
      </c>
      <c r="BS164" s="43" t="s">
        <v>188</v>
      </c>
      <c r="BT164" s="43">
        <f t="shared" si="247"/>
        <v>12.014903677532132</v>
      </c>
      <c r="BU164" s="43">
        <f t="shared" si="248"/>
        <v>2.4343857749339088</v>
      </c>
      <c r="BV164" s="43">
        <f t="shared" si="249"/>
        <v>8.2107149325606485</v>
      </c>
      <c r="BW164" s="43">
        <f t="shared" si="250"/>
        <v>74.702560915855429</v>
      </c>
      <c r="BX164" s="43">
        <f t="shared" si="251"/>
        <v>6.4143943208413274</v>
      </c>
      <c r="BY164" s="43" t="s">
        <v>188</v>
      </c>
      <c r="BZ164" s="43">
        <f t="shared" si="252"/>
        <v>5.4273607706450566E-2</v>
      </c>
      <c r="CA164" s="43">
        <f t="shared" si="253"/>
        <v>1.5564514456088993E-2</v>
      </c>
      <c r="CB164" s="43">
        <f t="shared" si="254"/>
        <v>14.485232366828466</v>
      </c>
      <c r="CC164" s="43">
        <f t="shared" si="255"/>
        <v>21.890554000106391</v>
      </c>
      <c r="CD164" s="43">
        <f t="shared" si="256"/>
        <v>2.8409512971902458</v>
      </c>
      <c r="CE164" s="43">
        <f t="shared" si="257"/>
        <v>9.9149673705012127</v>
      </c>
      <c r="CF164" s="43">
        <f t="shared" si="258"/>
        <v>1.5948056634076666</v>
      </c>
      <c r="CG164" s="43">
        <f t="shared" si="259"/>
        <v>0.32209101082401631</v>
      </c>
      <c r="CH164" s="43">
        <f t="shared" si="260"/>
        <v>1.3865655126148693</v>
      </c>
      <c r="CI164" s="43">
        <f t="shared" si="261"/>
        <v>0.21308978849997498</v>
      </c>
      <c r="CJ164" s="43">
        <f t="shared" si="262"/>
        <v>1.355978984195773</v>
      </c>
      <c r="CK164" s="43">
        <f t="shared" si="263"/>
        <v>0.29860996173409893</v>
      </c>
      <c r="CL164" s="43">
        <f t="shared" si="264"/>
        <v>0.92879059254022311</v>
      </c>
      <c r="CM164" s="43">
        <f t="shared" si="265"/>
        <v>0.14774526833632923</v>
      </c>
      <c r="CN164" s="43">
        <f t="shared" si="266"/>
        <v>1.0293768589523462</v>
      </c>
      <c r="CO164" s="43">
        <f t="shared" si="267"/>
        <v>0.16199311036939537</v>
      </c>
      <c r="CP164" s="43">
        <f t="shared" si="268"/>
        <v>1.9999709863692596</v>
      </c>
      <c r="CQ164" s="43">
        <f t="shared" si="269"/>
        <v>0.55562323257432411</v>
      </c>
      <c r="CR164" s="43">
        <f t="shared" si="270"/>
        <v>0.57380523669126926</v>
      </c>
      <c r="CS164" s="174">
        <f t="shared" si="271"/>
        <v>1.228615379699203</v>
      </c>
      <c r="CT164" s="227"/>
      <c r="CU164" s="43">
        <f t="shared" si="242"/>
        <v>273.85372665545623</v>
      </c>
      <c r="CV164" s="43">
        <f t="shared" si="243"/>
        <v>5233.6489983042757</v>
      </c>
      <c r="CW164" s="354" t="e">
        <f t="shared" si="244"/>
        <v>#VALUE!</v>
      </c>
      <c r="CX164" s="43">
        <f t="shared" si="245"/>
        <v>16.384410996480288</v>
      </c>
      <c r="CY164" s="43" t="s">
        <v>188</v>
      </c>
      <c r="CZ164" s="43">
        <f t="shared" si="234"/>
        <v>93.62520569417309</v>
      </c>
      <c r="DA164" s="43">
        <f t="shared" si="235"/>
        <v>203407.7812610181</v>
      </c>
      <c r="DB164" s="43">
        <f t="shared" si="236"/>
        <v>21.065671281188941</v>
      </c>
      <c r="DC164" s="43">
        <f t="shared" si="237"/>
        <v>2640.2308005756804</v>
      </c>
      <c r="DD164" s="43">
        <f t="shared" si="238"/>
        <v>95.965835836527404</v>
      </c>
      <c r="DE164" s="43">
        <f t="shared" si="239"/>
        <v>9673.8243783504331</v>
      </c>
      <c r="DF164" s="43">
        <f t="shared" si="240"/>
        <v>0</v>
      </c>
      <c r="DG164" s="174">
        <f t="shared" si="241"/>
        <v>46651.099367264098</v>
      </c>
      <c r="DM164" s="35">
        <v>2640.2308005756804</v>
      </c>
      <c r="DN164" s="35">
        <v>1391.5562718448148</v>
      </c>
      <c r="DO164" s="35">
        <v>2737.957639172264</v>
      </c>
    </row>
    <row r="165" spans="1:119" s="35" customFormat="1">
      <c r="A165" s="35" t="s">
        <v>275</v>
      </c>
      <c r="B165" s="159">
        <v>3</v>
      </c>
      <c r="C165" s="159">
        <v>2</v>
      </c>
      <c r="D165" s="159">
        <v>6</v>
      </c>
      <c r="E165" s="36" t="s">
        <v>425</v>
      </c>
      <c r="F165" s="37" t="s">
        <v>436</v>
      </c>
      <c r="G165" s="42">
        <v>5.2200000000000003E-2</v>
      </c>
      <c r="H165" s="42">
        <v>50.006999999999998</v>
      </c>
      <c r="I165" s="49">
        <f t="shared" si="207"/>
        <v>957.98850574712628</v>
      </c>
      <c r="J165" s="42">
        <v>4.015625</v>
      </c>
      <c r="K165" s="42">
        <v>7750.9979101358404</v>
      </c>
      <c r="L165" s="42">
        <v>4.015625</v>
      </c>
      <c r="M165" s="42">
        <f t="shared" ref="M165:M184" si="272">I165*L165</f>
        <v>3846.9225933908042</v>
      </c>
      <c r="N165" s="152">
        <v>76.429980276134117</v>
      </c>
      <c r="O165" s="42">
        <v>1.7059411616030944</v>
      </c>
      <c r="P165" s="42">
        <v>567.09547622304217</v>
      </c>
      <c r="Q165" s="42">
        <v>14.738623354897797</v>
      </c>
      <c r="R165" s="42">
        <v>8.5817933940305231</v>
      </c>
      <c r="S165" s="42">
        <v>0.3425872887062521</v>
      </c>
      <c r="T165" s="42">
        <v>0.17029695936374198</v>
      </c>
      <c r="U165" s="42">
        <v>2.3070330286085343</v>
      </c>
      <c r="V165" s="42" t="s">
        <v>188</v>
      </c>
      <c r="W165" s="42">
        <v>2.692226450950689</v>
      </c>
      <c r="X165" s="42">
        <v>0.5426178720703283</v>
      </c>
      <c r="Y165" s="42">
        <v>1.5958779953059432</v>
      </c>
      <c r="Z165" s="42">
        <v>15.736071839531299</v>
      </c>
      <c r="AA165" s="42">
        <v>1.3953363969996826</v>
      </c>
      <c r="AB165" s="42">
        <v>7.3642386688757958E-2</v>
      </c>
      <c r="AC165" s="42">
        <v>4.3837582119303865E-2</v>
      </c>
      <c r="AD165" s="42">
        <v>3.8762970715690522E-3</v>
      </c>
      <c r="AE165" s="42">
        <v>2.9832076714409905</v>
      </c>
      <c r="AF165" s="42">
        <v>4.4060368569473596</v>
      </c>
      <c r="AG165" s="42">
        <v>0.57922586195764125</v>
      </c>
      <c r="AH165" s="42">
        <v>2.0327446615038807</v>
      </c>
      <c r="AI165" s="42">
        <v>0.33776031079511593</v>
      </c>
      <c r="AJ165" s="42">
        <v>6.9707025677467449E-2</v>
      </c>
      <c r="AK165" s="42">
        <v>0.27584516346856019</v>
      </c>
      <c r="AL165" s="42">
        <v>4.2857463946882307E-2</v>
      </c>
      <c r="AM165" s="42">
        <v>0.26652924909155479</v>
      </c>
      <c r="AN165" s="42">
        <v>5.8088642491185914E-2</v>
      </c>
      <c r="AO165" s="42">
        <v>0.18271356771329977</v>
      </c>
      <c r="AP165" s="42">
        <v>2.8425667619095363E-2</v>
      </c>
      <c r="AQ165" s="42">
        <v>0.20316209107924602</v>
      </c>
      <c r="AR165" s="42">
        <v>3.1654156037141536E-2</v>
      </c>
      <c r="AS165" s="42">
        <v>0.42763477948059864</v>
      </c>
      <c r="AT165" s="42">
        <v>0.10879766772538821</v>
      </c>
      <c r="AU165" s="42">
        <v>0.23753032957713427</v>
      </c>
      <c r="AV165" s="166">
        <v>0.24498864352270217</v>
      </c>
      <c r="AW165" s="208"/>
      <c r="AX165" s="49">
        <v>0.111</v>
      </c>
      <c r="AY165" s="49">
        <v>2.5590000000000002</v>
      </c>
      <c r="AZ165" s="42" t="s">
        <v>119</v>
      </c>
      <c r="BA165" s="49">
        <v>7.0000000000000001E-3</v>
      </c>
      <c r="BB165" s="49" t="s">
        <v>188</v>
      </c>
      <c r="BC165" s="49">
        <v>4.2000000000000003E-2</v>
      </c>
      <c r="BD165" s="49">
        <v>83.04</v>
      </c>
      <c r="BE165" s="49">
        <v>8.0000000000000002E-3</v>
      </c>
      <c r="BF165" s="49">
        <v>1.1020000000000001</v>
      </c>
      <c r="BG165" s="49">
        <v>2.8000000000000001E-2</v>
      </c>
      <c r="BH165" s="49">
        <v>4.2190000000000003</v>
      </c>
      <c r="BI165" s="42"/>
      <c r="BJ165" s="220">
        <v>21.626999999999999</v>
      </c>
      <c r="BK165" s="139"/>
      <c r="BL165" s="43">
        <f t="shared" si="246"/>
        <v>10.10614244897458</v>
      </c>
      <c r="BM165" s="43">
        <f t="shared" si="246"/>
        <v>3359.5224699857231</v>
      </c>
      <c r="BN165" s="43">
        <f t="shared" si="246"/>
        <v>87.312874839370195</v>
      </c>
      <c r="BO165" s="43">
        <f t="shared" si="246"/>
        <v>50.839283593017562</v>
      </c>
      <c r="BP165" s="43">
        <f t="shared" si="246"/>
        <v>2.0295166203855812</v>
      </c>
      <c r="BQ165" s="43">
        <f t="shared" si="246"/>
        <v>1.0088538624274264</v>
      </c>
      <c r="BR165" s="43">
        <f t="shared" si="246"/>
        <v>13.667062467557502</v>
      </c>
      <c r="BS165" s="43" t="s">
        <v>188</v>
      </c>
      <c r="BT165" s="43">
        <f t="shared" si="247"/>
        <v>15.948981495139739</v>
      </c>
      <c r="BU165" s="43">
        <f t="shared" si="248"/>
        <v>3.2145150336539348</v>
      </c>
      <c r="BV165" s="43">
        <f t="shared" si="249"/>
        <v>9.4541187672557268</v>
      </c>
      <c r="BW165" s="43">
        <f t="shared" si="250"/>
        <v>93.221845616385366</v>
      </c>
      <c r="BX165" s="43">
        <f t="shared" si="251"/>
        <v>8.2660930574337108</v>
      </c>
      <c r="BY165" s="43">
        <f>((AB165*$K165)/1000)*($N165/100)</f>
        <v>0.43626384479736996</v>
      </c>
      <c r="BZ165" s="43">
        <f t="shared" si="252"/>
        <v>0.25969761413106779</v>
      </c>
      <c r="CA165" s="43">
        <f t="shared" si="253"/>
        <v>2.2963517887690316E-2</v>
      </c>
      <c r="CB165" s="43">
        <f t="shared" si="254"/>
        <v>17.672779320316813</v>
      </c>
      <c r="CC165" s="43">
        <f t="shared" si="255"/>
        <v>26.101742026025505</v>
      </c>
      <c r="CD165" s="43">
        <f t="shared" si="256"/>
        <v>3.4313839204003833</v>
      </c>
      <c r="CE165" s="43">
        <f t="shared" si="257"/>
        <v>12.042154544325623</v>
      </c>
      <c r="CF165" s="43">
        <f t="shared" si="258"/>
        <v>2.0009211872804</v>
      </c>
      <c r="CG165" s="43">
        <f t="shared" si="259"/>
        <v>0.41295042704099855</v>
      </c>
      <c r="CH165" s="43">
        <f t="shared" si="260"/>
        <v>1.6341305190469073</v>
      </c>
      <c r="CI165" s="43">
        <f t="shared" si="261"/>
        <v>0.25389130961701706</v>
      </c>
      <c r="CJ165" s="43">
        <f t="shared" si="262"/>
        <v>1.5789422394886634</v>
      </c>
      <c r="CK165" s="43">
        <f t="shared" si="263"/>
        <v>0.344122123843839</v>
      </c>
      <c r="CL165" s="43">
        <f t="shared" si="264"/>
        <v>1.0824109202780261</v>
      </c>
      <c r="CM165" s="43">
        <f t="shared" si="265"/>
        <v>0.16839610452673937</v>
      </c>
      <c r="CN165" s="43">
        <f t="shared" si="266"/>
        <v>1.2035497348273165</v>
      </c>
      <c r="CO165" s="43">
        <f t="shared" si="267"/>
        <v>0.18752194812674883</v>
      </c>
      <c r="CP165" s="43">
        <f t="shared" si="268"/>
        <v>2.5333452846085094</v>
      </c>
      <c r="CQ165" s="43">
        <f t="shared" si="269"/>
        <v>0.64452675912675694</v>
      </c>
      <c r="CR165" s="43">
        <f t="shared" si="270"/>
        <v>1.4071501413346548</v>
      </c>
      <c r="CS165" s="174">
        <f t="shared" si="271"/>
        <v>1.4513338358603509</v>
      </c>
      <c r="CT165" s="227"/>
      <c r="CU165" s="43">
        <f t="shared" si="242"/>
        <v>326.36244190970797</v>
      </c>
      <c r="CV165" s="43">
        <f t="shared" si="243"/>
        <v>7523.9773769994854</v>
      </c>
      <c r="CW165" s="354" t="e">
        <f t="shared" si="244"/>
        <v>#VALUE!</v>
      </c>
      <c r="CX165" s="43">
        <f t="shared" si="245"/>
        <v>20.581415255567169</v>
      </c>
      <c r="CY165" s="43" t="s">
        <v>188</v>
      </c>
      <c r="CZ165" s="43">
        <f t="shared" si="234"/>
        <v>123.48849153340304</v>
      </c>
      <c r="DA165" s="43">
        <f t="shared" si="235"/>
        <v>244154.388974614</v>
      </c>
      <c r="DB165" s="43">
        <f t="shared" si="236"/>
        <v>23.521617434933908</v>
      </c>
      <c r="DC165" s="43">
        <f t="shared" si="237"/>
        <v>3240.1028016621462</v>
      </c>
      <c r="DD165" s="43">
        <f t="shared" si="238"/>
        <v>82.325661022268676</v>
      </c>
      <c r="DE165" s="43">
        <f t="shared" si="239"/>
        <v>12404.71299474827</v>
      </c>
      <c r="DF165" s="43">
        <f t="shared" si="240"/>
        <v>0</v>
      </c>
      <c r="DG165" s="174">
        <f t="shared" si="241"/>
        <v>63587.752533164457</v>
      </c>
      <c r="DM165" s="35">
        <v>3240.1028016621462</v>
      </c>
      <c r="DN165" s="35">
        <v>1667.3753551000073</v>
      </c>
      <c r="DO165" s="35">
        <v>3359.5224699857231</v>
      </c>
    </row>
    <row r="166" spans="1:119" s="35" customFormat="1">
      <c r="A166" s="35" t="s">
        <v>275</v>
      </c>
      <c r="B166" s="159">
        <v>3</v>
      </c>
      <c r="C166" s="159">
        <v>3</v>
      </c>
      <c r="D166" s="159">
        <v>6</v>
      </c>
      <c r="E166" s="36" t="s">
        <v>425</v>
      </c>
      <c r="F166" s="37" t="s">
        <v>437</v>
      </c>
      <c r="G166" s="42">
        <v>5.3800000000000001E-2</v>
      </c>
      <c r="H166" s="42">
        <v>50.033000000000001</v>
      </c>
      <c r="I166" s="49">
        <f t="shared" si="207"/>
        <v>929.98141263940522</v>
      </c>
      <c r="J166" s="42">
        <v>4.0420168067226889</v>
      </c>
      <c r="K166" s="42">
        <v>6978.3306746934477</v>
      </c>
      <c r="L166" s="42">
        <v>4.0420168067226889</v>
      </c>
      <c r="M166" s="42">
        <f t="shared" si="272"/>
        <v>3759.0004998281838</v>
      </c>
      <c r="N166" s="152">
        <v>59.980334316617501</v>
      </c>
      <c r="O166" s="42">
        <v>1.524474094903308</v>
      </c>
      <c r="P166" s="42">
        <v>593.3355977754627</v>
      </c>
      <c r="Q166" s="42">
        <v>12.207661539180929</v>
      </c>
      <c r="R166" s="42">
        <v>6.8763114769178566</v>
      </c>
      <c r="S166" s="42">
        <v>0.27727972246608817</v>
      </c>
      <c r="T166" s="42">
        <v>0.17088471206101349</v>
      </c>
      <c r="U166" s="42">
        <v>2.2330024261857684</v>
      </c>
      <c r="V166" s="42" t="s">
        <v>188</v>
      </c>
      <c r="W166" s="42">
        <v>2.3855780250079963</v>
      </c>
      <c r="X166" s="42">
        <v>0.55361811679344564</v>
      </c>
      <c r="Y166" s="42">
        <v>1.8217657152596034</v>
      </c>
      <c r="Z166" s="42">
        <v>15.518131622414577</v>
      </c>
      <c r="AA166" s="42">
        <v>1.2092922527853531</v>
      </c>
      <c r="AB166" s="42" t="s">
        <v>188</v>
      </c>
      <c r="AC166" s="42">
        <v>1.6664336554800225E-2</v>
      </c>
      <c r="AD166" s="42">
        <v>3.1116991276453928E-3</v>
      </c>
      <c r="AE166" s="42">
        <v>3.2435443081199145</v>
      </c>
      <c r="AF166" s="42">
        <v>4.9424365972166981</v>
      </c>
      <c r="AG166" s="42">
        <v>0.64627310803940963</v>
      </c>
      <c r="AH166" s="42">
        <v>2.2644166187830641</v>
      </c>
      <c r="AI166" s="42">
        <v>0.37497063431399269</v>
      </c>
      <c r="AJ166" s="42">
        <v>7.4142330374293811E-2</v>
      </c>
      <c r="AK166" s="42">
        <v>0.31457920557457003</v>
      </c>
      <c r="AL166" s="42">
        <v>4.8655263478865396E-2</v>
      </c>
      <c r="AM166" s="42">
        <v>0.3013266996718027</v>
      </c>
      <c r="AN166" s="42">
        <v>6.5325653917174265E-2</v>
      </c>
      <c r="AO166" s="42">
        <v>0.20578725832990163</v>
      </c>
      <c r="AP166" s="42">
        <v>3.2260103119740778E-2</v>
      </c>
      <c r="AQ166" s="42">
        <v>0.22908460302909969</v>
      </c>
      <c r="AR166" s="42">
        <v>3.4963309800206392E-2</v>
      </c>
      <c r="AS166" s="42">
        <v>0.38819701661829276</v>
      </c>
      <c r="AT166" s="42">
        <v>0.11607851660903093</v>
      </c>
      <c r="AU166" s="42">
        <v>0.13337874475844486</v>
      </c>
      <c r="AV166" s="166">
        <v>0.26753544845331856</v>
      </c>
      <c r="AW166" s="208"/>
      <c r="AX166" s="49">
        <v>0.113</v>
      </c>
      <c r="AY166" s="49">
        <v>1.85</v>
      </c>
      <c r="AZ166" s="42" t="s">
        <v>119</v>
      </c>
      <c r="BA166" s="49">
        <v>5.0000000000000001E-3</v>
      </c>
      <c r="BB166" s="49" t="s">
        <v>188</v>
      </c>
      <c r="BC166" s="49">
        <v>2.5000000000000001E-2</v>
      </c>
      <c r="BD166" s="49">
        <v>81.578000000000003</v>
      </c>
      <c r="BE166" s="49">
        <v>8.9999999999999993E-3</v>
      </c>
      <c r="BF166" s="49">
        <v>1.0669999999999999</v>
      </c>
      <c r="BG166" s="49">
        <v>3.1E-2</v>
      </c>
      <c r="BH166" s="49">
        <v>3.6840000000000002</v>
      </c>
      <c r="BI166" s="42"/>
      <c r="BJ166" s="220">
        <v>16.881</v>
      </c>
      <c r="BK166" s="139"/>
      <c r="BL166" s="43">
        <f t="shared" si="246"/>
        <v>6.3808785122280858</v>
      </c>
      <c r="BM166" s="43">
        <f t="shared" si="246"/>
        <v>2483.4809453587918</v>
      </c>
      <c r="BN166" s="43">
        <f t="shared" si="246"/>
        <v>51.096706372602206</v>
      </c>
      <c r="BO166" s="43">
        <f t="shared" si="246"/>
        <v>28.781668572226856</v>
      </c>
      <c r="BP166" s="43">
        <f t="shared" si="246"/>
        <v>1.1605892345928313</v>
      </c>
      <c r="BQ166" s="43">
        <f t="shared" si="246"/>
        <v>0.71525950549364004</v>
      </c>
      <c r="BR166" s="43">
        <f t="shared" si="246"/>
        <v>9.3465131658440459</v>
      </c>
      <c r="BS166" s="43" t="s">
        <v>188</v>
      </c>
      <c r="BT166" s="43">
        <f t="shared" si="247"/>
        <v>9.9851375696761338</v>
      </c>
      <c r="BU166" s="43">
        <f t="shared" si="248"/>
        <v>2.3172384215892725</v>
      </c>
      <c r="BV166" s="43">
        <f t="shared" si="249"/>
        <v>7.6252300683083307</v>
      </c>
      <c r="BW166" s="43">
        <f t="shared" si="250"/>
        <v>64.953096251643942</v>
      </c>
      <c r="BX166" s="43">
        <f t="shared" si="251"/>
        <v>5.0616451775727782</v>
      </c>
      <c r="BY166" s="43" t="s">
        <v>188</v>
      </c>
      <c r="BZ166" s="43">
        <f t="shared" si="252"/>
        <v>6.9750681496366193E-2</v>
      </c>
      <c r="CA166" s="43">
        <f t="shared" si="253"/>
        <v>1.3024408985690716E-2</v>
      </c>
      <c r="CB166" s="43">
        <f t="shared" si="254"/>
        <v>13.576263610077804</v>
      </c>
      <c r="CC166" s="43">
        <f t="shared" si="255"/>
        <v>20.687191462725387</v>
      </c>
      <c r="CD166" s="43">
        <f t="shared" si="256"/>
        <v>2.7050575683157709</v>
      </c>
      <c r="CE166" s="43">
        <f t="shared" si="257"/>
        <v>9.4780012292970302</v>
      </c>
      <c r="CF166" s="43">
        <f t="shared" si="258"/>
        <v>1.5694868618692062</v>
      </c>
      <c r="CG166" s="43">
        <f t="shared" si="259"/>
        <v>0.31033207078658409</v>
      </c>
      <c r="CH166" s="43">
        <f t="shared" si="260"/>
        <v>1.3167109234295455</v>
      </c>
      <c r="CI166" s="43">
        <f t="shared" si="261"/>
        <v>0.20365273918201918</v>
      </c>
      <c r="CJ166" s="43">
        <f t="shared" si="262"/>
        <v>1.2612408892512952</v>
      </c>
      <c r="CK166" s="43">
        <f t="shared" si="263"/>
        <v>0.27342875997101418</v>
      </c>
      <c r="CL166" s="43">
        <f t="shared" si="264"/>
        <v>0.8613485130102424</v>
      </c>
      <c r="CM166" s="43">
        <f t="shared" si="265"/>
        <v>0.13502872858726561</v>
      </c>
      <c r="CN166" s="43">
        <f t="shared" si="266"/>
        <v>0.95886248630771109</v>
      </c>
      <c r="CO166" s="43">
        <f t="shared" si="267"/>
        <v>0.14634334093729606</v>
      </c>
      <c r="CP166" s="43">
        <f t="shared" si="268"/>
        <v>1.6248475524327115</v>
      </c>
      <c r="CQ166" s="43">
        <f t="shared" si="269"/>
        <v>0.4858612650999854</v>
      </c>
      <c r="CR166" s="43">
        <f t="shared" si="270"/>
        <v>0.55827355103144327</v>
      </c>
      <c r="CS166" s="174">
        <f t="shared" si="271"/>
        <v>1.1198033472673481</v>
      </c>
      <c r="CT166" s="227"/>
      <c r="CU166" s="43">
        <f t="shared" si="242"/>
        <v>254.77670054391021</v>
      </c>
      <c r="CV166" s="43">
        <f t="shared" si="243"/>
        <v>4171.1229735064953</v>
      </c>
      <c r="CW166" s="354" t="e">
        <f t="shared" si="244"/>
        <v>#VALUE!</v>
      </c>
      <c r="CX166" s="43">
        <f t="shared" si="245"/>
        <v>11.273305333801339</v>
      </c>
      <c r="CY166" s="43" t="s">
        <v>188</v>
      </c>
      <c r="CZ166" s="43">
        <f t="shared" si="234"/>
        <v>56.366526669006696</v>
      </c>
      <c r="DA166" s="43">
        <f t="shared" si="235"/>
        <v>183930.74050416911</v>
      </c>
      <c r="DB166" s="43">
        <f t="shared" si="236"/>
        <v>20.291949600842408</v>
      </c>
      <c r="DC166" s="43">
        <f t="shared" si="237"/>
        <v>2405.7233582332051</v>
      </c>
      <c r="DD166" s="43">
        <f t="shared" si="238"/>
        <v>69.894493069568298</v>
      </c>
      <c r="DE166" s="43">
        <f t="shared" si="239"/>
        <v>8306.1713699448264</v>
      </c>
      <c r="DF166" s="43">
        <f t="shared" si="240"/>
        <v>0</v>
      </c>
      <c r="DG166" s="174">
        <f t="shared" si="241"/>
        <v>38060.933467980074</v>
      </c>
      <c r="DM166" s="35">
        <v>2405.7233582332051</v>
      </c>
      <c r="DN166" s="35">
        <v>1337.7706718272659</v>
      </c>
      <c r="DO166" s="35">
        <v>2483.4809453587918</v>
      </c>
    </row>
    <row r="167" spans="1:119" s="35" customFormat="1">
      <c r="A167" s="35" t="s">
        <v>279</v>
      </c>
      <c r="B167" s="159">
        <v>4</v>
      </c>
      <c r="C167" s="159">
        <v>1</v>
      </c>
      <c r="D167" s="159">
        <v>6</v>
      </c>
      <c r="E167" s="36" t="s">
        <v>425</v>
      </c>
      <c r="F167" s="37" t="s">
        <v>438</v>
      </c>
      <c r="G167" s="42">
        <v>5.2999999999999999E-2</v>
      </c>
      <c r="H167" s="42">
        <v>50.006999999999998</v>
      </c>
      <c r="I167" s="49">
        <f t="shared" si="207"/>
        <v>943.52830188679241</v>
      </c>
      <c r="J167" s="42">
        <v>4.0173448965977316</v>
      </c>
      <c r="K167" s="42">
        <v>7522.120888955179</v>
      </c>
      <c r="L167" s="42">
        <v>4.0173448965977316</v>
      </c>
      <c r="M167" s="42">
        <f t="shared" si="272"/>
        <v>3790.4786083804293</v>
      </c>
      <c r="N167" s="152">
        <v>59.381237524950116</v>
      </c>
      <c r="O167" s="42">
        <v>1.9757642819502992</v>
      </c>
      <c r="P167" s="42">
        <v>645.71898700439283</v>
      </c>
      <c r="Q167" s="42">
        <v>16.695363403698259</v>
      </c>
      <c r="R167" s="42">
        <v>10.699559980331475</v>
      </c>
      <c r="S167" s="42">
        <v>0.70733980098379234</v>
      </c>
      <c r="T167" s="42">
        <v>1.953009142358574</v>
      </c>
      <c r="U167" s="42">
        <v>4.4554190039720982</v>
      </c>
      <c r="V167" s="42">
        <v>2.8577609061246654</v>
      </c>
      <c r="W167" s="42">
        <v>3.653209699265322</v>
      </c>
      <c r="X167" s="42">
        <v>0.82563591319691554</v>
      </c>
      <c r="Y167" s="42">
        <v>2.666069930855504</v>
      </c>
      <c r="Z167" s="42">
        <v>14.852819810541575</v>
      </c>
      <c r="AA167" s="42">
        <v>1.8310087253721434</v>
      </c>
      <c r="AB167" s="42">
        <v>0.29087112891626316</v>
      </c>
      <c r="AC167" s="42">
        <v>4.3945830762450462E-2</v>
      </c>
      <c r="AD167" s="42">
        <v>3.6839822001675073E-3</v>
      </c>
      <c r="AE167" s="42">
        <v>5.3733560433243461</v>
      </c>
      <c r="AF167" s="42">
        <v>8.3558805256489492</v>
      </c>
      <c r="AG167" s="42">
        <v>1.0353713964803601</v>
      </c>
      <c r="AH167" s="42">
        <v>3.6033837657066559</v>
      </c>
      <c r="AI167" s="42">
        <v>0.59720025650075892</v>
      </c>
      <c r="AJ167" s="42">
        <v>0.1225384512238709</v>
      </c>
      <c r="AK167" s="42">
        <v>0.50365037451215655</v>
      </c>
      <c r="AL167" s="42">
        <v>7.4980384622904184E-2</v>
      </c>
      <c r="AM167" s="42">
        <v>0.44813530576373883</v>
      </c>
      <c r="AN167" s="42">
        <v>9.5819656079017587E-2</v>
      </c>
      <c r="AO167" s="42">
        <v>0.29556150303136852</v>
      </c>
      <c r="AP167" s="42">
        <v>4.5950530752175825E-2</v>
      </c>
      <c r="AQ167" s="42">
        <v>0.31828474284565395</v>
      </c>
      <c r="AR167" s="42">
        <v>4.9109433615217732E-2</v>
      </c>
      <c r="AS167" s="42">
        <v>0.40976584956402745</v>
      </c>
      <c r="AT167" s="42">
        <v>0.14514398784519297</v>
      </c>
      <c r="AU167" s="42">
        <v>0.21396633530210554</v>
      </c>
      <c r="AV167" s="166">
        <v>0.39415684900215192</v>
      </c>
      <c r="AW167" s="208"/>
      <c r="AX167" s="49">
        <v>0.121</v>
      </c>
      <c r="AY167" s="49">
        <v>2.8069999999999999</v>
      </c>
      <c r="AZ167" s="42" t="s">
        <v>119</v>
      </c>
      <c r="BA167" s="49">
        <v>1.0999999999999999E-2</v>
      </c>
      <c r="BB167" s="49" t="s">
        <v>188</v>
      </c>
      <c r="BC167" s="49">
        <v>5.7000000000000002E-2</v>
      </c>
      <c r="BD167" s="49">
        <v>80.858000000000004</v>
      </c>
      <c r="BE167" s="49">
        <v>1.2999999999999999E-2</v>
      </c>
      <c r="BF167" s="49">
        <v>0.90600000000000003</v>
      </c>
      <c r="BG167" s="49">
        <v>3.9E-2</v>
      </c>
      <c r="BH167" s="49">
        <v>6.8970000000000002</v>
      </c>
      <c r="BI167" s="42"/>
      <c r="BJ167" s="220">
        <v>19.088999999999999</v>
      </c>
      <c r="BK167" s="139"/>
      <c r="BL167" s="43">
        <f t="shared" si="246"/>
        <v>8.8252025721171439</v>
      </c>
      <c r="BM167" s="43">
        <f t="shared" si="246"/>
        <v>2884.2513841534233</v>
      </c>
      <c r="BN167" s="43">
        <f t="shared" si="246"/>
        <v>74.573655065424788</v>
      </c>
      <c r="BO167" s="43">
        <f t="shared" si="246"/>
        <v>47.792029201851058</v>
      </c>
      <c r="BP167" s="43">
        <f t="shared" si="246"/>
        <v>3.159494828422059</v>
      </c>
      <c r="BQ167" s="43">
        <f t="shared" si="246"/>
        <v>8.7235615422188069</v>
      </c>
      <c r="BR167" s="43">
        <f t="shared" si="246"/>
        <v>19.901146919662388</v>
      </c>
      <c r="BS167" s="43">
        <f t="shared" ref="BS167:BS184" si="273">((V167*$K167)/1000)*($N167/100)</f>
        <v>12.764842005510879</v>
      </c>
      <c r="BT167" s="43">
        <f t="shared" si="247"/>
        <v>16.317895777837851</v>
      </c>
      <c r="BU167" s="43">
        <f t="shared" si="248"/>
        <v>3.6878914409694739</v>
      </c>
      <c r="BV167" s="43">
        <f t="shared" si="249"/>
        <v>11.908610468453663</v>
      </c>
      <c r="BW167" s="43">
        <f t="shared" si="250"/>
        <v>66.343513136999462</v>
      </c>
      <c r="BX167" s="43">
        <f t="shared" si="251"/>
        <v>8.1786188060715528</v>
      </c>
      <c r="BY167" s="43">
        <f>((AB167*$K167)/1000)*($N167/100)</f>
        <v>1.2992423532085071</v>
      </c>
      <c r="BZ167" s="43">
        <f t="shared" si="252"/>
        <v>0.19629409349164381</v>
      </c>
      <c r="CA167" s="43">
        <f t="shared" si="253"/>
        <v>1.6455348183771805E-2</v>
      </c>
      <c r="CB167" s="43">
        <f t="shared" si="254"/>
        <v>24.001322428826104</v>
      </c>
      <c r="CC167" s="43">
        <f t="shared" si="255"/>
        <v>37.323449452415836</v>
      </c>
      <c r="CD167" s="43">
        <f t="shared" si="256"/>
        <v>4.6247228957370359</v>
      </c>
      <c r="CE167" s="43">
        <f t="shared" si="257"/>
        <v>16.095336861768153</v>
      </c>
      <c r="CF167" s="43">
        <f t="shared" si="258"/>
        <v>2.6675313891883055</v>
      </c>
      <c r="CG167" s="43">
        <f t="shared" si="259"/>
        <v>0.54734598899453135</v>
      </c>
      <c r="CH167" s="43">
        <f t="shared" si="260"/>
        <v>2.2496694677590376</v>
      </c>
      <c r="CI167" s="43">
        <f t="shared" si="261"/>
        <v>0.33491701883546471</v>
      </c>
      <c r="CJ167" s="43">
        <f t="shared" si="262"/>
        <v>2.0016987295563107</v>
      </c>
      <c r="CK167" s="43">
        <f t="shared" si="263"/>
        <v>0.42800038598389756</v>
      </c>
      <c r="CL167" s="43">
        <f t="shared" si="264"/>
        <v>1.3201929808127066</v>
      </c>
      <c r="CM167" s="43">
        <f t="shared" si="265"/>
        <v>0.20524854401353684</v>
      </c>
      <c r="CN167" s="43">
        <f t="shared" si="266"/>
        <v>1.4216915230669043</v>
      </c>
      <c r="CO167" s="43">
        <f t="shared" si="267"/>
        <v>0.21935850537211907</v>
      </c>
      <c r="CP167" s="43">
        <f t="shared" si="268"/>
        <v>1.8303127870945031</v>
      </c>
      <c r="CQ167" s="43">
        <f t="shared" si="269"/>
        <v>0.64831878304547585</v>
      </c>
      <c r="CR167" s="43">
        <f t="shared" si="270"/>
        <v>0.95572952194006799</v>
      </c>
      <c r="CS167" s="174">
        <f t="shared" si="271"/>
        <v>1.7605916198655536</v>
      </c>
      <c r="CT167" s="227"/>
      <c r="CU167" s="43">
        <f t="shared" si="242"/>
        <v>272.35080579875154</v>
      </c>
      <c r="CV167" s="43">
        <f t="shared" si="243"/>
        <v>6318.088527909882</v>
      </c>
      <c r="CW167" s="354" t="e">
        <f t="shared" si="244"/>
        <v>#VALUE!</v>
      </c>
      <c r="CX167" s="43">
        <f t="shared" si="245"/>
        <v>24.759164163522868</v>
      </c>
      <c r="CY167" s="43" t="s">
        <v>188</v>
      </c>
      <c r="CZ167" s="43">
        <f t="shared" si="234"/>
        <v>128.29748702916396</v>
      </c>
      <c r="DA167" s="43">
        <f t="shared" si="235"/>
        <v>181997.86326673932</v>
      </c>
      <c r="DB167" s="43">
        <f t="shared" si="236"/>
        <v>29.260830375072484</v>
      </c>
      <c r="DC167" s="43">
        <f t="shared" si="237"/>
        <v>2039.2547938319744</v>
      </c>
      <c r="DD167" s="43">
        <f t="shared" si="238"/>
        <v>87.782491125217447</v>
      </c>
      <c r="DE167" s="43">
        <f t="shared" si="239"/>
        <v>15523.995930528839</v>
      </c>
      <c r="DF167" s="43">
        <f t="shared" si="240"/>
        <v>0</v>
      </c>
      <c r="DG167" s="174">
        <f t="shared" si="241"/>
        <v>42966.153156135275</v>
      </c>
      <c r="DM167" s="35">
        <v>2039.2547938319744</v>
      </c>
      <c r="DN167" s="35">
        <v>1453.4056729768595</v>
      </c>
      <c r="DO167" s="35">
        <v>2884.2513841534233</v>
      </c>
    </row>
    <row r="168" spans="1:119" s="35" customFormat="1">
      <c r="A168" s="35" t="s">
        <v>279</v>
      </c>
      <c r="B168" s="159">
        <v>4</v>
      </c>
      <c r="C168" s="159">
        <v>2</v>
      </c>
      <c r="D168" s="159">
        <v>6</v>
      </c>
      <c r="E168" s="36" t="s">
        <v>425</v>
      </c>
      <c r="F168" s="37" t="s">
        <v>439</v>
      </c>
      <c r="G168" s="42">
        <v>5.4800000000000001E-2</v>
      </c>
      <c r="H168" s="42">
        <v>50.1</v>
      </c>
      <c r="I168" s="49">
        <f t="shared" si="207"/>
        <v>914.23357664233572</v>
      </c>
      <c r="J168" s="42">
        <v>3.9607072691552063</v>
      </c>
      <c r="K168" s="42">
        <v>7231.327407004148</v>
      </c>
      <c r="L168" s="42">
        <v>3.9607072691552063</v>
      </c>
      <c r="M168" s="42">
        <f t="shared" si="272"/>
        <v>3621.0115727130624</v>
      </c>
      <c r="N168" s="152">
        <v>64.566929133858281</v>
      </c>
      <c r="O168" s="42">
        <v>1.9626268617682026</v>
      </c>
      <c r="P168" s="42">
        <v>634.80918068928997</v>
      </c>
      <c r="Q168" s="42">
        <v>16.900364601874774</v>
      </c>
      <c r="R168" s="42">
        <v>10.592074398959491</v>
      </c>
      <c r="S168" s="42">
        <v>0.71251104232945128</v>
      </c>
      <c r="T168" s="42">
        <v>1.1430483279671917</v>
      </c>
      <c r="U168" s="42">
        <v>3.7223085423228457</v>
      </c>
      <c r="V168" s="42">
        <v>2.7438248489338215</v>
      </c>
      <c r="W168" s="42">
        <v>3.7108589847174192</v>
      </c>
      <c r="X168" s="42">
        <v>0.82062276995594019</v>
      </c>
      <c r="Y168" s="42">
        <v>2.6232657790718918</v>
      </c>
      <c r="Z168" s="42">
        <v>15.300994451729688</v>
      </c>
      <c r="AA168" s="42">
        <v>1.8445856488722954</v>
      </c>
      <c r="AB168" s="42">
        <v>0.3103731166601828</v>
      </c>
      <c r="AC168" s="42">
        <v>9.9536204617613921E-2</v>
      </c>
      <c r="AD168" s="42">
        <v>5.1197931363190681E-3</v>
      </c>
      <c r="AE168" s="42">
        <v>5.3410781507742362</v>
      </c>
      <c r="AF168" s="42">
        <v>8.1926615944506587</v>
      </c>
      <c r="AG168" s="42">
        <v>1.0158943479418137</v>
      </c>
      <c r="AH168" s="42">
        <v>3.5693521807756219</v>
      </c>
      <c r="AI168" s="42">
        <v>0.58403855828896534</v>
      </c>
      <c r="AJ168" s="42">
        <v>0.11901081441632395</v>
      </c>
      <c r="AK168" s="42">
        <v>0.49899827976797761</v>
      </c>
      <c r="AL168" s="42">
        <v>7.3881504458055802E-2</v>
      </c>
      <c r="AM168" s="42">
        <v>0.44373676605677659</v>
      </c>
      <c r="AN168" s="42">
        <v>9.5190080014288803E-2</v>
      </c>
      <c r="AO168" s="42">
        <v>0.30010550835114674</v>
      </c>
      <c r="AP168" s="42">
        <v>4.5830692949760499E-2</v>
      </c>
      <c r="AQ168" s="42">
        <v>0.31400409994689676</v>
      </c>
      <c r="AR168" s="42">
        <v>4.8940242689602675E-2</v>
      </c>
      <c r="AS168" s="42">
        <v>0.41796755694501442</v>
      </c>
      <c r="AT168" s="42">
        <v>0.15937149119856697</v>
      </c>
      <c r="AU168" s="42">
        <v>0.2273079095900768</v>
      </c>
      <c r="AV168" s="166">
        <v>0.39533505171453909</v>
      </c>
      <c r="AW168" s="208"/>
      <c r="AX168" s="49">
        <v>0.13300000000000001</v>
      </c>
      <c r="AY168" s="49">
        <v>3.157</v>
      </c>
      <c r="AZ168" s="42" t="s">
        <v>119</v>
      </c>
      <c r="BA168" s="49">
        <v>1.2E-2</v>
      </c>
      <c r="BB168" s="49" t="s">
        <v>188</v>
      </c>
      <c r="BC168" s="49">
        <v>5.5E-2</v>
      </c>
      <c r="BD168" s="49">
        <v>91.155000000000001</v>
      </c>
      <c r="BE168" s="49">
        <v>1.4999999999999999E-2</v>
      </c>
      <c r="BF168" s="49">
        <v>0.99</v>
      </c>
      <c r="BG168" s="49">
        <v>4.7E-2</v>
      </c>
      <c r="BH168" s="49">
        <v>10.129</v>
      </c>
      <c r="BI168" s="42"/>
      <c r="BJ168" s="220">
        <v>22.247</v>
      </c>
      <c r="BK168" s="139"/>
      <c r="BL168" s="43">
        <f t="shared" si="246"/>
        <v>9.1635951814851158</v>
      </c>
      <c r="BM168" s="43">
        <f t="shared" si="246"/>
        <v>2963.9532927242335</v>
      </c>
      <c r="BN168" s="43">
        <f t="shared" si="246"/>
        <v>78.908580458108545</v>
      </c>
      <c r="BO168" s="43">
        <f t="shared" si="246"/>
        <v>49.454883052395807</v>
      </c>
      <c r="BP168" s="43">
        <f t="shared" si="246"/>
        <v>3.3267468622959413</v>
      </c>
      <c r="BQ168" s="43">
        <f t="shared" si="246"/>
        <v>5.336945271873013</v>
      </c>
      <c r="BR168" s="43">
        <f t="shared" si="246"/>
        <v>17.379629967817625</v>
      </c>
      <c r="BS168" s="43">
        <f t="shared" si="273"/>
        <v>12.811044551727257</v>
      </c>
      <c r="BT168" s="43">
        <f t="shared" si="247"/>
        <v>17.326171456193723</v>
      </c>
      <c r="BU168" s="43">
        <f t="shared" si="248"/>
        <v>3.8315254962985219</v>
      </c>
      <c r="BV168" s="43">
        <f t="shared" si="249"/>
        <v>12.248148703722917</v>
      </c>
      <c r="BW168" s="43">
        <f t="shared" si="250"/>
        <v>71.441047588372669</v>
      </c>
      <c r="BX168" s="43">
        <f t="shared" si="251"/>
        <v>8.6124553235831076</v>
      </c>
      <c r="BY168" s="43">
        <f>((AB168*$K168)/1000)*($N168/100)</f>
        <v>1.4491463719840176</v>
      </c>
      <c r="BZ168" s="43">
        <f t="shared" si="252"/>
        <v>0.46473912223718911</v>
      </c>
      <c r="CA168" s="43">
        <f t="shared" si="253"/>
        <v>2.3904549880615564E-2</v>
      </c>
      <c r="CB168" s="43">
        <f t="shared" si="254"/>
        <v>24.937739801581671</v>
      </c>
      <c r="CC168" s="43">
        <f t="shared" si="255"/>
        <v>38.25191419361758</v>
      </c>
      <c r="CD168" s="43">
        <f t="shared" si="256"/>
        <v>4.7432574846705844</v>
      </c>
      <c r="CE168" s="43">
        <f t="shared" si="257"/>
        <v>16.665469673288257</v>
      </c>
      <c r="CF168" s="43">
        <f t="shared" si="258"/>
        <v>2.7269029191399934</v>
      </c>
      <c r="CG168" s="43">
        <f t="shared" si="259"/>
        <v>0.55566697204353654</v>
      </c>
      <c r="CH168" s="43">
        <f t="shared" si="260"/>
        <v>2.3298459432739866</v>
      </c>
      <c r="CI168" s="43">
        <f t="shared" si="261"/>
        <v>0.34495614599035851</v>
      </c>
      <c r="CJ168" s="43">
        <f t="shared" si="262"/>
        <v>2.0718273913882213</v>
      </c>
      <c r="CK168" s="43">
        <f t="shared" si="263"/>
        <v>0.44444686635861463</v>
      </c>
      <c r="CL168" s="43">
        <f t="shared" si="264"/>
        <v>1.4012064360446455</v>
      </c>
      <c r="CM168" s="43">
        <f t="shared" si="265"/>
        <v>0.21398561553375423</v>
      </c>
      <c r="CN168" s="43">
        <f t="shared" si="266"/>
        <v>1.4660996001285711</v>
      </c>
      <c r="CO168" s="43">
        <f t="shared" si="267"/>
        <v>0.22850424643995418</v>
      </c>
      <c r="CP168" s="43">
        <f t="shared" si="268"/>
        <v>1.9515097675712925</v>
      </c>
      <c r="CQ168" s="43">
        <f t="shared" si="269"/>
        <v>0.74411283023892982</v>
      </c>
      <c r="CR168" s="43">
        <f t="shared" si="270"/>
        <v>1.0613110956590439</v>
      </c>
      <c r="CS168" s="174">
        <f t="shared" si="271"/>
        <v>1.8458375585972082</v>
      </c>
      <c r="CT168" s="227"/>
      <c r="CU168" s="43">
        <f t="shared" si="242"/>
        <v>310.95080481896593</v>
      </c>
      <c r="CV168" s="43">
        <f t="shared" si="243"/>
        <v>7380.9901564922957</v>
      </c>
      <c r="CW168" s="354" t="e">
        <f t="shared" si="244"/>
        <v>#VALUE!</v>
      </c>
      <c r="CX168" s="43">
        <f t="shared" si="245"/>
        <v>28.055711712989407</v>
      </c>
      <c r="CY168" s="43" t="s">
        <v>188</v>
      </c>
      <c r="CZ168" s="43">
        <f t="shared" si="234"/>
        <v>128.58867868453478</v>
      </c>
      <c r="DA168" s="43">
        <f t="shared" si="235"/>
        <v>213118.20009979577</v>
      </c>
      <c r="DB168" s="43">
        <f t="shared" si="236"/>
        <v>35.069639641236755</v>
      </c>
      <c r="DC168" s="43">
        <f t="shared" si="237"/>
        <v>2314.5962163216259</v>
      </c>
      <c r="DD168" s="43">
        <f t="shared" si="238"/>
        <v>109.88487087587517</v>
      </c>
      <c r="DE168" s="43">
        <f t="shared" si="239"/>
        <v>23681.358661739137</v>
      </c>
      <c r="DF168" s="43">
        <f t="shared" si="240"/>
        <v>0</v>
      </c>
      <c r="DG168" s="174">
        <f t="shared" si="241"/>
        <v>52012.951539906273</v>
      </c>
      <c r="DM168" s="35">
        <v>2314.5962163216259</v>
      </c>
      <c r="DN168" s="35">
        <v>1484.1686138481432</v>
      </c>
      <c r="DO168" s="35">
        <v>2963.9532927242335</v>
      </c>
    </row>
    <row r="169" spans="1:119" s="35" customFormat="1">
      <c r="A169" s="35" t="s">
        <v>279</v>
      </c>
      <c r="B169" s="159">
        <v>4</v>
      </c>
      <c r="C169" s="159">
        <v>3</v>
      </c>
      <c r="D169" s="159">
        <v>6</v>
      </c>
      <c r="E169" s="36" t="s">
        <v>425</v>
      </c>
      <c r="F169" s="37" t="s">
        <v>440</v>
      </c>
      <c r="G169" s="42">
        <v>5.1400000000000001E-2</v>
      </c>
      <c r="H169" s="42">
        <v>50.113</v>
      </c>
      <c r="I169" s="49">
        <f t="shared" si="207"/>
        <v>974.96108949416339</v>
      </c>
      <c r="J169" s="42">
        <v>4.200378071833649</v>
      </c>
      <c r="K169" s="42">
        <v>7658.7763709873534</v>
      </c>
      <c r="L169" s="42">
        <v>4.200378071833649</v>
      </c>
      <c r="M169" s="42">
        <f t="shared" si="272"/>
        <v>4095.2051812023278</v>
      </c>
      <c r="N169" s="152">
        <v>61.232604373757418</v>
      </c>
      <c r="O169" s="42">
        <v>1.8977686186777463</v>
      </c>
      <c r="P169" s="42">
        <v>628.68701781478057</v>
      </c>
      <c r="Q169" s="42">
        <v>16.169378252732969</v>
      </c>
      <c r="R169" s="42">
        <v>10.936827512605316</v>
      </c>
      <c r="S169" s="42">
        <v>0.65729354987801969</v>
      </c>
      <c r="T169" s="42">
        <v>2.5185226255121345</v>
      </c>
      <c r="U169" s="42">
        <v>2.7544751716450881</v>
      </c>
      <c r="V169" s="42">
        <v>2.1635547798492696</v>
      </c>
      <c r="W169" s="42">
        <v>3.5124525931705972</v>
      </c>
      <c r="X169" s="42">
        <v>0.8208686954031732</v>
      </c>
      <c r="Y169" s="42">
        <v>2.6667598474674912</v>
      </c>
      <c r="Z169" s="42">
        <v>12.525825786842379</v>
      </c>
      <c r="AA169" s="42">
        <v>1.5338059885875053</v>
      </c>
      <c r="AB169" s="42">
        <v>0.43599382141850623</v>
      </c>
      <c r="AC169" s="42">
        <v>0.11163521292719678</v>
      </c>
      <c r="AD169" s="42">
        <v>2.9547015435041932E-3</v>
      </c>
      <c r="AE169" s="42">
        <v>5.3574746400098787</v>
      </c>
      <c r="AF169" s="42">
        <v>8.3039670145654387</v>
      </c>
      <c r="AG169" s="42">
        <v>1.0264520015977121</v>
      </c>
      <c r="AH169" s="42">
        <v>3.603097373581118</v>
      </c>
      <c r="AI169" s="42">
        <v>0.59259886234808812</v>
      </c>
      <c r="AJ169" s="42">
        <v>0.11892635531604</v>
      </c>
      <c r="AK169" s="42">
        <v>0.49788445333412129</v>
      </c>
      <c r="AL169" s="42">
        <v>7.4062613447517245E-2</v>
      </c>
      <c r="AM169" s="42">
        <v>0.45160256891845257</v>
      </c>
      <c r="AN169" s="42">
        <v>9.5589050834446979E-2</v>
      </c>
      <c r="AO169" s="42">
        <v>0.29745304105171999</v>
      </c>
      <c r="AP169" s="42">
        <v>4.6541952306965943E-2</v>
      </c>
      <c r="AQ169" s="42">
        <v>0.32238223122147597</v>
      </c>
      <c r="AR169" s="42">
        <v>4.9588477622212433E-2</v>
      </c>
      <c r="AS169" s="42">
        <v>0.33226063374793996</v>
      </c>
      <c r="AT169" s="42">
        <v>0.13831317806955401</v>
      </c>
      <c r="AU169" s="42">
        <v>0.25556828041969126</v>
      </c>
      <c r="AV169" s="166">
        <v>0.39865729425251228</v>
      </c>
      <c r="AW169" s="208"/>
      <c r="AX169" s="49">
        <v>0.114</v>
      </c>
      <c r="AY169" s="49">
        <v>2.6030000000000002</v>
      </c>
      <c r="AZ169" s="42" t="s">
        <v>119</v>
      </c>
      <c r="BA169" s="49">
        <v>0.01</v>
      </c>
      <c r="BB169" s="49" t="s">
        <v>188</v>
      </c>
      <c r="BC169" s="49">
        <v>3.1E-2</v>
      </c>
      <c r="BD169" s="49">
        <v>75.037000000000006</v>
      </c>
      <c r="BE169" s="49">
        <v>1.2999999999999999E-2</v>
      </c>
      <c r="BF169" s="49">
        <v>0.86199999999999999</v>
      </c>
      <c r="BG169" s="49">
        <v>3.2000000000000001E-2</v>
      </c>
      <c r="BH169" s="49">
        <v>6.133</v>
      </c>
      <c r="BI169" s="42"/>
      <c r="BJ169" s="220">
        <v>17.704999999999998</v>
      </c>
      <c r="BK169" s="139"/>
      <c r="BL169" s="43">
        <f t="shared" si="246"/>
        <v>8.899905208615845</v>
      </c>
      <c r="BM169" s="43">
        <f t="shared" si="246"/>
        <v>2948.3335372767274</v>
      </c>
      <c r="BN169" s="43">
        <f t="shared" si="246"/>
        <v>75.829019573441528</v>
      </c>
      <c r="BO169" s="43">
        <f t="shared" si="246"/>
        <v>51.290092578824307</v>
      </c>
      <c r="BP169" s="43">
        <f t="shared" si="246"/>
        <v>3.0824886820105699</v>
      </c>
      <c r="BQ169" s="43">
        <f t="shared" si="246"/>
        <v>11.811035556288989</v>
      </c>
      <c r="BR169" s="43">
        <f t="shared" si="246"/>
        <v>12.917574716883799</v>
      </c>
      <c r="BS169" s="43">
        <f t="shared" si="273"/>
        <v>10.146354125995758</v>
      </c>
      <c r="BT169" s="43">
        <f t="shared" si="247"/>
        <v>16.472237353548248</v>
      </c>
      <c r="BU169" s="43">
        <f t="shared" si="248"/>
        <v>3.8496018460346058</v>
      </c>
      <c r="BV169" s="43">
        <f t="shared" si="249"/>
        <v>12.506218947355087</v>
      </c>
      <c r="BW169" s="43">
        <f t="shared" si="250"/>
        <v>58.741967311170391</v>
      </c>
      <c r="BX169" s="43">
        <f t="shared" si="251"/>
        <v>7.1930412235118215</v>
      </c>
      <c r="BY169" s="43">
        <f>((AB169*$K169)/1000)*($N169/100)</f>
        <v>2.0446663750138612</v>
      </c>
      <c r="BZ169" s="43">
        <f t="shared" si="252"/>
        <v>0.5235321119852534</v>
      </c>
      <c r="CA169" s="43">
        <f t="shared" si="253"/>
        <v>1.3856569972824266E-2</v>
      </c>
      <c r="CB169" s="43">
        <f t="shared" si="254"/>
        <v>25.124778639701905</v>
      </c>
      <c r="CC169" s="43">
        <f t="shared" si="255"/>
        <v>38.942850333671046</v>
      </c>
      <c r="CD169" s="43">
        <f t="shared" si="256"/>
        <v>4.8137193467655699</v>
      </c>
      <c r="CE169" s="43">
        <f t="shared" si="257"/>
        <v>16.897331300918669</v>
      </c>
      <c r="CF169" s="43">
        <f t="shared" si="258"/>
        <v>2.7790920609205978</v>
      </c>
      <c r="CG169" s="43">
        <f t="shared" si="259"/>
        <v>0.55772515084393015</v>
      </c>
      <c r="CH169" s="43">
        <f t="shared" si="260"/>
        <v>2.3349129055598707</v>
      </c>
      <c r="CI169" s="43">
        <f t="shared" si="261"/>
        <v>0.34732908569460791</v>
      </c>
      <c r="CJ169" s="43">
        <f t="shared" si="262"/>
        <v>2.1178662223543294</v>
      </c>
      <c r="CK169" s="43">
        <f t="shared" si="263"/>
        <v>0.44828093532333813</v>
      </c>
      <c r="CL169" s="43">
        <f t="shared" si="264"/>
        <v>1.3949560780593537</v>
      </c>
      <c r="CM169" s="43">
        <f t="shared" si="265"/>
        <v>0.21826631533433191</v>
      </c>
      <c r="CN169" s="43">
        <f t="shared" si="266"/>
        <v>1.5118657093256616</v>
      </c>
      <c r="CO169" s="43">
        <f t="shared" si="267"/>
        <v>0.23255350833272473</v>
      </c>
      <c r="CP169" s="43">
        <f t="shared" si="268"/>
        <v>1.5581921398677241</v>
      </c>
      <c r="CQ169" s="43">
        <f t="shared" si="269"/>
        <v>0.64864291769093807</v>
      </c>
      <c r="CR169" s="43">
        <f t="shared" si="270"/>
        <v>1.1985304465878284</v>
      </c>
      <c r="CS169" s="174">
        <f t="shared" si="271"/>
        <v>1.8695704495538978</v>
      </c>
      <c r="CT169" s="227"/>
      <c r="CU169" s="43">
        <f t="shared" si="242"/>
        <v>285.86648970651305</v>
      </c>
      <c r="CV169" s="43">
        <f t="shared" si="243"/>
        <v>6527.2848482987147</v>
      </c>
      <c r="CW169" s="354" t="e">
        <f t="shared" si="244"/>
        <v>#VALUE!</v>
      </c>
      <c r="CX169" s="43">
        <f t="shared" si="245"/>
        <v>25.07600786899237</v>
      </c>
      <c r="CY169" s="43" t="s">
        <v>188</v>
      </c>
      <c r="CZ169" s="43">
        <f t="shared" si="234"/>
        <v>77.735624393876336</v>
      </c>
      <c r="DA169" s="43">
        <f t="shared" si="235"/>
        <v>188162.84024655807</v>
      </c>
      <c r="DB169" s="43">
        <f t="shared" si="236"/>
        <v>32.598810229690073</v>
      </c>
      <c r="DC169" s="43">
        <f t="shared" si="237"/>
        <v>2161.551878307142</v>
      </c>
      <c r="DD169" s="43">
        <f t="shared" si="238"/>
        <v>80.243225180775582</v>
      </c>
      <c r="DE169" s="43">
        <f t="shared" si="239"/>
        <v>15379.115626053021</v>
      </c>
      <c r="DF169" s="43">
        <f t="shared" si="240"/>
        <v>0</v>
      </c>
      <c r="DG169" s="174">
        <f t="shared" si="241"/>
        <v>44397.071932050982</v>
      </c>
      <c r="DM169" s="35">
        <v>2161.551878307142</v>
      </c>
      <c r="DN169" s="35">
        <v>1576.4960605856784</v>
      </c>
      <c r="DO169" s="35">
        <v>2948.3335372767274</v>
      </c>
    </row>
    <row r="170" spans="1:119" s="35" customFormat="1">
      <c r="A170" s="35" t="s">
        <v>283</v>
      </c>
      <c r="B170" s="159">
        <v>5</v>
      </c>
      <c r="C170" s="159">
        <v>1</v>
      </c>
      <c r="D170" s="159">
        <v>6</v>
      </c>
      <c r="E170" s="36" t="s">
        <v>425</v>
      </c>
      <c r="F170" s="37" t="s">
        <v>441</v>
      </c>
      <c r="G170" s="42">
        <v>0.05</v>
      </c>
      <c r="H170" s="42">
        <v>50.051000000000002</v>
      </c>
      <c r="I170" s="49">
        <f t="shared" si="207"/>
        <v>1001.02</v>
      </c>
      <c r="J170" s="42">
        <v>3.9703947368421053</v>
      </c>
      <c r="K170" s="42">
        <v>7983.3822772277217</v>
      </c>
      <c r="L170" s="42">
        <v>3.9703947368421053</v>
      </c>
      <c r="M170" s="42">
        <f t="shared" si="272"/>
        <v>3974.444539473684</v>
      </c>
      <c r="N170" s="152">
        <v>64.257425742574256</v>
      </c>
      <c r="O170" s="42">
        <v>1.2047877723754246</v>
      </c>
      <c r="P170" s="42">
        <v>523.27339855870514</v>
      </c>
      <c r="Q170" s="42">
        <v>7.3671603727216004</v>
      </c>
      <c r="R170" s="42">
        <v>4.6226545244562809</v>
      </c>
      <c r="S170" s="42">
        <v>0.12983256905288154</v>
      </c>
      <c r="T170" s="42" t="s">
        <v>188</v>
      </c>
      <c r="U170" s="42">
        <v>0.42179538539005662</v>
      </c>
      <c r="V170" s="42">
        <v>1.6028718238498298</v>
      </c>
      <c r="W170" s="42">
        <v>1.6561585408464885</v>
      </c>
      <c r="X170" s="42">
        <v>0.43941735329130238</v>
      </c>
      <c r="Y170" s="42">
        <v>1.7306688647278319</v>
      </c>
      <c r="Z170" s="42">
        <v>12.486622126114359</v>
      </c>
      <c r="AA170" s="42">
        <v>1.0584650458334424</v>
      </c>
      <c r="AB170" s="42" t="s">
        <v>188</v>
      </c>
      <c r="AC170" s="42">
        <v>3.5833572158659739E-2</v>
      </c>
      <c r="AD170" s="42">
        <v>5.5442866590380124E-3</v>
      </c>
      <c r="AE170" s="42">
        <v>2.7338578294127425</v>
      </c>
      <c r="AF170" s="42">
        <v>4.0473363039897956</v>
      </c>
      <c r="AG170" s="42">
        <v>0.5439563304873567</v>
      </c>
      <c r="AH170" s="42">
        <v>1.9376559685968837</v>
      </c>
      <c r="AI170" s="42">
        <v>0.30937346198271998</v>
      </c>
      <c r="AJ170" s="42">
        <v>5.9431898765324981E-2</v>
      </c>
      <c r="AK170" s="42">
        <v>0.2707714460104772</v>
      </c>
      <c r="AL170" s="42">
        <v>4.2967889547805255E-2</v>
      </c>
      <c r="AM170" s="42">
        <v>0.26846374995990135</v>
      </c>
      <c r="AN170" s="42">
        <v>6.1446512860284276E-2</v>
      </c>
      <c r="AO170" s="42">
        <v>0.18814509506549404</v>
      </c>
      <c r="AP170" s="42">
        <v>3.0771933544881731E-2</v>
      </c>
      <c r="AQ170" s="42">
        <v>0.21203547473971354</v>
      </c>
      <c r="AR170" s="42">
        <v>3.4068885034465472E-2</v>
      </c>
      <c r="AS170" s="42">
        <v>0.35565417647522829</v>
      </c>
      <c r="AT170" s="42">
        <v>0.13145833174710028</v>
      </c>
      <c r="AU170" s="42">
        <v>0.19612222305737753</v>
      </c>
      <c r="AV170" s="166">
        <v>0.25426298907948652</v>
      </c>
      <c r="AW170" s="208"/>
      <c r="AX170" s="49">
        <v>0.112</v>
      </c>
      <c r="AY170" s="49">
        <v>1.3979999999999999</v>
      </c>
      <c r="AZ170" s="42" t="s">
        <v>119</v>
      </c>
      <c r="BA170" s="49">
        <v>5.0000000000000001E-3</v>
      </c>
      <c r="BB170" s="49" t="s">
        <v>188</v>
      </c>
      <c r="BC170" s="49">
        <v>2.4E-2</v>
      </c>
      <c r="BD170" s="49">
        <v>86.063000000000002</v>
      </c>
      <c r="BE170" s="49">
        <v>8.0000000000000002E-3</v>
      </c>
      <c r="BF170" s="49">
        <v>1.0429999999999999</v>
      </c>
      <c r="BG170" s="49">
        <v>3.2000000000000001E-2</v>
      </c>
      <c r="BH170" s="49">
        <v>3.63</v>
      </c>
      <c r="BI170" s="42"/>
      <c r="BJ170" s="220">
        <v>12.942</v>
      </c>
      <c r="BK170" s="139"/>
      <c r="BL170" s="43">
        <f t="shared" ref="BL170:BL184" si="274">((O170*$K170)/1000)*($N170/100)</f>
        <v>6.1804599960612947</v>
      </c>
      <c r="BM170" s="43">
        <f t="shared" ref="BM170:BM184" si="275">((P170*$K170)/1000)*($N170/100)</f>
        <v>2684.3485474779077</v>
      </c>
      <c r="BN170" s="43">
        <f t="shared" ref="BN170:BN184" si="276">((Q170*$K170)/1000)*($N170/100)</f>
        <v>37.79291341777121</v>
      </c>
      <c r="BO170" s="43">
        <f t="shared" ref="BO170:BO184" si="277">((R170*$K170)/1000)*($N170/100)</f>
        <v>23.713829123351225</v>
      </c>
      <c r="BP170" s="43">
        <f t="shared" ref="BP170:BP184" si="278">((S170*$K170)/1000)*($N170/100)</f>
        <v>0.66603016532537973</v>
      </c>
      <c r="BQ170" s="43" t="s">
        <v>188</v>
      </c>
      <c r="BR170" s="43">
        <f t="shared" ref="BR170:BR184" si="279">((U170*$K170)/1000)*($N170/100)</f>
        <v>2.1637748703131487</v>
      </c>
      <c r="BS170" s="43">
        <f t="shared" si="273"/>
        <v>8.2225977165966082</v>
      </c>
      <c r="BT170" s="43">
        <f t="shared" si="247"/>
        <v>8.4959540954299957</v>
      </c>
      <c r="BU170" s="43">
        <f t="shared" si="248"/>
        <v>2.2541740843181093</v>
      </c>
      <c r="BV170" s="43">
        <f t="shared" si="249"/>
        <v>8.8781857934943353</v>
      </c>
      <c r="BW170" s="43">
        <f t="shared" si="250"/>
        <v>64.055321863223298</v>
      </c>
      <c r="BX170" s="43">
        <f t="shared" si="251"/>
        <v>5.4298367090036184</v>
      </c>
      <c r="BY170" s="43" t="s">
        <v>188</v>
      </c>
      <c r="BZ170" s="43">
        <f t="shared" si="252"/>
        <v>0.1838232129513683</v>
      </c>
      <c r="CA170" s="43">
        <f t="shared" si="253"/>
        <v>2.8441724500008491E-2</v>
      </c>
      <c r="CB170" s="43">
        <f t="shared" si="254"/>
        <v>14.024460852794322</v>
      </c>
      <c r="CC170" s="43">
        <f t="shared" si="255"/>
        <v>20.762495014450359</v>
      </c>
      <c r="CD170" s="43">
        <f t="shared" si="256"/>
        <v>2.7904502496343411</v>
      </c>
      <c r="CE170" s="43">
        <f t="shared" si="257"/>
        <v>9.940012236703474</v>
      </c>
      <c r="CF170" s="43">
        <f t="shared" si="258"/>
        <v>1.5870598535850424</v>
      </c>
      <c r="CG170" s="43">
        <f t="shared" si="259"/>
        <v>0.30488064473366522</v>
      </c>
      <c r="CH170" s="43">
        <f t="shared" si="260"/>
        <v>1.3890347565894345</v>
      </c>
      <c r="CI170" s="43">
        <f t="shared" si="261"/>
        <v>0.22042166143651637</v>
      </c>
      <c r="CJ170" s="43">
        <f t="shared" si="262"/>
        <v>1.3771964698382904</v>
      </c>
      <c r="CK170" s="43">
        <f t="shared" si="263"/>
        <v>0.31521544568939502</v>
      </c>
      <c r="CL170" s="43">
        <f t="shared" si="264"/>
        <v>0.96516852193374292</v>
      </c>
      <c r="CM170" s="43">
        <f t="shared" si="265"/>
        <v>0.15785743235144206</v>
      </c>
      <c r="CN170" s="43">
        <f t="shared" si="266"/>
        <v>1.0877241614021844</v>
      </c>
      <c r="CO170" s="43">
        <f t="shared" si="267"/>
        <v>0.17477051634643584</v>
      </c>
      <c r="CP170" s="43">
        <f t="shared" si="268"/>
        <v>1.8244760285069686</v>
      </c>
      <c r="CQ170" s="43">
        <f t="shared" si="269"/>
        <v>0.6743701912827289</v>
      </c>
      <c r="CR170" s="43">
        <f t="shared" si="270"/>
        <v>1.0060905179630431</v>
      </c>
      <c r="CS170" s="174">
        <f t="shared" si="271"/>
        <v>1.3043477602585198</v>
      </c>
      <c r="CT170" s="227"/>
      <c r="CU170" s="43">
        <f t="shared" si="242"/>
        <v>286.03408384679523</v>
      </c>
      <c r="CV170" s="43">
        <f t="shared" si="243"/>
        <v>3570.3182965876754</v>
      </c>
      <c r="CW170" s="354" t="e">
        <f t="shared" si="244"/>
        <v>#VALUE!</v>
      </c>
      <c r="CX170" s="43">
        <f t="shared" si="245"/>
        <v>12.769378743160502</v>
      </c>
      <c r="CY170" s="43" t="s">
        <v>188</v>
      </c>
      <c r="CZ170" s="43">
        <f t="shared" si="234"/>
        <v>61.2930179671704</v>
      </c>
      <c r="DA170" s="43">
        <f t="shared" si="235"/>
        <v>219794.2085545244</v>
      </c>
      <c r="DB170" s="43">
        <f t="shared" si="236"/>
        <v>20.4310059890568</v>
      </c>
      <c r="DC170" s="43">
        <f t="shared" si="237"/>
        <v>2663.6924058232803</v>
      </c>
      <c r="DD170" s="43">
        <f t="shared" si="238"/>
        <v>81.7240239562272</v>
      </c>
      <c r="DE170" s="43">
        <f t="shared" si="239"/>
        <v>9270.568967534522</v>
      </c>
      <c r="DF170" s="43">
        <f t="shared" si="240"/>
        <v>0</v>
      </c>
      <c r="DG170" s="174">
        <f t="shared" si="241"/>
        <v>33052.25993879664</v>
      </c>
      <c r="DM170" s="35">
        <v>2663.6924058232803</v>
      </c>
      <c r="DN170" s="35">
        <v>1336.3752424833765</v>
      </c>
      <c r="DO170" s="35">
        <v>2684.3485474779077</v>
      </c>
    </row>
    <row r="171" spans="1:119" s="35" customFormat="1">
      <c r="A171" s="35" t="s">
        <v>283</v>
      </c>
      <c r="B171" s="159">
        <v>5</v>
      </c>
      <c r="C171" s="159">
        <v>2</v>
      </c>
      <c r="D171" s="159">
        <v>6</v>
      </c>
      <c r="E171" s="36" t="s">
        <v>425</v>
      </c>
      <c r="F171" s="37" t="s">
        <v>442</v>
      </c>
      <c r="G171" s="42">
        <v>5.33E-2</v>
      </c>
      <c r="H171" s="42">
        <v>50.191000000000003</v>
      </c>
      <c r="I171" s="49">
        <f t="shared" si="207"/>
        <v>941.66979362101313</v>
      </c>
      <c r="J171" s="42">
        <v>3.9509803921568625</v>
      </c>
      <c r="K171" s="42">
        <v>7422.5197837656315</v>
      </c>
      <c r="L171" s="42">
        <v>3.9509803921568625</v>
      </c>
      <c r="M171" s="42">
        <f t="shared" si="272"/>
        <v>3720.518890483022</v>
      </c>
      <c r="N171" s="152">
        <v>71.33072407045006</v>
      </c>
      <c r="O171" s="42">
        <v>1.7019799320366362</v>
      </c>
      <c r="P171" s="42">
        <v>694.34945594054125</v>
      </c>
      <c r="Q171" s="42">
        <v>11.946684541810097</v>
      </c>
      <c r="R171" s="42">
        <v>8.0099149893821071</v>
      </c>
      <c r="S171" s="42">
        <v>0.19986563392569334</v>
      </c>
      <c r="T171" s="42">
        <v>0.39510899928997056</v>
      </c>
      <c r="U171" s="42">
        <v>5.2895908951256114</v>
      </c>
      <c r="V171" s="42">
        <v>2.491126565886967</v>
      </c>
      <c r="W171" s="42">
        <v>2.5060677624793959</v>
      </c>
      <c r="X171" s="42">
        <v>0.54357860277735526</v>
      </c>
      <c r="Y171" s="42">
        <v>2.1674351621856336</v>
      </c>
      <c r="Z171" s="42">
        <v>19.681125814429571</v>
      </c>
      <c r="AA171" s="42">
        <v>1.7217843468416558</v>
      </c>
      <c r="AB171" s="42">
        <v>0.3452862639718956</v>
      </c>
      <c r="AC171" s="42">
        <v>7.6248554281843933E-2</v>
      </c>
      <c r="AD171" s="42">
        <v>5.5329391877367807E-3</v>
      </c>
      <c r="AE171" s="42">
        <v>3.5776375673595289</v>
      </c>
      <c r="AF171" s="42">
        <v>7.3733023595557166</v>
      </c>
      <c r="AG171" s="42">
        <v>0.69793056633948103</v>
      </c>
      <c r="AH171" s="42">
        <v>2.44806605836976</v>
      </c>
      <c r="AI171" s="42">
        <v>0.39189285023275378</v>
      </c>
      <c r="AJ171" s="42">
        <v>7.4667207692106247E-2</v>
      </c>
      <c r="AK171" s="42">
        <v>0.35437967795362518</v>
      </c>
      <c r="AL171" s="42">
        <v>5.542333978731151E-2</v>
      </c>
      <c r="AM171" s="42">
        <v>0.33861978875727661</v>
      </c>
      <c r="AN171" s="42">
        <v>7.7230211555746664E-2</v>
      </c>
      <c r="AO171" s="42">
        <v>0.24144422798053791</v>
      </c>
      <c r="AP171" s="42">
        <v>3.9542529349815218E-2</v>
      </c>
      <c r="AQ171" s="42">
        <v>0.26967908666043</v>
      </c>
      <c r="AR171" s="42">
        <v>4.2913233888278564E-2</v>
      </c>
      <c r="AS171" s="42">
        <v>0.52207007731659039</v>
      </c>
      <c r="AT171" s="42">
        <v>0.17462834925630358</v>
      </c>
      <c r="AU171" s="42">
        <v>0.23266760404105427</v>
      </c>
      <c r="AV171" s="166">
        <v>0.33873842324953013</v>
      </c>
      <c r="AW171" s="208"/>
      <c r="AX171" s="49">
        <v>0.125</v>
      </c>
      <c r="AY171" s="49">
        <v>1.885</v>
      </c>
      <c r="AZ171" s="42" t="s">
        <v>119</v>
      </c>
      <c r="BA171" s="49">
        <v>6.0000000000000001E-3</v>
      </c>
      <c r="BB171" s="49" t="s">
        <v>188</v>
      </c>
      <c r="BC171" s="49">
        <v>4.4999999999999998E-2</v>
      </c>
      <c r="BD171" s="49">
        <v>96.238</v>
      </c>
      <c r="BE171" s="49">
        <v>0.01</v>
      </c>
      <c r="BF171" s="49">
        <v>1.1830000000000001</v>
      </c>
      <c r="BG171" s="49">
        <v>3.3000000000000002E-2</v>
      </c>
      <c r="BH171" s="49">
        <v>4.5149999999999997</v>
      </c>
      <c r="BI171" s="42"/>
      <c r="BJ171" s="220">
        <v>16.375</v>
      </c>
      <c r="BK171" s="139"/>
      <c r="BL171" s="43">
        <f t="shared" si="274"/>
        <v>9.0111959038905223</v>
      </c>
      <c r="BM171" s="43">
        <f t="shared" si="275"/>
        <v>3676.2589590306243</v>
      </c>
      <c r="BN171" s="43">
        <f t="shared" si="276"/>
        <v>63.252164600677588</v>
      </c>
      <c r="BO171" s="43">
        <f t="shared" si="277"/>
        <v>42.408792127448912</v>
      </c>
      <c r="BP171" s="43">
        <f t="shared" si="278"/>
        <v>1.0581960150402772</v>
      </c>
      <c r="BQ171" s="43">
        <f t="shared" ref="BQ171:BQ180" si="280">((T171*$K171)/1000)*($N171/100)</f>
        <v>2.0919192576680898</v>
      </c>
      <c r="BR171" s="43">
        <f t="shared" si="279"/>
        <v>28.00593526997384</v>
      </c>
      <c r="BS171" s="43">
        <f t="shared" si="273"/>
        <v>13.189362038911685</v>
      </c>
      <c r="BT171" s="43">
        <f t="shared" si="247"/>
        <v>13.268468758678825</v>
      </c>
      <c r="BU171" s="43">
        <f t="shared" si="248"/>
        <v>2.8779970824499701</v>
      </c>
      <c r="BV171" s="43">
        <f t="shared" si="249"/>
        <v>11.475565891111252</v>
      </c>
      <c r="BW171" s="43">
        <f t="shared" si="250"/>
        <v>104.20245091299006</v>
      </c>
      <c r="BX171" s="43">
        <f t="shared" si="251"/>
        <v>9.1160511129389565</v>
      </c>
      <c r="BY171" s="43">
        <f>((AB171*$K171)/1000)*($N171/100)</f>
        <v>1.8281309368025096</v>
      </c>
      <c r="BZ171" s="43">
        <f t="shared" si="252"/>
        <v>0.40370079992655056</v>
      </c>
      <c r="CA171" s="43">
        <f t="shared" si="253"/>
        <v>2.9294351834893314E-2</v>
      </c>
      <c r="CB171" s="43">
        <f t="shared" si="254"/>
        <v>18.941934852320617</v>
      </c>
      <c r="CC171" s="43">
        <f t="shared" si="255"/>
        <v>39.038222936664198</v>
      </c>
      <c r="CD171" s="43">
        <f t="shared" si="256"/>
        <v>3.69521928091861</v>
      </c>
      <c r="CE171" s="43">
        <f t="shared" si="257"/>
        <v>12.961376584057245</v>
      </c>
      <c r="CF171" s="43">
        <f t="shared" si="258"/>
        <v>2.0748912371461241</v>
      </c>
      <c r="CG171" s="43">
        <f t="shared" si="259"/>
        <v>0.39532830172968653</v>
      </c>
      <c r="CH171" s="43">
        <f t="shared" si="260"/>
        <v>1.8762763545492906</v>
      </c>
      <c r="CI171" s="43">
        <f t="shared" si="261"/>
        <v>0.2934409290441643</v>
      </c>
      <c r="CJ171" s="43">
        <f t="shared" si="262"/>
        <v>1.7928350364122636</v>
      </c>
      <c r="CK171" s="43">
        <f t="shared" si="263"/>
        <v>0.40889822078863519</v>
      </c>
      <c r="CL171" s="43">
        <f t="shared" si="264"/>
        <v>1.2783354240803111</v>
      </c>
      <c r="CM171" s="43">
        <f t="shared" si="265"/>
        <v>0.20935938890897304</v>
      </c>
      <c r="CN171" s="43">
        <f t="shared" si="266"/>
        <v>1.4278259310445818</v>
      </c>
      <c r="CO171" s="43">
        <f t="shared" si="267"/>
        <v>0.22720570916133914</v>
      </c>
      <c r="CP171" s="43">
        <f t="shared" si="268"/>
        <v>2.7641193963019068</v>
      </c>
      <c r="CQ171" s="43">
        <f t="shared" si="269"/>
        <v>0.92457627490268968</v>
      </c>
      <c r="CR171" s="43">
        <f t="shared" si="270"/>
        <v>1.2318672629670226</v>
      </c>
      <c r="CS171" s="174">
        <f t="shared" si="271"/>
        <v>1.7934631511335553</v>
      </c>
      <c r="CT171" s="227"/>
      <c r="CU171" s="43">
        <f t="shared" si="242"/>
        <v>331.7341329699268</v>
      </c>
      <c r="CV171" s="43">
        <f t="shared" ref="CV171:CV184" si="281">(AY171*$M171)*($N171/100)</f>
        <v>5002.5507251864956</v>
      </c>
      <c r="CW171" s="354" t="e">
        <f t="shared" ref="CW171:CW184" si="282">(AZ171*$M171)*($N171/100)</f>
        <v>#VALUE!</v>
      </c>
      <c r="CX171" s="43">
        <f t="shared" ref="CX171:CX184" si="283">(BA171*$M171)*($N171/100)</f>
        <v>15.923238382556487</v>
      </c>
      <c r="CY171" s="43" t="s">
        <v>188</v>
      </c>
      <c r="CZ171" s="43">
        <f t="shared" ref="CZ171:CZ184" si="284">(BC171*$M171)*($N171/100)</f>
        <v>119.42428786917365</v>
      </c>
      <c r="DA171" s="43">
        <f t="shared" ref="DA171:DA184" si="285">(BD171*$M171)*($N171/100)</f>
        <v>255403.43591007852</v>
      </c>
      <c r="DB171" s="43">
        <f t="shared" ref="DB171:DB184" si="286">(BE171*$M171)*($N171/100)</f>
        <v>26.538730637594146</v>
      </c>
      <c r="DC171" s="43">
        <f t="shared" ref="DC171:DC184" si="287">(BF171*$M171)*($N171/100)</f>
        <v>3139.5318344273874</v>
      </c>
      <c r="DD171" s="43">
        <f t="shared" ref="DD171:DD184" si="288">(BG171*$M171)*($N171/100)</f>
        <v>87.577811104060686</v>
      </c>
      <c r="DE171" s="43">
        <f t="shared" ref="DE171:DE184" si="289">(BH171*$M171)*($N171/100)</f>
        <v>11982.236882873756</v>
      </c>
      <c r="DF171" s="43">
        <f t="shared" ref="DF171:DF184" si="290">(BI171*$M171)*($N171/100)</f>
        <v>0</v>
      </c>
      <c r="DG171" s="174">
        <f t="shared" ref="DG171:DG184" si="291">(BJ171*$M171)*($N171/100)</f>
        <v>43457.171419060411</v>
      </c>
      <c r="DM171" s="35">
        <v>3139.5318344273874</v>
      </c>
      <c r="DN171" s="35">
        <v>1842.7153179566064</v>
      </c>
      <c r="DO171" s="35">
        <v>3676.2589590306243</v>
      </c>
    </row>
    <row r="172" spans="1:119" s="35" customFormat="1">
      <c r="A172" s="35" t="s">
        <v>283</v>
      </c>
      <c r="B172" s="159">
        <v>5</v>
      </c>
      <c r="C172" s="159">
        <v>3</v>
      </c>
      <c r="D172" s="159">
        <v>6</v>
      </c>
      <c r="E172" s="36" t="s">
        <v>425</v>
      </c>
      <c r="F172" s="37" t="s">
        <v>443</v>
      </c>
      <c r="G172" s="42">
        <v>0.05</v>
      </c>
      <c r="H172" s="42">
        <v>50.045000000000002</v>
      </c>
      <c r="I172" s="49">
        <f t="shared" si="207"/>
        <v>1000.9</v>
      </c>
      <c r="J172" s="42">
        <v>4.0354041416165662</v>
      </c>
      <c r="K172" s="42">
        <v>7827.9912380952373</v>
      </c>
      <c r="L172" s="42">
        <v>4.0354041416165662</v>
      </c>
      <c r="M172" s="42">
        <f t="shared" si="272"/>
        <v>4039.0360053440209</v>
      </c>
      <c r="N172" s="152">
        <v>64.827586206896541</v>
      </c>
      <c r="O172" s="42">
        <v>1.2122206913687483</v>
      </c>
      <c r="P172" s="42">
        <v>555.04591459061362</v>
      </c>
      <c r="Q172" s="42">
        <v>7.784757359660663</v>
      </c>
      <c r="R172" s="42">
        <v>5.9804439485249992</v>
      </c>
      <c r="S172" s="42">
        <v>0.13209938251442463</v>
      </c>
      <c r="T172" s="42">
        <v>1.4005064563644438</v>
      </c>
      <c r="U172" s="42">
        <v>1.2131353048107885</v>
      </c>
      <c r="V172" s="42">
        <v>1.5947114129236142</v>
      </c>
      <c r="W172" s="42">
        <v>1.7185076194033779</v>
      </c>
      <c r="X172" s="42">
        <v>0.53357869988157425</v>
      </c>
      <c r="Y172" s="42">
        <v>1.8126570666898032</v>
      </c>
      <c r="Z172" s="42">
        <v>12.724260770390677</v>
      </c>
      <c r="AA172" s="42">
        <v>0.99620085400866432</v>
      </c>
      <c r="AB172" s="42">
        <v>9.463395662483555E-2</v>
      </c>
      <c r="AC172" s="42">
        <v>2.8086718063460407E-2</v>
      </c>
      <c r="AD172" s="42">
        <v>4.61925402443885E-3</v>
      </c>
      <c r="AE172" s="42">
        <v>2.9104292511795968</v>
      </c>
      <c r="AF172" s="42">
        <v>4.3086491510940998</v>
      </c>
      <c r="AG172" s="42">
        <v>0.57361771366934333</v>
      </c>
      <c r="AH172" s="42">
        <v>2.0278119689474372</v>
      </c>
      <c r="AI172" s="42">
        <v>0.32941906460740866</v>
      </c>
      <c r="AJ172" s="42">
        <v>6.1803801358104836E-2</v>
      </c>
      <c r="AK172" s="42">
        <v>0.28139881769417008</v>
      </c>
      <c r="AL172" s="42">
        <v>4.4426494230700476E-2</v>
      </c>
      <c r="AM172" s="42">
        <v>0.27596948919974462</v>
      </c>
      <c r="AN172" s="42">
        <v>6.289053345753895E-2</v>
      </c>
      <c r="AO172" s="42">
        <v>0.19704935206192487</v>
      </c>
      <c r="AP172" s="42">
        <v>3.1523774003153524E-2</v>
      </c>
      <c r="AQ172" s="42">
        <v>0.21938745358335818</v>
      </c>
      <c r="AR172" s="42">
        <v>3.4917234896118345E-2</v>
      </c>
      <c r="AS172" s="42">
        <v>0.32002475680795411</v>
      </c>
      <c r="AT172" s="42">
        <v>0.1202466356236451</v>
      </c>
      <c r="AU172" s="42">
        <v>0.14202064599606951</v>
      </c>
      <c r="AV172" s="166">
        <v>0.26246898886027586</v>
      </c>
      <c r="AW172" s="208"/>
      <c r="AX172" s="49">
        <v>0.111</v>
      </c>
      <c r="AY172" s="49">
        <v>1.37</v>
      </c>
      <c r="AZ172" s="42" t="s">
        <v>119</v>
      </c>
      <c r="BA172" s="49">
        <v>5.0000000000000001E-3</v>
      </c>
      <c r="BB172" s="49" t="s">
        <v>188</v>
      </c>
      <c r="BC172" s="49">
        <v>1.4999999999999999E-2</v>
      </c>
      <c r="BD172" s="49">
        <v>86.66</v>
      </c>
      <c r="BE172" s="49">
        <v>8.9999999999999993E-3</v>
      </c>
      <c r="BF172" s="49">
        <v>1.046</v>
      </c>
      <c r="BG172" s="49">
        <v>3.3000000000000002E-2</v>
      </c>
      <c r="BH172" s="49">
        <v>3.613</v>
      </c>
      <c r="BI172" s="42"/>
      <c r="BJ172" s="220">
        <v>12.711</v>
      </c>
      <c r="BK172" s="139"/>
      <c r="BL172" s="43">
        <f t="shared" si="274"/>
        <v>6.1516536369875672</v>
      </c>
      <c r="BM172" s="43">
        <f t="shared" si="275"/>
        <v>2816.6902639907084</v>
      </c>
      <c r="BN172" s="43">
        <f t="shared" si="276"/>
        <v>39.505290798616421</v>
      </c>
      <c r="BO172" s="43">
        <f t="shared" si="277"/>
        <v>30.348945558093078</v>
      </c>
      <c r="BP172" s="43">
        <f t="shared" si="278"/>
        <v>0.67036444161921693</v>
      </c>
      <c r="BQ172" s="43">
        <f t="shared" si="280"/>
        <v>7.107146988384601</v>
      </c>
      <c r="BR172" s="43">
        <f t="shared" si="279"/>
        <v>6.1562950237806024</v>
      </c>
      <c r="BS172" s="43">
        <f t="shared" si="273"/>
        <v>8.0926784479980238</v>
      </c>
      <c r="BT172" s="43">
        <f t="shared" si="247"/>
        <v>8.7209067807256364</v>
      </c>
      <c r="BU172" s="43">
        <f t="shared" si="248"/>
        <v>2.7077506374184677</v>
      </c>
      <c r="BV172" s="43">
        <f t="shared" si="249"/>
        <v>9.1986867707420963</v>
      </c>
      <c r="BW172" s="43">
        <f t="shared" si="250"/>
        <v>64.571777732790153</v>
      </c>
      <c r="BX172" s="43">
        <f t="shared" si="251"/>
        <v>5.055418250461412</v>
      </c>
      <c r="BY172" s="43">
        <f>((AB172*$K172)/1000)*($N172/100)</f>
        <v>0.48023872847473614</v>
      </c>
      <c r="BZ172" s="43">
        <f t="shared" si="252"/>
        <v>0.14253160547114627</v>
      </c>
      <c r="CA172" s="43">
        <f t="shared" si="253"/>
        <v>2.3441318088312318E-2</v>
      </c>
      <c r="CB172" s="43">
        <f t="shared" si="254"/>
        <v>14.769548825303561</v>
      </c>
      <c r="CC172" s="43">
        <f t="shared" si="255"/>
        <v>21.865092230774913</v>
      </c>
      <c r="CD172" s="43">
        <f t="shared" si="256"/>
        <v>2.9109365313259659</v>
      </c>
      <c r="CE172" s="43">
        <f t="shared" si="257"/>
        <v>10.290532873034259</v>
      </c>
      <c r="CF172" s="43">
        <f t="shared" si="258"/>
        <v>1.6717021919474648</v>
      </c>
      <c r="CG172" s="43">
        <f t="shared" si="259"/>
        <v>0.31363561281482044</v>
      </c>
      <c r="CH172" s="43">
        <f t="shared" si="260"/>
        <v>1.4280139521111053</v>
      </c>
      <c r="CI172" s="43">
        <f t="shared" si="261"/>
        <v>0.2254510311190201</v>
      </c>
      <c r="CJ172" s="43">
        <f t="shared" si="262"/>
        <v>1.4004617509179209</v>
      </c>
      <c r="CK172" s="43">
        <f t="shared" si="263"/>
        <v>0.31915044977438978</v>
      </c>
      <c r="CL172" s="43">
        <f t="shared" si="264"/>
        <v>0.9999659071229694</v>
      </c>
      <c r="CM172" s="43">
        <f t="shared" si="265"/>
        <v>0.15997362557729472</v>
      </c>
      <c r="CN172" s="43">
        <f t="shared" si="266"/>
        <v>1.1133250210583723</v>
      </c>
      <c r="CO172" s="43">
        <f t="shared" si="267"/>
        <v>0.17719441399710892</v>
      </c>
      <c r="CP172" s="43">
        <f t="shared" si="268"/>
        <v>1.6240289191243102</v>
      </c>
      <c r="CQ172" s="43">
        <f t="shared" si="269"/>
        <v>0.61021533342619638</v>
      </c>
      <c r="CR172" s="43">
        <f t="shared" si="270"/>
        <v>0.72071185526669368</v>
      </c>
      <c r="CS172" s="174">
        <f t="shared" si="271"/>
        <v>1.3319507919763849</v>
      </c>
      <c r="CT172" s="227"/>
      <c r="CU172" s="43">
        <f t="shared" si="242"/>
        <v>290.64345986041036</v>
      </c>
      <c r="CV172" s="43">
        <f t="shared" si="281"/>
        <v>3587.2210811600203</v>
      </c>
      <c r="CW172" s="354" t="e">
        <f t="shared" si="282"/>
        <v>#VALUE!</v>
      </c>
      <c r="CX172" s="43">
        <f t="shared" si="283"/>
        <v>13.092047741459927</v>
      </c>
      <c r="CY172" s="43" t="s">
        <v>188</v>
      </c>
      <c r="CZ172" s="43">
        <f t="shared" si="284"/>
        <v>39.27614322437978</v>
      </c>
      <c r="DA172" s="43">
        <f t="shared" si="285"/>
        <v>226911.37145498345</v>
      </c>
      <c r="DB172" s="43">
        <f t="shared" si="286"/>
        <v>23.565685934627869</v>
      </c>
      <c r="DC172" s="43">
        <f t="shared" si="287"/>
        <v>2738.8563875134164</v>
      </c>
      <c r="DD172" s="43">
        <f t="shared" si="288"/>
        <v>86.407515093635524</v>
      </c>
      <c r="DE172" s="43">
        <f t="shared" si="289"/>
        <v>9460.3136979789433</v>
      </c>
      <c r="DF172" s="43">
        <f t="shared" si="290"/>
        <v>0</v>
      </c>
      <c r="DG172" s="174">
        <f t="shared" si="291"/>
        <v>33282.603768339424</v>
      </c>
      <c r="DM172" s="35">
        <v>2738.8563875134164</v>
      </c>
      <c r="DN172" s="35">
        <v>1453.3375225045202</v>
      </c>
      <c r="DO172" s="35">
        <v>2816.6902639907084</v>
      </c>
    </row>
    <row r="173" spans="1:119" s="35" customFormat="1">
      <c r="A173" s="35" t="s">
        <v>221</v>
      </c>
      <c r="B173" s="159">
        <v>6</v>
      </c>
      <c r="C173" s="159">
        <v>1</v>
      </c>
      <c r="D173" s="159">
        <v>6</v>
      </c>
      <c r="E173" s="36" t="s">
        <v>425</v>
      </c>
      <c r="F173" s="37" t="s">
        <v>444</v>
      </c>
      <c r="G173" s="42">
        <v>4.9799999999999997E-2</v>
      </c>
      <c r="H173" s="42">
        <v>50.183999999999997</v>
      </c>
      <c r="I173" s="49">
        <f t="shared" si="207"/>
        <v>1007.710843373494</v>
      </c>
      <c r="J173" s="42">
        <v>3.9703034215622988</v>
      </c>
      <c r="K173" s="42">
        <v>7992.0522365870211</v>
      </c>
      <c r="L173" s="42">
        <v>3.9703034215622988</v>
      </c>
      <c r="M173" s="42">
        <f t="shared" si="272"/>
        <v>4000.9178093912128</v>
      </c>
      <c r="N173" s="152">
        <v>64.143426294820728</v>
      </c>
      <c r="O173" s="42">
        <v>1.3670977950288119</v>
      </c>
      <c r="P173" s="42">
        <v>446.62380387559415</v>
      </c>
      <c r="Q173" s="42">
        <v>10.863405800209307</v>
      </c>
      <c r="R173" s="42">
        <v>7.5307491036532896</v>
      </c>
      <c r="S173" s="42">
        <v>0.35042606175534008</v>
      </c>
      <c r="T173" s="42">
        <v>1.1096262643469488</v>
      </c>
      <c r="U173" s="42">
        <v>2.4882856517273404</v>
      </c>
      <c r="V173" s="42">
        <v>3.8004013905017646</v>
      </c>
      <c r="W173" s="42">
        <v>3.2939746483785153</v>
      </c>
      <c r="X173" s="42">
        <v>1.4908973809486119</v>
      </c>
      <c r="Y173" s="42">
        <v>3.5338547274414167</v>
      </c>
      <c r="Z173" s="42">
        <v>9.9767150842378847</v>
      </c>
      <c r="AA173" s="42">
        <v>1.3567878187061828</v>
      </c>
      <c r="AB173" s="42" t="s">
        <v>188</v>
      </c>
      <c r="AC173" s="42">
        <v>3.0352852352584572E-2</v>
      </c>
      <c r="AD173" s="42">
        <v>3.7364989087199227E-3</v>
      </c>
      <c r="AE173" s="42">
        <v>7.2858201137056913</v>
      </c>
      <c r="AF173" s="42">
        <v>14.78800616267948</v>
      </c>
      <c r="AG173" s="42">
        <v>1.885100042826755</v>
      </c>
      <c r="AH173" s="42">
        <v>6.9035465417052748</v>
      </c>
      <c r="AI173" s="42">
        <v>1.3047703417542611</v>
      </c>
      <c r="AJ173" s="42">
        <v>0.26980599157476037</v>
      </c>
      <c r="AK173" s="42">
        <v>1.0794834912679343</v>
      </c>
      <c r="AL173" s="42">
        <v>0.15097742707421494</v>
      </c>
      <c r="AM173" s="42">
        <v>0.7453886004464304</v>
      </c>
      <c r="AN173" s="42">
        <v>0.13688360721370085</v>
      </c>
      <c r="AO173" s="42">
        <v>0.35902766240952178</v>
      </c>
      <c r="AP173" s="42">
        <v>5.032668891875014E-2</v>
      </c>
      <c r="AQ173" s="42">
        <v>0.30922911907986717</v>
      </c>
      <c r="AR173" s="42">
        <v>4.4188441943221746E-2</v>
      </c>
      <c r="AS173" s="42">
        <v>0.27691147347123962</v>
      </c>
      <c r="AT173" s="42">
        <v>0.10900049944150485</v>
      </c>
      <c r="AU173" s="42">
        <v>0.22166719259752685</v>
      </c>
      <c r="AV173" s="166">
        <v>0.32216736597240181</v>
      </c>
      <c r="AW173" s="208"/>
      <c r="AX173" s="49">
        <v>0.113</v>
      </c>
      <c r="AY173" s="49">
        <v>2.585</v>
      </c>
      <c r="AZ173" s="42" t="s">
        <v>119</v>
      </c>
      <c r="BA173" s="49">
        <v>8.9999999999999993E-3</v>
      </c>
      <c r="BB173" s="49" t="s">
        <v>188</v>
      </c>
      <c r="BC173" s="49">
        <v>6.2E-2</v>
      </c>
      <c r="BD173" s="49">
        <v>79.875</v>
      </c>
      <c r="BE173" s="49">
        <v>1.0999999999999999E-2</v>
      </c>
      <c r="BF173" s="49">
        <v>0.88</v>
      </c>
      <c r="BG173" s="49">
        <v>5.2999999999999999E-2</v>
      </c>
      <c r="BH173" s="49">
        <v>6.1959999999999997</v>
      </c>
      <c r="BI173" s="42"/>
      <c r="BJ173" s="220">
        <v>21.363</v>
      </c>
      <c r="BK173" s="139"/>
      <c r="BL173" s="43">
        <f t="shared" si="274"/>
        <v>7.0082575117661579</v>
      </c>
      <c r="BM173" s="43">
        <f t="shared" si="275"/>
        <v>2289.5616098764472</v>
      </c>
      <c r="BN173" s="43">
        <f t="shared" si="276"/>
        <v>55.689904247908174</v>
      </c>
      <c r="BO173" s="43">
        <f t="shared" si="277"/>
        <v>38.605452489806794</v>
      </c>
      <c r="BP173" s="43">
        <f t="shared" si="278"/>
        <v>1.7964158003515291</v>
      </c>
      <c r="BQ173" s="43">
        <f t="shared" si="280"/>
        <v>5.6883616012259246</v>
      </c>
      <c r="BR173" s="43">
        <f t="shared" si="279"/>
        <v>12.755888184115285</v>
      </c>
      <c r="BS173" s="43">
        <f t="shared" si="273"/>
        <v>19.482286994800706</v>
      </c>
      <c r="BT173" s="43">
        <f t="shared" si="247"/>
        <v>16.886153029439637</v>
      </c>
      <c r="BU173" s="43">
        <f t="shared" si="248"/>
        <v>7.6429007546496655</v>
      </c>
      <c r="BV173" s="43">
        <f t="shared" si="249"/>
        <v>18.115868542206012</v>
      </c>
      <c r="BW173" s="43">
        <f t="shared" si="250"/>
        <v>51.144394121700216</v>
      </c>
      <c r="BX173" s="43">
        <f t="shared" si="251"/>
        <v>6.9554046951849751</v>
      </c>
      <c r="BY173" s="43" t="s">
        <v>188</v>
      </c>
      <c r="BZ173" s="43">
        <f t="shared" si="252"/>
        <v>0.15560013795432009</v>
      </c>
      <c r="CA173" s="43">
        <f t="shared" si="253"/>
        <v>1.9154698837174678E-2</v>
      </c>
      <c r="CB173" s="43">
        <f t="shared" si="254"/>
        <v>37.349854360769235</v>
      </c>
      <c r="CC173" s="43">
        <f t="shared" si="255"/>
        <v>75.808881888700952</v>
      </c>
      <c r="CD173" s="43">
        <f t="shared" si="256"/>
        <v>9.6637318731780137</v>
      </c>
      <c r="CE173" s="43">
        <f t="shared" si="257"/>
        <v>35.390176243912101</v>
      </c>
      <c r="CF173" s="43">
        <f t="shared" si="258"/>
        <v>6.6887435426931416</v>
      </c>
      <c r="CG173" s="43">
        <f t="shared" si="259"/>
        <v>1.383126996509771</v>
      </c>
      <c r="CH173" s="43">
        <f t="shared" si="260"/>
        <v>5.5338384086462655</v>
      </c>
      <c r="CI173" s="43">
        <f t="shared" si="261"/>
        <v>0.77396707920057362</v>
      </c>
      <c r="CJ173" s="43">
        <f t="shared" si="262"/>
        <v>3.8211423332399308</v>
      </c>
      <c r="CK173" s="43">
        <f t="shared" si="263"/>
        <v>0.7017168574051057</v>
      </c>
      <c r="CL173" s="43">
        <f t="shared" si="264"/>
        <v>1.8405108406749688</v>
      </c>
      <c r="CM173" s="43">
        <f t="shared" si="265"/>
        <v>0.25799353706785549</v>
      </c>
      <c r="CN173" s="43">
        <f t="shared" si="266"/>
        <v>1.5852247765512908</v>
      </c>
      <c r="CO173" s="43">
        <f t="shared" si="267"/>
        <v>0.22652657425674502</v>
      </c>
      <c r="CP173" s="43">
        <f t="shared" si="268"/>
        <v>1.4195523693373744</v>
      </c>
      <c r="CQ173" s="43">
        <f t="shared" si="269"/>
        <v>0.55877755912925731</v>
      </c>
      <c r="CR173" s="43">
        <f t="shared" si="270"/>
        <v>1.1363494062259041</v>
      </c>
      <c r="CS173" s="174">
        <f t="shared" si="271"/>
        <v>1.6515510966605118</v>
      </c>
      <c r="CT173" s="227"/>
      <c r="CU173" s="43">
        <f t="shared" si="242"/>
        <v>289.99481157870258</v>
      </c>
      <c r="CV173" s="43">
        <f t="shared" si="281"/>
        <v>6633.9521055835949</v>
      </c>
      <c r="CW173" s="354" t="e">
        <f t="shared" si="282"/>
        <v>#VALUE!</v>
      </c>
      <c r="CX173" s="43">
        <f t="shared" si="283"/>
        <v>23.096931895648876</v>
      </c>
      <c r="CY173" s="43" t="s">
        <v>188</v>
      </c>
      <c r="CZ173" s="43">
        <f t="shared" si="284"/>
        <v>159.11219750335891</v>
      </c>
      <c r="DA173" s="43">
        <f t="shared" si="285"/>
        <v>204985.27057388378</v>
      </c>
      <c r="DB173" s="43">
        <f t="shared" si="286"/>
        <v>28.229583428015292</v>
      </c>
      <c r="DC173" s="43">
        <f t="shared" si="287"/>
        <v>2258.3666742412233</v>
      </c>
      <c r="DD173" s="43">
        <f t="shared" si="288"/>
        <v>136.01526560771006</v>
      </c>
      <c r="DE173" s="43">
        <f t="shared" si="289"/>
        <v>15900.95444727116</v>
      </c>
      <c r="DF173" s="43">
        <f t="shared" si="290"/>
        <v>0</v>
      </c>
      <c r="DG173" s="174">
        <f t="shared" si="291"/>
        <v>54824.417342971887</v>
      </c>
      <c r="DM173" s="35">
        <v>2258.3666742412233</v>
      </c>
      <c r="DN173" s="35">
        <v>1146.1821756766931</v>
      </c>
      <c r="DO173" s="35">
        <v>2289.5616098764472</v>
      </c>
    </row>
    <row r="174" spans="1:119" s="35" customFormat="1">
      <c r="A174" s="35" t="s">
        <v>221</v>
      </c>
      <c r="B174" s="159">
        <v>6</v>
      </c>
      <c r="C174" s="159">
        <v>2</v>
      </c>
      <c r="D174" s="159">
        <v>6</v>
      </c>
      <c r="E174" s="36" t="s">
        <v>425</v>
      </c>
      <c r="F174" s="37" t="s">
        <v>445</v>
      </c>
      <c r="G174" s="42">
        <v>5.11E-2</v>
      </c>
      <c r="H174" s="42">
        <v>50.435000000000002</v>
      </c>
      <c r="I174" s="49">
        <f t="shared" si="207"/>
        <v>986.9863013698631</v>
      </c>
      <c r="J174" s="42">
        <v>3.9133247089262611</v>
      </c>
      <c r="K174" s="42">
        <v>7697.5349115573881</v>
      </c>
      <c r="L174" s="42">
        <v>3.9133247089262611</v>
      </c>
      <c r="M174" s="42">
        <f t="shared" si="272"/>
        <v>3862.3978805224265</v>
      </c>
      <c r="N174" s="152">
        <v>61.598440545808927</v>
      </c>
      <c r="O174" s="42">
        <v>1.4380298818414095</v>
      </c>
      <c r="P174" s="42">
        <v>459.92639197279669</v>
      </c>
      <c r="Q174" s="42">
        <v>11.300237253323589</v>
      </c>
      <c r="R174" s="42">
        <v>7.2798617152607585</v>
      </c>
      <c r="S174" s="42">
        <v>0.36712615145231414</v>
      </c>
      <c r="T174" s="42">
        <v>0.67911702542198649</v>
      </c>
      <c r="U174" s="42">
        <v>3.1957211159549268</v>
      </c>
      <c r="V174" s="42">
        <v>4.0411750895478828</v>
      </c>
      <c r="W174" s="42">
        <v>3.2556708296757071</v>
      </c>
      <c r="X174" s="42">
        <v>1.3104152510350047</v>
      </c>
      <c r="Y174" s="42">
        <v>3.2281535622662529</v>
      </c>
      <c r="Z174" s="42">
        <v>10.894028117291356</v>
      </c>
      <c r="AA174" s="42">
        <v>1.468648194612854</v>
      </c>
      <c r="AB174" s="42">
        <v>1.7604550408979271E-2</v>
      </c>
      <c r="AC174" s="42">
        <v>3.9950764568411623E-2</v>
      </c>
      <c r="AD174" s="42">
        <v>3.3761372788314926E-3</v>
      </c>
      <c r="AE174" s="42">
        <v>6.7430406970522965</v>
      </c>
      <c r="AF174" s="42">
        <v>13.20837844922479</v>
      </c>
      <c r="AG174" s="42">
        <v>1.6822993807080047</v>
      </c>
      <c r="AH174" s="42">
        <v>6.1053429356653641</v>
      </c>
      <c r="AI174" s="42">
        <v>1.1521549208662902</v>
      </c>
      <c r="AJ174" s="42">
        <v>0.23448641338176845</v>
      </c>
      <c r="AK174" s="42">
        <v>0.93605577351399283</v>
      </c>
      <c r="AL174" s="42">
        <v>0.12906818293481967</v>
      </c>
      <c r="AM174" s="42">
        <v>0.65900205654169097</v>
      </c>
      <c r="AN174" s="42">
        <v>0.12312635226780315</v>
      </c>
      <c r="AO174" s="42">
        <v>0.33314210740683425</v>
      </c>
      <c r="AP174" s="42">
        <v>4.7967851159687831E-2</v>
      </c>
      <c r="AQ174" s="42">
        <v>0.3011883056728023</v>
      </c>
      <c r="AR174" s="42">
        <v>4.4690655668832839E-2</v>
      </c>
      <c r="AS174" s="42">
        <v>0.30295878710634694</v>
      </c>
      <c r="AT174" s="42">
        <v>0.11010295275046422</v>
      </c>
      <c r="AU174" s="42">
        <v>0.1369995187162317</v>
      </c>
      <c r="AV174" s="166">
        <v>0.32265459890414944</v>
      </c>
      <c r="AW174" s="208"/>
      <c r="AX174" s="49">
        <v>0.11799999999999999</v>
      </c>
      <c r="AY174" s="49">
        <v>2.56</v>
      </c>
      <c r="AZ174" s="42" t="s">
        <v>119</v>
      </c>
      <c r="BA174" s="49">
        <v>0.01</v>
      </c>
      <c r="BB174" s="49" t="s">
        <v>188</v>
      </c>
      <c r="BC174" s="49">
        <v>5.7000000000000002E-2</v>
      </c>
      <c r="BD174" s="49">
        <v>84.528000000000006</v>
      </c>
      <c r="BE174" s="49">
        <v>1.2E-2</v>
      </c>
      <c r="BF174" s="49">
        <v>0.91300000000000003</v>
      </c>
      <c r="BG174" s="49">
        <v>4.2000000000000003E-2</v>
      </c>
      <c r="BH174" s="49">
        <v>6.7370000000000001</v>
      </c>
      <c r="BI174" s="42"/>
      <c r="BJ174" s="220">
        <v>22.916</v>
      </c>
      <c r="BK174" s="139"/>
      <c r="BL174" s="43">
        <f t="shared" si="274"/>
        <v>6.8185070746793137</v>
      </c>
      <c r="BM174" s="43">
        <f t="shared" si="275"/>
        <v>2180.7692573693648</v>
      </c>
      <c r="BN174" s="43">
        <f t="shared" si="276"/>
        <v>53.580769516887578</v>
      </c>
      <c r="BO174" s="43">
        <f t="shared" si="277"/>
        <v>34.517911786805819</v>
      </c>
      <c r="BP174" s="43">
        <f t="shared" si="278"/>
        <v>1.7407512128829743</v>
      </c>
      <c r="BQ174" s="43">
        <f t="shared" si="280"/>
        <v>3.2200751186376668</v>
      </c>
      <c r="BR174" s="43">
        <f t="shared" si="279"/>
        <v>15.15270809945785</v>
      </c>
      <c r="BS174" s="43">
        <f t="shared" si="273"/>
        <v>19.161480081913126</v>
      </c>
      <c r="BT174" s="43">
        <f t="shared" si="247"/>
        <v>15.436963351933349</v>
      </c>
      <c r="BU174" s="43">
        <f t="shared" si="248"/>
        <v>6.2134144587513083</v>
      </c>
      <c r="BV174" s="43">
        <f t="shared" si="249"/>
        <v>15.306488537135378</v>
      </c>
      <c r="BW174" s="43">
        <f t="shared" si="250"/>
        <v>51.654703930344631</v>
      </c>
      <c r="BX174" s="43">
        <f t="shared" si="251"/>
        <v>6.9636856866699821</v>
      </c>
      <c r="BY174" s="43">
        <f t="shared" ref="BY174:BY181" si="292">((AB174*$K174)/1000)*($N174/100)</f>
        <v>8.347305784526933E-2</v>
      </c>
      <c r="BZ174" s="43">
        <f t="shared" si="252"/>
        <v>0.18942900581436178</v>
      </c>
      <c r="CA174" s="43">
        <f t="shared" si="253"/>
        <v>1.6008162425194893E-2</v>
      </c>
      <c r="CB174" s="43">
        <f t="shared" si="254"/>
        <v>31.972541932735837</v>
      </c>
      <c r="CC174" s="43">
        <f t="shared" si="255"/>
        <v>62.628338283038048</v>
      </c>
      <c r="CD174" s="43">
        <f t="shared" si="256"/>
        <v>7.9767259178214998</v>
      </c>
      <c r="CE174" s="43">
        <f t="shared" si="257"/>
        <v>28.948858800396387</v>
      </c>
      <c r="CF174" s="43">
        <f t="shared" si="258"/>
        <v>5.4630133756287051</v>
      </c>
      <c r="CG174" s="43">
        <f t="shared" si="259"/>
        <v>1.1118317419888584</v>
      </c>
      <c r="CH174" s="43">
        <f t="shared" si="260"/>
        <v>4.4383659857100666</v>
      </c>
      <c r="CI174" s="43">
        <f t="shared" si="261"/>
        <v>0.61198472268890358</v>
      </c>
      <c r="CJ174" s="43">
        <f t="shared" si="262"/>
        <v>3.1246987573052984</v>
      </c>
      <c r="CK174" s="43">
        <f t="shared" si="263"/>
        <v>0.58381116736074901</v>
      </c>
      <c r="CL174" s="43">
        <f t="shared" si="264"/>
        <v>1.5796137791784688</v>
      </c>
      <c r="CM174" s="43">
        <f t="shared" si="265"/>
        <v>0.22744251466505067</v>
      </c>
      <c r="CN174" s="43">
        <f t="shared" si="266"/>
        <v>1.4281028641845441</v>
      </c>
      <c r="CO174" s="43">
        <f t="shared" si="267"/>
        <v>0.21190349080910117</v>
      </c>
      <c r="CP174" s="43">
        <f t="shared" si="268"/>
        <v>1.4364977107260877</v>
      </c>
      <c r="CQ174" s="43">
        <f t="shared" si="269"/>
        <v>0.52205991805316065</v>
      </c>
      <c r="CR174" s="43">
        <f t="shared" si="270"/>
        <v>0.64959163880386328</v>
      </c>
      <c r="CS174" s="174">
        <f t="shared" si="271"/>
        <v>1.5298866129879107</v>
      </c>
      <c r="CT174" s="227"/>
      <c r="CU174" s="43">
        <f t="shared" si="242"/>
        <v>280.74286972499056</v>
      </c>
      <c r="CV174" s="43">
        <f t="shared" si="281"/>
        <v>6090.69276691505</v>
      </c>
      <c r="CW174" s="354" t="e">
        <f t="shared" si="282"/>
        <v>#VALUE!</v>
      </c>
      <c r="CX174" s="43">
        <f t="shared" si="283"/>
        <v>23.791768620761914</v>
      </c>
      <c r="CY174" s="43" t="s">
        <v>188</v>
      </c>
      <c r="CZ174" s="43">
        <f t="shared" si="284"/>
        <v>135.61308113834289</v>
      </c>
      <c r="DA174" s="43">
        <f t="shared" si="285"/>
        <v>201107.06179757629</v>
      </c>
      <c r="DB174" s="43">
        <f t="shared" si="286"/>
        <v>28.550122344914296</v>
      </c>
      <c r="DC174" s="43">
        <f t="shared" si="287"/>
        <v>2172.1884750755626</v>
      </c>
      <c r="DD174" s="43">
        <f t="shared" si="288"/>
        <v>99.925428207200028</v>
      </c>
      <c r="DE174" s="43">
        <f t="shared" si="289"/>
        <v>16028.514519807301</v>
      </c>
      <c r="DF174" s="43">
        <f t="shared" si="290"/>
        <v>0</v>
      </c>
      <c r="DG174" s="174">
        <f t="shared" si="291"/>
        <v>54521.216971337999</v>
      </c>
      <c r="DM174" s="35">
        <v>2172.1884750755626</v>
      </c>
      <c r="DN174" s="35">
        <v>1094.2462300398627</v>
      </c>
      <c r="DO174" s="35">
        <v>2180.7692573693648</v>
      </c>
    </row>
    <row r="175" spans="1:119" s="35" customFormat="1">
      <c r="A175" s="35" t="s">
        <v>221</v>
      </c>
      <c r="B175" s="159">
        <v>6</v>
      </c>
      <c r="C175" s="159">
        <v>3</v>
      </c>
      <c r="D175" s="159">
        <v>6</v>
      </c>
      <c r="E175" s="36" t="s">
        <v>425</v>
      </c>
      <c r="F175" s="37" t="s">
        <v>446</v>
      </c>
      <c r="G175" s="42">
        <v>5.2600000000000001E-2</v>
      </c>
      <c r="H175" s="42">
        <v>50.073</v>
      </c>
      <c r="I175" s="49">
        <f t="shared" si="207"/>
        <v>951.95817490494301</v>
      </c>
      <c r="J175" s="42">
        <v>4.0766307789740344</v>
      </c>
      <c r="K175" s="42">
        <v>7628.0161540037807</v>
      </c>
      <c r="L175" s="42">
        <v>4.0766307789740344</v>
      </c>
      <c r="M175" s="42">
        <f t="shared" si="272"/>
        <v>3880.7819961134378</v>
      </c>
      <c r="N175" s="152">
        <v>65.7</v>
      </c>
      <c r="O175" s="42">
        <v>1.5411812387816508</v>
      </c>
      <c r="P175" s="42">
        <v>468.23134190012377</v>
      </c>
      <c r="Q175" s="42">
        <v>11.446496567313199</v>
      </c>
      <c r="R175" s="42">
        <v>8.9392833149800186</v>
      </c>
      <c r="S175" s="42">
        <v>0.38607937366299361</v>
      </c>
      <c r="T175" s="42">
        <v>2.1643112973646148</v>
      </c>
      <c r="U175" s="42">
        <v>3.6455045987022818</v>
      </c>
      <c r="V175" s="42">
        <v>4.0419251423462965</v>
      </c>
      <c r="W175" s="42">
        <v>3.3866650385941561</v>
      </c>
      <c r="X175" s="42">
        <v>1.471792442554462</v>
      </c>
      <c r="Y175" s="42">
        <v>3.5901896497682637</v>
      </c>
      <c r="Z175" s="42">
        <v>11.308186582214718</v>
      </c>
      <c r="AA175" s="42">
        <v>1.5150875755933175</v>
      </c>
      <c r="AB175" s="42">
        <v>2.0868961680349369E-2</v>
      </c>
      <c r="AC175" s="42">
        <v>4.4431112157095054E-2</v>
      </c>
      <c r="AD175" s="42">
        <v>5.6175806517551425E-3</v>
      </c>
      <c r="AE175" s="42">
        <v>7.5098701798673595</v>
      </c>
      <c r="AF175" s="42">
        <v>15.20952229420989</v>
      </c>
      <c r="AG175" s="42">
        <v>1.9413602139873281</v>
      </c>
      <c r="AH175" s="42">
        <v>7.0717569218244423</v>
      </c>
      <c r="AI175" s="42">
        <v>1.3490939844389935</v>
      </c>
      <c r="AJ175" s="42">
        <v>0.27581089205577497</v>
      </c>
      <c r="AK175" s="42">
        <v>1.1096758434222704</v>
      </c>
      <c r="AL175" s="42">
        <v>0.15498363033341697</v>
      </c>
      <c r="AM175" s="42">
        <v>0.76348823582353298</v>
      </c>
      <c r="AN175" s="42">
        <v>0.1400582647343851</v>
      </c>
      <c r="AO175" s="42">
        <v>0.37061712463171631</v>
      </c>
      <c r="AP175" s="42">
        <v>5.1810163880342971E-2</v>
      </c>
      <c r="AQ175" s="42">
        <v>0.32295759927729378</v>
      </c>
      <c r="AR175" s="42">
        <v>4.7024537880339091E-2</v>
      </c>
      <c r="AS175" s="42">
        <v>0.31955187261204809</v>
      </c>
      <c r="AT175" s="42">
        <v>0.11180988740004451</v>
      </c>
      <c r="AU175" s="42">
        <v>0.14825084142201767</v>
      </c>
      <c r="AV175" s="166">
        <v>0.33163999087621815</v>
      </c>
      <c r="AW175" s="208"/>
      <c r="AX175" s="49">
        <v>0.11600000000000001</v>
      </c>
      <c r="AY175" s="49">
        <v>2.536</v>
      </c>
      <c r="AZ175" s="42" t="s">
        <v>119</v>
      </c>
      <c r="BA175" s="49">
        <v>8.9999999999999993E-3</v>
      </c>
      <c r="BB175" s="49" t="s">
        <v>188</v>
      </c>
      <c r="BC175" s="49">
        <v>5.8999999999999997E-2</v>
      </c>
      <c r="BD175" s="49">
        <v>82.138999999999996</v>
      </c>
      <c r="BE175" s="49">
        <v>1.2E-2</v>
      </c>
      <c r="BF175" s="49">
        <v>0.91600000000000004</v>
      </c>
      <c r="BG175" s="49">
        <v>3.6999999999999998E-2</v>
      </c>
      <c r="BH175" s="49">
        <v>6.3650000000000002</v>
      </c>
      <c r="BI175" s="42"/>
      <c r="BJ175" s="220">
        <v>22.193999999999999</v>
      </c>
      <c r="BK175" s="139"/>
      <c r="BL175" s="43">
        <f t="shared" si="274"/>
        <v>7.7237940883878116</v>
      </c>
      <c r="BM175" s="43">
        <f t="shared" si="275"/>
        <v>2346.5912895650326</v>
      </c>
      <c r="BN175" s="43">
        <f t="shared" si="276"/>
        <v>57.365337894494544</v>
      </c>
      <c r="BO175" s="43">
        <f t="shared" si="277"/>
        <v>44.800171378447814</v>
      </c>
      <c r="BP175" s="43">
        <f t="shared" si="278"/>
        <v>1.9348779422620379</v>
      </c>
      <c r="BQ175" s="43">
        <f t="shared" si="280"/>
        <v>10.846676810853737</v>
      </c>
      <c r="BR175" s="43">
        <f t="shared" si="279"/>
        <v>18.26983495523622</v>
      </c>
      <c r="BS175" s="43">
        <f t="shared" si="273"/>
        <v>20.256538773363172</v>
      </c>
      <c r="BT175" s="43">
        <f t="shared" si="247"/>
        <v>16.972632904045611</v>
      </c>
      <c r="BU175" s="43">
        <f t="shared" si="248"/>
        <v>7.3760447383349987</v>
      </c>
      <c r="BV175" s="43">
        <f t="shared" si="249"/>
        <v>17.992618191350758</v>
      </c>
      <c r="BW175" s="43">
        <f t="shared" si="250"/>
        <v>56.672182658506095</v>
      </c>
      <c r="BX175" s="43">
        <f t="shared" si="251"/>
        <v>7.5930229133910574</v>
      </c>
      <c r="BY175" s="43">
        <f t="shared" si="292"/>
        <v>0.104587026367449</v>
      </c>
      <c r="BZ175" s="43">
        <f t="shared" si="252"/>
        <v>0.22267125551746139</v>
      </c>
      <c r="CA175" s="43">
        <f t="shared" si="253"/>
        <v>2.8153104344410807E-2</v>
      </c>
      <c r="CB175" s="43">
        <f t="shared" si="254"/>
        <v>37.63651505755017</v>
      </c>
      <c r="CC175" s="43">
        <f t="shared" si="255"/>
        <v>76.22414251297829</v>
      </c>
      <c r="CD175" s="43">
        <f t="shared" si="256"/>
        <v>9.7293336869843721</v>
      </c>
      <c r="CE175" s="43">
        <f t="shared" si="257"/>
        <v>35.440863756220239</v>
      </c>
      <c r="CF175" s="43">
        <f t="shared" si="258"/>
        <v>6.7611283342164699</v>
      </c>
      <c r="CG175" s="43">
        <f t="shared" si="259"/>
        <v>1.3822556906139303</v>
      </c>
      <c r="CH175" s="43">
        <f t="shared" si="260"/>
        <v>5.5612587953816819</v>
      </c>
      <c r="CI175" s="43">
        <f t="shared" si="261"/>
        <v>0.77671698671367195</v>
      </c>
      <c r="CJ175" s="43">
        <f t="shared" si="262"/>
        <v>3.8263026917387188</v>
      </c>
      <c r="CK175" s="43">
        <f t="shared" si="263"/>
        <v>0.70191692577342735</v>
      </c>
      <c r="CL175" s="43">
        <f t="shared" si="264"/>
        <v>1.8573872327622452</v>
      </c>
      <c r="CM175" s="43">
        <f t="shared" si="265"/>
        <v>0.25965215993269147</v>
      </c>
      <c r="CN175" s="43">
        <f t="shared" si="266"/>
        <v>1.618536440314978</v>
      </c>
      <c r="CO175" s="43">
        <f t="shared" si="267"/>
        <v>0.23566848502286358</v>
      </c>
      <c r="CP175" s="43">
        <f t="shared" si="268"/>
        <v>1.601468278036748</v>
      </c>
      <c r="CQ175" s="43">
        <f t="shared" si="269"/>
        <v>0.56034717111302834</v>
      </c>
      <c r="CR175" s="43">
        <f t="shared" si="270"/>
        <v>0.74297489728015498</v>
      </c>
      <c r="CS175" s="174">
        <f t="shared" si="271"/>
        <v>1.6620491714703702</v>
      </c>
      <c r="CT175" s="227"/>
      <c r="CU175" s="43">
        <f t="shared" si="242"/>
        <v>295.76215748779737</v>
      </c>
      <c r="CV175" s="43">
        <f t="shared" si="281"/>
        <v>6465.9726843883964</v>
      </c>
      <c r="CW175" s="354" t="e">
        <f t="shared" si="282"/>
        <v>#VALUE!</v>
      </c>
      <c r="CX175" s="43">
        <f t="shared" si="283"/>
        <v>22.947063943018755</v>
      </c>
      <c r="CY175" s="43" t="s">
        <v>188</v>
      </c>
      <c r="CZ175" s="43">
        <f t="shared" si="284"/>
        <v>150.4307525153452</v>
      </c>
      <c r="DA175" s="43">
        <f t="shared" si="285"/>
        <v>209427.65391284641</v>
      </c>
      <c r="DB175" s="43">
        <f t="shared" si="286"/>
        <v>30.596085257358343</v>
      </c>
      <c r="DC175" s="43">
        <f t="shared" si="287"/>
        <v>2335.5011746450205</v>
      </c>
      <c r="DD175" s="43">
        <f t="shared" si="288"/>
        <v>94.337929543521568</v>
      </c>
      <c r="DE175" s="43">
        <f t="shared" si="289"/>
        <v>16228.673555257155</v>
      </c>
      <c r="DF175" s="43">
        <f t="shared" si="290"/>
        <v>0</v>
      </c>
      <c r="DG175" s="174">
        <f t="shared" si="291"/>
        <v>56587.45968348426</v>
      </c>
      <c r="DM175" s="35">
        <v>2335.5011746450205</v>
      </c>
      <c r="DN175" s="35">
        <v>1193.8371714119578</v>
      </c>
      <c r="DO175" s="35">
        <v>2346.5912895650326</v>
      </c>
    </row>
    <row r="176" spans="1:119" s="35" customFormat="1">
      <c r="A176" s="35" t="s">
        <v>290</v>
      </c>
      <c r="B176" s="159">
        <v>7</v>
      </c>
      <c r="C176" s="159">
        <v>1</v>
      </c>
      <c r="D176" s="159">
        <v>6</v>
      </c>
      <c r="E176" s="36" t="s">
        <v>425</v>
      </c>
      <c r="F176" s="37" t="s">
        <v>447</v>
      </c>
      <c r="G176" s="42">
        <v>5.0799999999999998E-2</v>
      </c>
      <c r="H176" s="42">
        <v>50.006999999999998</v>
      </c>
      <c r="I176" s="49">
        <f t="shared" si="207"/>
        <v>984.38976377952758</v>
      </c>
      <c r="J176" s="42">
        <v>3.9778645833333335</v>
      </c>
      <c r="K176" s="42">
        <v>7708.4144510909646</v>
      </c>
      <c r="L176" s="42">
        <v>3.9778645833333335</v>
      </c>
      <c r="M176" s="42">
        <f t="shared" si="272"/>
        <v>3915.7691775344492</v>
      </c>
      <c r="N176" s="152">
        <v>36.878048780487823</v>
      </c>
      <c r="O176" s="42">
        <v>1.3726049015949457</v>
      </c>
      <c r="P176" s="42">
        <v>1396.9861699379758</v>
      </c>
      <c r="Q176" s="42">
        <v>21.086269629224159</v>
      </c>
      <c r="R176" s="42">
        <v>4.3051573307266242</v>
      </c>
      <c r="S176" s="42">
        <v>0.23491692621223692</v>
      </c>
      <c r="T176" s="42">
        <v>0.79653141338662603</v>
      </c>
      <c r="U176" s="42">
        <v>6.4894527845367174</v>
      </c>
      <c r="V176" s="42">
        <v>2.3746222257982605</v>
      </c>
      <c r="W176" s="42">
        <v>3.2125226482114466</v>
      </c>
      <c r="X176" s="42">
        <v>0.51481966224690745</v>
      </c>
      <c r="Y176" s="42">
        <v>1.7912337348267207</v>
      </c>
      <c r="Z176" s="42">
        <v>32.346850462195093</v>
      </c>
      <c r="AA176" s="42">
        <v>2.5400871185119516</v>
      </c>
      <c r="AB176" s="42">
        <v>0.53407076686760768</v>
      </c>
      <c r="AC176" s="42">
        <v>0.17354184455447719</v>
      </c>
      <c r="AD176" s="42">
        <v>3.050437536389887E-3</v>
      </c>
      <c r="AE176" s="42">
        <v>2.9189498611643541</v>
      </c>
      <c r="AF176" s="42">
        <v>3.7899798451156306</v>
      </c>
      <c r="AG176" s="42">
        <v>0.49705117160631918</v>
      </c>
      <c r="AH176" s="42">
        <v>1.6459825596351187</v>
      </c>
      <c r="AI176" s="42">
        <v>0.27645516534493492</v>
      </c>
      <c r="AJ176" s="42">
        <v>4.927286913722307E-2</v>
      </c>
      <c r="AK176" s="42">
        <v>0.24429274630754447</v>
      </c>
      <c r="AL176" s="42">
        <v>4.1302404399988356E-2</v>
      </c>
      <c r="AM176" s="42">
        <v>0.26321784417544986</v>
      </c>
      <c r="AN176" s="42">
        <v>6.0428500363748763E-2</v>
      </c>
      <c r="AO176" s="42">
        <v>0.19478015842068688</v>
      </c>
      <c r="AP176" s="42">
        <v>3.2503928486736403E-2</v>
      </c>
      <c r="AQ176" s="42">
        <v>0.2364870629642363</v>
      </c>
      <c r="AR176" s="42">
        <v>3.7270958229884132E-2</v>
      </c>
      <c r="AS176" s="42">
        <v>0.86670584616703539</v>
      </c>
      <c r="AT176" s="42">
        <v>0.18557518724488184</v>
      </c>
      <c r="AU176" s="42">
        <v>0.24718176120685495</v>
      </c>
      <c r="AV176" s="166">
        <v>0.34314474083386076</v>
      </c>
      <c r="AW176" s="208"/>
      <c r="AX176" s="49">
        <v>0.05</v>
      </c>
      <c r="AY176" s="49">
        <v>1.764</v>
      </c>
      <c r="AZ176" s="42" t="s">
        <v>119</v>
      </c>
      <c r="BA176" s="49">
        <v>4.0000000000000001E-3</v>
      </c>
      <c r="BB176" s="49" t="s">
        <v>188</v>
      </c>
      <c r="BC176" s="49">
        <v>0.11600000000000001</v>
      </c>
      <c r="BD176" s="49">
        <v>76.045000000000002</v>
      </c>
      <c r="BE176" s="49">
        <v>1.9E-2</v>
      </c>
      <c r="BF176" s="49">
        <v>2.6539999999999999</v>
      </c>
      <c r="BG176" s="49">
        <v>4.2000000000000003E-2</v>
      </c>
      <c r="BH176" s="49">
        <v>1.4279999999999999</v>
      </c>
      <c r="BI176" s="42"/>
      <c r="BJ176" s="220">
        <v>24.741</v>
      </c>
      <c r="BK176" s="139"/>
      <c r="BL176" s="43">
        <f t="shared" si="274"/>
        <v>3.9019215800361651</v>
      </c>
      <c r="BM176" s="43">
        <f t="shared" si="275"/>
        <v>3971.2305246463561</v>
      </c>
      <c r="BN176" s="43">
        <f t="shared" si="276"/>
        <v>59.942209453810314</v>
      </c>
      <c r="BO176" s="43">
        <f t="shared" si="277"/>
        <v>12.238326028628954</v>
      </c>
      <c r="BP176" s="43">
        <f t="shared" si="278"/>
        <v>0.66780136282347802</v>
      </c>
      <c r="BQ176" s="43">
        <f t="shared" si="280"/>
        <v>2.2643100774727905</v>
      </c>
      <c r="BR176" s="43">
        <f t="shared" si="279"/>
        <v>18.447650764751458</v>
      </c>
      <c r="BS176" s="43">
        <f t="shared" si="273"/>
        <v>6.7503690949298472</v>
      </c>
      <c r="BT176" s="43">
        <f t="shared" si="247"/>
        <v>9.1322793856015547</v>
      </c>
      <c r="BU176" s="43">
        <f t="shared" si="248"/>
        <v>1.4634844649133627</v>
      </c>
      <c r="BV176" s="43">
        <f t="shared" si="249"/>
        <v>5.0919631400760359</v>
      </c>
      <c r="BW176" s="43">
        <f t="shared" si="250"/>
        <v>91.952807190169651</v>
      </c>
      <c r="BX176" s="43">
        <f t="shared" si="251"/>
        <v>7.2207382702604201</v>
      </c>
      <c r="BY176" s="43">
        <f t="shared" si="292"/>
        <v>1.5182098272312157</v>
      </c>
      <c r="BZ176" s="43">
        <f t="shared" si="252"/>
        <v>0.49332963004835712</v>
      </c>
      <c r="CA176" s="43">
        <f t="shared" si="253"/>
        <v>8.6715179568144143E-3</v>
      </c>
      <c r="CB176" s="43">
        <f t="shared" si="254"/>
        <v>8.2977362539550317</v>
      </c>
      <c r="CC176" s="43">
        <f t="shared" si="255"/>
        <v>10.773824374643524</v>
      </c>
      <c r="CD176" s="43">
        <f t="shared" si="256"/>
        <v>1.4129737483957252</v>
      </c>
      <c r="CE176" s="43">
        <f t="shared" si="257"/>
        <v>4.6790557591194633</v>
      </c>
      <c r="CF176" s="43">
        <f t="shared" si="258"/>
        <v>0.78588264861827861</v>
      </c>
      <c r="CG176" s="43">
        <f t="shared" si="259"/>
        <v>0.14006861783272578</v>
      </c>
      <c r="CH176" s="43">
        <f t="shared" si="260"/>
        <v>0.69445412700777276</v>
      </c>
      <c r="CI176" s="43">
        <f t="shared" si="261"/>
        <v>0.11741087537166102</v>
      </c>
      <c r="CJ176" s="43">
        <f t="shared" si="262"/>
        <v>0.74825274574304801</v>
      </c>
      <c r="CK176" s="43">
        <f t="shared" si="263"/>
        <v>0.17178087397513545</v>
      </c>
      <c r="CL176" s="43">
        <f t="shared" si="264"/>
        <v>0.5537040576071186</v>
      </c>
      <c r="CM176" s="43">
        <f t="shared" si="265"/>
        <v>9.2399334907646832E-2</v>
      </c>
      <c r="CN176" s="43">
        <f t="shared" si="266"/>
        <v>0.67226481073125921</v>
      </c>
      <c r="CO176" s="43">
        <f t="shared" si="267"/>
        <v>0.10595063157418853</v>
      </c>
      <c r="CP176" s="43">
        <f t="shared" si="268"/>
        <v>2.4637958386809191</v>
      </c>
      <c r="CQ176" s="43">
        <f t="shared" si="269"/>
        <v>0.52753696784024573</v>
      </c>
      <c r="CR176" s="43">
        <f t="shared" si="270"/>
        <v>0.70266676676125672</v>
      </c>
      <c r="CS176" s="174">
        <f t="shared" si="271"/>
        <v>0.97546196125319784</v>
      </c>
      <c r="CT176" s="227"/>
      <c r="CU176" s="43">
        <f t="shared" si="242"/>
        <v>72.202963371123047</v>
      </c>
      <c r="CV176" s="43">
        <f t="shared" si="281"/>
        <v>2547.3205477332212</v>
      </c>
      <c r="CW176" s="354" t="e">
        <f t="shared" si="282"/>
        <v>#VALUE!</v>
      </c>
      <c r="CX176" s="43">
        <f t="shared" si="283"/>
        <v>5.7762370696898442</v>
      </c>
      <c r="CY176" s="43" t="s">
        <v>188</v>
      </c>
      <c r="CZ176" s="43">
        <f t="shared" si="284"/>
        <v>167.51087502100549</v>
      </c>
      <c r="DA176" s="43">
        <f t="shared" si="285"/>
        <v>109813.48699114105</v>
      </c>
      <c r="DB176" s="43">
        <f t="shared" si="286"/>
        <v>27.437126081026758</v>
      </c>
      <c r="DC176" s="43">
        <f t="shared" si="287"/>
        <v>3832.5332957392111</v>
      </c>
      <c r="DD176" s="43">
        <f t="shared" si="288"/>
        <v>60.650489231743357</v>
      </c>
      <c r="DE176" s="43">
        <f t="shared" si="289"/>
        <v>2062.1166338792741</v>
      </c>
      <c r="DF176" s="43">
        <f t="shared" si="290"/>
        <v>0</v>
      </c>
      <c r="DG176" s="174">
        <f t="shared" si="291"/>
        <v>35727.470335299105</v>
      </c>
      <c r="DM176" s="35">
        <v>3832.5332957392111</v>
      </c>
      <c r="DN176" s="35">
        <v>2017.3308251599428</v>
      </c>
      <c r="DO176" s="35">
        <v>3971.2305246463561</v>
      </c>
    </row>
    <row r="177" spans="1:119" s="35" customFormat="1">
      <c r="A177" s="35" t="s">
        <v>290</v>
      </c>
      <c r="B177" s="159">
        <v>7</v>
      </c>
      <c r="C177" s="159">
        <v>2</v>
      </c>
      <c r="D177" s="159">
        <v>6</v>
      </c>
      <c r="E177" s="36" t="s">
        <v>425</v>
      </c>
      <c r="F177" s="37" t="s">
        <v>448</v>
      </c>
      <c r="G177" s="42">
        <v>5.33E-2</v>
      </c>
      <c r="H177" s="42">
        <v>50.317</v>
      </c>
      <c r="I177" s="49">
        <f t="shared" si="207"/>
        <v>944.0337711069418</v>
      </c>
      <c r="J177" s="42">
        <v>4.0864440078585469</v>
      </c>
      <c r="K177" s="42">
        <v>7609.5127732665915</v>
      </c>
      <c r="L177" s="42">
        <v>4.0864440078585469</v>
      </c>
      <c r="M177" s="42">
        <f t="shared" si="272"/>
        <v>3857.7411471560695</v>
      </c>
      <c r="N177" s="152">
        <v>37.685459940652841</v>
      </c>
      <c r="O177" s="42">
        <v>1.3717837877373258</v>
      </c>
      <c r="P177" s="42">
        <v>1372.4704727851531</v>
      </c>
      <c r="Q177" s="42">
        <v>20.744066862975206</v>
      </c>
      <c r="R177" s="42">
        <v>4.2375617680690647</v>
      </c>
      <c r="S177" s="42">
        <v>0.24517885391628069</v>
      </c>
      <c r="T177" s="42">
        <v>0.34883093389648956</v>
      </c>
      <c r="U177" s="42">
        <v>6.1005521507833498</v>
      </c>
      <c r="V177" s="42">
        <v>2.3239065383046476</v>
      </c>
      <c r="W177" s="42">
        <v>3.2220932216588025</v>
      </c>
      <c r="X177" s="42">
        <v>0.55304874706292817</v>
      </c>
      <c r="Y177" s="42">
        <v>1.7345079085876041</v>
      </c>
      <c r="Z177" s="42">
        <v>32.634738733754602</v>
      </c>
      <c r="AA177" s="42">
        <v>2.5303550153438952</v>
      </c>
      <c r="AB177" s="42">
        <v>0.56102735670662351</v>
      </c>
      <c r="AC177" s="42">
        <v>0.17764709823013525</v>
      </c>
      <c r="AD177" s="42">
        <v>7.6639933017387807E-3</v>
      </c>
      <c r="AE177" s="42">
        <v>2.8607806256032409</v>
      </c>
      <c r="AF177" s="42">
        <v>3.6898004837450089</v>
      </c>
      <c r="AG177" s="42">
        <v>0.48268725030746412</v>
      </c>
      <c r="AH177" s="42">
        <v>1.6277479383013198</v>
      </c>
      <c r="AI177" s="42">
        <v>0.26943070304361227</v>
      </c>
      <c r="AJ177" s="42">
        <v>5.2374379889656625E-2</v>
      </c>
      <c r="AK177" s="42">
        <v>0.2338974703239641</v>
      </c>
      <c r="AL177" s="42">
        <v>4.0136476912721909E-2</v>
      </c>
      <c r="AM177" s="42">
        <v>0.25564250070558148</v>
      </c>
      <c r="AN177" s="42">
        <v>5.8556748221786983E-2</v>
      </c>
      <c r="AO177" s="42">
        <v>0.19180662065077833</v>
      </c>
      <c r="AP177" s="42">
        <v>3.143726414869067E-2</v>
      </c>
      <c r="AQ177" s="42">
        <v>0.22519760406547204</v>
      </c>
      <c r="AR177" s="42">
        <v>3.6410066751189227E-2</v>
      </c>
      <c r="AS177" s="42">
        <v>0.86851875291923053</v>
      </c>
      <c r="AT177" s="42">
        <v>0.2007198700746215</v>
      </c>
      <c r="AU177" s="42">
        <v>0.24729573080933825</v>
      </c>
      <c r="AV177" s="166">
        <v>0.34221569257215168</v>
      </c>
      <c r="AW177" s="208"/>
      <c r="AX177" s="49">
        <v>5.0999999999999997E-2</v>
      </c>
      <c r="AY177" s="49">
        <v>1.806</v>
      </c>
      <c r="AZ177" s="42" t="s">
        <v>119</v>
      </c>
      <c r="BA177" s="49">
        <v>4.0000000000000001E-3</v>
      </c>
      <c r="BB177" s="49" t="s">
        <v>188</v>
      </c>
      <c r="BC177" s="49">
        <v>0.109</v>
      </c>
      <c r="BD177" s="49">
        <v>74.894999999999996</v>
      </c>
      <c r="BE177" s="49">
        <v>0.02</v>
      </c>
      <c r="BF177" s="49">
        <v>2.6429999999999998</v>
      </c>
      <c r="BG177" s="49">
        <v>4.2999999999999997E-2</v>
      </c>
      <c r="BH177" s="49">
        <v>1.4279999999999999</v>
      </c>
      <c r="BI177" s="42"/>
      <c r="BJ177" s="220">
        <v>24.81</v>
      </c>
      <c r="BK177" s="139"/>
      <c r="BL177" s="43">
        <f t="shared" si="274"/>
        <v>3.9338367785706123</v>
      </c>
      <c r="BM177" s="43">
        <f t="shared" si="275"/>
        <v>3935.8059714715523</v>
      </c>
      <c r="BN177" s="43">
        <f t="shared" si="276"/>
        <v>59.487343335133176</v>
      </c>
      <c r="BO177" s="43">
        <f t="shared" si="277"/>
        <v>12.151970655806295</v>
      </c>
      <c r="BP177" s="43">
        <f t="shared" si="278"/>
        <v>0.70309446830140043</v>
      </c>
      <c r="BQ177" s="43">
        <f t="shared" si="280"/>
        <v>1.000335453394283</v>
      </c>
      <c r="BR177" s="43">
        <f t="shared" si="279"/>
        <v>17.49443070757075</v>
      </c>
      <c r="BS177" s="43">
        <f t="shared" si="273"/>
        <v>6.6642200411352697</v>
      </c>
      <c r="BT177" s="43">
        <f t="shared" si="247"/>
        <v>9.2399319285230987</v>
      </c>
      <c r="BU177" s="43">
        <f t="shared" si="248"/>
        <v>1.5859667689520287</v>
      </c>
      <c r="BV177" s="43">
        <f t="shared" si="249"/>
        <v>4.9740134447703896</v>
      </c>
      <c r="BW177" s="43">
        <f t="shared" si="250"/>
        <v>93.585983911970089</v>
      </c>
      <c r="BX177" s="43">
        <f t="shared" si="251"/>
        <v>7.2562481866176194</v>
      </c>
      <c r="BY177" s="43">
        <f t="shared" si="292"/>
        <v>1.6088468673602458</v>
      </c>
      <c r="BZ177" s="43">
        <f t="shared" si="252"/>
        <v>0.50943501072915987</v>
      </c>
      <c r="CA177" s="43">
        <f t="shared" si="253"/>
        <v>2.197787945199995E-2</v>
      </c>
      <c r="CB177" s="43">
        <f t="shared" si="254"/>
        <v>8.2038030635883281</v>
      </c>
      <c r="CC177" s="43">
        <f t="shared" si="255"/>
        <v>10.581166637408279</v>
      </c>
      <c r="CD177" s="43">
        <f t="shared" si="256"/>
        <v>1.3841925198274854</v>
      </c>
      <c r="CE177" s="43">
        <f t="shared" si="257"/>
        <v>4.6678600251531366</v>
      </c>
      <c r="CF177" s="43">
        <f t="shared" si="258"/>
        <v>0.77264100828697913</v>
      </c>
      <c r="CG177" s="43">
        <f t="shared" si="259"/>
        <v>0.15019295584809175</v>
      </c>
      <c r="CH177" s="43">
        <f t="shared" si="260"/>
        <v>0.67074307146661305</v>
      </c>
      <c r="CI177" s="43">
        <f t="shared" si="261"/>
        <v>0.11509856761169796</v>
      </c>
      <c r="CJ177" s="43">
        <f t="shared" si="262"/>
        <v>0.73310085775262623</v>
      </c>
      <c r="CK177" s="43">
        <f t="shared" si="263"/>
        <v>0.16792200917341185</v>
      </c>
      <c r="CL177" s="43">
        <f t="shared" si="264"/>
        <v>0.55003998839637436</v>
      </c>
      <c r="CM177" s="43">
        <f t="shared" si="265"/>
        <v>9.0152010128172838E-2</v>
      </c>
      <c r="CN177" s="43">
        <f t="shared" si="266"/>
        <v>0.64579463997016584</v>
      </c>
      <c r="CO177" s="43">
        <f t="shared" si="267"/>
        <v>0.10441241613759734</v>
      </c>
      <c r="CP177" s="43">
        <f t="shared" si="268"/>
        <v>2.4906337599655144</v>
      </c>
      <c r="CQ177" s="43">
        <f t="shared" si="269"/>
        <v>0.57560033450450443</v>
      </c>
      <c r="CR177" s="43">
        <f t="shared" si="270"/>
        <v>0.70916499359267238</v>
      </c>
      <c r="CS177" s="174">
        <f t="shared" si="271"/>
        <v>0.98136505889521652</v>
      </c>
      <c r="CT177" s="227"/>
      <c r="CU177" s="43">
        <f t="shared" si="242"/>
        <v>74.144182225904686</v>
      </c>
      <c r="CV177" s="43">
        <f t="shared" si="281"/>
        <v>2625.5763352938011</v>
      </c>
      <c r="CW177" s="354" t="e">
        <f t="shared" si="282"/>
        <v>#VALUE!</v>
      </c>
      <c r="CX177" s="43">
        <f t="shared" si="283"/>
        <v>5.8152299785023276</v>
      </c>
      <c r="CY177" s="43" t="s">
        <v>188</v>
      </c>
      <c r="CZ177" s="43">
        <f t="shared" si="284"/>
        <v>158.46501691418845</v>
      </c>
      <c r="DA177" s="43">
        <f t="shared" si="285"/>
        <v>108882.91230998294</v>
      </c>
      <c r="DB177" s="43">
        <f t="shared" si="286"/>
        <v>29.076149892511641</v>
      </c>
      <c r="DC177" s="43">
        <f t="shared" si="287"/>
        <v>3842.4132082954134</v>
      </c>
      <c r="DD177" s="43">
        <f t="shared" si="288"/>
        <v>62.513722268900025</v>
      </c>
      <c r="DE177" s="43">
        <f t="shared" si="289"/>
        <v>2076.037102325331</v>
      </c>
      <c r="DF177" s="43">
        <f t="shared" si="290"/>
        <v>0</v>
      </c>
      <c r="DG177" s="174">
        <f t="shared" si="291"/>
        <v>36068.963941660688</v>
      </c>
      <c r="DM177" s="35">
        <v>3842.4132082954134</v>
      </c>
      <c r="DN177" s="35">
        <v>1995.3078594873716</v>
      </c>
      <c r="DO177" s="35">
        <v>3935.8059714715523</v>
      </c>
    </row>
    <row r="178" spans="1:119" s="35" customFormat="1">
      <c r="A178" s="35" t="s">
        <v>290</v>
      </c>
      <c r="B178" s="159">
        <v>7</v>
      </c>
      <c r="C178" s="159">
        <v>3</v>
      </c>
      <c r="D178" s="159">
        <v>6</v>
      </c>
      <c r="E178" s="36" t="s">
        <v>425</v>
      </c>
      <c r="F178" s="37" t="s">
        <v>449</v>
      </c>
      <c r="G178" s="42">
        <v>5.0200000000000002E-2</v>
      </c>
      <c r="H178" s="42">
        <v>50.093000000000004</v>
      </c>
      <c r="I178" s="49">
        <f t="shared" si="207"/>
        <v>997.86852589641433</v>
      </c>
      <c r="J178" s="42">
        <v>3.9935358758888171</v>
      </c>
      <c r="K178" s="42">
        <v>7756.8537132540587</v>
      </c>
      <c r="L178" s="42">
        <v>3.9935358758888171</v>
      </c>
      <c r="M178" s="42">
        <f t="shared" si="272"/>
        <v>3985.0237575876199</v>
      </c>
      <c r="N178" s="152">
        <v>36.770428015564214</v>
      </c>
      <c r="O178" s="42">
        <v>1.7139061881403308</v>
      </c>
      <c r="P178" s="42">
        <v>1690.6674482254618</v>
      </c>
      <c r="Q178" s="42">
        <v>26.131437416278825</v>
      </c>
      <c r="R178" s="42">
        <v>7.9678231060287699</v>
      </c>
      <c r="S178" s="42">
        <v>0.30995350396174842</v>
      </c>
      <c r="T178" s="42">
        <v>2.1572365257042247</v>
      </c>
      <c r="U178" s="42">
        <v>6.9791879798671737</v>
      </c>
      <c r="V178" s="42">
        <v>3.2129775236869023</v>
      </c>
      <c r="W178" s="42">
        <v>4.003679912210802</v>
      </c>
      <c r="X178" s="42">
        <v>0.61412364719980383</v>
      </c>
      <c r="Y178" s="42">
        <v>2.3120240276249331</v>
      </c>
      <c r="Z178" s="42">
        <v>43.093756090667647</v>
      </c>
      <c r="AA178" s="42">
        <v>3.2578230785587232</v>
      </c>
      <c r="AB178" s="42">
        <v>1.1253495573875685</v>
      </c>
      <c r="AC178" s="42">
        <v>0.27379890950318808</v>
      </c>
      <c r="AD178" s="42">
        <v>5.4938989996104956E-3</v>
      </c>
      <c r="AE178" s="42">
        <v>3.8032385944238958</v>
      </c>
      <c r="AF178" s="42">
        <v>5.2232485463828651</v>
      </c>
      <c r="AG178" s="42">
        <v>0.64456127597776969</v>
      </c>
      <c r="AH178" s="42">
        <v>2.1693147368557653</v>
      </c>
      <c r="AI178" s="42">
        <v>0.35808610747454522</v>
      </c>
      <c r="AJ178" s="42">
        <v>6.63641286157024E-2</v>
      </c>
      <c r="AK178" s="42">
        <v>0.32536759152062039</v>
      </c>
      <c r="AL178" s="42">
        <v>5.3657809093712219E-2</v>
      </c>
      <c r="AM178" s="42">
        <v>0.3447137151380702</v>
      </c>
      <c r="AN178" s="42">
        <v>7.9179596590116211E-2</v>
      </c>
      <c r="AO178" s="42">
        <v>0.25456009512748018</v>
      </c>
      <c r="AP178" s="42">
        <v>4.1188101130820186E-2</v>
      </c>
      <c r="AQ178" s="42">
        <v>0.29260265675184155</v>
      </c>
      <c r="AR178" s="42">
        <v>4.6761781494377166E-2</v>
      </c>
      <c r="AS178" s="42">
        <v>1.1400557810959273</v>
      </c>
      <c r="AT178" s="42">
        <v>0.25249929533526344</v>
      </c>
      <c r="AU178" s="42">
        <v>0.34205327304753452</v>
      </c>
      <c r="AV178" s="166">
        <v>0.43565475674036619</v>
      </c>
      <c r="AW178" s="208"/>
      <c r="AX178" s="49">
        <v>0.05</v>
      </c>
      <c r="AY178" s="49">
        <v>1.8169999999999999</v>
      </c>
      <c r="AZ178" s="42" t="s">
        <v>119</v>
      </c>
      <c r="BA178" s="49">
        <v>4.0000000000000001E-3</v>
      </c>
      <c r="BB178" s="49" t="s">
        <v>188</v>
      </c>
      <c r="BC178" s="49">
        <v>0.112</v>
      </c>
      <c r="BD178" s="49">
        <v>75.977999999999994</v>
      </c>
      <c r="BE178" s="49">
        <v>2.1000000000000001E-2</v>
      </c>
      <c r="BF178" s="49">
        <v>2.5609999999999999</v>
      </c>
      <c r="BG178" s="49">
        <v>5.1999999999999998E-2</v>
      </c>
      <c r="BH178" s="49">
        <v>1.4710000000000001</v>
      </c>
      <c r="BI178" s="42"/>
      <c r="BJ178" s="220">
        <v>25.468</v>
      </c>
      <c r="BK178" s="139"/>
      <c r="BL178" s="43">
        <f t="shared" si="274"/>
        <v>4.8884517520486144</v>
      </c>
      <c r="BM178" s="43">
        <f t="shared" si="275"/>
        <v>4822.169560153674</v>
      </c>
      <c r="BN178" s="43">
        <f t="shared" si="276"/>
        <v>74.532825603344932</v>
      </c>
      <c r="BO178" s="43">
        <f t="shared" si="277"/>
        <v>22.726050639295909</v>
      </c>
      <c r="BP178" s="43">
        <f t="shared" si="278"/>
        <v>0.88405815906381202</v>
      </c>
      <c r="BQ178" s="43">
        <f t="shared" si="280"/>
        <v>6.1529310919312925</v>
      </c>
      <c r="BR178" s="43">
        <f t="shared" si="279"/>
        <v>19.906237543302957</v>
      </c>
      <c r="BS178" s="43">
        <f t="shared" si="273"/>
        <v>9.1641454553602699</v>
      </c>
      <c r="BT178" s="43">
        <f t="shared" si="247"/>
        <v>11.419409193408109</v>
      </c>
      <c r="BU178" s="43">
        <f t="shared" si="248"/>
        <v>1.7516208529393325</v>
      </c>
      <c r="BV178" s="43">
        <f t="shared" si="249"/>
        <v>6.594420387083753</v>
      </c>
      <c r="BW178" s="43">
        <f t="shared" si="250"/>
        <v>122.91323114502426</v>
      </c>
      <c r="BX178" s="43">
        <f t="shared" si="251"/>
        <v>9.2920552165839077</v>
      </c>
      <c r="BY178" s="43">
        <f t="shared" si="292"/>
        <v>3.2097538672449</v>
      </c>
      <c r="BZ178" s="43">
        <f t="shared" si="252"/>
        <v>0.78093700117982789</v>
      </c>
      <c r="CA178" s="43">
        <f t="shared" si="253"/>
        <v>1.5669854263940085E-2</v>
      </c>
      <c r="CB178" s="43">
        <f t="shared" si="254"/>
        <v>10.847704792141247</v>
      </c>
      <c r="CC178" s="43">
        <f t="shared" si="255"/>
        <v>14.89789737888505</v>
      </c>
      <c r="CD178" s="43">
        <f t="shared" si="256"/>
        <v>1.8384359194566546</v>
      </c>
      <c r="CE178" s="43">
        <f t="shared" si="257"/>
        <v>6.1873809077228001</v>
      </c>
      <c r="CF178" s="43">
        <f t="shared" si="258"/>
        <v>1.0213433334805624</v>
      </c>
      <c r="CG178" s="43">
        <f t="shared" si="259"/>
        <v>0.18928564646622736</v>
      </c>
      <c r="CH178" s="43">
        <f t="shared" si="260"/>
        <v>0.92802265598599054</v>
      </c>
      <c r="CI178" s="43">
        <f t="shared" si="261"/>
        <v>0.15304432219820582</v>
      </c>
      <c r="CJ178" s="43">
        <f t="shared" si="262"/>
        <v>0.9832022174739431</v>
      </c>
      <c r="CK178" s="43">
        <f t="shared" si="263"/>
        <v>0.22583828704034298</v>
      </c>
      <c r="CL178" s="43">
        <f t="shared" si="264"/>
        <v>0.72606351014919346</v>
      </c>
      <c r="CM178" s="43">
        <f t="shared" si="265"/>
        <v>0.11747786811773135</v>
      </c>
      <c r="CN178" s="43">
        <f t="shared" si="266"/>
        <v>0.83456958143353388</v>
      </c>
      <c r="CO178" s="43">
        <f t="shared" si="267"/>
        <v>0.13337527704660221</v>
      </c>
      <c r="CP178" s="43">
        <f t="shared" si="268"/>
        <v>3.2516993748523793</v>
      </c>
      <c r="CQ178" s="43">
        <f t="shared" si="269"/>
        <v>0.72018563863872642</v>
      </c>
      <c r="CR178" s="43">
        <f t="shared" si="270"/>
        <v>0.97561402922379481</v>
      </c>
      <c r="CS178" s="174">
        <f t="shared" si="271"/>
        <v>1.2425868309551742</v>
      </c>
      <c r="CT178" s="227"/>
      <c r="CU178" s="43">
        <f t="shared" si="242"/>
        <v>73.265514609344407</v>
      </c>
      <c r="CV178" s="43">
        <f t="shared" si="281"/>
        <v>2662.4688009035754</v>
      </c>
      <c r="CW178" s="354" t="e">
        <f t="shared" si="282"/>
        <v>#VALUE!</v>
      </c>
      <c r="CX178" s="43">
        <f t="shared" si="283"/>
        <v>5.8612411687475525</v>
      </c>
      <c r="CY178" s="43" t="s">
        <v>188</v>
      </c>
      <c r="CZ178" s="43">
        <f t="shared" si="284"/>
        <v>164.11475272493146</v>
      </c>
      <c r="DA178" s="43">
        <f t="shared" si="285"/>
        <v>111331.34537977536</v>
      </c>
      <c r="DB178" s="43">
        <f t="shared" si="286"/>
        <v>30.771516135924653</v>
      </c>
      <c r="DC178" s="43">
        <f t="shared" si="287"/>
        <v>3752.65965829062</v>
      </c>
      <c r="DD178" s="43">
        <f t="shared" si="288"/>
        <v>76.196135193718177</v>
      </c>
      <c r="DE178" s="43">
        <f t="shared" si="289"/>
        <v>2155.4714398069127</v>
      </c>
      <c r="DF178" s="43">
        <f t="shared" si="290"/>
        <v>0</v>
      </c>
      <c r="DG178" s="174">
        <f t="shared" si="291"/>
        <v>37318.52252141566</v>
      </c>
      <c r="DM178" s="35">
        <v>3752.65965829062</v>
      </c>
      <c r="DN178" s="35">
        <v>2477.3524125501121</v>
      </c>
      <c r="DO178" s="35">
        <v>4822.169560153674</v>
      </c>
    </row>
    <row r="179" spans="1:119" s="35" customFormat="1">
      <c r="A179" s="35" t="s">
        <v>224</v>
      </c>
      <c r="B179" s="159">
        <v>8</v>
      </c>
      <c r="C179" s="159">
        <v>1</v>
      </c>
      <c r="D179" s="159">
        <v>6</v>
      </c>
      <c r="E179" s="36" t="s">
        <v>425</v>
      </c>
      <c r="F179" s="37" t="s">
        <v>450</v>
      </c>
      <c r="G179" s="42">
        <v>5.5300000000000002E-2</v>
      </c>
      <c r="H179" s="42">
        <v>50.125</v>
      </c>
      <c r="I179" s="49">
        <f t="shared" si="207"/>
        <v>906.41952983725128</v>
      </c>
      <c r="J179" s="42">
        <v>4.1491677336747754</v>
      </c>
      <c r="K179" s="42">
        <v>7261.1997087052923</v>
      </c>
      <c r="L179" s="42">
        <v>4.1491677336747754</v>
      </c>
      <c r="M179" s="42">
        <f t="shared" si="272"/>
        <v>3760.8866663733834</v>
      </c>
      <c r="N179" s="152">
        <v>84.660766961651944</v>
      </c>
      <c r="O179" s="42">
        <v>2.4918591113265118</v>
      </c>
      <c r="P179" s="42">
        <v>792.89235600658708</v>
      </c>
      <c r="Q179" s="42">
        <v>21.35992517971486</v>
      </c>
      <c r="R179" s="42">
        <v>14.875202936575821</v>
      </c>
      <c r="S179" s="42">
        <v>0.62841989084592664</v>
      </c>
      <c r="T179" s="42">
        <v>2.0816017819488479</v>
      </c>
      <c r="U179" s="42">
        <v>4.1851296439347445</v>
      </c>
      <c r="V179" s="42">
        <v>3.7664702174045015</v>
      </c>
      <c r="W179" s="42">
        <v>4.626344171409114</v>
      </c>
      <c r="X179" s="42">
        <v>1.0303438918545869</v>
      </c>
      <c r="Y179" s="42">
        <v>3.0841203445929546</v>
      </c>
      <c r="Z179" s="42">
        <v>20.702747838447305</v>
      </c>
      <c r="AA179" s="42">
        <v>2.553894124168826</v>
      </c>
      <c r="AB179" s="42">
        <v>0.46662081524152732</v>
      </c>
      <c r="AC179" s="42">
        <v>7.7386179492072535E-2</v>
      </c>
      <c r="AD179" s="42">
        <v>5.5810292164098357E-3</v>
      </c>
      <c r="AE179" s="42">
        <v>6.4845703612944856</v>
      </c>
      <c r="AF179" s="42">
        <v>11.560056751779253</v>
      </c>
      <c r="AG179" s="42">
        <v>1.3472591215428931</v>
      </c>
      <c r="AH179" s="42">
        <v>4.7946339426033795</v>
      </c>
      <c r="AI179" s="42">
        <v>0.85096242628404906</v>
      </c>
      <c r="AJ179" s="42">
        <v>0.1726652532979264</v>
      </c>
      <c r="AK179" s="42">
        <v>0.71814685164399283</v>
      </c>
      <c r="AL179" s="42">
        <v>0.10398017268940807</v>
      </c>
      <c r="AM179" s="42">
        <v>0.57568036501658981</v>
      </c>
      <c r="AN179" s="42">
        <v>0.11857997374906798</v>
      </c>
      <c r="AO179" s="42">
        <v>0.34717839943378193</v>
      </c>
      <c r="AP179" s="42">
        <v>5.3399688904879873E-2</v>
      </c>
      <c r="AQ179" s="42">
        <v>0.3627302450808963</v>
      </c>
      <c r="AR179" s="42">
        <v>5.4882860653080637E-2</v>
      </c>
      <c r="AS179" s="42">
        <v>0.60058277562862405</v>
      </c>
      <c r="AT179" s="42">
        <v>0.16875255590730617</v>
      </c>
      <c r="AU179" s="42">
        <v>0.324042769322613</v>
      </c>
      <c r="AV179" s="166">
        <v>0.4787883647161526</v>
      </c>
      <c r="AW179" s="208"/>
      <c r="AX179" s="49">
        <v>0.11</v>
      </c>
      <c r="AY179" s="49">
        <v>1.9330000000000001</v>
      </c>
      <c r="AZ179" s="42" t="s">
        <v>119</v>
      </c>
      <c r="BA179" s="49">
        <v>6.0000000000000001E-3</v>
      </c>
      <c r="BB179" s="49" t="s">
        <v>188</v>
      </c>
      <c r="BC179" s="49">
        <v>8.7999999999999995E-2</v>
      </c>
      <c r="BD179" s="49">
        <v>78.203000000000003</v>
      </c>
      <c r="BE179" s="49">
        <v>2.5000000000000001E-2</v>
      </c>
      <c r="BF179" s="49">
        <v>1.024</v>
      </c>
      <c r="BG179" s="49">
        <v>4.5999999999999999E-2</v>
      </c>
      <c r="BH179" s="49">
        <v>4.0449999999999999</v>
      </c>
      <c r="BI179" s="42"/>
      <c r="BJ179" s="220">
        <v>21.960999999999999</v>
      </c>
      <c r="BK179" s="139"/>
      <c r="BL179" s="43">
        <f t="shared" si="274"/>
        <v>15.318423213854654</v>
      </c>
      <c r="BM179" s="43">
        <f t="shared" si="275"/>
        <v>4874.2164503327413</v>
      </c>
      <c r="BN179" s="43">
        <f t="shared" si="276"/>
        <v>131.30773414591701</v>
      </c>
      <c r="BO179" s="43">
        <f t="shared" si="277"/>
        <v>91.443634569348063</v>
      </c>
      <c r="BP179" s="43">
        <f t="shared" si="278"/>
        <v>3.8631404962769946</v>
      </c>
      <c r="BQ179" s="43">
        <f t="shared" si="280"/>
        <v>12.796412491247088</v>
      </c>
      <c r="BR179" s="43">
        <f t="shared" si="279"/>
        <v>25.727613089856142</v>
      </c>
      <c r="BS179" s="43">
        <f t="shared" si="273"/>
        <v>23.153951421381645</v>
      </c>
      <c r="BT179" s="43">
        <f t="shared" si="247"/>
        <v>28.439929700868454</v>
      </c>
      <c r="BU179" s="43">
        <f t="shared" si="248"/>
        <v>6.3339230213688236</v>
      </c>
      <c r="BV179" s="43">
        <f t="shared" si="249"/>
        <v>18.959282435428069</v>
      </c>
      <c r="BW179" s="43">
        <f t="shared" si="250"/>
        <v>127.26781046229704</v>
      </c>
      <c r="BX179" s="43">
        <f t="shared" si="251"/>
        <v>15.699776467927515</v>
      </c>
      <c r="BY179" s="43">
        <f t="shared" si="292"/>
        <v>2.8684989033984745</v>
      </c>
      <c r="BZ179" s="43">
        <f t="shared" si="252"/>
        <v>0.47572282195835497</v>
      </c>
      <c r="CA179" s="43">
        <f t="shared" si="253"/>
        <v>3.4308748483112481E-2</v>
      </c>
      <c r="CB179" s="43">
        <f t="shared" si="254"/>
        <v>39.863165900036925</v>
      </c>
      <c r="CC179" s="43">
        <f t="shared" si="255"/>
        <v>71.06414680309318</v>
      </c>
      <c r="CD179" s="43">
        <f t="shared" si="256"/>
        <v>8.2821236998161361</v>
      </c>
      <c r="CE179" s="43">
        <f t="shared" si="257"/>
        <v>29.474472113799735</v>
      </c>
      <c r="CF179" s="43">
        <f t="shared" si="258"/>
        <v>5.2311956665834183</v>
      </c>
      <c r="CG179" s="43">
        <f t="shared" si="259"/>
        <v>1.0614401963267646</v>
      </c>
      <c r="CH179" s="43">
        <f t="shared" si="260"/>
        <v>4.4147268812977902</v>
      </c>
      <c r="CI179" s="43">
        <f t="shared" si="261"/>
        <v>0.63920639969814719</v>
      </c>
      <c r="CJ179" s="43">
        <f t="shared" si="262"/>
        <v>3.5389302016100013</v>
      </c>
      <c r="CK179" s="43">
        <f t="shared" si="263"/>
        <v>0.72895703224931852</v>
      </c>
      <c r="CL179" s="43">
        <f t="shared" si="264"/>
        <v>2.1342401057354539</v>
      </c>
      <c r="CM179" s="43">
        <f t="shared" si="265"/>
        <v>0.32826857281577065</v>
      </c>
      <c r="CN179" s="43">
        <f t="shared" si="266"/>
        <v>2.2298433251535141</v>
      </c>
      <c r="CO179" s="43">
        <f t="shared" si="267"/>
        <v>0.33738620407931241</v>
      </c>
      <c r="CP179" s="43">
        <f t="shared" si="268"/>
        <v>3.692014965939737</v>
      </c>
      <c r="CQ179" s="43">
        <f t="shared" si="269"/>
        <v>1.0373873298284817</v>
      </c>
      <c r="CR179" s="43">
        <f t="shared" si="270"/>
        <v>1.9920164255317108</v>
      </c>
      <c r="CS179" s="174">
        <f t="shared" si="271"/>
        <v>2.943297543289717</v>
      </c>
      <c r="CT179" s="227"/>
      <c r="CU179" s="43">
        <f t="shared" si="242"/>
        <v>350.23950459412316</v>
      </c>
      <c r="CV179" s="43">
        <f t="shared" si="281"/>
        <v>6154.6632943676368</v>
      </c>
      <c r="CW179" s="354" t="e">
        <f t="shared" si="282"/>
        <v>#VALUE!</v>
      </c>
      <c r="CX179" s="43">
        <f t="shared" si="283"/>
        <v>19.103972977861265</v>
      </c>
      <c r="CY179" s="43" t="s">
        <v>188</v>
      </c>
      <c r="CZ179" s="43">
        <f t="shared" si="284"/>
        <v>280.1916036752985</v>
      </c>
      <c r="DA179" s="43">
        <f t="shared" si="285"/>
        <v>248997.99979794741</v>
      </c>
      <c r="DB179" s="43">
        <f t="shared" si="286"/>
        <v>79.599887407755261</v>
      </c>
      <c r="DC179" s="43">
        <f t="shared" si="287"/>
        <v>3260.4113882216557</v>
      </c>
      <c r="DD179" s="43">
        <f t="shared" si="288"/>
        <v>146.46379283026968</v>
      </c>
      <c r="DE179" s="43">
        <f t="shared" si="289"/>
        <v>12879.261782574802</v>
      </c>
      <c r="DF179" s="43">
        <f t="shared" si="290"/>
        <v>0</v>
      </c>
      <c r="DG179" s="174">
        <f t="shared" si="291"/>
        <v>69923.725094468537</v>
      </c>
      <c r="DM179" s="35">
        <v>3260.4113882216557</v>
      </c>
      <c r="DN179" s="35">
        <v>2524.5656905837659</v>
      </c>
      <c r="DO179" s="35">
        <v>4874.2164503327413</v>
      </c>
    </row>
    <row r="180" spans="1:119" s="35" customFormat="1">
      <c r="A180" s="35" t="s">
        <v>224</v>
      </c>
      <c r="B180" s="159">
        <v>8</v>
      </c>
      <c r="C180" s="159">
        <v>2</v>
      </c>
      <c r="D180" s="159">
        <v>6</v>
      </c>
      <c r="E180" s="36" t="s">
        <v>425</v>
      </c>
      <c r="F180" s="37" t="s">
        <v>451</v>
      </c>
      <c r="G180" s="42">
        <v>5.5899999999999998E-2</v>
      </c>
      <c r="H180" s="42">
        <v>50.134999999999998</v>
      </c>
      <c r="I180" s="49">
        <f t="shared" si="207"/>
        <v>896.86940966010729</v>
      </c>
      <c r="J180" s="42">
        <v>4.1086675291073735</v>
      </c>
      <c r="K180" s="42">
        <v>6956.9364980021874</v>
      </c>
      <c r="L180" s="42">
        <v>4.1086675291073735</v>
      </c>
      <c r="M180" s="42">
        <f t="shared" si="272"/>
        <v>3684.9382213201816</v>
      </c>
      <c r="N180" s="152">
        <v>85.644531250000028</v>
      </c>
      <c r="O180" s="42">
        <v>2.0276534368993104</v>
      </c>
      <c r="P180" s="42">
        <v>648.33087993590095</v>
      </c>
      <c r="Q180" s="42">
        <v>17.189286418949749</v>
      </c>
      <c r="R180" s="42">
        <v>11.112678009388672</v>
      </c>
      <c r="S180" s="42">
        <v>0.51237258011730114</v>
      </c>
      <c r="T180" s="42">
        <v>1.3206496389614162</v>
      </c>
      <c r="U180" s="42">
        <v>3.8403376173577537</v>
      </c>
      <c r="V180" s="42">
        <v>3.0931784356213678</v>
      </c>
      <c r="W180" s="42">
        <v>3.8330976908696068</v>
      </c>
      <c r="X180" s="42">
        <v>0.89914986133691199</v>
      </c>
      <c r="Y180" s="42">
        <v>2.524578570784088</v>
      </c>
      <c r="Z180" s="42">
        <v>17.06565329190002</v>
      </c>
      <c r="AA180" s="42">
        <v>2.1576672119914635</v>
      </c>
      <c r="AB180" s="42">
        <v>0.30240492572770367</v>
      </c>
      <c r="AC180" s="42">
        <v>7.4755093615691617E-2</v>
      </c>
      <c r="AD180" s="42">
        <v>5.1790929374696728E-3</v>
      </c>
      <c r="AE180" s="42">
        <v>5.4164292982442399</v>
      </c>
      <c r="AF180" s="42">
        <v>9.4045708259838925</v>
      </c>
      <c r="AG180" s="42">
        <v>1.135176650015647</v>
      </c>
      <c r="AH180" s="42">
        <v>4.0353240415222436</v>
      </c>
      <c r="AI180" s="42">
        <v>0.7058525573313742</v>
      </c>
      <c r="AJ180" s="42">
        <v>0.14711856738916859</v>
      </c>
      <c r="AK180" s="42">
        <v>0.59315035611446365</v>
      </c>
      <c r="AL180" s="42">
        <v>8.5111626132284124E-2</v>
      </c>
      <c r="AM180" s="42">
        <v>0.4803284856421402</v>
      </c>
      <c r="AN180" s="42">
        <v>9.8159382565256817E-2</v>
      </c>
      <c r="AO180" s="42">
        <v>0.29040620243215393</v>
      </c>
      <c r="AP180" s="42">
        <v>4.3903393333961836E-2</v>
      </c>
      <c r="AQ180" s="42">
        <v>0.2988113121299531</v>
      </c>
      <c r="AR180" s="42">
        <v>4.5215969660417452E-2</v>
      </c>
      <c r="AS180" s="42">
        <v>0.51853000356147383</v>
      </c>
      <c r="AT180" s="42">
        <v>0.14568231801504961</v>
      </c>
      <c r="AU180" s="42">
        <v>0.24598879416633684</v>
      </c>
      <c r="AV180" s="166">
        <v>0.39855046482316775</v>
      </c>
      <c r="AW180" s="208"/>
      <c r="AX180" s="49">
        <v>0.115</v>
      </c>
      <c r="AY180" s="49">
        <v>2.0089999999999999</v>
      </c>
      <c r="AZ180" s="42" t="s">
        <v>119</v>
      </c>
      <c r="BA180" s="49">
        <v>6.0000000000000001E-3</v>
      </c>
      <c r="BB180" s="49" t="s">
        <v>188</v>
      </c>
      <c r="BC180" s="49">
        <v>8.5999999999999993E-2</v>
      </c>
      <c r="BD180" s="49">
        <v>82.349000000000004</v>
      </c>
      <c r="BE180" s="49">
        <v>2.5999999999999999E-2</v>
      </c>
      <c r="BF180" s="49">
        <v>1.05</v>
      </c>
      <c r="BG180" s="49">
        <v>4.1000000000000002E-2</v>
      </c>
      <c r="BH180" s="49">
        <v>4.3600000000000003</v>
      </c>
      <c r="BI180" s="42"/>
      <c r="BJ180" s="220">
        <v>23.366</v>
      </c>
      <c r="BK180" s="139"/>
      <c r="BL180" s="43">
        <f t="shared" si="274"/>
        <v>12.081236999811791</v>
      </c>
      <c r="BM180" s="43">
        <f t="shared" si="275"/>
        <v>3862.9081638230159</v>
      </c>
      <c r="BN180" s="43">
        <f t="shared" si="276"/>
        <v>102.41781919228953</v>
      </c>
      <c r="BO180" s="43">
        <f t="shared" si="277"/>
        <v>66.211954316672546</v>
      </c>
      <c r="BP180" s="43">
        <f t="shared" si="278"/>
        <v>3.0528365745124906</v>
      </c>
      <c r="BQ180" s="43">
        <f t="shared" si="280"/>
        <v>7.8687417640794015</v>
      </c>
      <c r="BR180" s="43">
        <f t="shared" si="279"/>
        <v>22.881636511582766</v>
      </c>
      <c r="BS180" s="43">
        <f t="shared" si="273"/>
        <v>18.429886036439331</v>
      </c>
      <c r="BT180" s="43">
        <f t="shared" si="247"/>
        <v>22.838499323455455</v>
      </c>
      <c r="BU180" s="43">
        <f t="shared" si="248"/>
        <v>5.3573467612742594</v>
      </c>
      <c r="BV180" s="43">
        <f t="shared" si="249"/>
        <v>15.042034049432715</v>
      </c>
      <c r="BW180" s="43">
        <f t="shared" si="250"/>
        <v>101.6811838868008</v>
      </c>
      <c r="BX180" s="43">
        <f t="shared" si="251"/>
        <v>12.855889709956619</v>
      </c>
      <c r="BY180" s="43">
        <f t="shared" si="292"/>
        <v>1.8017998101360415</v>
      </c>
      <c r="BZ180" s="43">
        <f t="shared" si="252"/>
        <v>0.44540846402990886</v>
      </c>
      <c r="CA180" s="43">
        <f t="shared" si="253"/>
        <v>3.0858256190616287E-2</v>
      </c>
      <c r="CB180" s="43">
        <f t="shared" si="254"/>
        <v>32.272362157154177</v>
      </c>
      <c r="CC180" s="43">
        <f t="shared" si="255"/>
        <v>56.034649197238146</v>
      </c>
      <c r="CD180" s="43">
        <f t="shared" si="256"/>
        <v>6.7636499886604948</v>
      </c>
      <c r="CE180" s="43">
        <f t="shared" si="257"/>
        <v>24.043411575905068</v>
      </c>
      <c r="CF180" s="43">
        <f t="shared" si="258"/>
        <v>4.2056358729053533</v>
      </c>
      <c r="CG180" s="43">
        <f t="shared" si="259"/>
        <v>0.87656709344733497</v>
      </c>
      <c r="CH180" s="43">
        <f t="shared" si="260"/>
        <v>3.5341295994348214</v>
      </c>
      <c r="CI180" s="43">
        <f t="shared" si="261"/>
        <v>0.50711512531249203</v>
      </c>
      <c r="CJ180" s="43">
        <f t="shared" si="262"/>
        <v>2.8619103083401103</v>
      </c>
      <c r="CK180" s="43">
        <f t="shared" si="263"/>
        <v>0.58485673288405748</v>
      </c>
      <c r="CL180" s="43">
        <f t="shared" si="264"/>
        <v>1.730308589205126</v>
      </c>
      <c r="CM180" s="43">
        <f t="shared" si="265"/>
        <v>0.26158676345334897</v>
      </c>
      <c r="CN180" s="43">
        <f t="shared" si="266"/>
        <v>1.7803882134745521</v>
      </c>
      <c r="CO180" s="43">
        <f t="shared" si="267"/>
        <v>0.26940740251901796</v>
      </c>
      <c r="CP180" s="43">
        <f t="shared" si="268"/>
        <v>3.0895239544086346</v>
      </c>
      <c r="CQ180" s="43">
        <f t="shared" si="269"/>
        <v>0.8680095812197538</v>
      </c>
      <c r="CR180" s="43">
        <f t="shared" si="270"/>
        <v>1.4656592036585845</v>
      </c>
      <c r="CS180" s="174">
        <f t="shared" si="271"/>
        <v>2.3746575890586694</v>
      </c>
      <c r="CT180" s="227"/>
      <c r="CU180" s="43">
        <f t="shared" si="242"/>
        <v>362.93402764770224</v>
      </c>
      <c r="CV180" s="43">
        <f t="shared" si="281"/>
        <v>6340.2996656020323</v>
      </c>
      <c r="CW180" s="354" t="e">
        <f t="shared" si="282"/>
        <v>#VALUE!</v>
      </c>
      <c r="CX180" s="43">
        <f t="shared" si="283"/>
        <v>18.935688399010552</v>
      </c>
      <c r="CY180" s="43" t="s">
        <v>188</v>
      </c>
      <c r="CZ180" s="43">
        <f t="shared" si="284"/>
        <v>271.41153371915118</v>
      </c>
      <c r="DA180" s="43">
        <f t="shared" si="285"/>
        <v>259889.1673283533</v>
      </c>
      <c r="DB180" s="43">
        <f t="shared" si="286"/>
        <v>82.054649729045707</v>
      </c>
      <c r="DC180" s="43">
        <f t="shared" si="287"/>
        <v>3313.7454698268461</v>
      </c>
      <c r="DD180" s="43">
        <f t="shared" si="288"/>
        <v>129.39387072657212</v>
      </c>
      <c r="DE180" s="43">
        <f t="shared" si="289"/>
        <v>13759.933569947667</v>
      </c>
      <c r="DF180" s="43">
        <f t="shared" si="290"/>
        <v>0</v>
      </c>
      <c r="DG180" s="174">
        <f t="shared" si="291"/>
        <v>73741.882521880078</v>
      </c>
      <c r="DM180" s="35">
        <v>3313.7454698268461</v>
      </c>
      <c r="DN180" s="35">
        <v>2046.0985869870899</v>
      </c>
      <c r="DO180" s="35">
        <v>3862.9081638230159</v>
      </c>
    </row>
    <row r="181" spans="1:119" s="35" customFormat="1">
      <c r="A181" s="35" t="s">
        <v>224</v>
      </c>
      <c r="B181" s="159">
        <v>8</v>
      </c>
      <c r="C181" s="159">
        <v>3</v>
      </c>
      <c r="D181" s="159">
        <v>6</v>
      </c>
      <c r="E181" s="36" t="s">
        <v>425</v>
      </c>
      <c r="F181" s="37" t="s">
        <v>452</v>
      </c>
      <c r="G181" s="42">
        <v>4.9599999999999998E-2</v>
      </c>
      <c r="H181" s="42">
        <v>50.188000000000002</v>
      </c>
      <c r="I181" s="49">
        <f t="shared" si="207"/>
        <v>1011.8548387096776</v>
      </c>
      <c r="J181" s="42">
        <v>4.007284768211921</v>
      </c>
      <c r="K181" s="42">
        <v>8146.2578303378023</v>
      </c>
      <c r="L181" s="42">
        <v>4.007284768211921</v>
      </c>
      <c r="M181" s="42">
        <f t="shared" si="272"/>
        <v>4054.7904828028209</v>
      </c>
      <c r="N181" s="152">
        <v>68.866995073891616</v>
      </c>
      <c r="O181" s="42">
        <v>1.3017659737060594</v>
      </c>
      <c r="P181" s="42">
        <v>449.96212485502321</v>
      </c>
      <c r="Q181" s="42">
        <v>9.4961069382001142</v>
      </c>
      <c r="R181" s="42">
        <v>5.5221273799180874</v>
      </c>
      <c r="S181" s="42">
        <v>0.31251457768760504</v>
      </c>
      <c r="T181" s="42" t="s">
        <v>188</v>
      </c>
      <c r="U181" s="42">
        <v>1.2380119958706057</v>
      </c>
      <c r="V181" s="42">
        <v>1.995346691344233</v>
      </c>
      <c r="W181" s="42">
        <v>2.3140729933079807</v>
      </c>
      <c r="X181" s="42">
        <v>0.5828634792112154</v>
      </c>
      <c r="Y181" s="42">
        <v>1.7796433025967315</v>
      </c>
      <c r="Z181" s="42">
        <v>10.573712861770568</v>
      </c>
      <c r="AA181" s="42">
        <v>1.3118338526097935</v>
      </c>
      <c r="AB181" s="42">
        <v>7.639854210698304E-3</v>
      </c>
      <c r="AC181" s="42">
        <v>4.5722333455537729E-2</v>
      </c>
      <c r="AD181" s="42">
        <v>1.9118853834021855E-3</v>
      </c>
      <c r="AE181" s="42">
        <v>3.7010334593916454</v>
      </c>
      <c r="AF181" s="42">
        <v>6.1799824529005969</v>
      </c>
      <c r="AG181" s="42">
        <v>0.77690032203016335</v>
      </c>
      <c r="AH181" s="42">
        <v>2.7869409696399758</v>
      </c>
      <c r="AI181" s="42">
        <v>0.48384485259006327</v>
      </c>
      <c r="AJ181" s="42">
        <v>0.10105762129090276</v>
      </c>
      <c r="AK181" s="42">
        <v>0.40361679582322668</v>
      </c>
      <c r="AL181" s="42">
        <v>6.1059157866821152E-2</v>
      </c>
      <c r="AM181" s="42">
        <v>0.33983583372857779</v>
      </c>
      <c r="AN181" s="42">
        <v>7.1651131823654166E-2</v>
      </c>
      <c r="AO181" s="42">
        <v>0.21041918782887584</v>
      </c>
      <c r="AP181" s="42">
        <v>3.1874837550594601E-2</v>
      </c>
      <c r="AQ181" s="42">
        <v>0.21613927110571565</v>
      </c>
      <c r="AR181" s="42">
        <v>3.288679903468162E-2</v>
      </c>
      <c r="AS181" s="42">
        <v>0.30758044513436772</v>
      </c>
      <c r="AT181" s="42">
        <v>8.9097717426039849E-2</v>
      </c>
      <c r="AU181" s="42">
        <v>0.14631793396075107</v>
      </c>
      <c r="AV181" s="166">
        <v>0.28626559329487949</v>
      </c>
      <c r="AW181" s="208"/>
      <c r="AX181" s="49">
        <v>0.105</v>
      </c>
      <c r="AY181" s="49">
        <v>1.5549999999999999</v>
      </c>
      <c r="AZ181" s="42" t="s">
        <v>119</v>
      </c>
      <c r="BA181" s="49">
        <v>5.0000000000000001E-3</v>
      </c>
      <c r="BB181" s="49" t="s">
        <v>188</v>
      </c>
      <c r="BC181" s="49">
        <v>6.0999999999999999E-2</v>
      </c>
      <c r="BD181" s="49">
        <v>80.215999999999994</v>
      </c>
      <c r="BE181" s="49">
        <v>2.3E-2</v>
      </c>
      <c r="BF181" s="49">
        <v>0.97699999999999998</v>
      </c>
      <c r="BG181" s="49">
        <v>3.9E-2</v>
      </c>
      <c r="BH181" s="49">
        <v>3.5710000000000002</v>
      </c>
      <c r="BI181" s="42"/>
      <c r="BJ181" s="220">
        <v>18.469000000000001</v>
      </c>
      <c r="BK181" s="139"/>
      <c r="BL181" s="43">
        <f t="shared" si="274"/>
        <v>7.3030151313720584</v>
      </c>
      <c r="BM181" s="43">
        <f t="shared" si="275"/>
        <v>2524.3248577202085</v>
      </c>
      <c r="BN181" s="43">
        <f t="shared" si="276"/>
        <v>53.273947898151157</v>
      </c>
      <c r="BO181" s="43">
        <f t="shared" si="277"/>
        <v>30.979592820431094</v>
      </c>
      <c r="BP181" s="43">
        <f t="shared" si="278"/>
        <v>1.7532327128887413</v>
      </c>
      <c r="BQ181" s="43" t="s">
        <v>188</v>
      </c>
      <c r="BR181" s="43">
        <f t="shared" si="279"/>
        <v>6.9453500254913534</v>
      </c>
      <c r="BS181" s="43">
        <f t="shared" si="273"/>
        <v>11.194060509766015</v>
      </c>
      <c r="BT181" s="43">
        <f t="shared" si="247"/>
        <v>12.982141511284878</v>
      </c>
      <c r="BU181" s="43">
        <f t="shared" si="248"/>
        <v>3.2699124836434148</v>
      </c>
      <c r="BV181" s="43">
        <f t="shared" si="249"/>
        <v>9.9839466001003032</v>
      </c>
      <c r="BW181" s="43">
        <f t="shared" si="250"/>
        <v>59.319406547747249</v>
      </c>
      <c r="BX181" s="43">
        <f t="shared" si="251"/>
        <v>7.3594967674417635</v>
      </c>
      <c r="BY181" s="43">
        <f t="shared" si="292"/>
        <v>4.2860216067380941E-2</v>
      </c>
      <c r="BZ181" s="43">
        <f t="shared" si="252"/>
        <v>0.25650608466651198</v>
      </c>
      <c r="CA181" s="43">
        <f t="shared" si="253"/>
        <v>1.0725835646698188E-2</v>
      </c>
      <c r="CB181" s="43">
        <f t="shared" si="254"/>
        <v>20.763104814225674</v>
      </c>
      <c r="CC181" s="43">
        <f t="shared" si="255"/>
        <v>34.670214367838319</v>
      </c>
      <c r="CD181" s="43">
        <f t="shared" si="256"/>
        <v>4.3584752727875795</v>
      </c>
      <c r="CE181" s="43">
        <f t="shared" si="257"/>
        <v>15.634970096489255</v>
      </c>
      <c r="CF181" s="43">
        <f t="shared" si="258"/>
        <v>2.714409771859339</v>
      </c>
      <c r="CG181" s="43">
        <f t="shared" si="259"/>
        <v>0.56694164107455536</v>
      </c>
      <c r="CH181" s="43">
        <f t="shared" si="260"/>
        <v>2.2643237161755061</v>
      </c>
      <c r="CI181" s="43">
        <f t="shared" si="261"/>
        <v>0.34254694224395094</v>
      </c>
      <c r="CJ181" s="43">
        <f t="shared" si="262"/>
        <v>1.9065072263615963</v>
      </c>
      <c r="CK181" s="43">
        <f t="shared" si="263"/>
        <v>0.40196879505028082</v>
      </c>
      <c r="CL181" s="43">
        <f t="shared" si="264"/>
        <v>1.1804691040359663</v>
      </c>
      <c r="CM181" s="43">
        <f t="shared" si="265"/>
        <v>0.178820483592223</v>
      </c>
      <c r="CN181" s="43">
        <f t="shared" si="266"/>
        <v>1.2125592458642562</v>
      </c>
      <c r="CO181" s="43">
        <f t="shared" si="267"/>
        <v>0.18449767148922513</v>
      </c>
      <c r="CP181" s="43">
        <f t="shared" si="268"/>
        <v>1.7255518198370505</v>
      </c>
      <c r="CQ181" s="43">
        <f t="shared" si="269"/>
        <v>0.49984558797509776</v>
      </c>
      <c r="CR181" s="43">
        <f t="shared" si="270"/>
        <v>0.82085575079545392</v>
      </c>
      <c r="CS181" s="174">
        <f t="shared" si="271"/>
        <v>1.6059737323382868</v>
      </c>
      <c r="CT181" s="227"/>
      <c r="CU181" s="43">
        <f t="shared" si="242"/>
        <v>293.20329801508666</v>
      </c>
      <c r="CV181" s="43">
        <f t="shared" si="281"/>
        <v>4342.2012229853308</v>
      </c>
      <c r="CW181" s="354" t="e">
        <f t="shared" si="282"/>
        <v>#VALUE!</v>
      </c>
      <c r="CX181" s="43">
        <f t="shared" si="283"/>
        <v>13.962061810242222</v>
      </c>
      <c r="CY181" s="43" t="s">
        <v>188</v>
      </c>
      <c r="CZ181" s="43">
        <f t="shared" si="284"/>
        <v>170.3371540849551</v>
      </c>
      <c r="DA181" s="43">
        <f t="shared" si="285"/>
        <v>223996.15003407802</v>
      </c>
      <c r="DB181" s="43">
        <f t="shared" si="286"/>
        <v>64.225484327114216</v>
      </c>
      <c r="DC181" s="43">
        <f t="shared" si="287"/>
        <v>2728.1868777213303</v>
      </c>
      <c r="DD181" s="43">
        <f t="shared" si="288"/>
        <v>108.90408211988934</v>
      </c>
      <c r="DE181" s="43">
        <f t="shared" si="289"/>
        <v>9971.7045448749959</v>
      </c>
      <c r="DF181" s="43">
        <f t="shared" si="290"/>
        <v>0</v>
      </c>
      <c r="DG181" s="174">
        <f t="shared" si="291"/>
        <v>51573.063914672719</v>
      </c>
      <c r="DM181" s="35">
        <v>2728.1868777213303</v>
      </c>
      <c r="DN181" s="35">
        <v>1256.4797998987524</v>
      </c>
      <c r="DO181" s="35">
        <v>2524.3248577202085</v>
      </c>
    </row>
    <row r="182" spans="1:119" s="35" customFormat="1">
      <c r="A182" s="35" t="s">
        <v>225</v>
      </c>
      <c r="B182" s="159">
        <v>9</v>
      </c>
      <c r="C182" s="159">
        <v>1</v>
      </c>
      <c r="D182" s="159">
        <v>6</v>
      </c>
      <c r="E182" s="36" t="s">
        <v>425</v>
      </c>
      <c r="F182" s="37" t="s">
        <v>453</v>
      </c>
      <c r="G182" s="42">
        <v>5.5100000000000003E-2</v>
      </c>
      <c r="H182" s="42">
        <v>50.258000000000003</v>
      </c>
      <c r="I182" s="49">
        <f t="shared" si="207"/>
        <v>912.12341197822138</v>
      </c>
      <c r="J182" s="42">
        <v>3.9455909943714822</v>
      </c>
      <c r="K182" s="42">
        <v>7241.9531433720904</v>
      </c>
      <c r="L182" s="42">
        <v>3.9455909943714822</v>
      </c>
      <c r="M182" s="42">
        <f t="shared" si="272"/>
        <v>3598.8659200566594</v>
      </c>
      <c r="N182" s="152">
        <v>75.694444444444429</v>
      </c>
      <c r="O182" s="42">
        <v>0.99592415880747021</v>
      </c>
      <c r="P182" s="42">
        <v>405.09928673429624</v>
      </c>
      <c r="Q182" s="42">
        <v>5.8963818990878796</v>
      </c>
      <c r="R182" s="42">
        <v>4.5052511819403218</v>
      </c>
      <c r="S182" s="42">
        <v>0.1848672660298453</v>
      </c>
      <c r="T182" s="42">
        <v>6.4795043241562877E-2</v>
      </c>
      <c r="U182" s="42">
        <v>0.31022080295331905</v>
      </c>
      <c r="V182" s="42">
        <v>1.409231983709347</v>
      </c>
      <c r="W182" s="42">
        <v>1.5874030487742212</v>
      </c>
      <c r="X182" s="42">
        <v>0.41342030397993768</v>
      </c>
      <c r="Y182" s="42">
        <v>1.9068861253846496</v>
      </c>
      <c r="Z182" s="42">
        <v>18.978419059379618</v>
      </c>
      <c r="AA182" s="42">
        <v>1.0685363820411682</v>
      </c>
      <c r="AB182" s="42" t="s">
        <v>188</v>
      </c>
      <c r="AC182" s="42">
        <v>8.7935841705524907E-3</v>
      </c>
      <c r="AD182" s="42">
        <v>5.389719371604069E-3</v>
      </c>
      <c r="AE182" s="42">
        <v>2.617712291141876</v>
      </c>
      <c r="AF182" s="42">
        <v>3.9629085560857713</v>
      </c>
      <c r="AG182" s="42">
        <v>0.54082492710266339</v>
      </c>
      <c r="AH182" s="42">
        <v>1.9550199827909034</v>
      </c>
      <c r="AI182" s="42">
        <v>0.33110567839243132</v>
      </c>
      <c r="AJ182" s="42">
        <v>6.2935909135245133E-2</v>
      </c>
      <c r="AK182" s="42">
        <v>0.30791603489230379</v>
      </c>
      <c r="AL182" s="42">
        <v>5.1231479140212581E-2</v>
      </c>
      <c r="AM182" s="42">
        <v>0.31600483601650159</v>
      </c>
      <c r="AN182" s="42">
        <v>7.0692977849179259E-2</v>
      </c>
      <c r="AO182" s="42">
        <v>0.22015374410754751</v>
      </c>
      <c r="AP182" s="42">
        <v>3.4752022691606856E-2</v>
      </c>
      <c r="AQ182" s="42">
        <v>0.24458564566743327</v>
      </c>
      <c r="AR182" s="42">
        <v>3.8779731142711785E-2</v>
      </c>
      <c r="AS182" s="42">
        <v>0.50279184852429237</v>
      </c>
      <c r="AT182" s="42">
        <v>0.10693322238050804</v>
      </c>
      <c r="AU182" s="42">
        <v>0.10882766105603665</v>
      </c>
      <c r="AV182" s="166">
        <v>0.28728204089743709</v>
      </c>
      <c r="AW182" s="208"/>
      <c r="AX182" s="49">
        <v>9.5000000000000001E-2</v>
      </c>
      <c r="AY182" s="49">
        <v>1.048</v>
      </c>
      <c r="AZ182" s="42" t="s">
        <v>119</v>
      </c>
      <c r="BA182" s="49">
        <v>5.0000000000000001E-3</v>
      </c>
      <c r="BB182" s="49" t="s">
        <v>188</v>
      </c>
      <c r="BC182" s="49">
        <v>3.7999999999999999E-2</v>
      </c>
      <c r="BD182" s="49">
        <v>101.991</v>
      </c>
      <c r="BE182" s="49">
        <v>6.0000000000000001E-3</v>
      </c>
      <c r="BF182" s="49">
        <v>0.89400000000000002</v>
      </c>
      <c r="BG182" s="49">
        <v>2.7E-2</v>
      </c>
      <c r="BH182" s="49">
        <v>3.714</v>
      </c>
      <c r="BI182" s="42"/>
      <c r="BJ182" s="220">
        <v>13.736000000000001</v>
      </c>
      <c r="BK182" s="139"/>
      <c r="BL182" s="43">
        <f t="shared" si="274"/>
        <v>5.4594134310799989</v>
      </c>
      <c r="BM182" s="43">
        <f t="shared" si="275"/>
        <v>2220.6555261861931</v>
      </c>
      <c r="BN182" s="43">
        <f t="shared" si="276"/>
        <v>32.322528025831744</v>
      </c>
      <c r="BO182" s="43">
        <f t="shared" si="277"/>
        <v>24.696688593763579</v>
      </c>
      <c r="BP182" s="43">
        <f t="shared" si="278"/>
        <v>1.0133972815147725</v>
      </c>
      <c r="BQ182" s="43">
        <f>((T182*$K182)/1000)*($N182/100)</f>
        <v>0.35519062994111233</v>
      </c>
      <c r="BR182" s="43">
        <f t="shared" si="279"/>
        <v>1.7005548095868406</v>
      </c>
      <c r="BS182" s="43">
        <f t="shared" si="273"/>
        <v>7.7250661622494343</v>
      </c>
      <c r="BT182" s="43">
        <f t="shared" si="247"/>
        <v>8.7017565026160497</v>
      </c>
      <c r="BU182" s="43">
        <f t="shared" si="248"/>
        <v>2.2662693140528307</v>
      </c>
      <c r="BV182" s="43">
        <f t="shared" si="249"/>
        <v>10.453084838237753</v>
      </c>
      <c r="BW182" s="43">
        <f t="shared" si="250"/>
        <v>104.03506632222543</v>
      </c>
      <c r="BX182" s="43">
        <f t="shared" si="251"/>
        <v>5.8574559359001528</v>
      </c>
      <c r="BY182" s="43" t="s">
        <v>188</v>
      </c>
      <c r="BZ182" s="43">
        <f t="shared" si="252"/>
        <v>4.8204284536617521E-2</v>
      </c>
      <c r="CA182" s="43">
        <f t="shared" si="253"/>
        <v>2.9545127575096433E-2</v>
      </c>
      <c r="CB182" s="43">
        <f t="shared" si="254"/>
        <v>14.349660578648431</v>
      </c>
      <c r="CC182" s="43">
        <f t="shared" si="255"/>
        <v>21.723698542610581</v>
      </c>
      <c r="CD182" s="43">
        <f t="shared" si="256"/>
        <v>2.9646703966119263</v>
      </c>
      <c r="CE182" s="43">
        <f t="shared" si="257"/>
        <v>10.716942909446761</v>
      </c>
      <c r="CF182" s="43">
        <f t="shared" si="258"/>
        <v>1.8150406049864123</v>
      </c>
      <c r="CG182" s="43">
        <f t="shared" si="259"/>
        <v>0.34499931002939987</v>
      </c>
      <c r="CH182" s="43">
        <f t="shared" si="260"/>
        <v>1.6879206329815684</v>
      </c>
      <c r="CI182" s="43">
        <f t="shared" si="261"/>
        <v>0.28083847835068049</v>
      </c>
      <c r="CJ182" s="43">
        <f t="shared" si="262"/>
        <v>1.7322614686850202</v>
      </c>
      <c r="CK182" s="43">
        <f t="shared" si="263"/>
        <v>0.38752166953654515</v>
      </c>
      <c r="CL182" s="43">
        <f t="shared" si="264"/>
        <v>1.2068291514511245</v>
      </c>
      <c r="CM182" s="43">
        <f t="shared" si="265"/>
        <v>0.19050211581064047</v>
      </c>
      <c r="CN182" s="43">
        <f t="shared" si="266"/>
        <v>1.3407588792755605</v>
      </c>
      <c r="CO182" s="43">
        <f t="shared" si="267"/>
        <v>0.21258103157945404</v>
      </c>
      <c r="CP182" s="43">
        <f t="shared" si="268"/>
        <v>2.7561823323553991</v>
      </c>
      <c r="CQ182" s="43">
        <f t="shared" si="269"/>
        <v>0.58618185464227435</v>
      </c>
      <c r="CR182" s="43">
        <f t="shared" si="270"/>
        <v>0.5965667055951045</v>
      </c>
      <c r="CS182" s="174">
        <f t="shared" si="271"/>
        <v>1.5748101084941544</v>
      </c>
      <c r="CT182" s="227"/>
      <c r="CU182" s="43">
        <f t="shared" si="242"/>
        <v>258.79344862629654</v>
      </c>
      <c r="CV182" s="43">
        <f t="shared" si="281"/>
        <v>2854.9003595827239</v>
      </c>
      <c r="CW182" s="354" t="e">
        <f t="shared" si="282"/>
        <v>#VALUE!</v>
      </c>
      <c r="CX182" s="43">
        <f t="shared" si="283"/>
        <v>13.62070782243666</v>
      </c>
      <c r="CY182" s="43" t="s">
        <v>188</v>
      </c>
      <c r="CZ182" s="43">
        <f t="shared" si="284"/>
        <v>103.5173794505186</v>
      </c>
      <c r="DA182" s="43">
        <f t="shared" si="285"/>
        <v>277837.92230362748</v>
      </c>
      <c r="DB182" s="43">
        <f t="shared" si="286"/>
        <v>16.344849386923993</v>
      </c>
      <c r="DC182" s="43">
        <f t="shared" si="287"/>
        <v>2435.3825586516746</v>
      </c>
      <c r="DD182" s="43">
        <f t="shared" si="288"/>
        <v>73.551822241157964</v>
      </c>
      <c r="DE182" s="43">
        <f t="shared" si="289"/>
        <v>10117.461770505952</v>
      </c>
      <c r="DF182" s="43">
        <f t="shared" si="290"/>
        <v>0</v>
      </c>
      <c r="DG182" s="174">
        <f t="shared" si="291"/>
        <v>37418.808529798</v>
      </c>
      <c r="DM182" s="35">
        <v>2435.3825586516746</v>
      </c>
      <c r="DN182" s="35">
        <v>1103.5478047370682</v>
      </c>
      <c r="DO182" s="35">
        <v>2220.6555261861931</v>
      </c>
    </row>
    <row r="183" spans="1:119" s="35" customFormat="1">
      <c r="A183" s="35" t="s">
        <v>225</v>
      </c>
      <c r="B183" s="159">
        <v>9</v>
      </c>
      <c r="C183" s="159">
        <v>2</v>
      </c>
      <c r="D183" s="159">
        <v>6</v>
      </c>
      <c r="E183" s="36" t="s">
        <v>425</v>
      </c>
      <c r="F183" s="37" t="s">
        <v>454</v>
      </c>
      <c r="G183" s="42">
        <v>5.0099999999999999E-2</v>
      </c>
      <c r="H183" s="42">
        <v>50.104999999999997</v>
      </c>
      <c r="I183" s="49">
        <f t="shared" si="207"/>
        <v>1000.0998003992015</v>
      </c>
      <c r="J183" s="42">
        <v>3.9902849740932638</v>
      </c>
      <c r="K183" s="42">
        <v>7938.4159403964341</v>
      </c>
      <c r="L183" s="42">
        <v>3.9902849740932638</v>
      </c>
      <c r="M183" s="42">
        <f t="shared" si="272"/>
        <v>3990.6832061266059</v>
      </c>
      <c r="N183" s="152">
        <v>87.562189054726375</v>
      </c>
      <c r="O183" s="42">
        <v>1.1579956595065097</v>
      </c>
      <c r="P183" s="42">
        <v>446.72689613038233</v>
      </c>
      <c r="Q183" s="42">
        <v>7.7110686873002035</v>
      </c>
      <c r="R183" s="42">
        <v>6.1217871451401091</v>
      </c>
      <c r="S183" s="42">
        <v>0.23078553458346363</v>
      </c>
      <c r="T183" s="42">
        <v>7.2587670999792353E-2</v>
      </c>
      <c r="U183" s="42">
        <v>0.33426462809810487</v>
      </c>
      <c r="V183" s="42">
        <v>2.0818500723558939</v>
      </c>
      <c r="W183" s="42">
        <v>1.9437964296434165</v>
      </c>
      <c r="X183" s="42">
        <v>0.42329373186347391</v>
      </c>
      <c r="Y183" s="42">
        <v>1.9078847250672546</v>
      </c>
      <c r="Z183" s="42">
        <v>18.425503798676601</v>
      </c>
      <c r="AA183" s="42">
        <v>1.0784798998029062</v>
      </c>
      <c r="AB183" s="42">
        <v>5.4740869464242829E-2</v>
      </c>
      <c r="AC183" s="42">
        <v>5.3900252081718253E-2</v>
      </c>
      <c r="AD183" s="42">
        <v>1.4988892239679084E-3</v>
      </c>
      <c r="AE183" s="42">
        <v>2.6711430834086034</v>
      </c>
      <c r="AF183" s="42">
        <v>3.9350873514806497</v>
      </c>
      <c r="AG183" s="42">
        <v>0.53856699704949429</v>
      </c>
      <c r="AH183" s="42">
        <v>1.9307773769500294</v>
      </c>
      <c r="AI183" s="42">
        <v>0.32962095229338118</v>
      </c>
      <c r="AJ183" s="42">
        <v>6.2933998798369251E-2</v>
      </c>
      <c r="AK183" s="42">
        <v>0.29723507272713534</v>
      </c>
      <c r="AL183" s="42">
        <v>4.8740145960734539E-2</v>
      </c>
      <c r="AM183" s="42">
        <v>0.31039222138852263</v>
      </c>
      <c r="AN183" s="42">
        <v>7.1739008899011081E-2</v>
      </c>
      <c r="AO183" s="42">
        <v>0.22268211969014451</v>
      </c>
      <c r="AP183" s="42">
        <v>3.5571812127684538E-2</v>
      </c>
      <c r="AQ183" s="42">
        <v>0.25374939490795323</v>
      </c>
      <c r="AR183" s="42">
        <v>3.9886463119096875E-2</v>
      </c>
      <c r="AS183" s="42">
        <v>0.48378244183521213</v>
      </c>
      <c r="AT183" s="42">
        <v>0.10552005548767725</v>
      </c>
      <c r="AU183" s="42">
        <v>0.2046211847743028</v>
      </c>
      <c r="AV183" s="166">
        <v>0.31076261988602732</v>
      </c>
      <c r="AW183" s="208"/>
      <c r="AX183" s="49">
        <v>8.7999999999999995E-2</v>
      </c>
      <c r="AY183" s="49">
        <v>1.1890000000000001</v>
      </c>
      <c r="AZ183" s="42" t="s">
        <v>119</v>
      </c>
      <c r="BA183" s="49">
        <v>5.0000000000000001E-3</v>
      </c>
      <c r="BB183" s="49" t="s">
        <v>188</v>
      </c>
      <c r="BC183" s="49">
        <v>2.8000000000000001E-2</v>
      </c>
      <c r="BD183" s="49">
        <v>88.230999999999995</v>
      </c>
      <c r="BE183" s="49">
        <v>7.0000000000000001E-3</v>
      </c>
      <c r="BF183" s="49">
        <v>0.86399999999999999</v>
      </c>
      <c r="BG183" s="49">
        <v>0.03</v>
      </c>
      <c r="BH183" s="49">
        <v>3.673</v>
      </c>
      <c r="BI183" s="42"/>
      <c r="BJ183" s="220">
        <v>15.13</v>
      </c>
      <c r="BK183" s="139"/>
      <c r="BL183" s="43">
        <f t="shared" si="274"/>
        <v>8.0492866249313373</v>
      </c>
      <c r="BM183" s="43">
        <f t="shared" si="275"/>
        <v>3105.2213369709643</v>
      </c>
      <c r="BN183" s="43">
        <f t="shared" si="276"/>
        <v>53.600029964761248</v>
      </c>
      <c r="BO183" s="43">
        <f t="shared" si="277"/>
        <v>42.552853271533252</v>
      </c>
      <c r="BP183" s="43">
        <f t="shared" si="278"/>
        <v>1.6042019687206432</v>
      </c>
      <c r="BQ183" s="43">
        <f>((T183*$K183)/1000)*($N183/100)</f>
        <v>0.50456058666276937</v>
      </c>
      <c r="BR183" s="43">
        <f t="shared" si="279"/>
        <v>2.3234904017553428</v>
      </c>
      <c r="BS183" s="43">
        <f t="shared" si="273"/>
        <v>14.47104555613616</v>
      </c>
      <c r="BT183" s="43">
        <f t="shared" si="247"/>
        <v>13.511427676150186</v>
      </c>
      <c r="BU183" s="43">
        <f t="shared" si="248"/>
        <v>2.9423362223636893</v>
      </c>
      <c r="BV183" s="43">
        <f t="shared" si="249"/>
        <v>13.261803594271871</v>
      </c>
      <c r="BW183" s="43">
        <f t="shared" si="250"/>
        <v>128.07661243524325</v>
      </c>
      <c r="BX183" s="43">
        <f t="shared" si="251"/>
        <v>7.4965685419238159</v>
      </c>
      <c r="BY183" s="43">
        <f>((AB183*$K183)/1000)*($N183/100)</f>
        <v>0.38050656304136615</v>
      </c>
      <c r="BZ183" s="43">
        <f t="shared" si="252"/>
        <v>0.37466338893419948</v>
      </c>
      <c r="CA183" s="43">
        <f t="shared" si="253"/>
        <v>1.0418855099923435E-2</v>
      </c>
      <c r="CB183" s="43">
        <f t="shared" si="254"/>
        <v>18.567251196538582</v>
      </c>
      <c r="CC183" s="43">
        <f t="shared" si="255"/>
        <v>27.352991979009762</v>
      </c>
      <c r="CD183" s="43">
        <f t="shared" si="256"/>
        <v>3.7436065415196493</v>
      </c>
      <c r="CE183" s="43">
        <f t="shared" si="257"/>
        <v>13.42093157985323</v>
      </c>
      <c r="CF183" s="43">
        <f t="shared" si="258"/>
        <v>2.2912119754601972</v>
      </c>
      <c r="CG183" s="43">
        <f t="shared" si="259"/>
        <v>0.43745742103820973</v>
      </c>
      <c r="CH183" s="43">
        <f t="shared" si="260"/>
        <v>2.0660960822449219</v>
      </c>
      <c r="CI183" s="43">
        <f t="shared" si="261"/>
        <v>0.33879522928966233</v>
      </c>
      <c r="CJ183" s="43">
        <f t="shared" si="262"/>
        <v>2.1575520906270866</v>
      </c>
      <c r="CK183" s="43">
        <f t="shared" si="263"/>
        <v>0.49866149331054033</v>
      </c>
      <c r="CL183" s="43">
        <f t="shared" si="264"/>
        <v>1.5478747203569838</v>
      </c>
      <c r="CM183" s="43">
        <f t="shared" si="265"/>
        <v>0.24726147221135758</v>
      </c>
      <c r="CN183" s="43">
        <f t="shared" si="266"/>
        <v>1.7638249277958766</v>
      </c>
      <c r="CO183" s="43">
        <f t="shared" si="267"/>
        <v>0.27725283032337544</v>
      </c>
      <c r="CP183" s="43">
        <f t="shared" si="268"/>
        <v>3.3627963166116732</v>
      </c>
      <c r="CQ183" s="43">
        <f t="shared" si="269"/>
        <v>0.73347526333642399</v>
      </c>
      <c r="CR183" s="43">
        <f t="shared" si="270"/>
        <v>1.4223322447368298</v>
      </c>
      <c r="CS183" s="174">
        <f t="shared" si="271"/>
        <v>2.1601267493897369</v>
      </c>
      <c r="CT183" s="227"/>
      <c r="CU183" s="43">
        <f t="shared" si="242"/>
        <v>307.50100247009391</v>
      </c>
      <c r="CV183" s="43">
        <f t="shared" si="281"/>
        <v>4154.7578629197915</v>
      </c>
      <c r="CW183" s="354" t="e">
        <f t="shared" si="282"/>
        <v>#VALUE!</v>
      </c>
      <c r="CX183" s="43">
        <f t="shared" si="283"/>
        <v>17.471647867618969</v>
      </c>
      <c r="CY183" s="43" t="s">
        <v>188</v>
      </c>
      <c r="CZ183" s="43">
        <f t="shared" si="284"/>
        <v>97.841228058666246</v>
      </c>
      <c r="DA183" s="43">
        <f t="shared" si="285"/>
        <v>308308.19260157784</v>
      </c>
      <c r="DB183" s="43">
        <f t="shared" si="286"/>
        <v>24.460307014666562</v>
      </c>
      <c r="DC183" s="43">
        <f t="shared" si="287"/>
        <v>3019.1007515245583</v>
      </c>
      <c r="DD183" s="43">
        <f t="shared" si="288"/>
        <v>104.82988720571383</v>
      </c>
      <c r="DE183" s="43">
        <f t="shared" si="289"/>
        <v>12834.672523552896</v>
      </c>
      <c r="DF183" s="43">
        <f t="shared" si="290"/>
        <v>0</v>
      </c>
      <c r="DG183" s="174">
        <f t="shared" si="291"/>
        <v>52869.20644741501</v>
      </c>
      <c r="DM183" s="35">
        <v>3019.1007515245583</v>
      </c>
      <c r="DN183" s="35">
        <v>1561.0110044368873</v>
      </c>
      <c r="DO183" s="35">
        <v>3105.2213369709643</v>
      </c>
    </row>
    <row r="184" spans="1:119" s="81" customFormat="1">
      <c r="A184" s="81" t="s">
        <v>225</v>
      </c>
      <c r="B184" s="195">
        <v>9</v>
      </c>
      <c r="C184" s="195">
        <v>3</v>
      </c>
      <c r="D184" s="195">
        <v>6</v>
      </c>
      <c r="E184" s="82" t="s">
        <v>425</v>
      </c>
      <c r="F184" s="196" t="s">
        <v>455</v>
      </c>
      <c r="G184" s="83">
        <v>5.4899999999999997E-2</v>
      </c>
      <c r="H184" s="83">
        <v>50.030999999999999</v>
      </c>
      <c r="I184" s="84">
        <f t="shared" si="207"/>
        <v>911.31147540983613</v>
      </c>
      <c r="J184" s="83">
        <v>3.9821428571428572</v>
      </c>
      <c r="K184" s="83">
        <v>7101.2861826697899</v>
      </c>
      <c r="L184" s="83">
        <v>3.9821428571428572</v>
      </c>
      <c r="M184" s="83">
        <f t="shared" si="272"/>
        <v>3628.9724824355976</v>
      </c>
      <c r="N184" s="197">
        <v>85.375494071146235</v>
      </c>
      <c r="O184" s="83">
        <v>1.3146584699666766</v>
      </c>
      <c r="P184" s="83">
        <v>516.14529624455236</v>
      </c>
      <c r="Q184" s="83">
        <v>9.0396963000953985</v>
      </c>
      <c r="R184" s="83">
        <v>6.8349849089606032</v>
      </c>
      <c r="S184" s="83">
        <v>0.25630161199371382</v>
      </c>
      <c r="T184" s="83">
        <v>0.34162343541799733</v>
      </c>
      <c r="U184" s="83">
        <v>9.229346929650795E-3</v>
      </c>
      <c r="V184" s="83">
        <v>2.1435464443802541</v>
      </c>
      <c r="W184" s="83">
        <v>2.2425116061949746</v>
      </c>
      <c r="X184" s="83">
        <v>0.52102333281011037</v>
      </c>
      <c r="Y184" s="83">
        <v>2.2813483627438891</v>
      </c>
      <c r="Z184" s="83">
        <v>25.915560739824262</v>
      </c>
      <c r="AA184" s="83">
        <v>1.5665621247020349</v>
      </c>
      <c r="AB184" s="83">
        <v>0.2473804845751342</v>
      </c>
      <c r="AC184" s="83">
        <v>6.477540254222762E-2</v>
      </c>
      <c r="AD184" s="83">
        <v>5.0385952192019841E-4</v>
      </c>
      <c r="AE184" s="83">
        <v>3.1711136593334786</v>
      </c>
      <c r="AF184" s="83">
        <v>4.8985716872761387</v>
      </c>
      <c r="AG184" s="83">
        <v>0.64555937713567979</v>
      </c>
      <c r="AH184" s="83">
        <v>2.309789671479836</v>
      </c>
      <c r="AI184" s="83">
        <v>0.40136991313556997</v>
      </c>
      <c r="AJ184" s="83">
        <v>7.5625077766966337E-2</v>
      </c>
      <c r="AK184" s="83">
        <v>0.36123443557711865</v>
      </c>
      <c r="AL184" s="83">
        <v>5.893497138597386E-2</v>
      </c>
      <c r="AM184" s="83">
        <v>0.36912654075846402</v>
      </c>
      <c r="AN184" s="83">
        <v>8.4375399126887352E-2</v>
      </c>
      <c r="AO184" s="83">
        <v>0.26448653610491479</v>
      </c>
      <c r="AP184" s="83">
        <v>4.2353204868565301E-2</v>
      </c>
      <c r="AQ184" s="83">
        <v>0.29516520699279158</v>
      </c>
      <c r="AR184" s="83">
        <v>4.6571372266514942E-2</v>
      </c>
      <c r="AS184" s="83">
        <v>0.69549074559148705</v>
      </c>
      <c r="AT184" s="83">
        <v>0.13880740042731804</v>
      </c>
      <c r="AU184" s="83">
        <v>0.23279577508519547</v>
      </c>
      <c r="AV184" s="201">
        <v>0.37199153204824564</v>
      </c>
      <c r="AW184" s="209"/>
      <c r="AX184" s="84">
        <v>9.8000000000000004E-2</v>
      </c>
      <c r="AY184" s="84">
        <v>1.2629999999999999</v>
      </c>
      <c r="AZ184" s="83" t="s">
        <v>119</v>
      </c>
      <c r="BA184" s="84">
        <v>5.0000000000000001E-3</v>
      </c>
      <c r="BB184" s="84" t="s">
        <v>188</v>
      </c>
      <c r="BC184" s="84">
        <v>4.1000000000000002E-2</v>
      </c>
      <c r="BD184" s="84">
        <v>101.83499999999999</v>
      </c>
      <c r="BE184" s="84">
        <v>8.0000000000000002E-3</v>
      </c>
      <c r="BF184" s="84">
        <v>0.94399999999999995</v>
      </c>
      <c r="BG184" s="84">
        <v>3.4000000000000002E-2</v>
      </c>
      <c r="BH184" s="84">
        <v>4.0739999999999998</v>
      </c>
      <c r="BI184" s="83"/>
      <c r="BJ184" s="221">
        <v>16.568000000000001</v>
      </c>
      <c r="BK184" s="143"/>
      <c r="BL184" s="91">
        <f t="shared" si="274"/>
        <v>7.9704563714786563</v>
      </c>
      <c r="BM184" s="91">
        <f t="shared" si="275"/>
        <v>3129.2641085447908</v>
      </c>
      <c r="BN184" s="91">
        <f t="shared" si="276"/>
        <v>54.805492542221792</v>
      </c>
      <c r="BO184" s="91">
        <f t="shared" si="277"/>
        <v>41.43886055666335</v>
      </c>
      <c r="BP184" s="91">
        <f t="shared" si="278"/>
        <v>1.5538946905254623</v>
      </c>
      <c r="BQ184" s="91">
        <f>((T184*$K184)/1000)*($N184/100)</f>
        <v>2.0711802720464902</v>
      </c>
      <c r="BR184" s="91">
        <f t="shared" si="279"/>
        <v>5.5955298444840033E-2</v>
      </c>
      <c r="BS184" s="91">
        <f t="shared" si="273"/>
        <v>12.995803705280263</v>
      </c>
      <c r="BT184" s="91">
        <f t="shared" si="247"/>
        <v>13.595805548010221</v>
      </c>
      <c r="BU184" s="91">
        <f t="shared" si="248"/>
        <v>3.1588384645562373</v>
      </c>
      <c r="BV184" s="91">
        <f t="shared" si="249"/>
        <v>13.83126341083501</v>
      </c>
      <c r="BW184" s="91">
        <f t="shared" si="250"/>
        <v>157.11977744638892</v>
      </c>
      <c r="BX184" s="91">
        <f t="shared" si="251"/>
        <v>9.497687310731715</v>
      </c>
      <c r="BY184" s="91">
        <f>((AB184*$K184)/1000)*($N184/100)</f>
        <v>1.49980805243763</v>
      </c>
      <c r="BZ184" s="91">
        <f t="shared" si="252"/>
        <v>0.39271760058023253</v>
      </c>
      <c r="CA184" s="91">
        <f t="shared" si="253"/>
        <v>3.054778429960468E-3</v>
      </c>
      <c r="CB184" s="91">
        <f t="shared" si="254"/>
        <v>19.22569522665319</v>
      </c>
      <c r="CC184" s="91">
        <f t="shared" si="255"/>
        <v>29.698855488288697</v>
      </c>
      <c r="CD184" s="91">
        <f t="shared" si="256"/>
        <v>3.9138703839859605</v>
      </c>
      <c r="CE184" s="91">
        <f t="shared" si="257"/>
        <v>14.003696187564749</v>
      </c>
      <c r="CF184" s="91">
        <f t="shared" si="258"/>
        <v>2.4334087175906056</v>
      </c>
      <c r="CG184" s="91">
        <f t="shared" si="259"/>
        <v>0.45849655762425079</v>
      </c>
      <c r="CH184" s="91">
        <f t="shared" si="260"/>
        <v>2.1900770233626701</v>
      </c>
      <c r="CI184" s="91">
        <f t="shared" si="261"/>
        <v>0.35730847890719053</v>
      </c>
      <c r="CJ184" s="91">
        <f t="shared" si="262"/>
        <v>2.2379249484809165</v>
      </c>
      <c r="CK184" s="91">
        <f t="shared" si="263"/>
        <v>0.51154763988551366</v>
      </c>
      <c r="CL184" s="91">
        <f t="shared" si="264"/>
        <v>1.6035179060012237</v>
      </c>
      <c r="CM184" s="91">
        <f t="shared" si="265"/>
        <v>0.25677723858254525</v>
      </c>
      <c r="CN184" s="91">
        <f t="shared" si="266"/>
        <v>1.7895152683830842</v>
      </c>
      <c r="CO184" s="91">
        <f t="shared" si="267"/>
        <v>0.28235096741099402</v>
      </c>
      <c r="CP184" s="91">
        <f t="shared" si="268"/>
        <v>4.2165921957241261</v>
      </c>
      <c r="CQ184" s="91">
        <f t="shared" si="269"/>
        <v>0.8415557001449584</v>
      </c>
      <c r="CR184" s="91">
        <f t="shared" si="270"/>
        <v>1.4113844859099722</v>
      </c>
      <c r="CS184" s="198">
        <f t="shared" si="271"/>
        <v>2.2552946978124293</v>
      </c>
      <c r="CT184" s="228"/>
      <c r="CU184" s="91">
        <f t="shared" si="242"/>
        <v>303.62881228536259</v>
      </c>
      <c r="CV184" s="91">
        <f t="shared" si="281"/>
        <v>3913.0937746572745</v>
      </c>
      <c r="CW184" s="355" t="e">
        <f t="shared" si="282"/>
        <v>#VALUE!</v>
      </c>
      <c r="CX184" s="91">
        <f t="shared" si="283"/>
        <v>15.491265932926662</v>
      </c>
      <c r="CY184" s="91" t="s">
        <v>188</v>
      </c>
      <c r="CZ184" s="91">
        <f t="shared" si="284"/>
        <v>127.02838064999862</v>
      </c>
      <c r="DA184" s="91">
        <f t="shared" si="285"/>
        <v>315510.61325591727</v>
      </c>
      <c r="DB184" s="91">
        <f t="shared" si="286"/>
        <v>24.786025492682658</v>
      </c>
      <c r="DC184" s="91">
        <f t="shared" si="287"/>
        <v>2924.7510081365535</v>
      </c>
      <c r="DD184" s="91">
        <f t="shared" si="288"/>
        <v>105.34060834390131</v>
      </c>
      <c r="DE184" s="91">
        <f t="shared" si="289"/>
        <v>12622.283482148641</v>
      </c>
      <c r="DF184" s="91">
        <f t="shared" si="290"/>
        <v>0</v>
      </c>
      <c r="DG184" s="198">
        <f t="shared" si="291"/>
        <v>51331.85879534579</v>
      </c>
      <c r="DM184" s="81">
        <v>2924.7510081365535</v>
      </c>
      <c r="DN184" s="81">
        <v>1599.1488088307149</v>
      </c>
      <c r="DO184" s="81">
        <v>3129.2641085447908</v>
      </c>
    </row>
  </sheetData>
  <mergeCells count="18">
    <mergeCell ref="J2:K2"/>
    <mergeCell ref="L2:M2"/>
    <mergeCell ref="K3:K4"/>
    <mergeCell ref="L3:L4"/>
    <mergeCell ref="M3:M4"/>
    <mergeCell ref="N1:N4"/>
    <mergeCell ref="A1:F2"/>
    <mergeCell ref="J3:J4"/>
    <mergeCell ref="I2:I4"/>
    <mergeCell ref="H2:H4"/>
    <mergeCell ref="G2:G4"/>
    <mergeCell ref="G1:M1"/>
    <mergeCell ref="F3:F4"/>
    <mergeCell ref="A3:A4"/>
    <mergeCell ref="B3:B4"/>
    <mergeCell ref="C3:C4"/>
    <mergeCell ref="D3:D4"/>
    <mergeCell ref="E3:E4"/>
  </mergeCells>
  <phoneticPr fontId="23" type="noConversion"/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A67B7-EA93-BC4D-B791-7C43CB221C6D}">
  <sheetPr codeName="Sheet2">
    <tabColor rgb="FFFF7C00"/>
  </sheetPr>
  <dimension ref="A1:CK423"/>
  <sheetViews>
    <sheetView zoomScale="85" zoomScaleNormal="50" workbookViewId="0">
      <pane xSplit="6" ySplit="3" topLeftCell="G4" activePane="bottomRight" state="frozen"/>
      <selection pane="bottomRight" activeCell="M21" sqref="M21"/>
      <selection pane="bottomLeft" activeCell="A4" sqref="A4"/>
      <selection pane="topRight" activeCell="G1" sqref="G1"/>
    </sheetView>
  </sheetViews>
  <sheetFormatPr defaultColWidth="8.85546875" defaultRowHeight="15"/>
  <cols>
    <col min="1" max="1" width="11" style="17" customWidth="1"/>
    <col min="2" max="2" width="8.85546875" style="17" customWidth="1"/>
    <col min="3" max="3" width="10.42578125" style="17" customWidth="1"/>
    <col min="4" max="4" width="8.85546875" style="17" customWidth="1"/>
    <col min="5" max="5" width="12.42578125" style="6" customWidth="1"/>
    <col min="6" max="6" width="10.28515625" style="305" customWidth="1"/>
    <col min="7" max="7" width="9" style="17" bestFit="1" customWidth="1"/>
    <col min="8" max="8" width="10.7109375" style="17" bestFit="1" customWidth="1"/>
    <col min="9" max="9" width="9.7109375" style="17" bestFit="1" customWidth="1"/>
    <col min="10" max="39" width="9" style="17" bestFit="1" customWidth="1"/>
    <col min="40" max="40" width="9" style="115" bestFit="1" customWidth="1"/>
    <col min="41" max="41" width="5.140625" style="208" customWidth="1"/>
    <col min="42" max="46" width="8.85546875" style="17"/>
    <col min="47" max="47" width="9" style="17" bestFit="1" customWidth="1"/>
    <col min="48" max="48" width="9.7109375" style="17" bestFit="1" customWidth="1"/>
    <col min="49" max="53" width="9" style="17" bestFit="1" customWidth="1"/>
    <col min="54" max="54" width="9" style="115" bestFit="1" customWidth="1"/>
    <col min="56" max="56" width="9" bestFit="1" customWidth="1"/>
    <col min="57" max="57" width="10.7109375" bestFit="1" customWidth="1"/>
    <col min="58" max="58" width="9.7109375" bestFit="1" customWidth="1"/>
    <col min="59" max="66" width="9" bestFit="1" customWidth="1"/>
    <col min="67" max="67" width="9.7109375" bestFit="1" customWidth="1"/>
    <col min="68" max="89" width="9" bestFit="1" customWidth="1"/>
  </cols>
  <sheetData>
    <row r="1" spans="1:54" s="5" customFormat="1">
      <c r="A1" s="64"/>
      <c r="B1" s="64"/>
      <c r="C1" s="64"/>
      <c r="D1" s="64"/>
      <c r="E1" s="165"/>
      <c r="F1" s="306"/>
      <c r="G1" s="162" t="s">
        <v>2</v>
      </c>
      <c r="H1" s="162" t="s">
        <v>2</v>
      </c>
      <c r="I1" s="162" t="s">
        <v>2</v>
      </c>
      <c r="J1" s="162" t="s">
        <v>2</v>
      </c>
      <c r="K1" s="162" t="s">
        <v>2</v>
      </c>
      <c r="L1" s="162" t="s">
        <v>2</v>
      </c>
      <c r="M1" s="162" t="s">
        <v>2</v>
      </c>
      <c r="N1" s="162" t="s">
        <v>2</v>
      </c>
      <c r="O1" s="162" t="s">
        <v>2</v>
      </c>
      <c r="P1" s="162" t="s">
        <v>2</v>
      </c>
      <c r="Q1" s="162" t="s">
        <v>2</v>
      </c>
      <c r="R1" s="162" t="s">
        <v>2</v>
      </c>
      <c r="S1" s="162" t="s">
        <v>2</v>
      </c>
      <c r="T1" s="162" t="s">
        <v>2</v>
      </c>
      <c r="U1" s="162" t="s">
        <v>2</v>
      </c>
      <c r="V1" s="162" t="s">
        <v>2</v>
      </c>
      <c r="W1" s="162" t="s">
        <v>2</v>
      </c>
      <c r="X1" s="162" t="s">
        <v>2</v>
      </c>
      <c r="Y1" s="162" t="s">
        <v>2</v>
      </c>
      <c r="Z1" s="162" t="s">
        <v>2</v>
      </c>
      <c r="AA1" s="162" t="s">
        <v>2</v>
      </c>
      <c r="AB1" s="162" t="s">
        <v>2</v>
      </c>
      <c r="AC1" s="162" t="s">
        <v>2</v>
      </c>
      <c r="AD1" s="162" t="s">
        <v>2</v>
      </c>
      <c r="AE1" s="162" t="s">
        <v>2</v>
      </c>
      <c r="AF1" s="162" t="s">
        <v>2</v>
      </c>
      <c r="AG1" s="162" t="s">
        <v>2</v>
      </c>
      <c r="AH1" s="162" t="s">
        <v>2</v>
      </c>
      <c r="AI1" s="162" t="s">
        <v>2</v>
      </c>
      <c r="AJ1" s="162" t="s">
        <v>2</v>
      </c>
      <c r="AK1" s="162" t="s">
        <v>2</v>
      </c>
      <c r="AL1" s="162" t="s">
        <v>2</v>
      </c>
      <c r="AM1" s="162" t="s">
        <v>2</v>
      </c>
      <c r="AN1" s="224" t="s">
        <v>2</v>
      </c>
      <c r="AO1" s="205"/>
      <c r="AP1" s="163" t="s">
        <v>170</v>
      </c>
      <c r="AQ1" s="163" t="s">
        <v>170</v>
      </c>
      <c r="AR1" s="163" t="s">
        <v>170</v>
      </c>
      <c r="AS1" s="163" t="s">
        <v>170</v>
      </c>
      <c r="AT1" s="163" t="s">
        <v>170</v>
      </c>
      <c r="AU1" s="163" t="s">
        <v>170</v>
      </c>
      <c r="AV1" s="163" t="s">
        <v>170</v>
      </c>
      <c r="AW1" s="163" t="s">
        <v>170</v>
      </c>
      <c r="AX1" s="163" t="s">
        <v>170</v>
      </c>
      <c r="AY1" s="163" t="s">
        <v>170</v>
      </c>
      <c r="AZ1" s="163" t="s">
        <v>170</v>
      </c>
      <c r="BA1" s="163" t="s">
        <v>170</v>
      </c>
      <c r="BB1" s="167" t="s">
        <v>170</v>
      </c>
    </row>
    <row r="2" spans="1:54" ht="42" customHeight="1">
      <c r="A2" s="447" t="s">
        <v>6</v>
      </c>
      <c r="B2" s="461" t="s">
        <v>252</v>
      </c>
      <c r="C2" s="461" t="s">
        <v>253</v>
      </c>
      <c r="D2" s="461" t="s">
        <v>254</v>
      </c>
      <c r="E2" s="455" t="s">
        <v>255</v>
      </c>
      <c r="F2" s="459" t="s">
        <v>256</v>
      </c>
      <c r="G2" s="93" t="s">
        <v>16</v>
      </c>
      <c r="H2" s="93" t="s">
        <v>178</v>
      </c>
      <c r="I2" s="93" t="s">
        <v>246</v>
      </c>
      <c r="J2" s="93" t="s">
        <v>17</v>
      </c>
      <c r="K2" s="93" t="s">
        <v>19</v>
      </c>
      <c r="L2" s="93" t="s">
        <v>20</v>
      </c>
      <c r="M2" s="93" t="s">
        <v>21</v>
      </c>
      <c r="N2" s="93" t="s">
        <v>22</v>
      </c>
      <c r="O2" s="93" t="s">
        <v>23</v>
      </c>
      <c r="P2" s="93" t="s">
        <v>24</v>
      </c>
      <c r="Q2" s="93" t="s">
        <v>26</v>
      </c>
      <c r="R2" s="93" t="s">
        <v>27</v>
      </c>
      <c r="S2" s="93" t="s">
        <v>28</v>
      </c>
      <c r="T2" s="93" t="s">
        <v>29</v>
      </c>
      <c r="U2" s="93" t="s">
        <v>30</v>
      </c>
      <c r="V2" s="93" t="s">
        <v>31</v>
      </c>
      <c r="W2" s="93" t="s">
        <v>32</v>
      </c>
      <c r="X2" s="93" t="s">
        <v>33</v>
      </c>
      <c r="Y2" s="93" t="s">
        <v>34</v>
      </c>
      <c r="Z2" s="93" t="s">
        <v>35</v>
      </c>
      <c r="AA2" s="93" t="s">
        <v>36</v>
      </c>
      <c r="AB2" s="93" t="s">
        <v>37</v>
      </c>
      <c r="AC2" s="93" t="s">
        <v>38</v>
      </c>
      <c r="AD2" s="93" t="s">
        <v>39</v>
      </c>
      <c r="AE2" s="93" t="s">
        <v>40</v>
      </c>
      <c r="AF2" s="93" t="s">
        <v>41</v>
      </c>
      <c r="AG2" s="93" t="s">
        <v>42</v>
      </c>
      <c r="AH2" s="93" t="s">
        <v>43</v>
      </c>
      <c r="AI2" s="93" t="s">
        <v>44</v>
      </c>
      <c r="AJ2" s="93" t="s">
        <v>45</v>
      </c>
      <c r="AK2" s="93" t="s">
        <v>46</v>
      </c>
      <c r="AL2" s="93" t="s">
        <v>47</v>
      </c>
      <c r="AM2" s="93" t="s">
        <v>48</v>
      </c>
      <c r="AN2" s="122" t="s">
        <v>49</v>
      </c>
      <c r="AO2" s="204"/>
      <c r="AP2" s="94" t="s">
        <v>180</v>
      </c>
      <c r="AQ2" s="94" t="s">
        <v>179</v>
      </c>
      <c r="AR2" s="94" t="s">
        <v>244</v>
      </c>
      <c r="AS2" s="94" t="s">
        <v>18</v>
      </c>
      <c r="AT2" s="94" t="s">
        <v>171</v>
      </c>
      <c r="AU2" s="94" t="s">
        <v>175</v>
      </c>
      <c r="AV2" s="94" t="s">
        <v>174</v>
      </c>
      <c r="AW2" s="94" t="s">
        <v>25</v>
      </c>
      <c r="AX2" s="94" t="s">
        <v>178</v>
      </c>
      <c r="AY2" s="94" t="s">
        <v>177</v>
      </c>
      <c r="AZ2" s="94" t="s">
        <v>176</v>
      </c>
      <c r="BA2" s="94" t="s">
        <v>172</v>
      </c>
      <c r="BB2" s="168" t="s">
        <v>173</v>
      </c>
    </row>
    <row r="3" spans="1:54" s="5" customFormat="1">
      <c r="A3" s="441"/>
      <c r="B3" s="441"/>
      <c r="C3" s="441"/>
      <c r="D3" s="441"/>
      <c r="E3" s="456"/>
      <c r="F3" s="460"/>
      <c r="G3" s="64" t="s">
        <v>56</v>
      </c>
      <c r="H3" s="64" t="s">
        <v>56</v>
      </c>
      <c r="I3" s="64" t="s">
        <v>56</v>
      </c>
      <c r="J3" s="64" t="s">
        <v>56</v>
      </c>
      <c r="K3" s="64" t="s">
        <v>56</v>
      </c>
      <c r="L3" s="64" t="s">
        <v>56</v>
      </c>
      <c r="M3" s="64" t="s">
        <v>56</v>
      </c>
      <c r="N3" s="64" t="s">
        <v>56</v>
      </c>
      <c r="O3" s="64" t="s">
        <v>56</v>
      </c>
      <c r="P3" s="64" t="s">
        <v>56</v>
      </c>
      <c r="Q3" s="64" t="s">
        <v>56</v>
      </c>
      <c r="R3" s="64" t="s">
        <v>56</v>
      </c>
      <c r="S3" s="64" t="s">
        <v>56</v>
      </c>
      <c r="T3" s="64" t="s">
        <v>56</v>
      </c>
      <c r="U3" s="64" t="s">
        <v>56</v>
      </c>
      <c r="V3" s="64" t="s">
        <v>56</v>
      </c>
      <c r="W3" s="64" t="s">
        <v>56</v>
      </c>
      <c r="X3" s="64" t="s">
        <v>56</v>
      </c>
      <c r="Y3" s="64" t="s">
        <v>56</v>
      </c>
      <c r="Z3" s="64" t="s">
        <v>56</v>
      </c>
      <c r="AA3" s="64" t="s">
        <v>56</v>
      </c>
      <c r="AB3" s="64" t="s">
        <v>56</v>
      </c>
      <c r="AC3" s="64" t="s">
        <v>56</v>
      </c>
      <c r="AD3" s="64" t="s">
        <v>56</v>
      </c>
      <c r="AE3" s="64" t="s">
        <v>56</v>
      </c>
      <c r="AF3" s="64" t="s">
        <v>56</v>
      </c>
      <c r="AG3" s="64" t="s">
        <v>56</v>
      </c>
      <c r="AH3" s="64" t="s">
        <v>56</v>
      </c>
      <c r="AI3" s="64" t="s">
        <v>56</v>
      </c>
      <c r="AJ3" s="64" t="s">
        <v>56</v>
      </c>
      <c r="AK3" s="64" t="s">
        <v>56</v>
      </c>
      <c r="AL3" s="64" t="s">
        <v>56</v>
      </c>
      <c r="AM3" s="64" t="s">
        <v>56</v>
      </c>
      <c r="AN3" s="121" t="s">
        <v>56</v>
      </c>
      <c r="AO3" s="205"/>
      <c r="AP3" s="64" t="s">
        <v>56</v>
      </c>
      <c r="AQ3" s="64" t="s">
        <v>56</v>
      </c>
      <c r="AR3" s="64" t="s">
        <v>56</v>
      </c>
      <c r="AS3" s="64" t="s">
        <v>56</v>
      </c>
      <c r="AT3" s="64" t="s">
        <v>56</v>
      </c>
      <c r="AU3" s="64" t="s">
        <v>56</v>
      </c>
      <c r="AV3" s="64" t="s">
        <v>56</v>
      </c>
      <c r="AW3" s="64" t="s">
        <v>56</v>
      </c>
      <c r="AX3" s="64" t="s">
        <v>56</v>
      </c>
      <c r="AY3" s="64" t="s">
        <v>56</v>
      </c>
      <c r="AZ3" s="64" t="s">
        <v>56</v>
      </c>
      <c r="BA3" s="64" t="s">
        <v>56</v>
      </c>
      <c r="BB3" s="121" t="s">
        <v>56</v>
      </c>
    </row>
    <row r="4" spans="1:54" s="246" customFormat="1">
      <c r="A4" s="248" t="s">
        <v>262</v>
      </c>
      <c r="B4" s="248">
        <v>0</v>
      </c>
      <c r="C4" s="248">
        <v>1</v>
      </c>
      <c r="D4" s="248">
        <v>1</v>
      </c>
      <c r="E4" s="247" t="s">
        <v>263</v>
      </c>
      <c r="F4" s="301" t="s">
        <v>264</v>
      </c>
      <c r="G4" s="249">
        <v>0.01</v>
      </c>
      <c r="H4" s="249">
        <v>3.47</v>
      </c>
      <c r="I4" s="249">
        <v>2.2599999999999998</v>
      </c>
      <c r="J4" s="249">
        <v>0.09</v>
      </c>
      <c r="K4" s="249">
        <v>0.02</v>
      </c>
      <c r="L4" s="249">
        <v>0.15</v>
      </c>
      <c r="M4" s="249">
        <v>0.04</v>
      </c>
      <c r="N4" s="249">
        <v>0.11</v>
      </c>
      <c r="O4" s="249">
        <v>0.03</v>
      </c>
      <c r="P4" s="249">
        <v>0.01</v>
      </c>
      <c r="Q4" s="249">
        <v>0.02</v>
      </c>
      <c r="R4" s="249">
        <v>7.0000000000000007E-2</v>
      </c>
      <c r="S4" s="249">
        <v>0.02</v>
      </c>
      <c r="T4" s="249">
        <v>0.55000000000000004</v>
      </c>
      <c r="U4" s="249">
        <v>7.0000000000000007E-2</v>
      </c>
      <c r="V4" s="249">
        <v>0</v>
      </c>
      <c r="W4" s="249">
        <v>7.0000000000000007E-2</v>
      </c>
      <c r="X4" s="249">
        <v>0.13</v>
      </c>
      <c r="Y4" s="249">
        <v>0.01</v>
      </c>
      <c r="Z4" s="249">
        <v>0.05</v>
      </c>
      <c r="AA4" s="249">
        <v>0.01</v>
      </c>
      <c r="AB4" s="249">
        <v>0</v>
      </c>
      <c r="AC4" s="249">
        <v>0.01</v>
      </c>
      <c r="AD4" s="249">
        <v>0</v>
      </c>
      <c r="AE4" s="249">
        <v>0.01</v>
      </c>
      <c r="AF4" s="249">
        <v>0</v>
      </c>
      <c r="AG4" s="249">
        <v>0</v>
      </c>
      <c r="AH4" s="249">
        <v>0</v>
      </c>
      <c r="AI4" s="249">
        <v>0</v>
      </c>
      <c r="AJ4" s="249">
        <v>0</v>
      </c>
      <c r="AK4" s="249">
        <v>0</v>
      </c>
      <c r="AL4" s="249">
        <v>0.01</v>
      </c>
      <c r="AM4" s="249">
        <v>0.46</v>
      </c>
      <c r="AN4" s="272">
        <v>0.01</v>
      </c>
      <c r="AO4" s="282"/>
      <c r="AP4" s="248" t="s">
        <v>188</v>
      </c>
      <c r="AQ4" s="248">
        <v>20.72</v>
      </c>
      <c r="AR4" s="248">
        <v>0.36</v>
      </c>
      <c r="AS4" s="248" t="s">
        <v>188</v>
      </c>
      <c r="AT4" s="248">
        <v>248</v>
      </c>
      <c r="AU4" s="249">
        <v>1.1000991080277502</v>
      </c>
      <c r="AV4" s="249">
        <v>281.51</v>
      </c>
      <c r="AW4" s="249">
        <v>2.38</v>
      </c>
      <c r="AX4" s="249">
        <v>3.21</v>
      </c>
      <c r="AY4" s="249">
        <v>153.78</v>
      </c>
      <c r="AZ4" s="249">
        <v>112.12</v>
      </c>
      <c r="BA4" s="249">
        <v>74.150000000000006</v>
      </c>
      <c r="BB4" s="272">
        <v>61.96</v>
      </c>
    </row>
    <row r="5" spans="1:54" s="246" customFormat="1">
      <c r="A5" s="248" t="s">
        <v>262</v>
      </c>
      <c r="B5" s="248">
        <v>0</v>
      </c>
      <c r="C5" s="248">
        <v>2</v>
      </c>
      <c r="D5" s="248">
        <v>1</v>
      </c>
      <c r="E5" s="247" t="s">
        <v>263</v>
      </c>
      <c r="F5" s="301" t="s">
        <v>265</v>
      </c>
      <c r="G5" s="249">
        <v>0.02</v>
      </c>
      <c r="H5" s="249">
        <v>5.03</v>
      </c>
      <c r="I5" s="249">
        <v>2.44</v>
      </c>
      <c r="J5" s="249">
        <v>0.16</v>
      </c>
      <c r="K5" s="249">
        <v>0.03</v>
      </c>
      <c r="L5" s="249">
        <v>0.18</v>
      </c>
      <c r="M5" s="249">
        <v>0.06</v>
      </c>
      <c r="N5" s="249">
        <v>0.19</v>
      </c>
      <c r="O5" s="249">
        <v>0.05</v>
      </c>
      <c r="P5" s="249">
        <v>0.02</v>
      </c>
      <c r="Q5" s="249">
        <v>0.03</v>
      </c>
      <c r="R5" s="249">
        <v>0.11</v>
      </c>
      <c r="S5" s="249">
        <v>0.02</v>
      </c>
      <c r="T5" s="249">
        <v>0.54</v>
      </c>
      <c r="U5" s="249">
        <v>7.0000000000000007E-2</v>
      </c>
      <c r="V5" s="249">
        <v>0</v>
      </c>
      <c r="W5" s="249">
        <v>0.1</v>
      </c>
      <c r="X5" s="249">
        <v>0.2</v>
      </c>
      <c r="Y5" s="249">
        <v>0.02</v>
      </c>
      <c r="Z5" s="249">
        <v>0.08</v>
      </c>
      <c r="AA5" s="249">
        <v>0.02</v>
      </c>
      <c r="AB5" s="249">
        <v>0</v>
      </c>
      <c r="AC5" s="249">
        <v>0.01</v>
      </c>
      <c r="AD5" s="249">
        <v>0</v>
      </c>
      <c r="AE5" s="249">
        <v>0.01</v>
      </c>
      <c r="AF5" s="249">
        <v>0</v>
      </c>
      <c r="AG5" s="249">
        <v>0</v>
      </c>
      <c r="AH5" s="249">
        <v>0</v>
      </c>
      <c r="AI5" s="249">
        <v>0</v>
      </c>
      <c r="AJ5" s="249">
        <v>0</v>
      </c>
      <c r="AK5" s="249">
        <v>0</v>
      </c>
      <c r="AL5" s="249">
        <v>0.01</v>
      </c>
      <c r="AM5" s="249">
        <v>0.16</v>
      </c>
      <c r="AN5" s="272">
        <v>0.01</v>
      </c>
      <c r="AO5" s="282"/>
      <c r="AP5" s="248" t="s">
        <v>188</v>
      </c>
      <c r="AQ5" s="248">
        <v>31.44</v>
      </c>
      <c r="AR5" s="248">
        <v>0.36</v>
      </c>
      <c r="AS5" s="248" t="s">
        <v>188</v>
      </c>
      <c r="AT5" s="248">
        <v>247.26</v>
      </c>
      <c r="AU5" s="249">
        <v>1.1099999999999999</v>
      </c>
      <c r="AV5" s="249">
        <v>415.08</v>
      </c>
      <c r="AW5" s="249">
        <v>2.25</v>
      </c>
      <c r="AX5" s="249">
        <v>4.71</v>
      </c>
      <c r="AY5" s="249">
        <v>153.84</v>
      </c>
      <c r="AZ5" s="249">
        <v>110.31</v>
      </c>
      <c r="BA5" s="249">
        <v>78.81</v>
      </c>
      <c r="BB5" s="272">
        <v>117.09</v>
      </c>
    </row>
    <row r="6" spans="1:54" s="233" customFormat="1">
      <c r="A6" s="251" t="s">
        <v>262</v>
      </c>
      <c r="B6" s="251">
        <v>0</v>
      </c>
      <c r="C6" s="251">
        <v>3</v>
      </c>
      <c r="D6" s="251">
        <v>1</v>
      </c>
      <c r="E6" s="250" t="s">
        <v>263</v>
      </c>
      <c r="F6" s="302" t="s">
        <v>266</v>
      </c>
      <c r="G6" s="252">
        <v>0.02</v>
      </c>
      <c r="H6" s="252">
        <v>5.3</v>
      </c>
      <c r="I6" s="252">
        <v>2.48</v>
      </c>
      <c r="J6" s="252">
        <v>0.14000000000000001</v>
      </c>
      <c r="K6" s="252">
        <v>0.03</v>
      </c>
      <c r="L6" s="252">
        <v>0.17</v>
      </c>
      <c r="M6" s="252">
        <v>0.06</v>
      </c>
      <c r="N6" s="252">
        <v>0.17</v>
      </c>
      <c r="O6" s="252">
        <v>0.04</v>
      </c>
      <c r="P6" s="252">
        <v>0.02</v>
      </c>
      <c r="Q6" s="252">
        <v>0.03</v>
      </c>
      <c r="R6" s="252">
        <v>0.1</v>
      </c>
      <c r="S6" s="252">
        <v>0.02</v>
      </c>
      <c r="T6" s="252">
        <v>0.54</v>
      </c>
      <c r="U6" s="252">
        <v>7.0000000000000007E-2</v>
      </c>
      <c r="V6" s="252">
        <v>0</v>
      </c>
      <c r="W6" s="252">
        <v>0.1</v>
      </c>
      <c r="X6" s="252">
        <v>0.18</v>
      </c>
      <c r="Y6" s="252">
        <v>0.02</v>
      </c>
      <c r="Z6" s="252">
        <v>0.08</v>
      </c>
      <c r="AA6" s="252">
        <v>0.01</v>
      </c>
      <c r="AB6" s="252">
        <v>0</v>
      </c>
      <c r="AC6" s="252">
        <v>0.01</v>
      </c>
      <c r="AD6" s="252">
        <v>0</v>
      </c>
      <c r="AE6" s="252">
        <v>0.01</v>
      </c>
      <c r="AF6" s="252">
        <v>0</v>
      </c>
      <c r="AG6" s="252">
        <v>0</v>
      </c>
      <c r="AH6" s="252">
        <v>0</v>
      </c>
      <c r="AI6" s="252">
        <v>0</v>
      </c>
      <c r="AJ6" s="252">
        <v>0</v>
      </c>
      <c r="AK6" s="252">
        <v>0</v>
      </c>
      <c r="AL6" s="252">
        <v>0.01</v>
      </c>
      <c r="AM6" s="252">
        <v>0.09</v>
      </c>
      <c r="AN6" s="334">
        <v>0.01</v>
      </c>
      <c r="AO6" s="283"/>
      <c r="AP6" s="251" t="s">
        <v>188</v>
      </c>
      <c r="AQ6" s="251">
        <v>28.78</v>
      </c>
      <c r="AR6" s="251">
        <v>0.33</v>
      </c>
      <c r="AS6" s="251" t="s">
        <v>188</v>
      </c>
      <c r="AT6" s="251">
        <v>247.29</v>
      </c>
      <c r="AU6" s="252">
        <v>1.4583333333333335</v>
      </c>
      <c r="AV6" s="252">
        <v>361.82</v>
      </c>
      <c r="AW6" s="252">
        <v>2.4700000000000002</v>
      </c>
      <c r="AX6" s="252">
        <v>4.76</v>
      </c>
      <c r="AY6" s="252">
        <v>147.62</v>
      </c>
      <c r="AZ6" s="252">
        <v>109.94</v>
      </c>
      <c r="BA6" s="252">
        <v>74.819999999999993</v>
      </c>
      <c r="BB6" s="334">
        <v>93.72</v>
      </c>
    </row>
    <row r="7" spans="1:54" s="246" customFormat="1">
      <c r="A7" s="248"/>
      <c r="B7" s="248"/>
      <c r="C7" s="248"/>
      <c r="D7" s="248"/>
      <c r="E7" s="248"/>
      <c r="F7" s="303" t="s">
        <v>183</v>
      </c>
      <c r="G7" s="253">
        <f>IF(ISERROR(AVERAGE(G4:G6)), "DL", AVERAGE(G4:G6))</f>
        <v>1.6666666666666666E-2</v>
      </c>
      <c r="H7" s="253">
        <f t="shared" ref="H7:AN7" si="0">IF(ISERROR(AVERAGE(H4:H6)), "DL", AVERAGE(H4:H6))</f>
        <v>4.6000000000000005</v>
      </c>
      <c r="I7" s="253">
        <f t="shared" si="0"/>
        <v>2.3933333333333331</v>
      </c>
      <c r="J7" s="253">
        <f t="shared" si="0"/>
        <v>0.13</v>
      </c>
      <c r="K7" s="253">
        <f t="shared" si="0"/>
        <v>2.6666666666666668E-2</v>
      </c>
      <c r="L7" s="253">
        <f t="shared" si="0"/>
        <v>0.16666666666666666</v>
      </c>
      <c r="M7" s="253">
        <f t="shared" si="0"/>
        <v>5.3333333333333337E-2</v>
      </c>
      <c r="N7" s="253">
        <f t="shared" si="0"/>
        <v>0.15666666666666665</v>
      </c>
      <c r="O7" s="253">
        <f t="shared" si="0"/>
        <v>0.04</v>
      </c>
      <c r="P7" s="253">
        <f t="shared" si="0"/>
        <v>1.6666666666666666E-2</v>
      </c>
      <c r="Q7" s="253">
        <f t="shared" si="0"/>
        <v>2.6666666666666668E-2</v>
      </c>
      <c r="R7" s="253">
        <f t="shared" si="0"/>
        <v>9.3333333333333338E-2</v>
      </c>
      <c r="S7" s="253">
        <f t="shared" si="0"/>
        <v>0.02</v>
      </c>
      <c r="T7" s="253">
        <f t="shared" si="0"/>
        <v>0.54333333333333333</v>
      </c>
      <c r="U7" s="253">
        <f t="shared" si="0"/>
        <v>7.0000000000000007E-2</v>
      </c>
      <c r="V7" s="253">
        <f t="shared" si="0"/>
        <v>0</v>
      </c>
      <c r="W7" s="253">
        <f t="shared" si="0"/>
        <v>9.0000000000000011E-2</v>
      </c>
      <c r="X7" s="253">
        <f t="shared" si="0"/>
        <v>0.17</v>
      </c>
      <c r="Y7" s="253">
        <f t="shared" si="0"/>
        <v>1.6666666666666666E-2</v>
      </c>
      <c r="Z7" s="253">
        <f t="shared" si="0"/>
        <v>7.0000000000000007E-2</v>
      </c>
      <c r="AA7" s="253">
        <f t="shared" si="0"/>
        <v>1.3333333333333334E-2</v>
      </c>
      <c r="AB7" s="253">
        <f t="shared" si="0"/>
        <v>0</v>
      </c>
      <c r="AC7" s="253">
        <f t="shared" si="0"/>
        <v>0.01</v>
      </c>
      <c r="AD7" s="253">
        <f t="shared" si="0"/>
        <v>0</v>
      </c>
      <c r="AE7" s="253">
        <f t="shared" si="0"/>
        <v>0.01</v>
      </c>
      <c r="AF7" s="253">
        <f t="shared" si="0"/>
        <v>0</v>
      </c>
      <c r="AG7" s="253">
        <f t="shared" si="0"/>
        <v>0</v>
      </c>
      <c r="AH7" s="253">
        <f t="shared" si="0"/>
        <v>0</v>
      </c>
      <c r="AI7" s="253">
        <f t="shared" si="0"/>
        <v>0</v>
      </c>
      <c r="AJ7" s="253">
        <f t="shared" si="0"/>
        <v>0</v>
      </c>
      <c r="AK7" s="253">
        <f t="shared" si="0"/>
        <v>0</v>
      </c>
      <c r="AL7" s="253">
        <f t="shared" si="0"/>
        <v>0.01</v>
      </c>
      <c r="AM7" s="253">
        <f t="shared" si="0"/>
        <v>0.23666666666666666</v>
      </c>
      <c r="AN7" s="271">
        <f t="shared" si="0"/>
        <v>0.01</v>
      </c>
      <c r="AO7" s="284"/>
      <c r="AP7" s="253" t="str">
        <f t="shared" ref="AP7:BB7" si="1">IF(ISERROR(AVERAGE(AP4:AP6)), "DL", AVERAGE(AP4:AP6))</f>
        <v>DL</v>
      </c>
      <c r="AQ7" s="253">
        <f t="shared" si="1"/>
        <v>26.98</v>
      </c>
      <c r="AR7" s="253">
        <f t="shared" si="1"/>
        <v>0.35000000000000003</v>
      </c>
      <c r="AS7" s="253" t="str">
        <f t="shared" si="1"/>
        <v>DL</v>
      </c>
      <c r="AT7" s="253">
        <f t="shared" si="1"/>
        <v>247.51666666666665</v>
      </c>
      <c r="AU7" s="253">
        <f t="shared" si="1"/>
        <v>1.2228108137870277</v>
      </c>
      <c r="AV7" s="253">
        <f t="shared" si="1"/>
        <v>352.80333333333328</v>
      </c>
      <c r="AW7" s="253">
        <f t="shared" si="1"/>
        <v>2.3666666666666667</v>
      </c>
      <c r="AX7" s="253">
        <f t="shared" si="1"/>
        <v>4.2266666666666666</v>
      </c>
      <c r="AY7" s="253">
        <f t="shared" si="1"/>
        <v>151.74666666666667</v>
      </c>
      <c r="AZ7" s="253">
        <f t="shared" si="1"/>
        <v>110.79</v>
      </c>
      <c r="BA7" s="253">
        <f t="shared" si="1"/>
        <v>75.926666666666662</v>
      </c>
      <c r="BB7" s="271">
        <f t="shared" si="1"/>
        <v>90.923333333333332</v>
      </c>
    </row>
    <row r="8" spans="1:54" s="246" customFormat="1">
      <c r="A8" s="248"/>
      <c r="B8" s="248"/>
      <c r="C8" s="248"/>
      <c r="D8" s="248"/>
      <c r="E8" s="248"/>
      <c r="F8" s="304" t="s">
        <v>184</v>
      </c>
      <c r="G8" s="249">
        <f>IF(ISERROR(STDEV(G4:G6)), "-", STDEV(G4:G6))</f>
        <v>5.7735026918962493E-3</v>
      </c>
      <c r="H8" s="249">
        <f t="shared" ref="H8:AN8" si="2">IF(ISERROR(STDEV(H4:H6)), "-", STDEV(H4:H6))</f>
        <v>0.98787651050118575</v>
      </c>
      <c r="I8" s="249">
        <f t="shared" si="2"/>
        <v>0.11718930554164642</v>
      </c>
      <c r="J8" s="249">
        <f t="shared" si="2"/>
        <v>3.6055512754639883E-2</v>
      </c>
      <c r="K8" s="249">
        <f t="shared" si="2"/>
        <v>5.7735026918962398E-3</v>
      </c>
      <c r="L8" s="249">
        <f t="shared" si="2"/>
        <v>1.5275252316519468E-2</v>
      </c>
      <c r="M8" s="249">
        <f t="shared" si="2"/>
        <v>1.154700538379248E-2</v>
      </c>
      <c r="N8" s="249">
        <f t="shared" si="2"/>
        <v>4.1633319989322695E-2</v>
      </c>
      <c r="O8" s="249">
        <f t="shared" si="2"/>
        <v>1.0000000000000012E-2</v>
      </c>
      <c r="P8" s="249">
        <f t="shared" si="2"/>
        <v>5.7735026918962493E-3</v>
      </c>
      <c r="Q8" s="249">
        <f t="shared" si="2"/>
        <v>5.7735026918962398E-3</v>
      </c>
      <c r="R8" s="249">
        <f t="shared" si="2"/>
        <v>2.0816659994661306E-2</v>
      </c>
      <c r="S8" s="249">
        <f t="shared" si="2"/>
        <v>0</v>
      </c>
      <c r="T8" s="249">
        <f t="shared" si="2"/>
        <v>5.7735026918962623E-3</v>
      </c>
      <c r="U8" s="249">
        <f t="shared" si="2"/>
        <v>0</v>
      </c>
      <c r="V8" s="249">
        <f t="shared" si="2"/>
        <v>0</v>
      </c>
      <c r="W8" s="249">
        <f t="shared" si="2"/>
        <v>1.7320508075688822E-2</v>
      </c>
      <c r="X8" s="249">
        <f t="shared" si="2"/>
        <v>3.6055512754639925E-2</v>
      </c>
      <c r="Y8" s="249">
        <f t="shared" si="2"/>
        <v>5.7735026918962493E-3</v>
      </c>
      <c r="Z8" s="249">
        <f t="shared" si="2"/>
        <v>1.7320508075688745E-2</v>
      </c>
      <c r="AA8" s="249">
        <f t="shared" si="2"/>
        <v>5.7735026918962588E-3</v>
      </c>
      <c r="AB8" s="249">
        <f t="shared" si="2"/>
        <v>0</v>
      </c>
      <c r="AC8" s="249">
        <f t="shared" si="2"/>
        <v>0</v>
      </c>
      <c r="AD8" s="249">
        <f t="shared" si="2"/>
        <v>0</v>
      </c>
      <c r="AE8" s="249">
        <f t="shared" si="2"/>
        <v>0</v>
      </c>
      <c r="AF8" s="249">
        <f t="shared" si="2"/>
        <v>0</v>
      </c>
      <c r="AG8" s="249">
        <f t="shared" si="2"/>
        <v>0</v>
      </c>
      <c r="AH8" s="249">
        <f t="shared" si="2"/>
        <v>0</v>
      </c>
      <c r="AI8" s="249">
        <f t="shared" si="2"/>
        <v>0</v>
      </c>
      <c r="AJ8" s="249">
        <f t="shared" si="2"/>
        <v>0</v>
      </c>
      <c r="AK8" s="249">
        <f t="shared" si="2"/>
        <v>0</v>
      </c>
      <c r="AL8" s="249">
        <f t="shared" si="2"/>
        <v>0</v>
      </c>
      <c r="AM8" s="249">
        <f t="shared" si="2"/>
        <v>0.19655363983740759</v>
      </c>
      <c r="AN8" s="272">
        <f t="shared" si="2"/>
        <v>0</v>
      </c>
      <c r="AO8" s="285"/>
      <c r="AP8" s="249" t="str">
        <f t="shared" ref="AP8:BB8" si="3">IF(ISERROR(STDEV(AP4:AP6)), "-", STDEV(AP4:AP6))</f>
        <v>-</v>
      </c>
      <c r="AQ8" s="249">
        <f t="shared" si="3"/>
        <v>5.5820784659479621</v>
      </c>
      <c r="AR8" s="249">
        <f t="shared" si="3"/>
        <v>1.7320508075688756E-2</v>
      </c>
      <c r="AS8" s="249" t="str">
        <f t="shared" si="3"/>
        <v>-</v>
      </c>
      <c r="AT8" s="249">
        <f t="shared" si="3"/>
        <v>0.41884762543595427</v>
      </c>
      <c r="AU8" s="249">
        <f t="shared" si="3"/>
        <v>0.20402855149596455</v>
      </c>
      <c r="AV8" s="249">
        <f t="shared" si="3"/>
        <v>67.239954144343187</v>
      </c>
      <c r="AW8" s="249">
        <f t="shared" si="3"/>
        <v>0.11060440015358047</v>
      </c>
      <c r="AX8" s="249">
        <f t="shared" si="3"/>
        <v>0.88081401744825294</v>
      </c>
      <c r="AY8" s="249">
        <f t="shared" si="3"/>
        <v>3.573924080521762</v>
      </c>
      <c r="AZ8" s="249">
        <f t="shared" si="3"/>
        <v>1.166576186967661</v>
      </c>
      <c r="BA8" s="249">
        <f t="shared" si="3"/>
        <v>2.5194113068995576</v>
      </c>
      <c r="BB8" s="272">
        <f t="shared" si="3"/>
        <v>27.671198624803623</v>
      </c>
    </row>
    <row r="9" spans="1:54" s="246" customFormat="1">
      <c r="A9" s="248"/>
      <c r="B9" s="248"/>
      <c r="C9" s="248"/>
      <c r="D9" s="248"/>
      <c r="E9" s="248"/>
      <c r="F9" s="304" t="s">
        <v>186</v>
      </c>
      <c r="G9" s="249">
        <f>IF(ISERROR(G8/SQRT(2)), "-", G8/SQRT(2))</f>
        <v>4.0824829046386237E-3</v>
      </c>
      <c r="H9" s="249">
        <f t="shared" ref="H9:AN9" si="4">IF(ISERROR(H8/SQRT(2)), "-", H8/SQRT(2))</f>
        <v>0.69853417955029207</v>
      </c>
      <c r="I9" s="249">
        <f t="shared" si="4"/>
        <v>8.2865352631040431E-2</v>
      </c>
      <c r="J9" s="249">
        <f t="shared" si="4"/>
        <v>2.5495097567963917E-2</v>
      </c>
      <c r="K9" s="249">
        <f t="shared" si="4"/>
        <v>4.0824829046386176E-3</v>
      </c>
      <c r="L9" s="249">
        <f t="shared" si="4"/>
        <v>1.0801234497346435E-2</v>
      </c>
      <c r="M9" s="249">
        <f t="shared" si="4"/>
        <v>8.1649658092772352E-3</v>
      </c>
      <c r="N9" s="249">
        <f t="shared" si="4"/>
        <v>2.9439202887759516E-2</v>
      </c>
      <c r="O9" s="249">
        <f t="shared" si="4"/>
        <v>7.0710678118654832E-3</v>
      </c>
      <c r="P9" s="249">
        <f t="shared" si="4"/>
        <v>4.0824829046386237E-3</v>
      </c>
      <c r="Q9" s="249">
        <f t="shared" si="4"/>
        <v>4.0824829046386176E-3</v>
      </c>
      <c r="R9" s="249">
        <f t="shared" si="4"/>
        <v>1.4719601443879729E-2</v>
      </c>
      <c r="S9" s="249">
        <f t="shared" si="4"/>
        <v>0</v>
      </c>
      <c r="T9" s="249">
        <f t="shared" si="4"/>
        <v>4.0824829046386332E-3</v>
      </c>
      <c r="U9" s="249">
        <f t="shared" si="4"/>
        <v>0</v>
      </c>
      <c r="V9" s="249">
        <f t="shared" si="4"/>
        <v>0</v>
      </c>
      <c r="W9" s="249">
        <f t="shared" si="4"/>
        <v>1.2247448713915924E-2</v>
      </c>
      <c r="X9" s="249">
        <f t="shared" si="4"/>
        <v>2.5495097567963945E-2</v>
      </c>
      <c r="Y9" s="249">
        <f t="shared" si="4"/>
        <v>4.0824829046386237E-3</v>
      </c>
      <c r="Z9" s="249">
        <f t="shared" si="4"/>
        <v>1.224744871391587E-2</v>
      </c>
      <c r="AA9" s="249">
        <f t="shared" si="4"/>
        <v>4.0824829046386306E-3</v>
      </c>
      <c r="AB9" s="249">
        <f t="shared" si="4"/>
        <v>0</v>
      </c>
      <c r="AC9" s="249">
        <f t="shared" si="4"/>
        <v>0</v>
      </c>
      <c r="AD9" s="249">
        <f t="shared" si="4"/>
        <v>0</v>
      </c>
      <c r="AE9" s="249">
        <f t="shared" si="4"/>
        <v>0</v>
      </c>
      <c r="AF9" s="249">
        <f t="shared" si="4"/>
        <v>0</v>
      </c>
      <c r="AG9" s="249">
        <f t="shared" si="4"/>
        <v>0</v>
      </c>
      <c r="AH9" s="249">
        <f t="shared" si="4"/>
        <v>0</v>
      </c>
      <c r="AI9" s="249">
        <f t="shared" si="4"/>
        <v>0</v>
      </c>
      <c r="AJ9" s="249">
        <f t="shared" si="4"/>
        <v>0</v>
      </c>
      <c r="AK9" s="249">
        <f t="shared" si="4"/>
        <v>0</v>
      </c>
      <c r="AL9" s="249">
        <f t="shared" si="4"/>
        <v>0</v>
      </c>
      <c r="AM9" s="249">
        <f t="shared" si="4"/>
        <v>0.13898441159592922</v>
      </c>
      <c r="AN9" s="272">
        <f t="shared" si="4"/>
        <v>0</v>
      </c>
      <c r="AO9" s="285"/>
      <c r="AP9" s="249" t="str">
        <f t="shared" ref="AP9:BB9" si="5">IF(ISERROR(AP8/SQRT(2)), "-", AP8/SQRT(2))</f>
        <v>-</v>
      </c>
      <c r="AQ9" s="249">
        <f t="shared" si="5"/>
        <v>3.9471255363872042</v>
      </c>
      <c r="AR9" s="249">
        <f t="shared" si="5"/>
        <v>1.2247448713915877E-2</v>
      </c>
      <c r="AS9" s="249" t="str">
        <f t="shared" si="5"/>
        <v>-</v>
      </c>
      <c r="AT9" s="249">
        <f t="shared" si="5"/>
        <v>0.29616999622964629</v>
      </c>
      <c r="AU9" s="249">
        <f t="shared" si="5"/>
        <v>0.14426997231846525</v>
      </c>
      <c r="AV9" s="249">
        <f t="shared" si="5"/>
        <v>47.545827542137566</v>
      </c>
      <c r="AW9" s="249">
        <f t="shared" si="5"/>
        <v>7.8209121377667168E-2</v>
      </c>
      <c r="AX9" s="249">
        <f t="shared" si="5"/>
        <v>0.6228295647018256</v>
      </c>
      <c r="AY9" s="249">
        <f t="shared" si="5"/>
        <v>2.5271459527828344</v>
      </c>
      <c r="AZ9" s="249">
        <f t="shared" si="5"/>
        <v>0.82489393257557875</v>
      </c>
      <c r="BA9" s="249">
        <f t="shared" si="5"/>
        <v>1.781492819706739</v>
      </c>
      <c r="BB9" s="272">
        <f t="shared" si="5"/>
        <v>19.56649219115851</v>
      </c>
    </row>
    <row r="10" spans="1:54" s="246" customFormat="1">
      <c r="A10" s="248"/>
      <c r="B10" s="248"/>
      <c r="C10" s="248"/>
      <c r="D10" s="248"/>
      <c r="E10" s="248"/>
      <c r="F10" s="248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72"/>
      <c r="AO10" s="282"/>
      <c r="AP10" s="248"/>
      <c r="AQ10" s="248"/>
      <c r="AR10" s="248"/>
      <c r="AS10" s="248"/>
      <c r="AT10" s="248"/>
      <c r="AU10" s="249"/>
      <c r="AV10" s="249"/>
      <c r="AW10" s="249"/>
      <c r="AX10" s="249"/>
      <c r="AY10" s="249"/>
      <c r="AZ10" s="249"/>
      <c r="BA10" s="249"/>
      <c r="BB10" s="272"/>
    </row>
    <row r="11" spans="1:54" s="246" customFormat="1">
      <c r="A11" s="248" t="s">
        <v>267</v>
      </c>
      <c r="B11" s="248">
        <v>1</v>
      </c>
      <c r="C11" s="248">
        <v>1</v>
      </c>
      <c r="D11" s="248">
        <v>1</v>
      </c>
      <c r="E11" s="247" t="s">
        <v>263</v>
      </c>
      <c r="F11" s="301" t="s">
        <v>268</v>
      </c>
      <c r="G11" s="249">
        <v>0.12</v>
      </c>
      <c r="H11" s="249">
        <v>23.96</v>
      </c>
      <c r="I11" s="249">
        <v>10.53</v>
      </c>
      <c r="J11" s="249">
        <v>0.74</v>
      </c>
      <c r="K11" s="249">
        <v>0.05</v>
      </c>
      <c r="L11" s="249">
        <v>0.17</v>
      </c>
      <c r="M11" s="249">
        <v>0.52</v>
      </c>
      <c r="N11" s="249">
        <v>0.27</v>
      </c>
      <c r="O11" s="249">
        <v>0.21</v>
      </c>
      <c r="P11" s="249">
        <v>7.0000000000000007E-2</v>
      </c>
      <c r="Q11" s="249">
        <v>0.08</v>
      </c>
      <c r="R11" s="249">
        <v>0.84</v>
      </c>
      <c r="S11" s="249">
        <v>7.0000000000000007E-2</v>
      </c>
      <c r="T11" s="249">
        <v>0.17</v>
      </c>
      <c r="U11" s="249">
        <v>0.03</v>
      </c>
      <c r="V11" s="249">
        <v>0</v>
      </c>
      <c r="W11" s="249">
        <v>0.35</v>
      </c>
      <c r="X11" s="249">
        <v>0.68</v>
      </c>
      <c r="Y11" s="249">
        <v>7.0000000000000007E-2</v>
      </c>
      <c r="Z11" s="249">
        <v>0.27</v>
      </c>
      <c r="AA11" s="249">
        <v>0.05</v>
      </c>
      <c r="AB11" s="249">
        <v>0.01</v>
      </c>
      <c r="AC11" s="249">
        <v>0.04</v>
      </c>
      <c r="AD11" s="249">
        <v>0</v>
      </c>
      <c r="AE11" s="249">
        <v>0.03</v>
      </c>
      <c r="AF11" s="249">
        <v>0</v>
      </c>
      <c r="AG11" s="249">
        <v>0.01</v>
      </c>
      <c r="AH11" s="249">
        <v>0</v>
      </c>
      <c r="AI11" s="249">
        <v>0.01</v>
      </c>
      <c r="AJ11" s="249">
        <v>0</v>
      </c>
      <c r="AK11" s="249">
        <v>0.02</v>
      </c>
      <c r="AL11" s="249">
        <v>0.01</v>
      </c>
      <c r="AM11" s="249">
        <v>0.03</v>
      </c>
      <c r="AN11" s="272">
        <v>0.09</v>
      </c>
      <c r="AO11" s="282"/>
      <c r="AP11" s="249">
        <v>0.09</v>
      </c>
      <c r="AQ11" s="249">
        <v>111.46</v>
      </c>
      <c r="AR11" s="249">
        <v>0.33</v>
      </c>
      <c r="AS11" s="249" t="s">
        <v>188</v>
      </c>
      <c r="AT11" s="249">
        <v>339.32</v>
      </c>
      <c r="AU11" s="249">
        <v>2.9370629370629375</v>
      </c>
      <c r="AV11" s="249">
        <v>1269.74</v>
      </c>
      <c r="AW11" s="249">
        <v>0.36</v>
      </c>
      <c r="AX11" s="249">
        <v>22.54</v>
      </c>
      <c r="AY11" s="249">
        <v>25.92</v>
      </c>
      <c r="AZ11" s="249">
        <v>54.7</v>
      </c>
      <c r="BA11" s="249">
        <v>46.24</v>
      </c>
      <c r="BB11" s="272">
        <v>442.9</v>
      </c>
    </row>
    <row r="12" spans="1:54" s="246" customFormat="1">
      <c r="A12" s="248" t="s">
        <v>267</v>
      </c>
      <c r="B12" s="248">
        <v>1</v>
      </c>
      <c r="C12" s="248">
        <v>2</v>
      </c>
      <c r="D12" s="248">
        <v>1</v>
      </c>
      <c r="E12" s="247" t="s">
        <v>263</v>
      </c>
      <c r="F12" s="301" t="s">
        <v>269</v>
      </c>
      <c r="G12" s="249">
        <v>0.13</v>
      </c>
      <c r="H12" s="249">
        <v>22.83</v>
      </c>
      <c r="I12" s="249">
        <v>9.75</v>
      </c>
      <c r="J12" s="249">
        <v>0.8</v>
      </c>
      <c r="K12" s="249">
        <v>0.05</v>
      </c>
      <c r="L12" s="249">
        <v>0.17</v>
      </c>
      <c r="M12" s="249">
        <v>0.52</v>
      </c>
      <c r="N12" s="249">
        <v>0.36</v>
      </c>
      <c r="O12" s="249">
        <v>0.24</v>
      </c>
      <c r="P12" s="249">
        <v>0.08</v>
      </c>
      <c r="Q12" s="249">
        <v>0.08</v>
      </c>
      <c r="R12" s="249">
        <v>0.85</v>
      </c>
      <c r="S12" s="249">
        <v>7.0000000000000007E-2</v>
      </c>
      <c r="T12" s="249">
        <v>0.15</v>
      </c>
      <c r="U12" s="249">
        <v>0.03</v>
      </c>
      <c r="V12" s="249">
        <v>0</v>
      </c>
      <c r="W12" s="249">
        <v>0.37</v>
      </c>
      <c r="X12" s="249">
        <v>0.76</v>
      </c>
      <c r="Y12" s="249">
        <v>0.08</v>
      </c>
      <c r="Z12" s="249">
        <v>0.3</v>
      </c>
      <c r="AA12" s="249">
        <v>0.06</v>
      </c>
      <c r="AB12" s="249">
        <v>0.01</v>
      </c>
      <c r="AC12" s="249">
        <v>0.05</v>
      </c>
      <c r="AD12" s="249">
        <v>0</v>
      </c>
      <c r="AE12" s="249">
        <v>0.03</v>
      </c>
      <c r="AF12" s="249">
        <v>0</v>
      </c>
      <c r="AG12" s="249">
        <v>0.01</v>
      </c>
      <c r="AH12" s="249">
        <v>0</v>
      </c>
      <c r="AI12" s="249">
        <v>0.01</v>
      </c>
      <c r="AJ12" s="249">
        <v>0</v>
      </c>
      <c r="AK12" s="249">
        <v>0.03</v>
      </c>
      <c r="AL12" s="249">
        <v>0.01</v>
      </c>
      <c r="AM12" s="249">
        <v>0.02</v>
      </c>
      <c r="AN12" s="272">
        <v>0.1</v>
      </c>
      <c r="AO12" s="282"/>
      <c r="AP12" s="249">
        <v>0.32</v>
      </c>
      <c r="AQ12" s="249">
        <v>131.75</v>
      </c>
      <c r="AR12" s="249">
        <v>0.35</v>
      </c>
      <c r="AS12" s="249" t="s">
        <v>188</v>
      </c>
      <c r="AT12" s="249">
        <v>300.45999999999998</v>
      </c>
      <c r="AU12" s="249">
        <v>2.4081237911025144</v>
      </c>
      <c r="AV12" s="249">
        <v>1460.22</v>
      </c>
      <c r="AW12" s="249">
        <v>0.44</v>
      </c>
      <c r="AX12" s="249">
        <v>23.24</v>
      </c>
      <c r="AY12" s="249">
        <v>27.24</v>
      </c>
      <c r="AZ12" s="249">
        <v>54.55</v>
      </c>
      <c r="BA12" s="249">
        <v>50.37</v>
      </c>
      <c r="BB12" s="272">
        <v>533.21</v>
      </c>
    </row>
    <row r="13" spans="1:54" s="233" customFormat="1">
      <c r="A13" s="251" t="s">
        <v>267</v>
      </c>
      <c r="B13" s="251">
        <v>1</v>
      </c>
      <c r="C13" s="251">
        <v>3</v>
      </c>
      <c r="D13" s="251">
        <v>1</v>
      </c>
      <c r="E13" s="250" t="s">
        <v>263</v>
      </c>
      <c r="F13" s="302" t="s">
        <v>270</v>
      </c>
      <c r="G13" s="252">
        <v>0.11</v>
      </c>
      <c r="H13" s="252">
        <v>19.690000000000001</v>
      </c>
      <c r="I13" s="252">
        <v>9.3800000000000008</v>
      </c>
      <c r="J13" s="252">
        <v>0.66</v>
      </c>
      <c r="K13" s="252">
        <v>0.04</v>
      </c>
      <c r="L13" s="252">
        <v>0.14000000000000001</v>
      </c>
      <c r="M13" s="252">
        <v>0.46</v>
      </c>
      <c r="N13" s="252">
        <v>0.28999999999999998</v>
      </c>
      <c r="O13" s="252">
        <v>0.19</v>
      </c>
      <c r="P13" s="252">
        <v>0.06</v>
      </c>
      <c r="Q13" s="252">
        <v>7.0000000000000007E-2</v>
      </c>
      <c r="R13" s="252">
        <v>0.74</v>
      </c>
      <c r="S13" s="252">
        <v>0.06</v>
      </c>
      <c r="T13" s="252">
        <v>0.15</v>
      </c>
      <c r="U13" s="252">
        <v>0.02</v>
      </c>
      <c r="V13" s="252">
        <v>0</v>
      </c>
      <c r="W13" s="252">
        <v>0.32</v>
      </c>
      <c r="X13" s="252">
        <v>0.64</v>
      </c>
      <c r="Y13" s="252">
        <v>7.0000000000000007E-2</v>
      </c>
      <c r="Z13" s="252">
        <v>0.25</v>
      </c>
      <c r="AA13" s="252">
        <v>0.05</v>
      </c>
      <c r="AB13" s="252">
        <v>0.01</v>
      </c>
      <c r="AC13" s="252">
        <v>0.04</v>
      </c>
      <c r="AD13" s="252">
        <v>0</v>
      </c>
      <c r="AE13" s="252">
        <v>0.03</v>
      </c>
      <c r="AF13" s="252">
        <v>0</v>
      </c>
      <c r="AG13" s="252">
        <v>0.01</v>
      </c>
      <c r="AH13" s="252">
        <v>0</v>
      </c>
      <c r="AI13" s="252">
        <v>0.01</v>
      </c>
      <c r="AJ13" s="252">
        <v>0</v>
      </c>
      <c r="AK13" s="252">
        <v>0.02</v>
      </c>
      <c r="AL13" s="252">
        <v>0.01</v>
      </c>
      <c r="AM13" s="252">
        <v>0.02</v>
      </c>
      <c r="AN13" s="334">
        <v>0.08</v>
      </c>
      <c r="AO13" s="283"/>
      <c r="AP13" s="252" t="s">
        <v>188</v>
      </c>
      <c r="AQ13" s="252">
        <v>103.93</v>
      </c>
      <c r="AR13" s="252">
        <v>0.27</v>
      </c>
      <c r="AS13" s="252" t="s">
        <v>188</v>
      </c>
      <c r="AT13" s="252">
        <v>297.05</v>
      </c>
      <c r="AU13" s="252">
        <v>1.8787276341948311</v>
      </c>
      <c r="AV13" s="252">
        <v>1179.33</v>
      </c>
      <c r="AW13" s="252">
        <v>0.69</v>
      </c>
      <c r="AX13" s="252">
        <v>19.09</v>
      </c>
      <c r="AY13" s="252">
        <v>19.98</v>
      </c>
      <c r="AZ13" s="252">
        <v>51.02</v>
      </c>
      <c r="BA13" s="252">
        <v>41.24</v>
      </c>
      <c r="BB13" s="334">
        <v>395.37</v>
      </c>
    </row>
    <row r="14" spans="1:54" s="246" customFormat="1">
      <c r="A14" s="248"/>
      <c r="B14" s="248"/>
      <c r="C14" s="248"/>
      <c r="D14" s="248"/>
      <c r="E14" s="247"/>
      <c r="F14" s="303" t="s">
        <v>183</v>
      </c>
      <c r="G14" s="253">
        <f>IF(ISERROR(AVERAGE(G11:G13)), "DL", AVERAGE(G11:G13))</f>
        <v>0.12</v>
      </c>
      <c r="H14" s="253">
        <f t="shared" ref="H14:AN14" si="6">IF(ISERROR(AVERAGE(H11:H13)), "DL", AVERAGE(H11:H13))</f>
        <v>22.16</v>
      </c>
      <c r="I14" s="253">
        <f t="shared" si="6"/>
        <v>9.8866666666666685</v>
      </c>
      <c r="J14" s="253">
        <f t="shared" si="6"/>
        <v>0.73333333333333339</v>
      </c>
      <c r="K14" s="253">
        <f t="shared" si="6"/>
        <v>4.6666666666666669E-2</v>
      </c>
      <c r="L14" s="253">
        <f t="shared" si="6"/>
        <v>0.16</v>
      </c>
      <c r="M14" s="253">
        <f t="shared" si="6"/>
        <v>0.5</v>
      </c>
      <c r="N14" s="253">
        <f t="shared" si="6"/>
        <v>0.30666666666666664</v>
      </c>
      <c r="O14" s="253">
        <f t="shared" si="6"/>
        <v>0.21333333333333329</v>
      </c>
      <c r="P14" s="253">
        <f t="shared" si="6"/>
        <v>7.0000000000000007E-2</v>
      </c>
      <c r="Q14" s="253">
        <f t="shared" si="6"/>
        <v>7.6666666666666675E-2</v>
      </c>
      <c r="R14" s="253">
        <f t="shared" si="6"/>
        <v>0.80999999999999994</v>
      </c>
      <c r="S14" s="253">
        <f t="shared" si="6"/>
        <v>6.6666666666666666E-2</v>
      </c>
      <c r="T14" s="253">
        <f t="shared" si="6"/>
        <v>0.15666666666666665</v>
      </c>
      <c r="U14" s="253">
        <f t="shared" si="6"/>
        <v>2.6666666666666668E-2</v>
      </c>
      <c r="V14" s="253">
        <f t="shared" si="6"/>
        <v>0</v>
      </c>
      <c r="W14" s="253">
        <f t="shared" si="6"/>
        <v>0.34666666666666668</v>
      </c>
      <c r="X14" s="253">
        <f t="shared" si="6"/>
        <v>0.69333333333333336</v>
      </c>
      <c r="Y14" s="253">
        <f t="shared" si="6"/>
        <v>7.3333333333333348E-2</v>
      </c>
      <c r="Z14" s="253">
        <f t="shared" si="6"/>
        <v>0.27333333333333337</v>
      </c>
      <c r="AA14" s="253">
        <f t="shared" si="6"/>
        <v>5.3333333333333337E-2</v>
      </c>
      <c r="AB14" s="253">
        <f t="shared" si="6"/>
        <v>0.01</v>
      </c>
      <c r="AC14" s="253">
        <f t="shared" si="6"/>
        <v>4.3333333333333335E-2</v>
      </c>
      <c r="AD14" s="253">
        <f t="shared" si="6"/>
        <v>0</v>
      </c>
      <c r="AE14" s="253">
        <f t="shared" si="6"/>
        <v>0.03</v>
      </c>
      <c r="AF14" s="253">
        <f t="shared" si="6"/>
        <v>0</v>
      </c>
      <c r="AG14" s="253">
        <f t="shared" si="6"/>
        <v>0.01</v>
      </c>
      <c r="AH14" s="253">
        <f t="shared" si="6"/>
        <v>0</v>
      </c>
      <c r="AI14" s="253">
        <f t="shared" si="6"/>
        <v>0.01</v>
      </c>
      <c r="AJ14" s="253">
        <f t="shared" si="6"/>
        <v>0</v>
      </c>
      <c r="AK14" s="253">
        <f t="shared" si="6"/>
        <v>2.3333333333333334E-2</v>
      </c>
      <c r="AL14" s="253">
        <f t="shared" si="6"/>
        <v>0.01</v>
      </c>
      <c r="AM14" s="253">
        <f t="shared" si="6"/>
        <v>2.3333333333333334E-2</v>
      </c>
      <c r="AN14" s="271">
        <f t="shared" si="6"/>
        <v>9.0000000000000011E-2</v>
      </c>
      <c r="AO14" s="284"/>
      <c r="AP14" s="253">
        <f t="shared" ref="AP14:BB14" si="7">IF(ISERROR(AVERAGE(AP11:AP13)), "DL", AVERAGE(AP11:AP13))</f>
        <v>0.20500000000000002</v>
      </c>
      <c r="AQ14" s="253">
        <f t="shared" si="7"/>
        <v>115.71333333333332</v>
      </c>
      <c r="AR14" s="253">
        <f t="shared" si="7"/>
        <v>0.31666666666666665</v>
      </c>
      <c r="AS14" s="253" t="str">
        <f t="shared" si="7"/>
        <v>DL</v>
      </c>
      <c r="AT14" s="253">
        <f t="shared" si="7"/>
        <v>312.27666666666664</v>
      </c>
      <c r="AU14" s="253">
        <f t="shared" si="7"/>
        <v>2.4079714541200943</v>
      </c>
      <c r="AV14" s="253">
        <f t="shared" si="7"/>
        <v>1303.0966666666666</v>
      </c>
      <c r="AW14" s="253">
        <f t="shared" si="7"/>
        <v>0.49666666666666665</v>
      </c>
      <c r="AX14" s="253">
        <f t="shared" si="7"/>
        <v>21.623333333333335</v>
      </c>
      <c r="AY14" s="253">
        <f t="shared" si="7"/>
        <v>24.38</v>
      </c>
      <c r="AZ14" s="253">
        <f t="shared" si="7"/>
        <v>53.423333333333339</v>
      </c>
      <c r="BA14" s="253">
        <f t="shared" si="7"/>
        <v>45.949999999999996</v>
      </c>
      <c r="BB14" s="271">
        <f t="shared" si="7"/>
        <v>457.16</v>
      </c>
    </row>
    <row r="15" spans="1:54" s="246" customFormat="1">
      <c r="A15" s="248"/>
      <c r="B15" s="248"/>
      <c r="C15" s="248"/>
      <c r="D15" s="248"/>
      <c r="E15" s="247"/>
      <c r="F15" s="304" t="s">
        <v>184</v>
      </c>
      <c r="G15" s="249">
        <f>IF(ISERROR(STDEV(G11:G13)), "-", STDEV(G11:G13))</f>
        <v>1.0000000000000002E-2</v>
      </c>
      <c r="H15" s="249">
        <f t="shared" ref="H15:AN15" si="8">IF(ISERROR(STDEV(H11:H13)), "-", STDEV(H11:H13))</f>
        <v>2.2124420896376016</v>
      </c>
      <c r="I15" s="249">
        <f t="shared" si="8"/>
        <v>0.58705479585242515</v>
      </c>
      <c r="J15" s="249">
        <f t="shared" si="8"/>
        <v>7.023769168568493E-2</v>
      </c>
      <c r="K15" s="249">
        <f t="shared" si="8"/>
        <v>5.7735026918962588E-3</v>
      </c>
      <c r="L15" s="249">
        <f t="shared" si="8"/>
        <v>1.7320508075688773E-2</v>
      </c>
      <c r="M15" s="249">
        <f t="shared" si="8"/>
        <v>3.4641016151377546E-2</v>
      </c>
      <c r="N15" s="249">
        <f t="shared" si="8"/>
        <v>4.725815626252642E-2</v>
      </c>
      <c r="O15" s="249">
        <f t="shared" si="8"/>
        <v>2.5166114784235829E-2</v>
      </c>
      <c r="P15" s="249">
        <f t="shared" si="8"/>
        <v>9.9999999999999256E-3</v>
      </c>
      <c r="Q15" s="249">
        <f t="shared" si="8"/>
        <v>5.7735026918962545E-3</v>
      </c>
      <c r="R15" s="249">
        <f t="shared" si="8"/>
        <v>6.0827625302982184E-2</v>
      </c>
      <c r="S15" s="249">
        <f t="shared" si="8"/>
        <v>5.7735026918962623E-3</v>
      </c>
      <c r="T15" s="249">
        <f t="shared" si="8"/>
        <v>1.1547005383792526E-2</v>
      </c>
      <c r="U15" s="249">
        <f t="shared" si="8"/>
        <v>5.7735026918962588E-3</v>
      </c>
      <c r="V15" s="249">
        <f t="shared" si="8"/>
        <v>0</v>
      </c>
      <c r="W15" s="249">
        <f t="shared" si="8"/>
        <v>2.5166114784235825E-2</v>
      </c>
      <c r="X15" s="249">
        <f t="shared" si="8"/>
        <v>6.1101009266077859E-2</v>
      </c>
      <c r="Y15" s="249">
        <f t="shared" si="8"/>
        <v>5.7735026918962545E-3</v>
      </c>
      <c r="Z15" s="249">
        <f t="shared" si="8"/>
        <v>2.5166114784235825E-2</v>
      </c>
      <c r="AA15" s="249">
        <f t="shared" si="8"/>
        <v>5.7735026918962545E-3</v>
      </c>
      <c r="AB15" s="249">
        <f t="shared" si="8"/>
        <v>0</v>
      </c>
      <c r="AC15" s="249">
        <f t="shared" si="8"/>
        <v>5.773502691896258E-3</v>
      </c>
      <c r="AD15" s="249">
        <f t="shared" si="8"/>
        <v>0</v>
      </c>
      <c r="AE15" s="249">
        <f t="shared" si="8"/>
        <v>0</v>
      </c>
      <c r="AF15" s="249">
        <f t="shared" si="8"/>
        <v>0</v>
      </c>
      <c r="AG15" s="249">
        <f t="shared" si="8"/>
        <v>0</v>
      </c>
      <c r="AH15" s="249">
        <f t="shared" si="8"/>
        <v>0</v>
      </c>
      <c r="AI15" s="249">
        <f t="shared" si="8"/>
        <v>0</v>
      </c>
      <c r="AJ15" s="249">
        <f t="shared" si="8"/>
        <v>0</v>
      </c>
      <c r="AK15" s="249">
        <f t="shared" si="8"/>
        <v>5.7735026918962398E-3</v>
      </c>
      <c r="AL15" s="249">
        <f t="shared" si="8"/>
        <v>0</v>
      </c>
      <c r="AM15" s="249">
        <f t="shared" si="8"/>
        <v>5.7735026918962398E-3</v>
      </c>
      <c r="AN15" s="272">
        <f t="shared" si="8"/>
        <v>1.0000000000000002E-2</v>
      </c>
      <c r="AO15" s="285"/>
      <c r="AP15" s="249">
        <f t="shared" ref="AP15:BB15" si="9">IF(ISERROR(STDEV(AP11:AP13)), "-", STDEV(AP11:AP13))</f>
        <v>0.16263455967290588</v>
      </c>
      <c r="AQ15" s="249">
        <f t="shared" si="9"/>
        <v>14.389448680659605</v>
      </c>
      <c r="AR15" s="249">
        <f t="shared" si="9"/>
        <v>4.1633319989322695E-2</v>
      </c>
      <c r="AS15" s="249" t="str">
        <f t="shared" si="9"/>
        <v>-</v>
      </c>
      <c r="AT15" s="249">
        <f t="shared" si="9"/>
        <v>23.482193963370058</v>
      </c>
      <c r="AU15" s="249">
        <f t="shared" si="9"/>
        <v>0.52916766787961389</v>
      </c>
      <c r="AV15" s="249">
        <f t="shared" si="9"/>
        <v>143.38514021101818</v>
      </c>
      <c r="AW15" s="249">
        <f t="shared" si="9"/>
        <v>0.17214335111567131</v>
      </c>
      <c r="AX15" s="249">
        <f t="shared" si="9"/>
        <v>2.2216735433752031</v>
      </c>
      <c r="AY15" s="249">
        <f t="shared" si="9"/>
        <v>3.8672470828743286</v>
      </c>
      <c r="AZ15" s="249">
        <f t="shared" si="9"/>
        <v>2.0826985699647769</v>
      </c>
      <c r="BA15" s="249">
        <f t="shared" si="9"/>
        <v>4.5719033235622968</v>
      </c>
      <c r="BB15" s="272">
        <f t="shared" si="9"/>
        <v>70.017691335833248</v>
      </c>
    </row>
    <row r="16" spans="1:54" s="246" customFormat="1">
      <c r="A16" s="248"/>
      <c r="B16" s="248"/>
      <c r="C16" s="248"/>
      <c r="D16" s="248"/>
      <c r="E16" s="247"/>
      <c r="F16" s="304" t="s">
        <v>186</v>
      </c>
      <c r="G16" s="249">
        <f>IF(ISERROR(G15/SQRT(2)), "-", G15/SQRT(2))</f>
        <v>7.0710678118654762E-3</v>
      </c>
      <c r="H16" s="249">
        <f t="shared" ref="H16:AN16" si="10">IF(ISERROR(H15/SQRT(2)), "-", H15/SQRT(2))</f>
        <v>1.5644328045652833</v>
      </c>
      <c r="I16" s="249">
        <f t="shared" si="10"/>
        <v>0.41511042707533408</v>
      </c>
      <c r="J16" s="249">
        <f t="shared" si="10"/>
        <v>4.9665548085837799E-2</v>
      </c>
      <c r="K16" s="249">
        <f t="shared" si="10"/>
        <v>4.0824829046386306E-3</v>
      </c>
      <c r="L16" s="249">
        <f t="shared" si="10"/>
        <v>1.2247448713915889E-2</v>
      </c>
      <c r="M16" s="249">
        <f t="shared" si="10"/>
        <v>2.4494897427831779E-2</v>
      </c>
      <c r="N16" s="249">
        <f t="shared" si="10"/>
        <v>3.3416562759605938E-2</v>
      </c>
      <c r="O16" s="249">
        <f t="shared" si="10"/>
        <v>1.7795130420052183E-2</v>
      </c>
      <c r="P16" s="249">
        <f t="shared" si="10"/>
        <v>7.0710678118654224E-3</v>
      </c>
      <c r="Q16" s="249">
        <f t="shared" si="10"/>
        <v>4.082482904638628E-3</v>
      </c>
      <c r="R16" s="249">
        <f t="shared" si="10"/>
        <v>4.3011626335213125E-2</v>
      </c>
      <c r="S16" s="249">
        <f t="shared" si="10"/>
        <v>4.0824829046386332E-3</v>
      </c>
      <c r="T16" s="249">
        <f t="shared" si="10"/>
        <v>8.1649658092772682E-3</v>
      </c>
      <c r="U16" s="249">
        <f t="shared" si="10"/>
        <v>4.0824829046386306E-3</v>
      </c>
      <c r="V16" s="249">
        <f t="shared" si="10"/>
        <v>0</v>
      </c>
      <c r="W16" s="249">
        <f t="shared" si="10"/>
        <v>1.779513042005218E-2</v>
      </c>
      <c r="X16" s="249">
        <f t="shared" si="10"/>
        <v>4.3204937989385725E-2</v>
      </c>
      <c r="Y16" s="249">
        <f t="shared" si="10"/>
        <v>4.082482904638628E-3</v>
      </c>
      <c r="Z16" s="249">
        <f t="shared" si="10"/>
        <v>1.779513042005218E-2</v>
      </c>
      <c r="AA16" s="249">
        <f t="shared" si="10"/>
        <v>4.082482904638628E-3</v>
      </c>
      <c r="AB16" s="249">
        <f t="shared" si="10"/>
        <v>0</v>
      </c>
      <c r="AC16" s="249">
        <f t="shared" si="10"/>
        <v>4.0824829046386298E-3</v>
      </c>
      <c r="AD16" s="249">
        <f t="shared" si="10"/>
        <v>0</v>
      </c>
      <c r="AE16" s="249">
        <f t="shared" si="10"/>
        <v>0</v>
      </c>
      <c r="AF16" s="249">
        <f t="shared" si="10"/>
        <v>0</v>
      </c>
      <c r="AG16" s="249">
        <f t="shared" si="10"/>
        <v>0</v>
      </c>
      <c r="AH16" s="249">
        <f t="shared" si="10"/>
        <v>0</v>
      </c>
      <c r="AI16" s="249">
        <f t="shared" si="10"/>
        <v>0</v>
      </c>
      <c r="AJ16" s="249">
        <f t="shared" si="10"/>
        <v>0</v>
      </c>
      <c r="AK16" s="249">
        <f t="shared" si="10"/>
        <v>4.0824829046386176E-3</v>
      </c>
      <c r="AL16" s="249">
        <f t="shared" si="10"/>
        <v>0</v>
      </c>
      <c r="AM16" s="249">
        <f t="shared" si="10"/>
        <v>4.0824829046386176E-3</v>
      </c>
      <c r="AN16" s="272">
        <f t="shared" si="10"/>
        <v>7.0710678118654762E-3</v>
      </c>
      <c r="AO16" s="285"/>
      <c r="AP16" s="249">
        <f t="shared" ref="AP16:BB16" si="11">IF(ISERROR(AP15/SQRT(2)), "-", AP15/SQRT(2))</f>
        <v>0.11499999999999996</v>
      </c>
      <c r="AQ16" s="249">
        <f t="shared" si="11"/>
        <v>10.174876739630225</v>
      </c>
      <c r="AR16" s="249">
        <f t="shared" si="11"/>
        <v>2.9439202887759516E-2</v>
      </c>
      <c r="AS16" s="249" t="str">
        <f t="shared" si="11"/>
        <v>-</v>
      </c>
      <c r="AT16" s="249">
        <f t="shared" si="11"/>
        <v>16.604418588636779</v>
      </c>
      <c r="AU16" s="249">
        <f t="shared" si="11"/>
        <v>0.37417804634234575</v>
      </c>
      <c r="AV16" s="249">
        <f t="shared" si="11"/>
        <v>101.38860496459486</v>
      </c>
      <c r="AW16" s="249">
        <f t="shared" si="11"/>
        <v>0.12172373091006801</v>
      </c>
      <c r="AX16" s="249">
        <f t="shared" si="11"/>
        <v>1.5709604281033513</v>
      </c>
      <c r="AY16" s="249">
        <f t="shared" si="11"/>
        <v>2.7345566368243319</v>
      </c>
      <c r="AZ16" s="249">
        <f t="shared" si="11"/>
        <v>1.4726902819896188</v>
      </c>
      <c r="BA16" s="249">
        <f t="shared" si="11"/>
        <v>3.2328238430202143</v>
      </c>
      <c r="BB16" s="272">
        <f t="shared" si="11"/>
        <v>49.509984346594258</v>
      </c>
    </row>
    <row r="17" spans="1:54" s="246" customFormat="1">
      <c r="A17" s="248"/>
      <c r="B17" s="248"/>
      <c r="C17" s="248"/>
      <c r="D17" s="248"/>
      <c r="E17" s="247"/>
      <c r="F17" s="301"/>
      <c r="G17" s="249"/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72"/>
      <c r="AO17" s="282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72"/>
    </row>
    <row r="18" spans="1:54" s="246" customFormat="1">
      <c r="A18" s="248" t="s">
        <v>271</v>
      </c>
      <c r="B18" s="248">
        <v>2</v>
      </c>
      <c r="C18" s="248">
        <v>1</v>
      </c>
      <c r="D18" s="248">
        <v>1</v>
      </c>
      <c r="E18" s="247" t="s">
        <v>263</v>
      </c>
      <c r="F18" s="301" t="s">
        <v>272</v>
      </c>
      <c r="G18" s="249">
        <v>0.03</v>
      </c>
      <c r="H18" s="249">
        <v>3.26</v>
      </c>
      <c r="I18" s="249">
        <v>1.06</v>
      </c>
      <c r="J18" s="249">
        <v>0.17</v>
      </c>
      <c r="K18" s="249">
        <v>0.02</v>
      </c>
      <c r="L18" s="249">
        <v>0.08</v>
      </c>
      <c r="M18" s="249">
        <v>0.06</v>
      </c>
      <c r="N18" s="249">
        <v>0.17</v>
      </c>
      <c r="O18" s="249">
        <v>0.06</v>
      </c>
      <c r="P18" s="249">
        <v>0.03</v>
      </c>
      <c r="Q18" s="249">
        <v>0.04</v>
      </c>
      <c r="R18" s="249">
        <v>0.11</v>
      </c>
      <c r="S18" s="249">
        <v>0.02</v>
      </c>
      <c r="T18" s="249">
        <v>0.17</v>
      </c>
      <c r="U18" s="249">
        <v>0.05</v>
      </c>
      <c r="V18" s="249">
        <v>0</v>
      </c>
      <c r="W18" s="249">
        <v>0.12</v>
      </c>
      <c r="X18" s="249">
        <v>0.24</v>
      </c>
      <c r="Y18" s="249">
        <v>0.03</v>
      </c>
      <c r="Z18" s="249">
        <v>0.1</v>
      </c>
      <c r="AA18" s="249">
        <v>0.02</v>
      </c>
      <c r="AB18" s="249">
        <v>0</v>
      </c>
      <c r="AC18" s="249">
        <v>0.02</v>
      </c>
      <c r="AD18" s="249">
        <v>0</v>
      </c>
      <c r="AE18" s="249">
        <v>0.01</v>
      </c>
      <c r="AF18" s="249">
        <v>0</v>
      </c>
      <c r="AG18" s="249">
        <v>0.01</v>
      </c>
      <c r="AH18" s="249">
        <v>0</v>
      </c>
      <c r="AI18" s="249">
        <v>0</v>
      </c>
      <c r="AJ18" s="249">
        <v>0</v>
      </c>
      <c r="AK18" s="249">
        <v>0</v>
      </c>
      <c r="AL18" s="249">
        <v>0</v>
      </c>
      <c r="AM18" s="249">
        <v>0.01</v>
      </c>
      <c r="AN18" s="272">
        <v>0.02</v>
      </c>
      <c r="AO18" s="282"/>
      <c r="AP18" s="249" t="s">
        <v>188</v>
      </c>
      <c r="AQ18" s="249">
        <v>38</v>
      </c>
      <c r="AR18" s="249">
        <v>0.39</v>
      </c>
      <c r="AS18" s="249" t="s">
        <v>188</v>
      </c>
      <c r="AT18" s="249">
        <v>293.45999999999998</v>
      </c>
      <c r="AU18" s="249">
        <v>1.1044776119402986</v>
      </c>
      <c r="AV18" s="249">
        <v>532.05999999999995</v>
      </c>
      <c r="AW18" s="249">
        <v>0.51</v>
      </c>
      <c r="AX18" s="249">
        <v>3.16</v>
      </c>
      <c r="AY18" s="249">
        <v>21.31</v>
      </c>
      <c r="AZ18" s="249">
        <v>54.21</v>
      </c>
      <c r="BA18" s="249">
        <v>24.27</v>
      </c>
      <c r="BB18" s="272">
        <v>154.15</v>
      </c>
    </row>
    <row r="19" spans="1:54" s="246" customFormat="1">
      <c r="A19" s="248" t="s">
        <v>271</v>
      </c>
      <c r="B19" s="248">
        <v>2</v>
      </c>
      <c r="C19" s="248">
        <v>2</v>
      </c>
      <c r="D19" s="248">
        <v>1</v>
      </c>
      <c r="E19" s="247" t="s">
        <v>263</v>
      </c>
      <c r="F19" s="301" t="s">
        <v>273</v>
      </c>
      <c r="G19" s="249">
        <v>0.03</v>
      </c>
      <c r="H19" s="249">
        <v>3.45</v>
      </c>
      <c r="I19" s="249">
        <v>1.07</v>
      </c>
      <c r="J19" s="249">
        <v>0.2</v>
      </c>
      <c r="K19" s="249">
        <v>0.02</v>
      </c>
      <c r="L19" s="249">
        <v>0.08</v>
      </c>
      <c r="M19" s="249">
        <v>0.06</v>
      </c>
      <c r="N19" s="249">
        <v>0.2</v>
      </c>
      <c r="O19" s="249">
        <v>7.0000000000000007E-2</v>
      </c>
      <c r="P19" s="249">
        <v>0.03</v>
      </c>
      <c r="Q19" s="249">
        <v>0.05</v>
      </c>
      <c r="R19" s="249">
        <v>0.1</v>
      </c>
      <c r="S19" s="249">
        <v>0.02</v>
      </c>
      <c r="T19" s="249">
        <v>0.18</v>
      </c>
      <c r="U19" s="249">
        <v>0.05</v>
      </c>
      <c r="V19" s="249">
        <v>0</v>
      </c>
      <c r="W19" s="249">
        <v>0.13</v>
      </c>
      <c r="X19" s="249">
        <v>0.27</v>
      </c>
      <c r="Y19" s="249">
        <v>0.03</v>
      </c>
      <c r="Z19" s="249">
        <v>0.11</v>
      </c>
      <c r="AA19" s="249">
        <v>0.02</v>
      </c>
      <c r="AB19" s="249">
        <v>0</v>
      </c>
      <c r="AC19" s="249">
        <v>0.02</v>
      </c>
      <c r="AD19" s="249">
        <v>0</v>
      </c>
      <c r="AE19" s="249">
        <v>0.01</v>
      </c>
      <c r="AF19" s="249">
        <v>0</v>
      </c>
      <c r="AG19" s="249">
        <v>0.01</v>
      </c>
      <c r="AH19" s="249">
        <v>0</v>
      </c>
      <c r="AI19" s="249">
        <v>0</v>
      </c>
      <c r="AJ19" s="249">
        <v>0</v>
      </c>
      <c r="AK19" s="249">
        <v>0</v>
      </c>
      <c r="AL19" s="249">
        <v>0</v>
      </c>
      <c r="AM19" s="249">
        <v>0.01</v>
      </c>
      <c r="AN19" s="272">
        <v>0.02</v>
      </c>
      <c r="AO19" s="282"/>
      <c r="AP19" s="249" t="s">
        <v>188</v>
      </c>
      <c r="AQ19" s="249">
        <v>42.84</v>
      </c>
      <c r="AR19" s="249">
        <v>0.39</v>
      </c>
      <c r="AS19" s="249" t="s">
        <v>188</v>
      </c>
      <c r="AT19" s="249">
        <v>292.93</v>
      </c>
      <c r="AU19" s="249">
        <v>1.1044776119402986</v>
      </c>
      <c r="AV19" s="249">
        <v>551.22</v>
      </c>
      <c r="AW19" s="249">
        <v>0.69</v>
      </c>
      <c r="AX19" s="249">
        <v>3.31</v>
      </c>
      <c r="AY19" s="249">
        <v>21.58</v>
      </c>
      <c r="AZ19" s="249">
        <v>55.34</v>
      </c>
      <c r="BA19" s="249">
        <v>26.27</v>
      </c>
      <c r="BB19" s="272">
        <v>178.42</v>
      </c>
    </row>
    <row r="20" spans="1:54" s="233" customFormat="1">
      <c r="A20" s="251" t="s">
        <v>271</v>
      </c>
      <c r="B20" s="251">
        <v>2</v>
      </c>
      <c r="C20" s="251">
        <v>3</v>
      </c>
      <c r="D20" s="251">
        <v>1</v>
      </c>
      <c r="E20" s="250" t="s">
        <v>263</v>
      </c>
      <c r="F20" s="302" t="s">
        <v>274</v>
      </c>
      <c r="G20" s="252">
        <v>0.03</v>
      </c>
      <c r="H20" s="252">
        <v>3.06</v>
      </c>
      <c r="I20" s="252">
        <v>1.07</v>
      </c>
      <c r="J20" s="252">
        <v>0.21</v>
      </c>
      <c r="K20" s="252">
        <v>0.02</v>
      </c>
      <c r="L20" s="252">
        <v>0.08</v>
      </c>
      <c r="M20" s="252">
        <v>7.0000000000000007E-2</v>
      </c>
      <c r="N20" s="252">
        <v>0.18</v>
      </c>
      <c r="O20" s="252">
        <v>0.08</v>
      </c>
      <c r="P20" s="252">
        <v>0.03</v>
      </c>
      <c r="Q20" s="252">
        <v>0.04</v>
      </c>
      <c r="R20" s="252">
        <v>0.1</v>
      </c>
      <c r="S20" s="252">
        <v>0.01</v>
      </c>
      <c r="T20" s="252">
        <v>0.17</v>
      </c>
      <c r="U20" s="252">
        <v>0.05</v>
      </c>
      <c r="V20" s="252">
        <v>0</v>
      </c>
      <c r="W20" s="252">
        <v>0.14000000000000001</v>
      </c>
      <c r="X20" s="252">
        <v>0.28999999999999998</v>
      </c>
      <c r="Y20" s="252">
        <v>0.03</v>
      </c>
      <c r="Z20" s="252">
        <v>0.12</v>
      </c>
      <c r="AA20" s="252">
        <v>0.02</v>
      </c>
      <c r="AB20" s="252">
        <v>0</v>
      </c>
      <c r="AC20" s="252">
        <v>0.02</v>
      </c>
      <c r="AD20" s="252">
        <v>0</v>
      </c>
      <c r="AE20" s="252">
        <v>0.01</v>
      </c>
      <c r="AF20" s="252">
        <v>0</v>
      </c>
      <c r="AG20" s="252">
        <v>0.01</v>
      </c>
      <c r="AH20" s="252">
        <v>0</v>
      </c>
      <c r="AI20" s="252">
        <v>0</v>
      </c>
      <c r="AJ20" s="252">
        <v>0</v>
      </c>
      <c r="AK20" s="252">
        <v>0</v>
      </c>
      <c r="AL20" s="252">
        <v>0</v>
      </c>
      <c r="AM20" s="252">
        <v>0.01</v>
      </c>
      <c r="AN20" s="334">
        <v>0.02</v>
      </c>
      <c r="AO20" s="283"/>
      <c r="AP20" s="252" t="s">
        <v>188</v>
      </c>
      <c r="AQ20" s="252">
        <v>45.69</v>
      </c>
      <c r="AR20" s="252">
        <v>0.38</v>
      </c>
      <c r="AS20" s="252" t="s">
        <v>188</v>
      </c>
      <c r="AT20" s="252">
        <v>289</v>
      </c>
      <c r="AU20" s="252">
        <v>1.3274336283185841</v>
      </c>
      <c r="AV20" s="252">
        <v>570.65</v>
      </c>
      <c r="AW20" s="252">
        <v>0.62</v>
      </c>
      <c r="AX20" s="252">
        <v>2.92</v>
      </c>
      <c r="AY20" s="252">
        <v>20.29</v>
      </c>
      <c r="AZ20" s="252">
        <v>54.84</v>
      </c>
      <c r="BA20" s="252">
        <v>27.08</v>
      </c>
      <c r="BB20" s="334">
        <v>185.81</v>
      </c>
    </row>
    <row r="21" spans="1:54" s="246" customFormat="1">
      <c r="A21" s="248"/>
      <c r="B21" s="248"/>
      <c r="C21" s="248"/>
      <c r="D21" s="248"/>
      <c r="E21" s="247"/>
      <c r="F21" s="303" t="s">
        <v>183</v>
      </c>
      <c r="G21" s="253">
        <f>IF(ISERROR(AVERAGE(G18:G20)), "DL", AVERAGE(G18:G20))</f>
        <v>0.03</v>
      </c>
      <c r="H21" s="253">
        <f t="shared" ref="H21:AN21" si="12">IF(ISERROR(AVERAGE(H18:H20)), "DL", AVERAGE(H18:H20))</f>
        <v>3.2566666666666664</v>
      </c>
      <c r="I21" s="253">
        <f t="shared" si="12"/>
        <v>1.0666666666666667</v>
      </c>
      <c r="J21" s="253">
        <f t="shared" si="12"/>
        <v>0.19333333333333333</v>
      </c>
      <c r="K21" s="253">
        <f t="shared" si="12"/>
        <v>0.02</v>
      </c>
      <c r="L21" s="253">
        <f t="shared" si="12"/>
        <v>0.08</v>
      </c>
      <c r="M21" s="253">
        <f t="shared" si="12"/>
        <v>6.3333333333333339E-2</v>
      </c>
      <c r="N21" s="253">
        <f t="shared" si="12"/>
        <v>0.18333333333333335</v>
      </c>
      <c r="O21" s="253">
        <f t="shared" si="12"/>
        <v>7.0000000000000007E-2</v>
      </c>
      <c r="P21" s="253">
        <f t="shared" si="12"/>
        <v>0.03</v>
      </c>
      <c r="Q21" s="253">
        <f t="shared" si="12"/>
        <v>4.3333333333333335E-2</v>
      </c>
      <c r="R21" s="253">
        <f t="shared" si="12"/>
        <v>0.10333333333333335</v>
      </c>
      <c r="S21" s="253">
        <f t="shared" si="12"/>
        <v>1.6666666666666666E-2</v>
      </c>
      <c r="T21" s="253">
        <f t="shared" si="12"/>
        <v>0.17333333333333334</v>
      </c>
      <c r="U21" s="253">
        <f t="shared" si="12"/>
        <v>5.000000000000001E-2</v>
      </c>
      <c r="V21" s="253">
        <f t="shared" si="12"/>
        <v>0</v>
      </c>
      <c r="W21" s="253">
        <f t="shared" si="12"/>
        <v>0.13</v>
      </c>
      <c r="X21" s="253">
        <f t="shared" si="12"/>
        <v>0.26666666666666666</v>
      </c>
      <c r="Y21" s="253">
        <f t="shared" si="12"/>
        <v>0.03</v>
      </c>
      <c r="Z21" s="253">
        <f t="shared" si="12"/>
        <v>0.11</v>
      </c>
      <c r="AA21" s="253">
        <f t="shared" si="12"/>
        <v>0.02</v>
      </c>
      <c r="AB21" s="253">
        <f t="shared" si="12"/>
        <v>0</v>
      </c>
      <c r="AC21" s="253">
        <f t="shared" si="12"/>
        <v>0.02</v>
      </c>
      <c r="AD21" s="253">
        <f t="shared" si="12"/>
        <v>0</v>
      </c>
      <c r="AE21" s="253">
        <f t="shared" si="12"/>
        <v>0.01</v>
      </c>
      <c r="AF21" s="253">
        <f t="shared" si="12"/>
        <v>0</v>
      </c>
      <c r="AG21" s="253">
        <f t="shared" si="12"/>
        <v>0.01</v>
      </c>
      <c r="AH21" s="253">
        <f t="shared" si="12"/>
        <v>0</v>
      </c>
      <c r="AI21" s="253">
        <f t="shared" si="12"/>
        <v>0</v>
      </c>
      <c r="AJ21" s="253">
        <f t="shared" si="12"/>
        <v>0</v>
      </c>
      <c r="AK21" s="253">
        <f t="shared" si="12"/>
        <v>0</v>
      </c>
      <c r="AL21" s="253">
        <f t="shared" si="12"/>
        <v>0</v>
      </c>
      <c r="AM21" s="253">
        <f t="shared" si="12"/>
        <v>0.01</v>
      </c>
      <c r="AN21" s="271">
        <f t="shared" si="12"/>
        <v>0.02</v>
      </c>
      <c r="AO21" s="284"/>
      <c r="AP21" s="253" t="str">
        <f t="shared" ref="AP21:BB21" si="13">IF(ISERROR(AVERAGE(AP18:AP20)), "DL", AVERAGE(AP18:AP20))</f>
        <v>DL</v>
      </c>
      <c r="AQ21" s="253">
        <f t="shared" si="13"/>
        <v>42.176666666666669</v>
      </c>
      <c r="AR21" s="253">
        <f t="shared" si="13"/>
        <v>0.38666666666666671</v>
      </c>
      <c r="AS21" s="253" t="str">
        <f t="shared" si="13"/>
        <v>DL</v>
      </c>
      <c r="AT21" s="253">
        <f t="shared" si="13"/>
        <v>291.79666666666668</v>
      </c>
      <c r="AU21" s="253">
        <f t="shared" si="13"/>
        <v>1.1787962840663937</v>
      </c>
      <c r="AV21" s="253">
        <f t="shared" si="13"/>
        <v>551.30999999999995</v>
      </c>
      <c r="AW21" s="253">
        <f t="shared" si="13"/>
        <v>0.60666666666666658</v>
      </c>
      <c r="AX21" s="253">
        <f t="shared" si="13"/>
        <v>3.1300000000000003</v>
      </c>
      <c r="AY21" s="253">
        <f t="shared" si="13"/>
        <v>21.06</v>
      </c>
      <c r="AZ21" s="253">
        <f t="shared" si="13"/>
        <v>54.796666666666674</v>
      </c>
      <c r="BA21" s="253">
        <f t="shared" si="13"/>
        <v>25.873333333333335</v>
      </c>
      <c r="BB21" s="271">
        <f t="shared" si="13"/>
        <v>172.79333333333332</v>
      </c>
    </row>
    <row r="22" spans="1:54" s="246" customFormat="1">
      <c r="A22" s="248"/>
      <c r="B22" s="248"/>
      <c r="C22" s="248"/>
      <c r="D22" s="248"/>
      <c r="E22" s="247"/>
      <c r="F22" s="304" t="s">
        <v>184</v>
      </c>
      <c r="G22" s="249">
        <f>IF(ISERROR(STDEV(G18:G20)), "-", STDEV(G18:G20))</f>
        <v>0</v>
      </c>
      <c r="H22" s="249">
        <f t="shared" ref="H22:AN22" si="14">IF(ISERROR(STDEV(H18:H20)), "-", STDEV(H18:H20))</f>
        <v>0.19502136635080106</v>
      </c>
      <c r="I22" s="249">
        <f t="shared" si="14"/>
        <v>5.7735026918962632E-3</v>
      </c>
      <c r="J22" s="249">
        <f t="shared" si="14"/>
        <v>2.081665999466132E-2</v>
      </c>
      <c r="K22" s="249">
        <f t="shared" si="14"/>
        <v>0</v>
      </c>
      <c r="L22" s="249">
        <f t="shared" si="14"/>
        <v>0</v>
      </c>
      <c r="M22" s="249">
        <f t="shared" si="14"/>
        <v>5.7735026918962623E-3</v>
      </c>
      <c r="N22" s="249">
        <f t="shared" si="14"/>
        <v>1.5275252316519468E-2</v>
      </c>
      <c r="O22" s="249">
        <f t="shared" si="14"/>
        <v>9.9999999999999256E-3</v>
      </c>
      <c r="P22" s="249">
        <f t="shared" si="14"/>
        <v>0</v>
      </c>
      <c r="Q22" s="249">
        <f t="shared" si="14"/>
        <v>5.773502691896258E-3</v>
      </c>
      <c r="R22" s="249">
        <f t="shared" si="14"/>
        <v>5.7735026918962545E-3</v>
      </c>
      <c r="S22" s="249">
        <f t="shared" si="14"/>
        <v>5.7735026918962545E-3</v>
      </c>
      <c r="T22" s="249">
        <f t="shared" si="14"/>
        <v>5.7735026918962467E-3</v>
      </c>
      <c r="U22" s="249">
        <f t="shared" si="14"/>
        <v>8.4983747219407389E-18</v>
      </c>
      <c r="V22" s="249">
        <f t="shared" si="14"/>
        <v>0</v>
      </c>
      <c r="W22" s="249">
        <f t="shared" si="14"/>
        <v>1.0000000000000009E-2</v>
      </c>
      <c r="X22" s="249">
        <f t="shared" si="14"/>
        <v>2.5166114784235829E-2</v>
      </c>
      <c r="Y22" s="249">
        <f t="shared" si="14"/>
        <v>0</v>
      </c>
      <c r="Z22" s="249">
        <f t="shared" si="14"/>
        <v>9.999999999999995E-3</v>
      </c>
      <c r="AA22" s="249">
        <f t="shared" si="14"/>
        <v>0</v>
      </c>
      <c r="AB22" s="249">
        <f t="shared" si="14"/>
        <v>0</v>
      </c>
      <c r="AC22" s="249">
        <f t="shared" si="14"/>
        <v>0</v>
      </c>
      <c r="AD22" s="249">
        <f t="shared" si="14"/>
        <v>0</v>
      </c>
      <c r="AE22" s="249">
        <f t="shared" si="14"/>
        <v>0</v>
      </c>
      <c r="AF22" s="249">
        <f t="shared" si="14"/>
        <v>0</v>
      </c>
      <c r="AG22" s="249">
        <f t="shared" si="14"/>
        <v>0</v>
      </c>
      <c r="AH22" s="249">
        <f t="shared" si="14"/>
        <v>0</v>
      </c>
      <c r="AI22" s="249">
        <f t="shared" si="14"/>
        <v>0</v>
      </c>
      <c r="AJ22" s="249">
        <f t="shared" si="14"/>
        <v>0</v>
      </c>
      <c r="AK22" s="249">
        <f t="shared" si="14"/>
        <v>0</v>
      </c>
      <c r="AL22" s="249">
        <f t="shared" si="14"/>
        <v>0</v>
      </c>
      <c r="AM22" s="249">
        <f t="shared" si="14"/>
        <v>0</v>
      </c>
      <c r="AN22" s="272">
        <f t="shared" si="14"/>
        <v>0</v>
      </c>
      <c r="AO22" s="285"/>
      <c r="AP22" s="249" t="str">
        <f t="shared" ref="AP22:BB22" si="15">IF(ISERROR(STDEV(AP18:AP20)), "-", STDEV(AP18:AP20))</f>
        <v>-</v>
      </c>
      <c r="AQ22" s="249">
        <f t="shared" si="15"/>
        <v>3.8876771127928471</v>
      </c>
      <c r="AR22" s="249">
        <f t="shared" si="15"/>
        <v>5.7735026918962623E-3</v>
      </c>
      <c r="AS22" s="249" t="str">
        <f t="shared" si="15"/>
        <v>-</v>
      </c>
      <c r="AT22" s="249">
        <f t="shared" si="15"/>
        <v>2.4364386578227877</v>
      </c>
      <c r="AU22" s="249">
        <f t="shared" si="15"/>
        <v>0.12872371607344976</v>
      </c>
      <c r="AV22" s="249">
        <f t="shared" si="15"/>
        <v>19.295157423560987</v>
      </c>
      <c r="AW22" s="249">
        <f t="shared" si="15"/>
        <v>9.0737717258775177E-2</v>
      </c>
      <c r="AX22" s="249">
        <f t="shared" si="15"/>
        <v>0.1967231557290601</v>
      </c>
      <c r="AY22" s="249">
        <f t="shared" si="15"/>
        <v>0.68036754772696162</v>
      </c>
      <c r="AZ22" s="249">
        <f t="shared" si="15"/>
        <v>0.56624494111058932</v>
      </c>
      <c r="BA22" s="249">
        <f t="shared" si="15"/>
        <v>1.4463863015575511</v>
      </c>
      <c r="BB22" s="272">
        <f t="shared" si="15"/>
        <v>16.563014017180965</v>
      </c>
    </row>
    <row r="23" spans="1:54" s="246" customFormat="1">
      <c r="A23" s="248"/>
      <c r="B23" s="248"/>
      <c r="C23" s="248"/>
      <c r="D23" s="248"/>
      <c r="E23" s="247"/>
      <c r="F23" s="304" t="s">
        <v>186</v>
      </c>
      <c r="G23" s="249">
        <f>IF(ISERROR(G22/SQRT(2)), "-", G22/SQRT(2))</f>
        <v>0</v>
      </c>
      <c r="H23" s="249">
        <f t="shared" ref="H23:AN23" si="16">IF(ISERROR(H22/SQRT(2)), "-", H22/SQRT(2))</f>
        <v>0.13790093062291739</v>
      </c>
      <c r="I23" s="249">
        <f t="shared" si="16"/>
        <v>4.0824829046386341E-3</v>
      </c>
      <c r="J23" s="249">
        <f t="shared" si="16"/>
        <v>1.4719601443879739E-2</v>
      </c>
      <c r="K23" s="249">
        <f t="shared" si="16"/>
        <v>0</v>
      </c>
      <c r="L23" s="249">
        <f t="shared" si="16"/>
        <v>0</v>
      </c>
      <c r="M23" s="249">
        <f t="shared" si="16"/>
        <v>4.0824829046386332E-3</v>
      </c>
      <c r="N23" s="249">
        <f t="shared" si="16"/>
        <v>1.0801234497346435E-2</v>
      </c>
      <c r="O23" s="249">
        <f t="shared" si="16"/>
        <v>7.0710678118654224E-3</v>
      </c>
      <c r="P23" s="249">
        <f t="shared" si="16"/>
        <v>0</v>
      </c>
      <c r="Q23" s="249">
        <f t="shared" si="16"/>
        <v>4.0824829046386298E-3</v>
      </c>
      <c r="R23" s="249">
        <f t="shared" si="16"/>
        <v>4.082482904638628E-3</v>
      </c>
      <c r="S23" s="249">
        <f t="shared" si="16"/>
        <v>4.082482904638628E-3</v>
      </c>
      <c r="T23" s="249">
        <f t="shared" si="16"/>
        <v>4.0824829046386219E-3</v>
      </c>
      <c r="U23" s="249">
        <f t="shared" si="16"/>
        <v>6.0092583949486362E-18</v>
      </c>
      <c r="V23" s="249">
        <f t="shared" si="16"/>
        <v>0</v>
      </c>
      <c r="W23" s="249">
        <f t="shared" si="16"/>
        <v>7.0710678118654814E-3</v>
      </c>
      <c r="X23" s="249">
        <f t="shared" si="16"/>
        <v>1.7795130420052183E-2</v>
      </c>
      <c r="Y23" s="249">
        <f t="shared" si="16"/>
        <v>0</v>
      </c>
      <c r="Z23" s="249">
        <f t="shared" si="16"/>
        <v>7.071067811865471E-3</v>
      </c>
      <c r="AA23" s="249">
        <f t="shared" si="16"/>
        <v>0</v>
      </c>
      <c r="AB23" s="249">
        <f t="shared" si="16"/>
        <v>0</v>
      </c>
      <c r="AC23" s="249">
        <f t="shared" si="16"/>
        <v>0</v>
      </c>
      <c r="AD23" s="249">
        <f t="shared" si="16"/>
        <v>0</v>
      </c>
      <c r="AE23" s="249">
        <f t="shared" si="16"/>
        <v>0</v>
      </c>
      <c r="AF23" s="249">
        <f t="shared" si="16"/>
        <v>0</v>
      </c>
      <c r="AG23" s="249">
        <f t="shared" si="16"/>
        <v>0</v>
      </c>
      <c r="AH23" s="249">
        <f t="shared" si="16"/>
        <v>0</v>
      </c>
      <c r="AI23" s="249">
        <f t="shared" si="16"/>
        <v>0</v>
      </c>
      <c r="AJ23" s="249">
        <f t="shared" si="16"/>
        <v>0</v>
      </c>
      <c r="AK23" s="249">
        <f t="shared" si="16"/>
        <v>0</v>
      </c>
      <c r="AL23" s="249">
        <f t="shared" si="16"/>
        <v>0</v>
      </c>
      <c r="AM23" s="249">
        <f t="shared" si="16"/>
        <v>0</v>
      </c>
      <c r="AN23" s="272">
        <f t="shared" si="16"/>
        <v>0</v>
      </c>
      <c r="AO23" s="285"/>
      <c r="AP23" s="249" t="str">
        <f t="shared" ref="AP23:BB23" si="17">IF(ISERROR(AP22/SQRT(2)), "-", AP22/SQRT(2))</f>
        <v>-</v>
      </c>
      <c r="AQ23" s="249">
        <f t="shared" si="17"/>
        <v>2.7490028495195604</v>
      </c>
      <c r="AR23" s="249">
        <f t="shared" si="17"/>
        <v>4.0824829046386332E-3</v>
      </c>
      <c r="AS23" s="249" t="str">
        <f t="shared" si="17"/>
        <v>-</v>
      </c>
      <c r="AT23" s="249">
        <f t="shared" si="17"/>
        <v>1.7228222968915434</v>
      </c>
      <c r="AU23" s="249">
        <f t="shared" si="17"/>
        <v>9.1021412535068111E-2</v>
      </c>
      <c r="AV23" s="249">
        <f t="shared" si="17"/>
        <v>13.643736658261925</v>
      </c>
      <c r="AW23" s="249">
        <f t="shared" si="17"/>
        <v>6.4161255183067548E-2</v>
      </c>
      <c r="AX23" s="249">
        <f t="shared" si="17"/>
        <v>0.13910427743243561</v>
      </c>
      <c r="AY23" s="249">
        <f t="shared" si="17"/>
        <v>0.48109250669699655</v>
      </c>
      <c r="AZ23" s="249">
        <f t="shared" si="17"/>
        <v>0.40039563767187492</v>
      </c>
      <c r="BA23" s="249">
        <f t="shared" si="17"/>
        <v>1.0227495620466749</v>
      </c>
      <c r="BB23" s="272">
        <f t="shared" si="17"/>
        <v>11.7118195284365</v>
      </c>
    </row>
    <row r="24" spans="1:54" s="246" customFormat="1">
      <c r="A24" s="248"/>
      <c r="B24" s="248"/>
      <c r="C24" s="248"/>
      <c r="D24" s="248"/>
      <c r="E24" s="247"/>
      <c r="F24" s="301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72"/>
      <c r="AO24" s="282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72"/>
    </row>
    <row r="25" spans="1:54" s="246" customFormat="1">
      <c r="A25" s="248" t="s">
        <v>275</v>
      </c>
      <c r="B25" s="248">
        <v>3</v>
      </c>
      <c r="C25" s="248">
        <v>1</v>
      </c>
      <c r="D25" s="248">
        <v>1</v>
      </c>
      <c r="E25" s="247" t="s">
        <v>263</v>
      </c>
      <c r="F25" s="301" t="s">
        <v>276</v>
      </c>
      <c r="G25" s="249">
        <v>0.17</v>
      </c>
      <c r="H25" s="249">
        <v>31.77</v>
      </c>
      <c r="I25" s="249">
        <v>7.96</v>
      </c>
      <c r="J25" s="249">
        <v>1.1399999999999999</v>
      </c>
      <c r="K25" s="249">
        <v>7.0000000000000007E-2</v>
      </c>
      <c r="L25" s="249">
        <v>0.2</v>
      </c>
      <c r="M25" s="249">
        <v>0.8</v>
      </c>
      <c r="N25" s="249">
        <v>0.46</v>
      </c>
      <c r="O25" s="249">
        <v>0.28000000000000003</v>
      </c>
      <c r="P25" s="249">
        <v>7.0000000000000007E-2</v>
      </c>
      <c r="Q25" s="249">
        <v>0.08</v>
      </c>
      <c r="R25" s="249">
        <v>1.24</v>
      </c>
      <c r="S25" s="249">
        <v>0.1</v>
      </c>
      <c r="T25" s="249">
        <v>0.08</v>
      </c>
      <c r="U25" s="249">
        <v>0.03</v>
      </c>
      <c r="V25" s="249">
        <v>0</v>
      </c>
      <c r="W25" s="249">
        <v>0.36</v>
      </c>
      <c r="X25" s="249">
        <v>0.69</v>
      </c>
      <c r="Y25" s="249">
        <v>7.0000000000000007E-2</v>
      </c>
      <c r="Z25" s="249">
        <v>0.26</v>
      </c>
      <c r="AA25" s="249">
        <v>0.05</v>
      </c>
      <c r="AB25" s="249">
        <v>0.01</v>
      </c>
      <c r="AC25" s="249">
        <v>0.04</v>
      </c>
      <c r="AD25" s="249">
        <v>0</v>
      </c>
      <c r="AE25" s="249">
        <v>0.03</v>
      </c>
      <c r="AF25" s="249">
        <v>0</v>
      </c>
      <c r="AG25" s="249">
        <v>0.01</v>
      </c>
      <c r="AH25" s="249">
        <v>0</v>
      </c>
      <c r="AI25" s="249">
        <v>0.01</v>
      </c>
      <c r="AJ25" s="249">
        <v>0</v>
      </c>
      <c r="AK25" s="249">
        <v>0.04</v>
      </c>
      <c r="AL25" s="249">
        <v>0.01</v>
      </c>
      <c r="AM25" s="249">
        <v>0.01</v>
      </c>
      <c r="AN25" s="272">
        <v>0.06</v>
      </c>
      <c r="AO25" s="282"/>
      <c r="AP25" s="249">
        <v>1.05</v>
      </c>
      <c r="AQ25" s="249">
        <v>191.12</v>
      </c>
      <c r="AR25" s="249">
        <v>0.41</v>
      </c>
      <c r="AS25" s="249">
        <v>0.18</v>
      </c>
      <c r="AT25" s="249">
        <v>286.89</v>
      </c>
      <c r="AU25" s="249">
        <v>1.9317073170731709</v>
      </c>
      <c r="AV25" s="249">
        <v>1858.92</v>
      </c>
      <c r="AW25" s="249">
        <v>1.26</v>
      </c>
      <c r="AX25" s="249">
        <v>33.86</v>
      </c>
      <c r="AY25" s="249">
        <v>37.46</v>
      </c>
      <c r="AZ25" s="249">
        <v>52.62</v>
      </c>
      <c r="BA25" s="249">
        <v>70.27</v>
      </c>
      <c r="BB25" s="272">
        <v>721.93</v>
      </c>
    </row>
    <row r="26" spans="1:54" s="246" customFormat="1">
      <c r="A26" s="248" t="s">
        <v>275</v>
      </c>
      <c r="B26" s="248">
        <v>3</v>
      </c>
      <c r="C26" s="248">
        <v>2</v>
      </c>
      <c r="D26" s="248">
        <v>1</v>
      </c>
      <c r="E26" s="247" t="s">
        <v>263</v>
      </c>
      <c r="F26" s="301" t="s">
        <v>277</v>
      </c>
      <c r="G26" s="249">
        <v>0.19</v>
      </c>
      <c r="H26" s="249">
        <v>33.17</v>
      </c>
      <c r="I26" s="249">
        <v>8.15</v>
      </c>
      <c r="J26" s="249">
        <v>1.28</v>
      </c>
      <c r="K26" s="249">
        <v>7.0000000000000007E-2</v>
      </c>
      <c r="L26" s="249">
        <v>0.22</v>
      </c>
      <c r="M26" s="249">
        <v>0.79</v>
      </c>
      <c r="N26" s="249">
        <v>0.5</v>
      </c>
      <c r="O26" s="249">
        <v>0.32</v>
      </c>
      <c r="P26" s="249">
        <v>7.0000000000000007E-2</v>
      </c>
      <c r="Q26" s="249">
        <v>0.08</v>
      </c>
      <c r="R26" s="249">
        <v>1.3</v>
      </c>
      <c r="S26" s="249">
        <v>0.1</v>
      </c>
      <c r="T26" s="249">
        <v>0.08</v>
      </c>
      <c r="U26" s="249">
        <v>0.03</v>
      </c>
      <c r="V26" s="249">
        <v>0</v>
      </c>
      <c r="W26" s="249">
        <v>0.4</v>
      </c>
      <c r="X26" s="249">
        <v>0.75</v>
      </c>
      <c r="Y26" s="249">
        <v>0.08</v>
      </c>
      <c r="Z26" s="249">
        <v>0.28999999999999998</v>
      </c>
      <c r="AA26" s="249">
        <v>0.05</v>
      </c>
      <c r="AB26" s="249">
        <v>0.01</v>
      </c>
      <c r="AC26" s="249">
        <v>0.04</v>
      </c>
      <c r="AD26" s="249">
        <v>0</v>
      </c>
      <c r="AE26" s="249">
        <v>0.03</v>
      </c>
      <c r="AF26" s="249">
        <v>0</v>
      </c>
      <c r="AG26" s="249">
        <v>0.01</v>
      </c>
      <c r="AH26" s="249">
        <v>0</v>
      </c>
      <c r="AI26" s="249">
        <v>0.01</v>
      </c>
      <c r="AJ26" s="249">
        <v>0</v>
      </c>
      <c r="AK26" s="249">
        <v>0.05</v>
      </c>
      <c r="AL26" s="249">
        <v>0.01</v>
      </c>
      <c r="AM26" s="249">
        <v>0.02</v>
      </c>
      <c r="AN26" s="272">
        <v>7.0000000000000007E-2</v>
      </c>
      <c r="AO26" s="282"/>
      <c r="AP26" s="249">
        <v>1.21</v>
      </c>
      <c r="AQ26" s="249">
        <v>202.25</v>
      </c>
      <c r="AR26" s="249">
        <v>0.41</v>
      </c>
      <c r="AS26" s="249">
        <v>0.21</v>
      </c>
      <c r="AT26" s="249">
        <v>285.08999999999997</v>
      </c>
      <c r="AU26" s="249">
        <v>2.4852071005917162</v>
      </c>
      <c r="AV26" s="249">
        <v>2050.6799999999998</v>
      </c>
      <c r="AW26" s="249">
        <v>1.39</v>
      </c>
      <c r="AX26" s="249">
        <v>32.340000000000003</v>
      </c>
      <c r="AY26" s="249">
        <v>39.17</v>
      </c>
      <c r="AZ26" s="249">
        <v>56.04</v>
      </c>
      <c r="BA26" s="249">
        <v>74.41</v>
      </c>
      <c r="BB26" s="272">
        <v>806.09</v>
      </c>
    </row>
    <row r="27" spans="1:54" s="233" customFormat="1">
      <c r="A27" s="251" t="s">
        <v>275</v>
      </c>
      <c r="B27" s="251">
        <v>3</v>
      </c>
      <c r="C27" s="251">
        <v>3</v>
      </c>
      <c r="D27" s="251">
        <v>1</v>
      </c>
      <c r="E27" s="250" t="s">
        <v>263</v>
      </c>
      <c r="F27" s="302" t="s">
        <v>278</v>
      </c>
      <c r="G27" s="252">
        <v>0.16</v>
      </c>
      <c r="H27" s="252">
        <v>26.15</v>
      </c>
      <c r="I27" s="252">
        <v>7.62</v>
      </c>
      <c r="J27" s="252">
        <v>1.05</v>
      </c>
      <c r="K27" s="252">
        <v>0.06</v>
      </c>
      <c r="L27" s="252">
        <v>0.19</v>
      </c>
      <c r="M27" s="252">
        <v>0.73</v>
      </c>
      <c r="N27" s="252">
        <v>1.72</v>
      </c>
      <c r="O27" s="252">
        <v>0.26</v>
      </c>
      <c r="P27" s="252">
        <v>0.06</v>
      </c>
      <c r="Q27" s="252">
        <v>7.0000000000000007E-2</v>
      </c>
      <c r="R27" s="252">
        <v>1.1100000000000001</v>
      </c>
      <c r="S27" s="252">
        <v>0.08</v>
      </c>
      <c r="T27" s="252">
        <v>0.08</v>
      </c>
      <c r="U27" s="252">
        <v>0.03</v>
      </c>
      <c r="V27" s="252">
        <v>0</v>
      </c>
      <c r="W27" s="252">
        <v>0.33</v>
      </c>
      <c r="X27" s="252">
        <v>0.62</v>
      </c>
      <c r="Y27" s="252">
        <v>7.0000000000000007E-2</v>
      </c>
      <c r="Z27" s="252">
        <v>0.24</v>
      </c>
      <c r="AA27" s="252">
        <v>0.04</v>
      </c>
      <c r="AB27" s="252">
        <v>0.01</v>
      </c>
      <c r="AC27" s="252">
        <v>0.03</v>
      </c>
      <c r="AD27" s="252">
        <v>0</v>
      </c>
      <c r="AE27" s="252">
        <v>0.02</v>
      </c>
      <c r="AF27" s="252">
        <v>0</v>
      </c>
      <c r="AG27" s="252">
        <v>0.01</v>
      </c>
      <c r="AH27" s="252">
        <v>0</v>
      </c>
      <c r="AI27" s="252">
        <v>0.01</v>
      </c>
      <c r="AJ27" s="252">
        <v>0</v>
      </c>
      <c r="AK27" s="252">
        <v>0.04</v>
      </c>
      <c r="AL27" s="252">
        <v>0.01</v>
      </c>
      <c r="AM27" s="252">
        <v>0.02</v>
      </c>
      <c r="AN27" s="334">
        <v>0.06</v>
      </c>
      <c r="AO27" s="283"/>
      <c r="AP27" s="252">
        <v>0.83</v>
      </c>
      <c r="AQ27" s="252">
        <v>175.01</v>
      </c>
      <c r="AR27" s="252">
        <v>0.38</v>
      </c>
      <c r="AS27" s="252">
        <v>0.12</v>
      </c>
      <c r="AT27" s="252">
        <v>280.02999999999997</v>
      </c>
      <c r="AU27" s="252">
        <v>2.418879056047198</v>
      </c>
      <c r="AV27" s="252">
        <v>1681.56</v>
      </c>
      <c r="AW27" s="252">
        <v>0.91</v>
      </c>
      <c r="AX27" s="252">
        <v>27.29</v>
      </c>
      <c r="AY27" s="252">
        <v>35.159999999999997</v>
      </c>
      <c r="AZ27" s="252">
        <v>50.18</v>
      </c>
      <c r="BA27" s="252">
        <v>63.72</v>
      </c>
      <c r="BB27" s="334">
        <v>673.57</v>
      </c>
    </row>
    <row r="28" spans="1:54" s="246" customFormat="1">
      <c r="A28" s="248"/>
      <c r="B28" s="248"/>
      <c r="C28" s="248"/>
      <c r="D28" s="248"/>
      <c r="E28" s="247"/>
      <c r="F28" s="303" t="s">
        <v>183</v>
      </c>
      <c r="G28" s="253">
        <f>IF(ISERROR(AVERAGE(G25:G27)), "DL", AVERAGE(G25:G27))</f>
        <v>0.17333333333333334</v>
      </c>
      <c r="H28" s="253">
        <f t="shared" ref="H28:AN28" si="18">IF(ISERROR(AVERAGE(H25:H27)), "DL", AVERAGE(H25:H27))</f>
        <v>30.363333333333333</v>
      </c>
      <c r="I28" s="253">
        <f t="shared" si="18"/>
        <v>7.91</v>
      </c>
      <c r="J28" s="253">
        <f t="shared" si="18"/>
        <v>1.1566666666666665</v>
      </c>
      <c r="K28" s="253">
        <f t="shared" si="18"/>
        <v>6.6666666666666666E-2</v>
      </c>
      <c r="L28" s="253">
        <f t="shared" si="18"/>
        <v>0.20333333333333337</v>
      </c>
      <c r="M28" s="253">
        <f t="shared" si="18"/>
        <v>0.77333333333333343</v>
      </c>
      <c r="N28" s="253">
        <f t="shared" si="18"/>
        <v>0.8933333333333332</v>
      </c>
      <c r="O28" s="253">
        <f t="shared" si="18"/>
        <v>0.28666666666666668</v>
      </c>
      <c r="P28" s="253">
        <f t="shared" si="18"/>
        <v>6.6666666666666666E-2</v>
      </c>
      <c r="Q28" s="253">
        <f t="shared" si="18"/>
        <v>7.6666666666666675E-2</v>
      </c>
      <c r="R28" s="253">
        <f t="shared" si="18"/>
        <v>1.2166666666666668</v>
      </c>
      <c r="S28" s="253">
        <f t="shared" si="18"/>
        <v>9.3333333333333338E-2</v>
      </c>
      <c r="T28" s="253">
        <f t="shared" si="18"/>
        <v>0.08</v>
      </c>
      <c r="U28" s="253">
        <f t="shared" si="18"/>
        <v>0.03</v>
      </c>
      <c r="V28" s="253">
        <f t="shared" si="18"/>
        <v>0</v>
      </c>
      <c r="W28" s="253">
        <f t="shared" si="18"/>
        <v>0.36333333333333334</v>
      </c>
      <c r="X28" s="253">
        <f t="shared" si="18"/>
        <v>0.68666666666666665</v>
      </c>
      <c r="Y28" s="253">
        <f t="shared" si="18"/>
        <v>7.3333333333333348E-2</v>
      </c>
      <c r="Z28" s="253">
        <f t="shared" si="18"/>
        <v>0.26333333333333336</v>
      </c>
      <c r="AA28" s="253">
        <f t="shared" si="18"/>
        <v>4.6666666666666669E-2</v>
      </c>
      <c r="AB28" s="253">
        <f t="shared" si="18"/>
        <v>0.01</v>
      </c>
      <c r="AC28" s="253">
        <f t="shared" si="18"/>
        <v>3.6666666666666667E-2</v>
      </c>
      <c r="AD28" s="253">
        <f t="shared" si="18"/>
        <v>0</v>
      </c>
      <c r="AE28" s="253">
        <f t="shared" si="18"/>
        <v>2.6666666666666668E-2</v>
      </c>
      <c r="AF28" s="253">
        <f t="shared" si="18"/>
        <v>0</v>
      </c>
      <c r="AG28" s="253">
        <f t="shared" si="18"/>
        <v>0.01</v>
      </c>
      <c r="AH28" s="253">
        <f t="shared" si="18"/>
        <v>0</v>
      </c>
      <c r="AI28" s="253">
        <f t="shared" si="18"/>
        <v>0.01</v>
      </c>
      <c r="AJ28" s="253">
        <f t="shared" si="18"/>
        <v>0</v>
      </c>
      <c r="AK28" s="253">
        <f t="shared" si="18"/>
        <v>4.3333333333333335E-2</v>
      </c>
      <c r="AL28" s="253">
        <f t="shared" si="18"/>
        <v>0.01</v>
      </c>
      <c r="AM28" s="253">
        <f t="shared" si="18"/>
        <v>1.6666666666666666E-2</v>
      </c>
      <c r="AN28" s="271">
        <f t="shared" si="18"/>
        <v>6.3333333333333339E-2</v>
      </c>
      <c r="AO28" s="284"/>
      <c r="AP28" s="253">
        <f t="shared" ref="AP28:BB28" si="19">IF(ISERROR(AVERAGE(AP25:AP27)), "DL", AVERAGE(AP25:AP27))</f>
        <v>1.03</v>
      </c>
      <c r="AQ28" s="253">
        <f t="shared" si="19"/>
        <v>189.46</v>
      </c>
      <c r="AR28" s="253">
        <f t="shared" si="19"/>
        <v>0.39999999999999997</v>
      </c>
      <c r="AS28" s="253">
        <f t="shared" si="19"/>
        <v>0.17</v>
      </c>
      <c r="AT28" s="253">
        <f t="shared" si="19"/>
        <v>284.00333333333333</v>
      </c>
      <c r="AU28" s="253">
        <f t="shared" si="19"/>
        <v>2.2785978245706953</v>
      </c>
      <c r="AV28" s="253">
        <f t="shared" si="19"/>
        <v>1863.72</v>
      </c>
      <c r="AW28" s="253">
        <f t="shared" si="19"/>
        <v>1.1866666666666668</v>
      </c>
      <c r="AX28" s="253">
        <f t="shared" si="19"/>
        <v>31.163333333333338</v>
      </c>
      <c r="AY28" s="253">
        <f t="shared" si="19"/>
        <v>37.263333333333328</v>
      </c>
      <c r="AZ28" s="253">
        <f t="shared" si="19"/>
        <v>52.946666666666665</v>
      </c>
      <c r="BA28" s="253">
        <f t="shared" si="19"/>
        <v>69.466666666666669</v>
      </c>
      <c r="BB28" s="271">
        <f t="shared" si="19"/>
        <v>733.86333333333334</v>
      </c>
    </row>
    <row r="29" spans="1:54" s="246" customFormat="1">
      <c r="A29" s="248"/>
      <c r="B29" s="248"/>
      <c r="C29" s="248"/>
      <c r="D29" s="248"/>
      <c r="E29" s="247"/>
      <c r="F29" s="304" t="s">
        <v>184</v>
      </c>
      <c r="G29" s="249">
        <f>IF(ISERROR(STDEV(G25:G27)), "-", STDEV(G25:G27))</f>
        <v>1.5275252316519465E-2</v>
      </c>
      <c r="H29" s="249">
        <f t="shared" ref="H29:AN29" si="20">IF(ISERROR(STDEV(H25:H27)), "-", STDEV(H25:H27))</f>
        <v>3.7153914105156329</v>
      </c>
      <c r="I29" s="249">
        <f t="shared" si="20"/>
        <v>0.26851443164195116</v>
      </c>
      <c r="J29" s="249">
        <f t="shared" si="20"/>
        <v>0.11590225767142473</v>
      </c>
      <c r="K29" s="249">
        <f t="shared" si="20"/>
        <v>5.7735026918962623E-3</v>
      </c>
      <c r="L29" s="249">
        <f t="shared" si="20"/>
        <v>1.5275252316519466E-2</v>
      </c>
      <c r="M29" s="249">
        <f t="shared" si="20"/>
        <v>3.7859388972001862E-2</v>
      </c>
      <c r="N29" s="249">
        <f t="shared" si="20"/>
        <v>0.71619364234355887</v>
      </c>
      <c r="O29" s="249">
        <f t="shared" si="20"/>
        <v>3.0550504633038929E-2</v>
      </c>
      <c r="P29" s="249">
        <f t="shared" si="20"/>
        <v>5.7735026918962623E-3</v>
      </c>
      <c r="Q29" s="249">
        <f t="shared" si="20"/>
        <v>5.7735026918962545E-3</v>
      </c>
      <c r="R29" s="249">
        <f t="shared" si="20"/>
        <v>9.7125348562223074E-2</v>
      </c>
      <c r="S29" s="249">
        <f t="shared" si="20"/>
        <v>1.154700538379248E-2</v>
      </c>
      <c r="T29" s="249">
        <f t="shared" si="20"/>
        <v>0</v>
      </c>
      <c r="U29" s="249">
        <f t="shared" si="20"/>
        <v>0</v>
      </c>
      <c r="V29" s="249">
        <f t="shared" si="20"/>
        <v>0</v>
      </c>
      <c r="W29" s="249">
        <f t="shared" si="20"/>
        <v>3.5118845842842465E-2</v>
      </c>
      <c r="X29" s="249">
        <f t="shared" si="20"/>
        <v>6.5064070986477124E-2</v>
      </c>
      <c r="Y29" s="249">
        <f t="shared" si="20"/>
        <v>5.7735026918962545E-3</v>
      </c>
      <c r="Z29" s="249">
        <f t="shared" si="20"/>
        <v>2.5166114784235825E-2</v>
      </c>
      <c r="AA29" s="249">
        <f t="shared" si="20"/>
        <v>5.7735026918962588E-3</v>
      </c>
      <c r="AB29" s="249">
        <f t="shared" si="20"/>
        <v>0</v>
      </c>
      <c r="AC29" s="249">
        <f t="shared" si="20"/>
        <v>5.7735026918962588E-3</v>
      </c>
      <c r="AD29" s="249">
        <f t="shared" si="20"/>
        <v>0</v>
      </c>
      <c r="AE29" s="249">
        <f t="shared" si="20"/>
        <v>5.7735026918962588E-3</v>
      </c>
      <c r="AF29" s="249">
        <f t="shared" si="20"/>
        <v>0</v>
      </c>
      <c r="AG29" s="249">
        <f t="shared" si="20"/>
        <v>0</v>
      </c>
      <c r="AH29" s="249">
        <f t="shared" si="20"/>
        <v>0</v>
      </c>
      <c r="AI29" s="249">
        <f t="shared" si="20"/>
        <v>0</v>
      </c>
      <c r="AJ29" s="249">
        <f t="shared" si="20"/>
        <v>0</v>
      </c>
      <c r="AK29" s="249">
        <f t="shared" si="20"/>
        <v>5.773502691896258E-3</v>
      </c>
      <c r="AL29" s="249">
        <f t="shared" si="20"/>
        <v>0</v>
      </c>
      <c r="AM29" s="249">
        <f t="shared" si="20"/>
        <v>5.7735026918962493E-3</v>
      </c>
      <c r="AN29" s="272">
        <f t="shared" si="20"/>
        <v>5.7735026918962632E-3</v>
      </c>
      <c r="AO29" s="285"/>
      <c r="AP29" s="249">
        <f t="shared" ref="AP29:BB29" si="21">IF(ISERROR(STDEV(AP25:AP27)), "-", STDEV(AP25:AP27))</f>
        <v>0.1907878402833891</v>
      </c>
      <c r="AQ29" s="249">
        <f t="shared" si="21"/>
        <v>13.695659896478158</v>
      </c>
      <c r="AR29" s="249">
        <f t="shared" si="21"/>
        <v>1.7320508075688756E-2</v>
      </c>
      <c r="AS29" s="249">
        <f t="shared" si="21"/>
        <v>4.5825756949558302E-2</v>
      </c>
      <c r="AT29" s="249">
        <f t="shared" si="21"/>
        <v>3.5567588241731225</v>
      </c>
      <c r="AU29" s="249">
        <f t="shared" si="21"/>
        <v>0.30224099741297761</v>
      </c>
      <c r="AV29" s="249">
        <f t="shared" si="21"/>
        <v>184.6068081084768</v>
      </c>
      <c r="AW29" s="249">
        <f t="shared" si="21"/>
        <v>0.24826061575153838</v>
      </c>
      <c r="AX29" s="249">
        <f t="shared" si="21"/>
        <v>3.4394234012888467</v>
      </c>
      <c r="AY29" s="249">
        <f t="shared" si="21"/>
        <v>2.0122209951527057</v>
      </c>
      <c r="AZ29" s="249">
        <f t="shared" si="21"/>
        <v>2.9436258820259975</v>
      </c>
      <c r="BA29" s="249">
        <f t="shared" si="21"/>
        <v>5.3900865793912178</v>
      </c>
      <c r="BB29" s="272">
        <f t="shared" si="21"/>
        <v>67.061098509742095</v>
      </c>
    </row>
    <row r="30" spans="1:54" s="246" customFormat="1">
      <c r="A30" s="248"/>
      <c r="B30" s="248"/>
      <c r="C30" s="248"/>
      <c r="D30" s="248"/>
      <c r="E30" s="247"/>
      <c r="F30" s="304" t="s">
        <v>186</v>
      </c>
      <c r="G30" s="249">
        <f>IF(ISERROR(G29/SQRT(2)), "-", G29/SQRT(2))</f>
        <v>1.0801234497346431E-2</v>
      </c>
      <c r="H30" s="249">
        <f t="shared" ref="H30:AN30" si="22">IF(ISERROR(H29/SQRT(2)), "-", H29/SQRT(2))</f>
        <v>2.6271784611378557</v>
      </c>
      <c r="I30" s="249">
        <f t="shared" si="22"/>
        <v>0.1898683754604753</v>
      </c>
      <c r="J30" s="249">
        <f t="shared" si="22"/>
        <v>8.1955272354294964E-2</v>
      </c>
      <c r="K30" s="249">
        <f t="shared" si="22"/>
        <v>4.0824829046386332E-3</v>
      </c>
      <c r="L30" s="249">
        <f t="shared" si="22"/>
        <v>1.0801234497346433E-2</v>
      </c>
      <c r="M30" s="249">
        <f t="shared" si="22"/>
        <v>2.6770630673681708E-2</v>
      </c>
      <c r="N30" s="249">
        <f t="shared" si="22"/>
        <v>0.50642538114382329</v>
      </c>
      <c r="O30" s="249">
        <f t="shared" si="22"/>
        <v>2.1602468994692862E-2</v>
      </c>
      <c r="P30" s="249">
        <f t="shared" si="22"/>
        <v>4.0824829046386332E-3</v>
      </c>
      <c r="Q30" s="249">
        <f t="shared" si="22"/>
        <v>4.082482904638628E-3</v>
      </c>
      <c r="R30" s="249">
        <f t="shared" si="22"/>
        <v>6.8677992593455028E-2</v>
      </c>
      <c r="S30" s="249">
        <f t="shared" si="22"/>
        <v>8.1649658092772352E-3</v>
      </c>
      <c r="T30" s="249">
        <f t="shared" si="22"/>
        <v>0</v>
      </c>
      <c r="U30" s="249">
        <f t="shared" si="22"/>
        <v>0</v>
      </c>
      <c r="V30" s="249">
        <f t="shared" si="22"/>
        <v>0</v>
      </c>
      <c r="W30" s="249">
        <f t="shared" si="22"/>
        <v>2.48327740429189E-2</v>
      </c>
      <c r="X30" s="249">
        <f t="shared" si="22"/>
        <v>4.6007245806140872E-2</v>
      </c>
      <c r="Y30" s="249">
        <f t="shared" si="22"/>
        <v>4.082482904638628E-3</v>
      </c>
      <c r="Z30" s="249">
        <f t="shared" si="22"/>
        <v>1.779513042005218E-2</v>
      </c>
      <c r="AA30" s="249">
        <f t="shared" si="22"/>
        <v>4.0824829046386306E-3</v>
      </c>
      <c r="AB30" s="249">
        <f t="shared" si="22"/>
        <v>0</v>
      </c>
      <c r="AC30" s="249">
        <f t="shared" si="22"/>
        <v>4.0824829046386306E-3</v>
      </c>
      <c r="AD30" s="249">
        <f t="shared" si="22"/>
        <v>0</v>
      </c>
      <c r="AE30" s="249">
        <f t="shared" si="22"/>
        <v>4.0824829046386306E-3</v>
      </c>
      <c r="AF30" s="249">
        <f t="shared" si="22"/>
        <v>0</v>
      </c>
      <c r="AG30" s="249">
        <f t="shared" si="22"/>
        <v>0</v>
      </c>
      <c r="AH30" s="249">
        <f t="shared" si="22"/>
        <v>0</v>
      </c>
      <c r="AI30" s="249">
        <f t="shared" si="22"/>
        <v>0</v>
      </c>
      <c r="AJ30" s="249">
        <f t="shared" si="22"/>
        <v>0</v>
      </c>
      <c r="AK30" s="249">
        <f t="shared" si="22"/>
        <v>4.0824829046386298E-3</v>
      </c>
      <c r="AL30" s="249">
        <f t="shared" si="22"/>
        <v>0</v>
      </c>
      <c r="AM30" s="249">
        <f t="shared" si="22"/>
        <v>4.0824829046386237E-3</v>
      </c>
      <c r="AN30" s="272">
        <f t="shared" si="22"/>
        <v>4.0824829046386341E-3</v>
      </c>
      <c r="AO30" s="285"/>
      <c r="AP30" s="249">
        <f t="shared" ref="AP30:BB30" si="23">IF(ISERROR(AP29/SQRT(2)), "-", AP29/SQRT(2))</f>
        <v>0.13490737563232039</v>
      </c>
      <c r="AQ30" s="249">
        <f t="shared" si="23"/>
        <v>9.684293985624354</v>
      </c>
      <c r="AR30" s="249">
        <f t="shared" si="23"/>
        <v>1.2247448713915877E-2</v>
      </c>
      <c r="AS30" s="249">
        <f t="shared" si="23"/>
        <v>3.2403703492039228E-2</v>
      </c>
      <c r="AT30" s="249">
        <f t="shared" si="23"/>
        <v>2.515008283617906</v>
      </c>
      <c r="AU30" s="249">
        <f t="shared" si="23"/>
        <v>0.21371665882330221</v>
      </c>
      <c r="AV30" s="249">
        <f t="shared" si="23"/>
        <v>130.53672586670766</v>
      </c>
      <c r="AW30" s="249">
        <f t="shared" si="23"/>
        <v>0.17554676489946058</v>
      </c>
      <c r="AX30" s="249">
        <f t="shared" si="23"/>
        <v>2.4320396104230433</v>
      </c>
      <c r="AY30" s="249">
        <f t="shared" si="23"/>
        <v>1.4228551109184211</v>
      </c>
      <c r="AZ30" s="249">
        <f t="shared" si="23"/>
        <v>2.081457822456815</v>
      </c>
      <c r="BA30" s="249">
        <f t="shared" si="23"/>
        <v>3.8113667714701318</v>
      </c>
      <c r="BB30" s="272">
        <f t="shared" si="23"/>
        <v>47.419357510057708</v>
      </c>
    </row>
    <row r="31" spans="1:54" s="246" customFormat="1">
      <c r="A31" s="248"/>
      <c r="B31" s="248"/>
      <c r="C31" s="248"/>
      <c r="D31" s="248"/>
      <c r="E31" s="247"/>
      <c r="F31" s="301"/>
      <c r="G31" s="249"/>
      <c r="H31" s="249"/>
      <c r="I31" s="249"/>
      <c r="J31" s="249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72"/>
      <c r="AO31" s="282"/>
      <c r="AP31" s="249"/>
      <c r="AQ31" s="249"/>
      <c r="AR31" s="249"/>
      <c r="AS31" s="249"/>
      <c r="AT31" s="249"/>
      <c r="AU31" s="249"/>
      <c r="AV31" s="249"/>
      <c r="AW31" s="249"/>
      <c r="AX31" s="249"/>
      <c r="AY31" s="249"/>
      <c r="AZ31" s="249"/>
      <c r="BA31" s="249"/>
      <c r="BB31" s="272"/>
    </row>
    <row r="32" spans="1:54" s="246" customFormat="1">
      <c r="A32" s="248" t="s">
        <v>279</v>
      </c>
      <c r="B32" s="248">
        <v>4</v>
      </c>
      <c r="C32" s="248">
        <v>1</v>
      </c>
      <c r="D32" s="248">
        <v>1</v>
      </c>
      <c r="E32" s="247" t="s">
        <v>263</v>
      </c>
      <c r="F32" s="301" t="s">
        <v>280</v>
      </c>
      <c r="G32" s="249">
        <v>0.06</v>
      </c>
      <c r="H32" s="249">
        <v>7.38</v>
      </c>
      <c r="I32" s="249">
        <v>4.5599999999999996</v>
      </c>
      <c r="J32" s="249">
        <v>0.45</v>
      </c>
      <c r="K32" s="249">
        <v>0.03</v>
      </c>
      <c r="L32" s="249">
        <v>0.1</v>
      </c>
      <c r="M32" s="249">
        <v>0.15</v>
      </c>
      <c r="N32" s="249">
        <v>0.52</v>
      </c>
      <c r="O32" s="249">
        <v>0.15</v>
      </c>
      <c r="P32" s="249">
        <v>0.06</v>
      </c>
      <c r="Q32" s="249">
        <v>0.09</v>
      </c>
      <c r="R32" s="249">
        <v>0.22</v>
      </c>
      <c r="S32" s="249">
        <v>0.03</v>
      </c>
      <c r="T32" s="249">
        <v>0.31</v>
      </c>
      <c r="U32" s="249">
        <v>0.08</v>
      </c>
      <c r="V32" s="249">
        <v>0</v>
      </c>
      <c r="W32" s="249">
        <v>0.28000000000000003</v>
      </c>
      <c r="X32" s="249">
        <v>0.61</v>
      </c>
      <c r="Y32" s="249">
        <v>7.0000000000000007E-2</v>
      </c>
      <c r="Z32" s="249">
        <v>0.27</v>
      </c>
      <c r="AA32" s="249">
        <v>0.05</v>
      </c>
      <c r="AB32" s="249">
        <v>0.01</v>
      </c>
      <c r="AC32" s="249">
        <v>0.04</v>
      </c>
      <c r="AD32" s="249">
        <v>0</v>
      </c>
      <c r="AE32" s="249">
        <v>0.03</v>
      </c>
      <c r="AF32" s="249">
        <v>0.01</v>
      </c>
      <c r="AG32" s="249">
        <v>0.01</v>
      </c>
      <c r="AH32" s="249">
        <v>0</v>
      </c>
      <c r="AI32" s="249">
        <v>0.01</v>
      </c>
      <c r="AJ32" s="249">
        <v>0</v>
      </c>
      <c r="AK32" s="249">
        <v>0.01</v>
      </c>
      <c r="AL32" s="249">
        <v>0</v>
      </c>
      <c r="AM32" s="249">
        <v>0.01</v>
      </c>
      <c r="AN32" s="272">
        <v>0.05</v>
      </c>
      <c r="AO32" s="282"/>
      <c r="AP32" s="249" t="s">
        <v>188</v>
      </c>
      <c r="AQ32" s="249">
        <v>87.16</v>
      </c>
      <c r="AR32" s="249">
        <v>0.51</v>
      </c>
      <c r="AS32" s="249" t="s">
        <v>188</v>
      </c>
      <c r="AT32" s="249">
        <v>384.4</v>
      </c>
      <c r="AU32" s="249">
        <v>1.2275449101796407</v>
      </c>
      <c r="AV32" s="249">
        <v>1094.31</v>
      </c>
      <c r="AW32" s="249">
        <v>0.75</v>
      </c>
      <c r="AX32" s="249">
        <v>7.75</v>
      </c>
      <c r="AY32" s="249">
        <v>20.420000000000002</v>
      </c>
      <c r="AZ32" s="249">
        <v>59.1</v>
      </c>
      <c r="BA32" s="249">
        <v>44.61</v>
      </c>
      <c r="BB32" s="272">
        <v>383.98</v>
      </c>
    </row>
    <row r="33" spans="1:54" s="246" customFormat="1">
      <c r="A33" s="248" t="s">
        <v>279</v>
      </c>
      <c r="B33" s="248">
        <v>4</v>
      </c>
      <c r="C33" s="248">
        <v>2</v>
      </c>
      <c r="D33" s="248">
        <v>1</v>
      </c>
      <c r="E33" s="247" t="s">
        <v>263</v>
      </c>
      <c r="F33" s="301" t="s">
        <v>281</v>
      </c>
      <c r="G33" s="249">
        <v>0.08</v>
      </c>
      <c r="H33" s="249">
        <v>8.26</v>
      </c>
      <c r="I33" s="249">
        <v>4.8499999999999996</v>
      </c>
      <c r="J33" s="249">
        <v>0.56999999999999995</v>
      </c>
      <c r="K33" s="249">
        <v>0.04</v>
      </c>
      <c r="L33" s="249">
        <v>0.12</v>
      </c>
      <c r="M33" s="249">
        <v>0.17</v>
      </c>
      <c r="N33" s="249">
        <v>0.62</v>
      </c>
      <c r="O33" s="249">
        <v>0.2</v>
      </c>
      <c r="P33" s="249">
        <v>0.08</v>
      </c>
      <c r="Q33" s="249">
        <v>0.11</v>
      </c>
      <c r="R33" s="249">
        <v>0.24</v>
      </c>
      <c r="S33" s="249">
        <v>0.03</v>
      </c>
      <c r="T33" s="249">
        <v>0.31</v>
      </c>
      <c r="U33" s="249">
        <v>0.08</v>
      </c>
      <c r="V33" s="249">
        <v>0</v>
      </c>
      <c r="W33" s="249">
        <v>0.35</v>
      </c>
      <c r="X33" s="249">
        <v>0.74</v>
      </c>
      <c r="Y33" s="249">
        <v>0.08</v>
      </c>
      <c r="Z33" s="249">
        <v>0.33</v>
      </c>
      <c r="AA33" s="249">
        <v>0.06</v>
      </c>
      <c r="AB33" s="249">
        <v>0.01</v>
      </c>
      <c r="AC33" s="249">
        <v>0.05</v>
      </c>
      <c r="AD33" s="249">
        <v>0.01</v>
      </c>
      <c r="AE33" s="249">
        <v>0.04</v>
      </c>
      <c r="AF33" s="249">
        <v>0.01</v>
      </c>
      <c r="AG33" s="249">
        <v>0.01</v>
      </c>
      <c r="AH33" s="249">
        <v>0</v>
      </c>
      <c r="AI33" s="249">
        <v>0.01</v>
      </c>
      <c r="AJ33" s="249">
        <v>0</v>
      </c>
      <c r="AK33" s="249">
        <v>0.01</v>
      </c>
      <c r="AL33" s="249">
        <v>0</v>
      </c>
      <c r="AM33" s="249">
        <v>0.01</v>
      </c>
      <c r="AN33" s="272">
        <v>0.06</v>
      </c>
      <c r="AO33" s="282"/>
      <c r="AP33" s="249" t="s">
        <v>188</v>
      </c>
      <c r="AQ33" s="249">
        <v>102.58</v>
      </c>
      <c r="AR33" s="249">
        <v>0.5</v>
      </c>
      <c r="AS33" s="249" t="s">
        <v>188</v>
      </c>
      <c r="AT33" s="249">
        <v>383.39</v>
      </c>
      <c r="AU33" s="249">
        <v>1.1515748031496063</v>
      </c>
      <c r="AV33" s="249">
        <v>1263.6600000000001</v>
      </c>
      <c r="AW33" s="249">
        <v>0.97</v>
      </c>
      <c r="AX33" s="249">
        <v>7.97</v>
      </c>
      <c r="AY33" s="249">
        <v>22.32</v>
      </c>
      <c r="AZ33" s="249">
        <v>64.02</v>
      </c>
      <c r="BA33" s="249">
        <v>49.05</v>
      </c>
      <c r="BB33" s="272">
        <v>467.33</v>
      </c>
    </row>
    <row r="34" spans="1:54" s="233" customFormat="1">
      <c r="A34" s="251" t="s">
        <v>279</v>
      </c>
      <c r="B34" s="251">
        <v>4</v>
      </c>
      <c r="C34" s="251">
        <v>3</v>
      </c>
      <c r="D34" s="251">
        <v>1</v>
      </c>
      <c r="E34" s="250" t="s">
        <v>263</v>
      </c>
      <c r="F34" s="302" t="s">
        <v>282</v>
      </c>
      <c r="G34" s="252">
        <v>0.06</v>
      </c>
      <c r="H34" s="252">
        <v>6.52</v>
      </c>
      <c r="I34" s="252">
        <v>4.63</v>
      </c>
      <c r="J34" s="252">
        <v>0.47</v>
      </c>
      <c r="K34" s="252">
        <v>0.03</v>
      </c>
      <c r="L34" s="252">
        <v>0.1</v>
      </c>
      <c r="M34" s="252">
        <v>0.16</v>
      </c>
      <c r="N34" s="252">
        <v>0.52</v>
      </c>
      <c r="O34" s="252">
        <v>0.16</v>
      </c>
      <c r="P34" s="252">
        <v>0.06</v>
      </c>
      <c r="Q34" s="252">
        <v>0.08</v>
      </c>
      <c r="R34" s="252">
        <v>0.2</v>
      </c>
      <c r="S34" s="252">
        <v>0.03</v>
      </c>
      <c r="T34" s="252">
        <v>0.31</v>
      </c>
      <c r="U34" s="252">
        <v>0.08</v>
      </c>
      <c r="V34" s="252">
        <v>0</v>
      </c>
      <c r="W34" s="252">
        <v>0.28000000000000003</v>
      </c>
      <c r="X34" s="252">
        <v>0.6</v>
      </c>
      <c r="Y34" s="252">
        <v>7.0000000000000007E-2</v>
      </c>
      <c r="Z34" s="252">
        <v>0.27</v>
      </c>
      <c r="AA34" s="252">
        <v>0.05</v>
      </c>
      <c r="AB34" s="252">
        <v>0.01</v>
      </c>
      <c r="AC34" s="252">
        <v>0.04</v>
      </c>
      <c r="AD34" s="252">
        <v>0</v>
      </c>
      <c r="AE34" s="252">
        <v>0.03</v>
      </c>
      <c r="AF34" s="252">
        <v>0</v>
      </c>
      <c r="AG34" s="252">
        <v>0.01</v>
      </c>
      <c r="AH34" s="252">
        <v>0</v>
      </c>
      <c r="AI34" s="252">
        <v>0.01</v>
      </c>
      <c r="AJ34" s="252">
        <v>0</v>
      </c>
      <c r="AK34" s="252">
        <v>0.01</v>
      </c>
      <c r="AL34" s="252">
        <v>0</v>
      </c>
      <c r="AM34" s="252">
        <v>0.01</v>
      </c>
      <c r="AN34" s="334">
        <v>0.05</v>
      </c>
      <c r="AO34" s="283"/>
      <c r="AP34" s="252" t="s">
        <v>188</v>
      </c>
      <c r="AQ34" s="252">
        <v>86.84</v>
      </c>
      <c r="AR34" s="252">
        <v>0.42</v>
      </c>
      <c r="AS34" s="252" t="s">
        <v>188</v>
      </c>
      <c r="AT34" s="252">
        <v>377.74</v>
      </c>
      <c r="AU34" s="252">
        <v>1.5208747514910537</v>
      </c>
      <c r="AV34" s="252">
        <v>1050.6300000000001</v>
      </c>
      <c r="AW34" s="252">
        <v>1.1599999999999999</v>
      </c>
      <c r="AX34" s="252">
        <v>6.35</v>
      </c>
      <c r="AY34" s="252">
        <v>17.89</v>
      </c>
      <c r="AZ34" s="252">
        <v>58.12</v>
      </c>
      <c r="BA34" s="252">
        <v>42.94</v>
      </c>
      <c r="BB34" s="334">
        <v>369.99</v>
      </c>
    </row>
    <row r="35" spans="1:54" s="246" customFormat="1">
      <c r="A35" s="248"/>
      <c r="B35" s="248"/>
      <c r="C35" s="248"/>
      <c r="D35" s="248"/>
      <c r="E35" s="247"/>
      <c r="F35" s="303" t="s">
        <v>183</v>
      </c>
      <c r="G35" s="253">
        <f>IF(ISERROR(AVERAGE(G32:G34)), "DL", AVERAGE(G32:G34))</f>
        <v>6.6666666666666666E-2</v>
      </c>
      <c r="H35" s="253">
        <f t="shared" ref="H35:AN35" si="24">IF(ISERROR(AVERAGE(H32:H34)), "DL", AVERAGE(H32:H34))</f>
        <v>7.3866666666666667</v>
      </c>
      <c r="I35" s="253">
        <f t="shared" si="24"/>
        <v>4.68</v>
      </c>
      <c r="J35" s="253">
        <f t="shared" si="24"/>
        <v>0.49666666666666665</v>
      </c>
      <c r="K35" s="253">
        <f t="shared" si="24"/>
        <v>3.3333333333333333E-2</v>
      </c>
      <c r="L35" s="253">
        <f t="shared" si="24"/>
        <v>0.10666666666666667</v>
      </c>
      <c r="M35" s="253">
        <f t="shared" si="24"/>
        <v>0.16</v>
      </c>
      <c r="N35" s="253">
        <f t="shared" si="24"/>
        <v>0.55333333333333334</v>
      </c>
      <c r="O35" s="253">
        <f t="shared" si="24"/>
        <v>0.17</v>
      </c>
      <c r="P35" s="253">
        <f t="shared" si="24"/>
        <v>6.6666666666666666E-2</v>
      </c>
      <c r="Q35" s="253">
        <f t="shared" si="24"/>
        <v>9.3333333333333338E-2</v>
      </c>
      <c r="R35" s="253">
        <f t="shared" si="24"/>
        <v>0.21999999999999997</v>
      </c>
      <c r="S35" s="253">
        <f t="shared" si="24"/>
        <v>0.03</v>
      </c>
      <c r="T35" s="253">
        <f t="shared" si="24"/>
        <v>0.31</v>
      </c>
      <c r="U35" s="253">
        <f t="shared" si="24"/>
        <v>0.08</v>
      </c>
      <c r="V35" s="253">
        <f t="shared" si="24"/>
        <v>0</v>
      </c>
      <c r="W35" s="253">
        <f t="shared" si="24"/>
        <v>0.30333333333333334</v>
      </c>
      <c r="X35" s="253">
        <f t="shared" si="24"/>
        <v>0.65</v>
      </c>
      <c r="Y35" s="253">
        <f t="shared" si="24"/>
        <v>7.3333333333333348E-2</v>
      </c>
      <c r="Z35" s="253">
        <f t="shared" si="24"/>
        <v>0.29000000000000004</v>
      </c>
      <c r="AA35" s="253">
        <f t="shared" si="24"/>
        <v>5.3333333333333337E-2</v>
      </c>
      <c r="AB35" s="253">
        <f t="shared" si="24"/>
        <v>0.01</v>
      </c>
      <c r="AC35" s="253">
        <f t="shared" si="24"/>
        <v>4.3333333333333335E-2</v>
      </c>
      <c r="AD35" s="253">
        <f t="shared" si="24"/>
        <v>3.3333333333333335E-3</v>
      </c>
      <c r="AE35" s="253">
        <f t="shared" si="24"/>
        <v>3.3333333333333333E-2</v>
      </c>
      <c r="AF35" s="253">
        <f t="shared" si="24"/>
        <v>6.6666666666666671E-3</v>
      </c>
      <c r="AG35" s="253">
        <f t="shared" si="24"/>
        <v>0.01</v>
      </c>
      <c r="AH35" s="253">
        <f t="shared" si="24"/>
        <v>0</v>
      </c>
      <c r="AI35" s="253">
        <f t="shared" si="24"/>
        <v>0.01</v>
      </c>
      <c r="AJ35" s="253">
        <f t="shared" si="24"/>
        <v>0</v>
      </c>
      <c r="AK35" s="253">
        <f t="shared" si="24"/>
        <v>0.01</v>
      </c>
      <c r="AL35" s="253">
        <f t="shared" si="24"/>
        <v>0</v>
      </c>
      <c r="AM35" s="253">
        <f t="shared" si="24"/>
        <v>0.01</v>
      </c>
      <c r="AN35" s="271">
        <f t="shared" si="24"/>
        <v>5.3333333333333337E-2</v>
      </c>
      <c r="AO35" s="284"/>
      <c r="AP35" s="253" t="str">
        <f t="shared" ref="AP35:BB35" si="25">IF(ISERROR(AVERAGE(AP32:AP34)), "DL", AVERAGE(AP32:AP34))</f>
        <v>DL</v>
      </c>
      <c r="AQ35" s="253">
        <f t="shared" si="25"/>
        <v>92.193333333333342</v>
      </c>
      <c r="AR35" s="253">
        <f t="shared" si="25"/>
        <v>0.47666666666666663</v>
      </c>
      <c r="AS35" s="253" t="str">
        <f t="shared" si="25"/>
        <v>DL</v>
      </c>
      <c r="AT35" s="253">
        <f t="shared" si="25"/>
        <v>381.84333333333331</v>
      </c>
      <c r="AU35" s="253">
        <f t="shared" si="25"/>
        <v>1.2999981549401003</v>
      </c>
      <c r="AV35" s="253">
        <f t="shared" si="25"/>
        <v>1136.2</v>
      </c>
      <c r="AW35" s="253">
        <f t="shared" si="25"/>
        <v>0.96</v>
      </c>
      <c r="AX35" s="253">
        <f t="shared" si="25"/>
        <v>7.3566666666666665</v>
      </c>
      <c r="AY35" s="253">
        <f t="shared" si="25"/>
        <v>20.21</v>
      </c>
      <c r="AZ35" s="253">
        <f t="shared" si="25"/>
        <v>60.413333333333334</v>
      </c>
      <c r="BA35" s="253">
        <f t="shared" si="25"/>
        <v>45.533333333333331</v>
      </c>
      <c r="BB35" s="271">
        <f t="shared" si="25"/>
        <v>407.09999999999997</v>
      </c>
    </row>
    <row r="36" spans="1:54" s="246" customFormat="1">
      <c r="A36" s="248"/>
      <c r="B36" s="248"/>
      <c r="C36" s="248"/>
      <c r="D36" s="248"/>
      <c r="E36" s="247"/>
      <c r="F36" s="304" t="s">
        <v>184</v>
      </c>
      <c r="G36" s="249">
        <f>IF(ISERROR(STDEV(G32:G34)), "-", STDEV(G32:G34))</f>
        <v>1.154700538379248E-2</v>
      </c>
      <c r="H36" s="249">
        <f t="shared" ref="H36:AN36" si="26">IF(ISERROR(STDEV(H32:H34)), "-", STDEV(H32:H34))</f>
        <v>0.87001915687721121</v>
      </c>
      <c r="I36" s="249">
        <f t="shared" si="26"/>
        <v>0.15132745950421553</v>
      </c>
      <c r="J36" s="249">
        <f t="shared" si="26"/>
        <v>6.4291005073286278E-2</v>
      </c>
      <c r="K36" s="249">
        <f t="shared" si="26"/>
        <v>5.773502691896258E-3</v>
      </c>
      <c r="L36" s="249">
        <f t="shared" si="26"/>
        <v>1.1547005383792509E-2</v>
      </c>
      <c r="M36" s="249">
        <f t="shared" si="26"/>
        <v>1.0000000000000009E-2</v>
      </c>
      <c r="N36" s="249">
        <f t="shared" si="26"/>
        <v>5.7735026918962561E-2</v>
      </c>
      <c r="O36" s="249">
        <f t="shared" si="26"/>
        <v>2.645751311064589E-2</v>
      </c>
      <c r="P36" s="249">
        <f t="shared" si="26"/>
        <v>1.154700538379248E-2</v>
      </c>
      <c r="Q36" s="249">
        <f t="shared" si="26"/>
        <v>1.5275252316519364E-2</v>
      </c>
      <c r="R36" s="249">
        <f t="shared" si="26"/>
        <v>1.999999999999999E-2</v>
      </c>
      <c r="S36" s="249">
        <f t="shared" si="26"/>
        <v>0</v>
      </c>
      <c r="T36" s="249">
        <f t="shared" si="26"/>
        <v>0</v>
      </c>
      <c r="U36" s="249">
        <f t="shared" si="26"/>
        <v>0</v>
      </c>
      <c r="V36" s="249">
        <f t="shared" si="26"/>
        <v>0</v>
      </c>
      <c r="W36" s="249">
        <f t="shared" si="26"/>
        <v>4.0414518843273635E-2</v>
      </c>
      <c r="X36" s="249">
        <f t="shared" si="26"/>
        <v>7.8102496759066553E-2</v>
      </c>
      <c r="Y36" s="249">
        <f t="shared" si="26"/>
        <v>5.7735026918962545E-3</v>
      </c>
      <c r="Z36" s="249">
        <f t="shared" si="26"/>
        <v>3.4641016151377546E-2</v>
      </c>
      <c r="AA36" s="249">
        <f t="shared" si="26"/>
        <v>5.7735026918962545E-3</v>
      </c>
      <c r="AB36" s="249">
        <f t="shared" si="26"/>
        <v>0</v>
      </c>
      <c r="AC36" s="249">
        <f t="shared" si="26"/>
        <v>5.773502691896258E-3</v>
      </c>
      <c r="AD36" s="249">
        <f t="shared" si="26"/>
        <v>5.773502691896258E-3</v>
      </c>
      <c r="AE36" s="249">
        <f t="shared" si="26"/>
        <v>5.773502691896258E-3</v>
      </c>
      <c r="AF36" s="249">
        <f t="shared" si="26"/>
        <v>5.773502691896258E-3</v>
      </c>
      <c r="AG36" s="249">
        <f t="shared" si="26"/>
        <v>0</v>
      </c>
      <c r="AH36" s="249">
        <f t="shared" si="26"/>
        <v>0</v>
      </c>
      <c r="AI36" s="249">
        <f t="shared" si="26"/>
        <v>0</v>
      </c>
      <c r="AJ36" s="249">
        <f t="shared" si="26"/>
        <v>0</v>
      </c>
      <c r="AK36" s="249">
        <f t="shared" si="26"/>
        <v>0</v>
      </c>
      <c r="AL36" s="249">
        <f t="shared" si="26"/>
        <v>0</v>
      </c>
      <c r="AM36" s="249">
        <f t="shared" si="26"/>
        <v>0</v>
      </c>
      <c r="AN36" s="272">
        <f t="shared" si="26"/>
        <v>5.7735026918962545E-3</v>
      </c>
      <c r="AO36" s="285"/>
      <c r="AP36" s="249" t="str">
        <f t="shared" ref="AP36:BB36" si="27">IF(ISERROR(STDEV(AP32:AP34)), "-", STDEV(AP32:AP34))</f>
        <v>-</v>
      </c>
      <c r="AQ36" s="249">
        <f t="shared" si="27"/>
        <v>8.9965400756809455</v>
      </c>
      <c r="AR36" s="249">
        <f t="shared" si="27"/>
        <v>4.9328828623162485E-2</v>
      </c>
      <c r="AS36" s="249" t="str">
        <f t="shared" si="27"/>
        <v>-</v>
      </c>
      <c r="AT36" s="249">
        <f t="shared" si="27"/>
        <v>3.5892942667512253</v>
      </c>
      <c r="AU36" s="249">
        <f t="shared" si="27"/>
        <v>0.19501978737678907</v>
      </c>
      <c r="AV36" s="249">
        <f t="shared" si="27"/>
        <v>112.52343889163717</v>
      </c>
      <c r="AW36" s="249">
        <f t="shared" si="27"/>
        <v>0.2051828452868325</v>
      </c>
      <c r="AX36" s="249">
        <f t="shared" si="27"/>
        <v>0.87871117742596949</v>
      </c>
      <c r="AY36" s="249">
        <f t="shared" si="27"/>
        <v>2.2224535990656813</v>
      </c>
      <c r="AZ36" s="249">
        <f t="shared" si="27"/>
        <v>3.1616662273765272</v>
      </c>
      <c r="BA36" s="249">
        <f t="shared" si="27"/>
        <v>3.1579159794607152</v>
      </c>
      <c r="BB36" s="272">
        <f t="shared" si="27"/>
        <v>52.627651477146763</v>
      </c>
    </row>
    <row r="37" spans="1:54" s="246" customFormat="1">
      <c r="A37" s="248"/>
      <c r="B37" s="248"/>
      <c r="C37" s="248"/>
      <c r="D37" s="248"/>
      <c r="E37" s="247"/>
      <c r="F37" s="304" t="s">
        <v>186</v>
      </c>
      <c r="G37" s="249">
        <f>IF(ISERROR(G36/SQRT(2)), "-", G36/SQRT(2))</f>
        <v>8.1649658092772352E-3</v>
      </c>
      <c r="H37" s="249">
        <f t="shared" ref="H37:AN37" si="28">IF(ISERROR(H36/SQRT(2)), "-", H36/SQRT(2))</f>
        <v>0.61519644559007869</v>
      </c>
      <c r="I37" s="249">
        <f t="shared" si="28"/>
        <v>0.10700467279516346</v>
      </c>
      <c r="J37" s="249">
        <f t="shared" si="28"/>
        <v>4.5460605656619454E-2</v>
      </c>
      <c r="K37" s="249">
        <f t="shared" si="28"/>
        <v>4.0824829046386298E-3</v>
      </c>
      <c r="L37" s="249">
        <f t="shared" si="28"/>
        <v>8.164965809277256E-3</v>
      </c>
      <c r="M37" s="249">
        <f t="shared" si="28"/>
        <v>7.0710678118654814E-3</v>
      </c>
      <c r="N37" s="249">
        <f t="shared" si="28"/>
        <v>4.0824829046386291E-2</v>
      </c>
      <c r="O37" s="249">
        <f t="shared" si="28"/>
        <v>1.8708286933869694E-2</v>
      </c>
      <c r="P37" s="249">
        <f t="shared" si="28"/>
        <v>8.1649658092772352E-3</v>
      </c>
      <c r="Q37" s="249">
        <f t="shared" si="28"/>
        <v>1.080123449734636E-2</v>
      </c>
      <c r="R37" s="249">
        <f t="shared" si="28"/>
        <v>1.4142135623730942E-2</v>
      </c>
      <c r="S37" s="249">
        <f t="shared" si="28"/>
        <v>0</v>
      </c>
      <c r="T37" s="249">
        <f t="shared" si="28"/>
        <v>0</v>
      </c>
      <c r="U37" s="249">
        <f t="shared" si="28"/>
        <v>0</v>
      </c>
      <c r="V37" s="249">
        <f t="shared" si="28"/>
        <v>0</v>
      </c>
      <c r="W37" s="249">
        <f t="shared" si="28"/>
        <v>2.857738033247029E-2</v>
      </c>
      <c r="X37" s="249">
        <f t="shared" si="28"/>
        <v>5.5226805085936304E-2</v>
      </c>
      <c r="Y37" s="249">
        <f t="shared" si="28"/>
        <v>4.082482904638628E-3</v>
      </c>
      <c r="Z37" s="249">
        <f t="shared" si="28"/>
        <v>2.4494897427831779E-2</v>
      </c>
      <c r="AA37" s="249">
        <f t="shared" si="28"/>
        <v>4.082482904638628E-3</v>
      </c>
      <c r="AB37" s="249">
        <f t="shared" si="28"/>
        <v>0</v>
      </c>
      <c r="AC37" s="249">
        <f t="shared" si="28"/>
        <v>4.0824829046386298E-3</v>
      </c>
      <c r="AD37" s="249">
        <f t="shared" si="28"/>
        <v>4.0824829046386298E-3</v>
      </c>
      <c r="AE37" s="249">
        <f t="shared" si="28"/>
        <v>4.0824829046386298E-3</v>
      </c>
      <c r="AF37" s="249">
        <f t="shared" si="28"/>
        <v>4.0824829046386298E-3</v>
      </c>
      <c r="AG37" s="249">
        <f t="shared" si="28"/>
        <v>0</v>
      </c>
      <c r="AH37" s="249">
        <f t="shared" si="28"/>
        <v>0</v>
      </c>
      <c r="AI37" s="249">
        <f t="shared" si="28"/>
        <v>0</v>
      </c>
      <c r="AJ37" s="249">
        <f t="shared" si="28"/>
        <v>0</v>
      </c>
      <c r="AK37" s="249">
        <f t="shared" si="28"/>
        <v>0</v>
      </c>
      <c r="AL37" s="249">
        <f t="shared" si="28"/>
        <v>0</v>
      </c>
      <c r="AM37" s="249">
        <f t="shared" si="28"/>
        <v>0</v>
      </c>
      <c r="AN37" s="272">
        <f t="shared" si="28"/>
        <v>4.082482904638628E-3</v>
      </c>
      <c r="AO37" s="285"/>
      <c r="AP37" s="249" t="str">
        <f t="shared" ref="AP37:BB37" si="29">IF(ISERROR(AP36/SQRT(2)), "-", AP36/SQRT(2))</f>
        <v>-</v>
      </c>
      <c r="AQ37" s="249">
        <f t="shared" si="29"/>
        <v>6.3615144947305318</v>
      </c>
      <c r="AR37" s="249">
        <f t="shared" si="29"/>
        <v>3.4880749227427253E-2</v>
      </c>
      <c r="AS37" s="249" t="str">
        <f t="shared" si="29"/>
        <v>-</v>
      </c>
      <c r="AT37" s="249">
        <f t="shared" si="29"/>
        <v>2.538014315693788</v>
      </c>
      <c r="AU37" s="249">
        <f t="shared" si="29"/>
        <v>0.13789981411968621</v>
      </c>
      <c r="AV37" s="249">
        <f t="shared" si="29"/>
        <v>79.566086682706725</v>
      </c>
      <c r="AW37" s="249">
        <f t="shared" si="29"/>
        <v>0.14508618128546949</v>
      </c>
      <c r="AX37" s="249">
        <f t="shared" si="29"/>
        <v>0.62134263226231845</v>
      </c>
      <c r="AY37" s="249">
        <f t="shared" si="29"/>
        <v>1.5715120107717917</v>
      </c>
      <c r="AZ37" s="249">
        <f t="shared" si="29"/>
        <v>2.2356356292264312</v>
      </c>
      <c r="BA37" s="249">
        <f t="shared" si="29"/>
        <v>2.2329838034940299</v>
      </c>
      <c r="BB37" s="272">
        <f t="shared" si="29"/>
        <v>37.213369237412699</v>
      </c>
    </row>
    <row r="38" spans="1:54" s="246" customFormat="1">
      <c r="A38" s="248"/>
      <c r="B38" s="248"/>
      <c r="C38" s="248"/>
      <c r="D38" s="248"/>
      <c r="E38" s="247"/>
      <c r="F38" s="301"/>
      <c r="G38" s="249"/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72"/>
      <c r="AO38" s="282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72"/>
    </row>
    <row r="39" spans="1:54" s="246" customFormat="1">
      <c r="A39" s="248" t="s">
        <v>283</v>
      </c>
      <c r="B39" s="248">
        <v>5</v>
      </c>
      <c r="C39" s="248">
        <v>1</v>
      </c>
      <c r="D39" s="248">
        <v>1</v>
      </c>
      <c r="E39" s="247" t="s">
        <v>263</v>
      </c>
      <c r="F39" s="301" t="s">
        <v>284</v>
      </c>
      <c r="G39" s="249">
        <v>0.09</v>
      </c>
      <c r="H39" s="249">
        <v>17.3</v>
      </c>
      <c r="I39" s="249">
        <v>5.53</v>
      </c>
      <c r="J39" s="249">
        <v>0.81</v>
      </c>
      <c r="K39" s="249">
        <v>0.03</v>
      </c>
      <c r="L39" s="249">
        <v>0.08</v>
      </c>
      <c r="M39" s="249">
        <v>0.5</v>
      </c>
      <c r="N39" s="249">
        <v>0.32</v>
      </c>
      <c r="O39" s="249">
        <v>0.18</v>
      </c>
      <c r="P39" s="249">
        <v>0.01</v>
      </c>
      <c r="Q39" s="249">
        <v>0.02</v>
      </c>
      <c r="R39" s="249">
        <v>0.63</v>
      </c>
      <c r="S39" s="249">
        <v>7.0000000000000007E-2</v>
      </c>
      <c r="T39" s="249">
        <v>0.08</v>
      </c>
      <c r="U39" s="249">
        <v>0.03</v>
      </c>
      <c r="V39" s="249">
        <v>0.01</v>
      </c>
      <c r="W39" s="249">
        <v>0.09</v>
      </c>
      <c r="X39" s="249">
        <v>0.09</v>
      </c>
      <c r="Y39" s="249">
        <v>0.01</v>
      </c>
      <c r="Z39" s="249">
        <v>0.02</v>
      </c>
      <c r="AA39" s="249">
        <v>0</v>
      </c>
      <c r="AB39" s="249">
        <v>0</v>
      </c>
      <c r="AC39" s="249">
        <v>0</v>
      </c>
      <c r="AD39" s="249">
        <v>0</v>
      </c>
      <c r="AE39" s="249">
        <v>0</v>
      </c>
      <c r="AF39" s="249">
        <v>0</v>
      </c>
      <c r="AG39" s="249">
        <v>0</v>
      </c>
      <c r="AH39" s="249">
        <v>0</v>
      </c>
      <c r="AI39" s="249">
        <v>0</v>
      </c>
      <c r="AJ39" s="249">
        <v>0</v>
      </c>
      <c r="AK39" s="249">
        <v>0.03</v>
      </c>
      <c r="AL39" s="249">
        <v>0.01</v>
      </c>
      <c r="AM39" s="249">
        <v>0.03</v>
      </c>
      <c r="AN39" s="272">
        <v>0.02</v>
      </c>
      <c r="AO39" s="282"/>
      <c r="AP39" s="249">
        <v>0.15</v>
      </c>
      <c r="AQ39" s="249">
        <v>153.65</v>
      </c>
      <c r="AR39" s="249">
        <v>0.39</v>
      </c>
      <c r="AS39" s="249">
        <v>0.06</v>
      </c>
      <c r="AT39" s="249">
        <v>214.49</v>
      </c>
      <c r="AU39" s="249">
        <v>1.0990099009900991</v>
      </c>
      <c r="AV39" s="249">
        <v>1545.42</v>
      </c>
      <c r="AW39" s="249">
        <v>0.86</v>
      </c>
      <c r="AX39" s="249">
        <v>18.53</v>
      </c>
      <c r="AY39" s="249">
        <v>23.7</v>
      </c>
      <c r="AZ39" s="249">
        <v>47.08</v>
      </c>
      <c r="BA39" s="249">
        <v>58.72</v>
      </c>
      <c r="BB39" s="272">
        <v>586.04</v>
      </c>
    </row>
    <row r="40" spans="1:54" s="246" customFormat="1">
      <c r="A40" s="248" t="s">
        <v>283</v>
      </c>
      <c r="B40" s="248">
        <v>5</v>
      </c>
      <c r="C40" s="248">
        <v>2</v>
      </c>
      <c r="D40" s="248">
        <v>1</v>
      </c>
      <c r="E40" s="247" t="s">
        <v>263</v>
      </c>
      <c r="F40" s="301" t="s">
        <v>285</v>
      </c>
      <c r="G40" s="249">
        <v>0.11</v>
      </c>
      <c r="H40" s="249">
        <v>21.88</v>
      </c>
      <c r="I40" s="249">
        <v>5.88</v>
      </c>
      <c r="J40" s="249">
        <v>1</v>
      </c>
      <c r="K40" s="249">
        <v>0.03</v>
      </c>
      <c r="L40" s="249">
        <v>0.11</v>
      </c>
      <c r="M40" s="249">
        <v>0.55000000000000004</v>
      </c>
      <c r="N40" s="249">
        <v>0.42</v>
      </c>
      <c r="O40" s="249">
        <v>0.23</v>
      </c>
      <c r="P40" s="249">
        <v>0.01</v>
      </c>
      <c r="Q40" s="249">
        <v>0.02</v>
      </c>
      <c r="R40" s="249">
        <v>0.76</v>
      </c>
      <c r="S40" s="249">
        <v>7.0000000000000007E-2</v>
      </c>
      <c r="T40" s="249">
        <v>7.0000000000000007E-2</v>
      </c>
      <c r="U40" s="249">
        <v>0.03</v>
      </c>
      <c r="V40" s="249">
        <v>0</v>
      </c>
      <c r="W40" s="249">
        <v>0.11</v>
      </c>
      <c r="X40" s="249">
        <v>0.12</v>
      </c>
      <c r="Y40" s="249">
        <v>0.01</v>
      </c>
      <c r="Z40" s="249">
        <v>0.03</v>
      </c>
      <c r="AA40" s="249">
        <v>0</v>
      </c>
      <c r="AB40" s="249">
        <v>0</v>
      </c>
      <c r="AC40" s="249">
        <v>0</v>
      </c>
      <c r="AD40" s="249">
        <v>0</v>
      </c>
      <c r="AE40" s="249">
        <v>0</v>
      </c>
      <c r="AF40" s="249">
        <v>0</v>
      </c>
      <c r="AG40" s="249">
        <v>0</v>
      </c>
      <c r="AH40" s="249">
        <v>0</v>
      </c>
      <c r="AI40" s="249">
        <v>0</v>
      </c>
      <c r="AJ40" s="249">
        <v>0</v>
      </c>
      <c r="AK40" s="249">
        <v>0.03</v>
      </c>
      <c r="AL40" s="249">
        <v>0.01</v>
      </c>
      <c r="AM40" s="249">
        <v>0.02</v>
      </c>
      <c r="AN40" s="272">
        <v>0.02</v>
      </c>
      <c r="AO40" s="282"/>
      <c r="AP40" s="249">
        <v>0.41</v>
      </c>
      <c r="AQ40" s="249">
        <v>179.18</v>
      </c>
      <c r="AR40" s="249">
        <v>0.38</v>
      </c>
      <c r="AS40" s="249">
        <v>0.12</v>
      </c>
      <c r="AT40" s="249">
        <v>212.76</v>
      </c>
      <c r="AU40" s="249">
        <v>1.4383561643835616</v>
      </c>
      <c r="AV40" s="249">
        <v>1761.63</v>
      </c>
      <c r="AW40" s="249">
        <v>1.56</v>
      </c>
      <c r="AX40" s="249">
        <v>22.34</v>
      </c>
      <c r="AY40" s="249">
        <v>28.94</v>
      </c>
      <c r="AZ40" s="249">
        <v>50.67</v>
      </c>
      <c r="BA40" s="249">
        <v>68.45</v>
      </c>
      <c r="BB40" s="272">
        <v>709.46</v>
      </c>
    </row>
    <row r="41" spans="1:54" s="233" customFormat="1">
      <c r="A41" s="251" t="s">
        <v>283</v>
      </c>
      <c r="B41" s="251">
        <v>5</v>
      </c>
      <c r="C41" s="251">
        <v>3</v>
      </c>
      <c r="D41" s="251">
        <v>1</v>
      </c>
      <c r="E41" s="250" t="s">
        <v>263</v>
      </c>
      <c r="F41" s="302" t="s">
        <v>286</v>
      </c>
      <c r="G41" s="252">
        <v>0.08</v>
      </c>
      <c r="H41" s="252">
        <v>18.600000000000001</v>
      </c>
      <c r="I41" s="252">
        <v>5.21</v>
      </c>
      <c r="J41" s="252">
        <v>0.65</v>
      </c>
      <c r="K41" s="252">
        <v>0.02</v>
      </c>
      <c r="L41" s="252">
        <v>7.0000000000000007E-2</v>
      </c>
      <c r="M41" s="252">
        <v>0.45</v>
      </c>
      <c r="N41" s="252">
        <v>0.25</v>
      </c>
      <c r="O41" s="252">
        <v>0.15</v>
      </c>
      <c r="P41" s="252">
        <v>0.01</v>
      </c>
      <c r="Q41" s="252">
        <v>0.02</v>
      </c>
      <c r="R41" s="252">
        <v>0.62</v>
      </c>
      <c r="S41" s="252">
        <v>7.0000000000000007E-2</v>
      </c>
      <c r="T41" s="252">
        <v>7.0000000000000007E-2</v>
      </c>
      <c r="U41" s="252">
        <v>0.03</v>
      </c>
      <c r="V41" s="252">
        <v>0</v>
      </c>
      <c r="W41" s="252">
        <v>0.09</v>
      </c>
      <c r="X41" s="252">
        <v>0.1</v>
      </c>
      <c r="Y41" s="252">
        <v>0.01</v>
      </c>
      <c r="Z41" s="252">
        <v>0.03</v>
      </c>
      <c r="AA41" s="252">
        <v>0</v>
      </c>
      <c r="AB41" s="252">
        <v>0</v>
      </c>
      <c r="AC41" s="252">
        <v>0</v>
      </c>
      <c r="AD41" s="252">
        <v>0</v>
      </c>
      <c r="AE41" s="252">
        <v>0</v>
      </c>
      <c r="AF41" s="252">
        <v>0</v>
      </c>
      <c r="AG41" s="252">
        <v>0</v>
      </c>
      <c r="AH41" s="252">
        <v>0</v>
      </c>
      <c r="AI41" s="252">
        <v>0</v>
      </c>
      <c r="AJ41" s="252">
        <v>0</v>
      </c>
      <c r="AK41" s="252">
        <v>0.02</v>
      </c>
      <c r="AL41" s="252">
        <v>0.01</v>
      </c>
      <c r="AM41" s="252">
        <v>0.01</v>
      </c>
      <c r="AN41" s="334">
        <v>0.02</v>
      </c>
      <c r="AO41" s="283"/>
      <c r="AP41" s="252" t="s">
        <v>188</v>
      </c>
      <c r="AQ41" s="252">
        <v>121.24</v>
      </c>
      <c r="AR41" s="252">
        <v>0.3</v>
      </c>
      <c r="AS41" s="252" t="s">
        <v>188</v>
      </c>
      <c r="AT41" s="252">
        <v>211.86</v>
      </c>
      <c r="AU41" s="252">
        <v>1.2413793103448276</v>
      </c>
      <c r="AV41" s="252">
        <v>1222.8800000000001</v>
      </c>
      <c r="AW41" s="252">
        <v>0.8</v>
      </c>
      <c r="AX41" s="252">
        <v>19.8</v>
      </c>
      <c r="AY41" s="252">
        <v>16.399999999999999</v>
      </c>
      <c r="AZ41" s="252">
        <v>41.05</v>
      </c>
      <c r="BA41" s="252">
        <v>48.09</v>
      </c>
      <c r="BB41" s="334">
        <v>469.06</v>
      </c>
    </row>
    <row r="42" spans="1:54" s="246" customFormat="1">
      <c r="A42" s="248"/>
      <c r="B42" s="248"/>
      <c r="C42" s="248"/>
      <c r="D42" s="248"/>
      <c r="E42" s="247"/>
      <c r="F42" s="303" t="s">
        <v>183</v>
      </c>
      <c r="G42" s="253">
        <f>IF(ISERROR(AVERAGE(G39:G41)), "DL", AVERAGE(G39:G41))</f>
        <v>9.3333333333333338E-2</v>
      </c>
      <c r="H42" s="253">
        <f t="shared" ref="H42:AN42" si="30">IF(ISERROR(AVERAGE(H39:H41)), "DL", AVERAGE(H39:H41))</f>
        <v>19.260000000000002</v>
      </c>
      <c r="I42" s="253">
        <f t="shared" si="30"/>
        <v>5.54</v>
      </c>
      <c r="J42" s="253">
        <f t="shared" si="30"/>
        <v>0.82</v>
      </c>
      <c r="K42" s="253">
        <f t="shared" si="30"/>
        <v>2.6666666666666668E-2</v>
      </c>
      <c r="L42" s="253">
        <f t="shared" si="30"/>
        <v>8.666666666666667E-2</v>
      </c>
      <c r="M42" s="253">
        <f t="shared" si="30"/>
        <v>0.5</v>
      </c>
      <c r="N42" s="253">
        <f t="shared" si="30"/>
        <v>0.33</v>
      </c>
      <c r="O42" s="253">
        <f t="shared" si="30"/>
        <v>0.18666666666666668</v>
      </c>
      <c r="P42" s="253">
        <f t="shared" si="30"/>
        <v>0.01</v>
      </c>
      <c r="Q42" s="253">
        <f t="shared" si="30"/>
        <v>0.02</v>
      </c>
      <c r="R42" s="253">
        <f t="shared" si="30"/>
        <v>0.67</v>
      </c>
      <c r="S42" s="253">
        <f t="shared" si="30"/>
        <v>7.0000000000000007E-2</v>
      </c>
      <c r="T42" s="253">
        <f t="shared" si="30"/>
        <v>7.3333333333333348E-2</v>
      </c>
      <c r="U42" s="253">
        <f t="shared" si="30"/>
        <v>0.03</v>
      </c>
      <c r="V42" s="253">
        <f t="shared" si="30"/>
        <v>3.3333333333333335E-3</v>
      </c>
      <c r="W42" s="253">
        <f t="shared" si="30"/>
        <v>9.6666666666666679E-2</v>
      </c>
      <c r="X42" s="253">
        <f t="shared" si="30"/>
        <v>0.10333333333333333</v>
      </c>
      <c r="Y42" s="253">
        <f t="shared" si="30"/>
        <v>0.01</v>
      </c>
      <c r="Z42" s="253">
        <f t="shared" si="30"/>
        <v>2.6666666666666668E-2</v>
      </c>
      <c r="AA42" s="253">
        <f t="shared" si="30"/>
        <v>0</v>
      </c>
      <c r="AB42" s="253">
        <f t="shared" si="30"/>
        <v>0</v>
      </c>
      <c r="AC42" s="253">
        <f t="shared" si="30"/>
        <v>0</v>
      </c>
      <c r="AD42" s="253">
        <f t="shared" si="30"/>
        <v>0</v>
      </c>
      <c r="AE42" s="253">
        <f t="shared" si="30"/>
        <v>0</v>
      </c>
      <c r="AF42" s="253">
        <f t="shared" si="30"/>
        <v>0</v>
      </c>
      <c r="AG42" s="253">
        <f t="shared" si="30"/>
        <v>0</v>
      </c>
      <c r="AH42" s="253">
        <f t="shared" si="30"/>
        <v>0</v>
      </c>
      <c r="AI42" s="253">
        <f t="shared" si="30"/>
        <v>0</v>
      </c>
      <c r="AJ42" s="253">
        <f t="shared" si="30"/>
        <v>0</v>
      </c>
      <c r="AK42" s="253">
        <f t="shared" si="30"/>
        <v>2.6666666666666668E-2</v>
      </c>
      <c r="AL42" s="253">
        <f t="shared" si="30"/>
        <v>0.01</v>
      </c>
      <c r="AM42" s="253">
        <f t="shared" si="30"/>
        <v>0.02</v>
      </c>
      <c r="AN42" s="271">
        <f t="shared" si="30"/>
        <v>0.02</v>
      </c>
      <c r="AO42" s="284"/>
      <c r="AP42" s="253">
        <f t="shared" ref="AP42:BB42" si="31">IF(ISERROR(AVERAGE(AP39:AP41)), "DL", AVERAGE(AP39:AP41))</f>
        <v>0.27999999999999997</v>
      </c>
      <c r="AQ42" s="253">
        <f t="shared" si="31"/>
        <v>151.35666666666668</v>
      </c>
      <c r="AR42" s="253">
        <f t="shared" si="31"/>
        <v>0.35666666666666669</v>
      </c>
      <c r="AS42" s="253">
        <f t="shared" si="31"/>
        <v>0.09</v>
      </c>
      <c r="AT42" s="253">
        <f t="shared" si="31"/>
        <v>213.03666666666666</v>
      </c>
      <c r="AU42" s="253">
        <f t="shared" si="31"/>
        <v>1.2595817919061627</v>
      </c>
      <c r="AV42" s="253">
        <f t="shared" si="31"/>
        <v>1509.9766666666667</v>
      </c>
      <c r="AW42" s="253">
        <f t="shared" si="31"/>
        <v>1.0733333333333333</v>
      </c>
      <c r="AX42" s="253">
        <f t="shared" si="31"/>
        <v>20.223333333333333</v>
      </c>
      <c r="AY42" s="253">
        <f t="shared" si="31"/>
        <v>23.013333333333332</v>
      </c>
      <c r="AZ42" s="253">
        <f t="shared" si="31"/>
        <v>46.266666666666673</v>
      </c>
      <c r="BA42" s="253">
        <f t="shared" si="31"/>
        <v>58.419999999999995</v>
      </c>
      <c r="BB42" s="271">
        <f t="shared" si="31"/>
        <v>588.18666666666661</v>
      </c>
    </row>
    <row r="43" spans="1:54" s="246" customFormat="1">
      <c r="A43" s="248"/>
      <c r="B43" s="248"/>
      <c r="C43" s="248"/>
      <c r="D43" s="248"/>
      <c r="E43" s="247"/>
      <c r="F43" s="304" t="s">
        <v>184</v>
      </c>
      <c r="G43" s="249">
        <f>IF(ISERROR(STDEV(G39:G41)), "-", STDEV(G39:G41))</f>
        <v>1.5275252316519364E-2</v>
      </c>
      <c r="H43" s="249">
        <f t="shared" ref="H43:AN43" si="32">IF(ISERROR(STDEV(H39:H41)), "-", STDEV(H39:H41))</f>
        <v>2.3602542235954149</v>
      </c>
      <c r="I43" s="249">
        <f t="shared" si="32"/>
        <v>0.33511192160232073</v>
      </c>
      <c r="J43" s="249">
        <f t="shared" si="32"/>
        <v>0.17521415467935281</v>
      </c>
      <c r="K43" s="249">
        <f t="shared" si="32"/>
        <v>5.7735026918962588E-3</v>
      </c>
      <c r="L43" s="249">
        <f t="shared" si="32"/>
        <v>2.0816659994661306E-2</v>
      </c>
      <c r="M43" s="249">
        <f t="shared" si="32"/>
        <v>5.0000000000000017E-2</v>
      </c>
      <c r="N43" s="249">
        <f t="shared" si="32"/>
        <v>8.5440037453175313E-2</v>
      </c>
      <c r="O43" s="249">
        <f t="shared" si="32"/>
        <v>4.0414518843273725E-2</v>
      </c>
      <c r="P43" s="249">
        <f t="shared" si="32"/>
        <v>0</v>
      </c>
      <c r="Q43" s="249">
        <f t="shared" si="32"/>
        <v>0</v>
      </c>
      <c r="R43" s="249">
        <f t="shared" si="32"/>
        <v>7.8102496759066553E-2</v>
      </c>
      <c r="S43" s="249">
        <f t="shared" si="32"/>
        <v>0</v>
      </c>
      <c r="T43" s="249">
        <f t="shared" si="32"/>
        <v>5.7735026918962545E-3</v>
      </c>
      <c r="U43" s="249">
        <f t="shared" si="32"/>
        <v>0</v>
      </c>
      <c r="V43" s="249">
        <f t="shared" si="32"/>
        <v>5.773502691896258E-3</v>
      </c>
      <c r="W43" s="249">
        <f t="shared" si="32"/>
        <v>1.1547005383792518E-2</v>
      </c>
      <c r="X43" s="249">
        <f t="shared" si="32"/>
        <v>1.527525231651942E-2</v>
      </c>
      <c r="Y43" s="249">
        <f t="shared" si="32"/>
        <v>0</v>
      </c>
      <c r="Z43" s="249">
        <f t="shared" si="32"/>
        <v>5.7735026918962398E-3</v>
      </c>
      <c r="AA43" s="249">
        <f t="shared" si="32"/>
        <v>0</v>
      </c>
      <c r="AB43" s="249">
        <f t="shared" si="32"/>
        <v>0</v>
      </c>
      <c r="AC43" s="249">
        <f t="shared" si="32"/>
        <v>0</v>
      </c>
      <c r="AD43" s="249">
        <f t="shared" si="32"/>
        <v>0</v>
      </c>
      <c r="AE43" s="249">
        <f t="shared" si="32"/>
        <v>0</v>
      </c>
      <c r="AF43" s="249">
        <f t="shared" si="32"/>
        <v>0</v>
      </c>
      <c r="AG43" s="249">
        <f t="shared" si="32"/>
        <v>0</v>
      </c>
      <c r="AH43" s="249">
        <f t="shared" si="32"/>
        <v>0</v>
      </c>
      <c r="AI43" s="249">
        <f t="shared" si="32"/>
        <v>0</v>
      </c>
      <c r="AJ43" s="249">
        <f t="shared" si="32"/>
        <v>0</v>
      </c>
      <c r="AK43" s="249">
        <f t="shared" si="32"/>
        <v>5.7735026918962588E-3</v>
      </c>
      <c r="AL43" s="249">
        <f t="shared" si="32"/>
        <v>0</v>
      </c>
      <c r="AM43" s="249">
        <f t="shared" si="32"/>
        <v>9.9999999999999915E-3</v>
      </c>
      <c r="AN43" s="272">
        <f t="shared" si="32"/>
        <v>0</v>
      </c>
      <c r="AO43" s="285"/>
      <c r="AP43" s="249">
        <f t="shared" ref="AP43:BB43" si="33">IF(ISERROR(STDEV(AP39:AP41)), "-", STDEV(AP39:AP41))</f>
        <v>0.18384776310850234</v>
      </c>
      <c r="AQ43" s="249">
        <f t="shared" si="33"/>
        <v>29.037999816332547</v>
      </c>
      <c r="AR43" s="249">
        <f t="shared" si="33"/>
        <v>4.9328828623162291E-2</v>
      </c>
      <c r="AS43" s="249">
        <f t="shared" si="33"/>
        <v>4.2426406871192847E-2</v>
      </c>
      <c r="AT43" s="249">
        <f t="shared" si="33"/>
        <v>1.3366500414593692</v>
      </c>
      <c r="AU43" s="249">
        <f t="shared" si="33"/>
        <v>0.17040384200780095</v>
      </c>
      <c r="AV43" s="249">
        <f t="shared" si="33"/>
        <v>271.11817171361554</v>
      </c>
      <c r="AW43" s="249">
        <f t="shared" si="33"/>
        <v>0.42253205006642264</v>
      </c>
      <c r="AX43" s="249">
        <f t="shared" si="33"/>
        <v>1.9399570441979717</v>
      </c>
      <c r="AY43" s="249">
        <f t="shared" si="33"/>
        <v>6.2981372907657009</v>
      </c>
      <c r="AZ43" s="249">
        <f t="shared" si="33"/>
        <v>4.861299551903107</v>
      </c>
      <c r="BA43" s="249">
        <f t="shared" si="33"/>
        <v>10.183314784489406</v>
      </c>
      <c r="BB43" s="272">
        <f t="shared" si="33"/>
        <v>120.21437573490687</v>
      </c>
    </row>
    <row r="44" spans="1:54" s="246" customFormat="1">
      <c r="A44" s="248"/>
      <c r="B44" s="248"/>
      <c r="C44" s="248"/>
      <c r="D44" s="248"/>
      <c r="E44" s="247"/>
      <c r="F44" s="304" t="s">
        <v>186</v>
      </c>
      <c r="G44" s="249">
        <f>IF(ISERROR(G43/SQRT(2)), "-", G43/SQRT(2))</f>
        <v>1.080123449734636E-2</v>
      </c>
      <c r="H44" s="249">
        <f t="shared" ref="H44:AN44" si="34">IF(ISERROR(H43/SQRT(2)), "-", H43/SQRT(2))</f>
        <v>1.6689517668285077</v>
      </c>
      <c r="I44" s="249">
        <f t="shared" si="34"/>
        <v>0.23695991222145565</v>
      </c>
      <c r="J44" s="249">
        <f t="shared" si="34"/>
        <v>0.12389511693363901</v>
      </c>
      <c r="K44" s="249">
        <f t="shared" si="34"/>
        <v>4.0824829046386306E-3</v>
      </c>
      <c r="L44" s="249">
        <f t="shared" si="34"/>
        <v>1.4719601443879729E-2</v>
      </c>
      <c r="M44" s="249">
        <f t="shared" si="34"/>
        <v>3.5355339059327383E-2</v>
      </c>
      <c r="N44" s="249">
        <f t="shared" si="34"/>
        <v>6.0415229867972854E-2</v>
      </c>
      <c r="O44" s="249">
        <f t="shared" si="34"/>
        <v>2.8577380332470353E-2</v>
      </c>
      <c r="P44" s="249">
        <f t="shared" si="34"/>
        <v>0</v>
      </c>
      <c r="Q44" s="249">
        <f t="shared" si="34"/>
        <v>0</v>
      </c>
      <c r="R44" s="249">
        <f t="shared" si="34"/>
        <v>5.5226805085936304E-2</v>
      </c>
      <c r="S44" s="249">
        <f t="shared" si="34"/>
        <v>0</v>
      </c>
      <c r="T44" s="249">
        <f t="shared" si="34"/>
        <v>4.082482904638628E-3</v>
      </c>
      <c r="U44" s="249">
        <f t="shared" si="34"/>
        <v>0</v>
      </c>
      <c r="V44" s="249">
        <f t="shared" si="34"/>
        <v>4.0824829046386298E-3</v>
      </c>
      <c r="W44" s="249">
        <f t="shared" si="34"/>
        <v>8.1649658092772612E-3</v>
      </c>
      <c r="X44" s="249">
        <f t="shared" si="34"/>
        <v>1.08012344973464E-2</v>
      </c>
      <c r="Y44" s="249">
        <f t="shared" si="34"/>
        <v>0</v>
      </c>
      <c r="Z44" s="249">
        <f t="shared" si="34"/>
        <v>4.0824829046386176E-3</v>
      </c>
      <c r="AA44" s="249">
        <f t="shared" si="34"/>
        <v>0</v>
      </c>
      <c r="AB44" s="249">
        <f t="shared" si="34"/>
        <v>0</v>
      </c>
      <c r="AC44" s="249">
        <f t="shared" si="34"/>
        <v>0</v>
      </c>
      <c r="AD44" s="249">
        <f t="shared" si="34"/>
        <v>0</v>
      </c>
      <c r="AE44" s="249">
        <f t="shared" si="34"/>
        <v>0</v>
      </c>
      <c r="AF44" s="249">
        <f t="shared" si="34"/>
        <v>0</v>
      </c>
      <c r="AG44" s="249">
        <f t="shared" si="34"/>
        <v>0</v>
      </c>
      <c r="AH44" s="249">
        <f t="shared" si="34"/>
        <v>0</v>
      </c>
      <c r="AI44" s="249">
        <f t="shared" si="34"/>
        <v>0</v>
      </c>
      <c r="AJ44" s="249">
        <f t="shared" si="34"/>
        <v>0</v>
      </c>
      <c r="AK44" s="249">
        <f t="shared" si="34"/>
        <v>4.0824829046386306E-3</v>
      </c>
      <c r="AL44" s="249">
        <f t="shared" si="34"/>
        <v>0</v>
      </c>
      <c r="AM44" s="249">
        <f t="shared" si="34"/>
        <v>7.0710678118654684E-3</v>
      </c>
      <c r="AN44" s="272">
        <f t="shared" si="34"/>
        <v>0</v>
      </c>
      <c r="AO44" s="285"/>
      <c r="AP44" s="249">
        <f t="shared" ref="AP44:BB44" si="35">IF(ISERROR(AP43/SQRT(2)), "-", AP43/SQRT(2))</f>
        <v>0.12999999999999998</v>
      </c>
      <c r="AQ44" s="249">
        <f t="shared" si="35"/>
        <v>20.532966582222464</v>
      </c>
      <c r="AR44" s="249">
        <f t="shared" si="35"/>
        <v>3.4880749227427121E-2</v>
      </c>
      <c r="AS44" s="249">
        <f t="shared" si="35"/>
        <v>2.9999999999999995E-2</v>
      </c>
      <c r="AT44" s="249">
        <f t="shared" si="35"/>
        <v>0.94515430838919978</v>
      </c>
      <c r="AU44" s="249">
        <f t="shared" si="35"/>
        <v>0.12049371222395712</v>
      </c>
      <c r="AV44" s="249">
        <f t="shared" si="35"/>
        <v>191.70949772159634</v>
      </c>
      <c r="AW44" s="249">
        <f t="shared" si="35"/>
        <v>0.29877527787062125</v>
      </c>
      <c r="AX44" s="249">
        <f t="shared" si="35"/>
        <v>1.3717567811629965</v>
      </c>
      <c r="AY44" s="249">
        <f t="shared" si="35"/>
        <v>4.4534555871442976</v>
      </c>
      <c r="AZ44" s="249">
        <f t="shared" si="35"/>
        <v>3.4374578785298118</v>
      </c>
      <c r="BA44" s="249">
        <f t="shared" si="35"/>
        <v>7.200690939069684</v>
      </c>
      <c r="BB44" s="272">
        <f t="shared" si="35"/>
        <v>85.004400278260192</v>
      </c>
    </row>
    <row r="45" spans="1:54" s="246" customFormat="1">
      <c r="A45" s="248"/>
      <c r="B45" s="248"/>
      <c r="C45" s="248"/>
      <c r="D45" s="248"/>
      <c r="E45" s="247"/>
      <c r="F45" s="301"/>
      <c r="G45" s="249"/>
      <c r="H45" s="249"/>
      <c r="I45" s="249"/>
      <c r="J45" s="249"/>
      <c r="K45" s="249"/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49"/>
      <c r="AC45" s="249"/>
      <c r="AD45" s="249"/>
      <c r="AE45" s="249"/>
      <c r="AF45" s="249"/>
      <c r="AG45" s="249"/>
      <c r="AH45" s="249"/>
      <c r="AI45" s="249"/>
      <c r="AJ45" s="249"/>
      <c r="AK45" s="249"/>
      <c r="AL45" s="249"/>
      <c r="AM45" s="249"/>
      <c r="AN45" s="272"/>
      <c r="AO45" s="282"/>
      <c r="AP45" s="249"/>
      <c r="AQ45" s="249"/>
      <c r="AR45" s="249"/>
      <c r="AS45" s="249"/>
      <c r="AT45" s="249"/>
      <c r="AU45" s="249"/>
      <c r="AV45" s="249"/>
      <c r="AW45" s="249"/>
      <c r="AX45" s="249"/>
      <c r="AY45" s="249"/>
      <c r="AZ45" s="249"/>
      <c r="BA45" s="249"/>
      <c r="BB45" s="272"/>
    </row>
    <row r="46" spans="1:54" s="246" customFormat="1">
      <c r="A46" s="248" t="s">
        <v>221</v>
      </c>
      <c r="B46" s="248">
        <v>6</v>
      </c>
      <c r="C46" s="248">
        <v>1</v>
      </c>
      <c r="D46" s="248">
        <v>1</v>
      </c>
      <c r="E46" s="247" t="s">
        <v>263</v>
      </c>
      <c r="F46" s="301" t="s">
        <v>287</v>
      </c>
      <c r="G46" s="249">
        <v>0.17</v>
      </c>
      <c r="H46" s="249">
        <v>16.579999999999998</v>
      </c>
      <c r="I46" s="249">
        <v>6.67</v>
      </c>
      <c r="J46" s="249">
        <v>1.4</v>
      </c>
      <c r="K46" s="249">
        <v>0.06</v>
      </c>
      <c r="L46" s="249">
        <v>0.2</v>
      </c>
      <c r="M46" s="249">
        <v>0.28000000000000003</v>
      </c>
      <c r="N46" s="249">
        <v>1.0900000000000001</v>
      </c>
      <c r="O46" s="249">
        <v>0.52</v>
      </c>
      <c r="P46" s="249">
        <v>0.16</v>
      </c>
      <c r="Q46" s="249">
        <v>0.16</v>
      </c>
      <c r="R46" s="249">
        <v>0.49</v>
      </c>
      <c r="S46" s="249">
        <v>0.06</v>
      </c>
      <c r="T46" s="249">
        <v>0.14000000000000001</v>
      </c>
      <c r="U46" s="249">
        <v>0.03</v>
      </c>
      <c r="V46" s="249">
        <v>0</v>
      </c>
      <c r="W46" s="249">
        <v>0.7</v>
      </c>
      <c r="X46" s="249">
        <v>1.64</v>
      </c>
      <c r="Y46" s="249">
        <v>0.2</v>
      </c>
      <c r="Z46" s="249">
        <v>0.7</v>
      </c>
      <c r="AA46" s="249">
        <v>0.12</v>
      </c>
      <c r="AB46" s="249">
        <v>0.03</v>
      </c>
      <c r="AC46" s="249">
        <v>0.09</v>
      </c>
      <c r="AD46" s="249">
        <v>0.01</v>
      </c>
      <c r="AE46" s="249">
        <v>0.06</v>
      </c>
      <c r="AF46" s="249">
        <v>0.01</v>
      </c>
      <c r="AG46" s="249">
        <v>0.02</v>
      </c>
      <c r="AH46" s="249">
        <v>0</v>
      </c>
      <c r="AI46" s="249">
        <v>0.02</v>
      </c>
      <c r="AJ46" s="249">
        <v>0</v>
      </c>
      <c r="AK46" s="249">
        <v>0.02</v>
      </c>
      <c r="AL46" s="249">
        <v>0.01</v>
      </c>
      <c r="AM46" s="249">
        <v>0.01</v>
      </c>
      <c r="AN46" s="272">
        <v>0.09</v>
      </c>
      <c r="AO46" s="282"/>
      <c r="AP46" s="249">
        <v>1.88</v>
      </c>
      <c r="AQ46" s="249">
        <v>270.48</v>
      </c>
      <c r="AR46" s="249">
        <v>0.84</v>
      </c>
      <c r="AS46" s="249">
        <v>0.6</v>
      </c>
      <c r="AT46" s="249">
        <v>202.77</v>
      </c>
      <c r="AU46" s="249">
        <v>3.0776892430278879</v>
      </c>
      <c r="AV46" s="249">
        <v>3110.95</v>
      </c>
      <c r="AW46" s="249">
        <v>1.67</v>
      </c>
      <c r="AX46" s="249">
        <v>16.399999999999999</v>
      </c>
      <c r="AY46" s="249">
        <v>34.450000000000003</v>
      </c>
      <c r="AZ46" s="249">
        <v>99.59</v>
      </c>
      <c r="BA46" s="249">
        <v>119.07</v>
      </c>
      <c r="BB46" s="272">
        <v>1349.55</v>
      </c>
    </row>
    <row r="47" spans="1:54" s="246" customFormat="1">
      <c r="A47" s="248" t="s">
        <v>221</v>
      </c>
      <c r="B47" s="248">
        <v>6</v>
      </c>
      <c r="C47" s="248">
        <v>2</v>
      </c>
      <c r="D47" s="248">
        <v>1</v>
      </c>
      <c r="E47" s="247" t="s">
        <v>263</v>
      </c>
      <c r="F47" s="301" t="s">
        <v>288</v>
      </c>
      <c r="G47" s="249">
        <v>0.18</v>
      </c>
      <c r="H47" s="249">
        <v>17.32</v>
      </c>
      <c r="I47" s="249">
        <v>6.74</v>
      </c>
      <c r="J47" s="249">
        <v>1.46</v>
      </c>
      <c r="K47" s="249">
        <v>0.06</v>
      </c>
      <c r="L47" s="249">
        <v>0.21</v>
      </c>
      <c r="M47" s="249">
        <v>0.28999999999999998</v>
      </c>
      <c r="N47" s="249">
        <v>1.1399999999999999</v>
      </c>
      <c r="O47" s="249">
        <v>0.54</v>
      </c>
      <c r="P47" s="249">
        <v>0.17</v>
      </c>
      <c r="Q47" s="249">
        <v>0.17</v>
      </c>
      <c r="R47" s="249">
        <v>0.51</v>
      </c>
      <c r="S47" s="249">
        <v>0.06</v>
      </c>
      <c r="T47" s="249">
        <v>0.14000000000000001</v>
      </c>
      <c r="U47" s="249">
        <v>0.03</v>
      </c>
      <c r="V47" s="249">
        <v>0</v>
      </c>
      <c r="W47" s="249">
        <v>0.74</v>
      </c>
      <c r="X47" s="249">
        <v>1.75</v>
      </c>
      <c r="Y47" s="249">
        <v>0.21</v>
      </c>
      <c r="Z47" s="249">
        <v>0.75</v>
      </c>
      <c r="AA47" s="249">
        <v>0.13</v>
      </c>
      <c r="AB47" s="249">
        <v>0.03</v>
      </c>
      <c r="AC47" s="249">
        <v>0.1</v>
      </c>
      <c r="AD47" s="249">
        <v>0.01</v>
      </c>
      <c r="AE47" s="249">
        <v>0.06</v>
      </c>
      <c r="AF47" s="249">
        <v>0.01</v>
      </c>
      <c r="AG47" s="249">
        <v>0.03</v>
      </c>
      <c r="AH47" s="249">
        <v>0</v>
      </c>
      <c r="AI47" s="249">
        <v>0.02</v>
      </c>
      <c r="AJ47" s="249">
        <v>0</v>
      </c>
      <c r="AK47" s="249">
        <v>0.02</v>
      </c>
      <c r="AL47" s="249">
        <v>0.01</v>
      </c>
      <c r="AM47" s="249">
        <v>0.01</v>
      </c>
      <c r="AN47" s="272">
        <v>0.1</v>
      </c>
      <c r="AO47" s="282"/>
      <c r="AP47" s="249">
        <v>1.99</v>
      </c>
      <c r="AQ47" s="249">
        <v>280.2</v>
      </c>
      <c r="AR47" s="249">
        <v>0.82</v>
      </c>
      <c r="AS47" s="249">
        <v>0.61</v>
      </c>
      <c r="AT47" s="249">
        <v>203.22</v>
      </c>
      <c r="AU47" s="249">
        <v>3.2748538011695905</v>
      </c>
      <c r="AV47" s="249">
        <v>3178.77</v>
      </c>
      <c r="AW47" s="249">
        <v>1.2</v>
      </c>
      <c r="AX47" s="249">
        <v>17.079999999999998</v>
      </c>
      <c r="AY47" s="249">
        <v>36.14</v>
      </c>
      <c r="AZ47" s="249">
        <v>102.57</v>
      </c>
      <c r="BA47" s="249">
        <v>122.08</v>
      </c>
      <c r="BB47" s="272">
        <v>1383.39</v>
      </c>
    </row>
    <row r="48" spans="1:54" s="233" customFormat="1">
      <c r="A48" s="251" t="s">
        <v>221</v>
      </c>
      <c r="B48" s="251">
        <v>6</v>
      </c>
      <c r="C48" s="251">
        <v>3</v>
      </c>
      <c r="D48" s="251">
        <v>1</v>
      </c>
      <c r="E48" s="250" t="s">
        <v>263</v>
      </c>
      <c r="F48" s="302" t="s">
        <v>289</v>
      </c>
      <c r="G48" s="252">
        <v>0.14000000000000001</v>
      </c>
      <c r="H48" s="252">
        <v>11.85</v>
      </c>
      <c r="I48" s="252">
        <v>5.48</v>
      </c>
      <c r="J48" s="252">
        <v>1.1100000000000001</v>
      </c>
      <c r="K48" s="252">
        <v>0.05</v>
      </c>
      <c r="L48" s="252">
        <v>0.16</v>
      </c>
      <c r="M48" s="252">
        <v>0.24</v>
      </c>
      <c r="N48" s="252">
        <v>0.86</v>
      </c>
      <c r="O48" s="252">
        <v>0.39</v>
      </c>
      <c r="P48" s="252">
        <v>0.11</v>
      </c>
      <c r="Q48" s="252">
        <v>0.11</v>
      </c>
      <c r="R48" s="252">
        <v>0.37</v>
      </c>
      <c r="S48" s="252">
        <v>0.04</v>
      </c>
      <c r="T48" s="252">
        <v>0.13</v>
      </c>
      <c r="U48" s="252">
        <v>0.04</v>
      </c>
      <c r="V48" s="252">
        <v>0</v>
      </c>
      <c r="W48" s="252">
        <v>0.49</v>
      </c>
      <c r="X48" s="252">
        <v>1.1299999999999999</v>
      </c>
      <c r="Y48" s="252">
        <v>0.14000000000000001</v>
      </c>
      <c r="Z48" s="252">
        <v>0.49</v>
      </c>
      <c r="AA48" s="252">
        <v>0.09</v>
      </c>
      <c r="AB48" s="252">
        <v>0.02</v>
      </c>
      <c r="AC48" s="252">
        <v>0.06</v>
      </c>
      <c r="AD48" s="252">
        <v>0.01</v>
      </c>
      <c r="AE48" s="252">
        <v>0.04</v>
      </c>
      <c r="AF48" s="252">
        <v>0.01</v>
      </c>
      <c r="AG48" s="252">
        <v>0.02</v>
      </c>
      <c r="AH48" s="252">
        <v>0</v>
      </c>
      <c r="AI48" s="252">
        <v>0.01</v>
      </c>
      <c r="AJ48" s="252">
        <v>0</v>
      </c>
      <c r="AK48" s="252">
        <v>0.02</v>
      </c>
      <c r="AL48" s="252">
        <v>0.01</v>
      </c>
      <c r="AM48" s="252">
        <v>0.01</v>
      </c>
      <c r="AN48" s="334">
        <v>0.06</v>
      </c>
      <c r="AO48" s="283"/>
      <c r="AP48" s="252">
        <v>1.08</v>
      </c>
      <c r="AQ48" s="252">
        <v>213.87</v>
      </c>
      <c r="AR48" s="252">
        <v>0.6</v>
      </c>
      <c r="AS48" s="252">
        <v>0.39</v>
      </c>
      <c r="AT48" s="252">
        <v>197.97</v>
      </c>
      <c r="AU48" s="252">
        <v>1.71</v>
      </c>
      <c r="AV48" s="252">
        <v>2417.52</v>
      </c>
      <c r="AW48" s="252">
        <v>1.29</v>
      </c>
      <c r="AX48" s="252">
        <v>11.52</v>
      </c>
      <c r="AY48" s="252">
        <v>25.38</v>
      </c>
      <c r="AZ48" s="252">
        <v>81</v>
      </c>
      <c r="BA48" s="252">
        <v>90.96</v>
      </c>
      <c r="BB48" s="334">
        <v>1005.06</v>
      </c>
    </row>
    <row r="49" spans="1:54" s="246" customFormat="1">
      <c r="A49" s="248"/>
      <c r="B49" s="248"/>
      <c r="C49" s="248"/>
      <c r="D49" s="248"/>
      <c r="E49" s="247"/>
      <c r="F49" s="303" t="s">
        <v>183</v>
      </c>
      <c r="G49" s="253">
        <f>IF(ISERROR(AVERAGE(G46:G48)), "DL", AVERAGE(G46:G48))</f>
        <v>0.16333333333333333</v>
      </c>
      <c r="H49" s="253">
        <f t="shared" ref="H49:AN49" si="36">IF(ISERROR(AVERAGE(H46:H48)), "DL", AVERAGE(H46:H48))</f>
        <v>15.25</v>
      </c>
      <c r="I49" s="253">
        <f t="shared" si="36"/>
        <v>6.2966666666666669</v>
      </c>
      <c r="J49" s="253">
        <f t="shared" si="36"/>
        <v>1.3233333333333333</v>
      </c>
      <c r="K49" s="253">
        <f t="shared" si="36"/>
        <v>5.6666666666666664E-2</v>
      </c>
      <c r="L49" s="253">
        <f t="shared" si="36"/>
        <v>0.19000000000000003</v>
      </c>
      <c r="M49" s="253">
        <f t="shared" si="36"/>
        <v>0.27</v>
      </c>
      <c r="N49" s="253">
        <f t="shared" si="36"/>
        <v>1.03</v>
      </c>
      <c r="O49" s="253">
        <f t="shared" si="36"/>
        <v>0.48333333333333339</v>
      </c>
      <c r="P49" s="253">
        <f t="shared" si="36"/>
        <v>0.14666666666666667</v>
      </c>
      <c r="Q49" s="253">
        <f t="shared" si="36"/>
        <v>0.14666666666666667</v>
      </c>
      <c r="R49" s="253">
        <f t="shared" si="36"/>
        <v>0.45666666666666672</v>
      </c>
      <c r="S49" s="253">
        <f t="shared" si="36"/>
        <v>5.3333333333333337E-2</v>
      </c>
      <c r="T49" s="253">
        <f t="shared" si="36"/>
        <v>0.13666666666666669</v>
      </c>
      <c r="U49" s="253">
        <f t="shared" si="36"/>
        <v>3.3333333333333333E-2</v>
      </c>
      <c r="V49" s="253">
        <f t="shared" si="36"/>
        <v>0</v>
      </c>
      <c r="W49" s="253">
        <f t="shared" si="36"/>
        <v>0.64333333333333331</v>
      </c>
      <c r="X49" s="253">
        <f t="shared" si="36"/>
        <v>1.5066666666666666</v>
      </c>
      <c r="Y49" s="253">
        <f t="shared" si="36"/>
        <v>0.18333333333333335</v>
      </c>
      <c r="Z49" s="253">
        <f t="shared" si="36"/>
        <v>0.64666666666666661</v>
      </c>
      <c r="AA49" s="253">
        <f t="shared" si="36"/>
        <v>0.11333333333333333</v>
      </c>
      <c r="AB49" s="253">
        <f t="shared" si="36"/>
        <v>2.6666666666666668E-2</v>
      </c>
      <c r="AC49" s="253">
        <f t="shared" si="36"/>
        <v>8.3333333333333329E-2</v>
      </c>
      <c r="AD49" s="253">
        <f t="shared" si="36"/>
        <v>0.01</v>
      </c>
      <c r="AE49" s="253">
        <f t="shared" si="36"/>
        <v>5.3333333333333337E-2</v>
      </c>
      <c r="AF49" s="253">
        <f t="shared" si="36"/>
        <v>0.01</v>
      </c>
      <c r="AG49" s="253">
        <f t="shared" si="36"/>
        <v>2.3333333333333334E-2</v>
      </c>
      <c r="AH49" s="253">
        <f t="shared" si="36"/>
        <v>0</v>
      </c>
      <c r="AI49" s="253">
        <f t="shared" si="36"/>
        <v>1.6666666666666666E-2</v>
      </c>
      <c r="AJ49" s="253">
        <f t="shared" si="36"/>
        <v>0</v>
      </c>
      <c r="AK49" s="253">
        <f t="shared" si="36"/>
        <v>0.02</v>
      </c>
      <c r="AL49" s="253">
        <f t="shared" si="36"/>
        <v>0.01</v>
      </c>
      <c r="AM49" s="253">
        <f t="shared" si="36"/>
        <v>0.01</v>
      </c>
      <c r="AN49" s="271">
        <f t="shared" si="36"/>
        <v>8.3333333333333329E-2</v>
      </c>
      <c r="AO49" s="284"/>
      <c r="AP49" s="253">
        <f t="shared" ref="AP49:BB49" si="37">IF(ISERROR(AVERAGE(AP46:AP48)), "DL", AVERAGE(AP46:AP48))</f>
        <v>1.6500000000000001</v>
      </c>
      <c r="AQ49" s="253">
        <f t="shared" si="37"/>
        <v>254.85000000000002</v>
      </c>
      <c r="AR49" s="253">
        <f t="shared" si="37"/>
        <v>0.7533333333333333</v>
      </c>
      <c r="AS49" s="253">
        <f t="shared" si="37"/>
        <v>0.53333333333333333</v>
      </c>
      <c r="AT49" s="253">
        <f t="shared" si="37"/>
        <v>201.32000000000002</v>
      </c>
      <c r="AU49" s="253">
        <f t="shared" si="37"/>
        <v>2.6875143480658266</v>
      </c>
      <c r="AV49" s="253">
        <f t="shared" si="37"/>
        <v>2902.4133333333334</v>
      </c>
      <c r="AW49" s="253">
        <f t="shared" si="37"/>
        <v>1.3866666666666667</v>
      </c>
      <c r="AX49" s="253">
        <f t="shared" si="37"/>
        <v>15</v>
      </c>
      <c r="AY49" s="253">
        <f t="shared" si="37"/>
        <v>31.99</v>
      </c>
      <c r="AZ49" s="253">
        <f t="shared" si="37"/>
        <v>94.386666666666656</v>
      </c>
      <c r="BA49" s="253">
        <f t="shared" si="37"/>
        <v>110.70333333333332</v>
      </c>
      <c r="BB49" s="271">
        <f t="shared" si="37"/>
        <v>1246</v>
      </c>
    </row>
    <row r="50" spans="1:54" s="246" customFormat="1">
      <c r="A50" s="248"/>
      <c r="B50" s="248"/>
      <c r="C50" s="248"/>
      <c r="D50" s="248"/>
      <c r="E50" s="247"/>
      <c r="F50" s="304" t="s">
        <v>184</v>
      </c>
      <c r="G50" s="249">
        <f>IF(ISERROR(STDEV(G46:G48)), "-", STDEV(G46:G48))</f>
        <v>2.0816659994661514E-2</v>
      </c>
      <c r="H50" s="249">
        <f t="shared" ref="H50:AN50" si="38">IF(ISERROR(STDEV(H46:H48)), "-", STDEV(H46:H48))</f>
        <v>2.9676421617169386</v>
      </c>
      <c r="I50" s="249">
        <f t="shared" si="38"/>
        <v>0.70811957558969729</v>
      </c>
      <c r="J50" s="249">
        <f t="shared" si="38"/>
        <v>0.1871719352182204</v>
      </c>
      <c r="K50" s="249">
        <f t="shared" si="38"/>
        <v>5.7735026918962545E-3</v>
      </c>
      <c r="L50" s="249">
        <f t="shared" si="38"/>
        <v>2.6457513110645762E-2</v>
      </c>
      <c r="M50" s="249">
        <f t="shared" si="38"/>
        <v>2.6457513110645908E-2</v>
      </c>
      <c r="N50" s="249">
        <f t="shared" si="38"/>
        <v>0.14933184523068074</v>
      </c>
      <c r="O50" s="249">
        <f t="shared" si="38"/>
        <v>8.1445278152470379E-2</v>
      </c>
      <c r="P50" s="249">
        <f t="shared" si="38"/>
        <v>3.214550253664325E-2</v>
      </c>
      <c r="Q50" s="249">
        <f t="shared" si="38"/>
        <v>3.214550253664325E-2</v>
      </c>
      <c r="R50" s="249">
        <f t="shared" si="38"/>
        <v>7.5718777944003515E-2</v>
      </c>
      <c r="S50" s="249">
        <f t="shared" si="38"/>
        <v>1.1547005383792518E-2</v>
      </c>
      <c r="T50" s="249">
        <f t="shared" si="38"/>
        <v>5.7735026918962632E-3</v>
      </c>
      <c r="U50" s="249">
        <f t="shared" si="38"/>
        <v>5.7735026918962588E-3</v>
      </c>
      <c r="V50" s="249">
        <f t="shared" si="38"/>
        <v>0</v>
      </c>
      <c r="W50" s="249">
        <f t="shared" si="38"/>
        <v>0.13428824718989088</v>
      </c>
      <c r="X50" s="249">
        <f t="shared" si="38"/>
        <v>0.33080709383768281</v>
      </c>
      <c r="Y50" s="249">
        <f t="shared" si="38"/>
        <v>3.7859388972001848E-2</v>
      </c>
      <c r="Z50" s="249">
        <f t="shared" si="38"/>
        <v>0.13796134724383255</v>
      </c>
      <c r="AA50" s="249">
        <f t="shared" si="38"/>
        <v>2.0816659994661431E-2</v>
      </c>
      <c r="AB50" s="249">
        <f t="shared" si="38"/>
        <v>5.7735026918962588E-3</v>
      </c>
      <c r="AC50" s="249">
        <f t="shared" si="38"/>
        <v>2.0816659994661348E-2</v>
      </c>
      <c r="AD50" s="249">
        <f t="shared" si="38"/>
        <v>0</v>
      </c>
      <c r="AE50" s="249">
        <f t="shared" si="38"/>
        <v>1.1547005383792518E-2</v>
      </c>
      <c r="AF50" s="249">
        <f t="shared" si="38"/>
        <v>0</v>
      </c>
      <c r="AG50" s="249">
        <f t="shared" si="38"/>
        <v>5.7735026918962398E-3</v>
      </c>
      <c r="AH50" s="249">
        <f t="shared" si="38"/>
        <v>0</v>
      </c>
      <c r="AI50" s="249">
        <f t="shared" si="38"/>
        <v>5.7735026918962545E-3</v>
      </c>
      <c r="AJ50" s="249">
        <f t="shared" si="38"/>
        <v>0</v>
      </c>
      <c r="AK50" s="249">
        <f t="shared" si="38"/>
        <v>0</v>
      </c>
      <c r="AL50" s="249">
        <f t="shared" si="38"/>
        <v>0</v>
      </c>
      <c r="AM50" s="249">
        <f t="shared" si="38"/>
        <v>0</v>
      </c>
      <c r="AN50" s="272">
        <f t="shared" si="38"/>
        <v>2.0816659994661348E-2</v>
      </c>
      <c r="AO50" s="285"/>
      <c r="AP50" s="249">
        <f t="shared" ref="AP50:BB50" si="39">IF(ISERROR(STDEV(AP46:AP48)), "-", STDEV(AP46:AP48))</f>
        <v>0.49668903752750543</v>
      </c>
      <c r="AQ50" s="249">
        <f t="shared" si="39"/>
        <v>35.820942198663339</v>
      </c>
      <c r="AR50" s="249">
        <f t="shared" si="39"/>
        <v>0.13316656236958763</v>
      </c>
      <c r="AS50" s="249">
        <f t="shared" si="39"/>
        <v>0.12423096769056113</v>
      </c>
      <c r="AT50" s="249">
        <f t="shared" si="39"/>
        <v>2.9098969053902954</v>
      </c>
      <c r="AU50" s="249">
        <f t="shared" si="39"/>
        <v>0.85227295583792684</v>
      </c>
      <c r="AV50" s="249">
        <f t="shared" si="39"/>
        <v>421.2968628334811</v>
      </c>
      <c r="AW50" s="249">
        <f t="shared" si="39"/>
        <v>0.24946609656090127</v>
      </c>
      <c r="AX50" s="249">
        <f t="shared" si="39"/>
        <v>3.0328864139627769</v>
      </c>
      <c r="AY50" s="249">
        <f t="shared" si="39"/>
        <v>5.7864583295829908</v>
      </c>
      <c r="AZ50" s="249">
        <f t="shared" si="39"/>
        <v>11.688551378735397</v>
      </c>
      <c r="BA50" s="249">
        <f t="shared" si="39"/>
        <v>17.164336087752883</v>
      </c>
      <c r="BB50" s="272">
        <f t="shared" si="39"/>
        <v>209.34504794716361</v>
      </c>
    </row>
    <row r="51" spans="1:54" s="246" customFormat="1">
      <c r="A51" s="248"/>
      <c r="B51" s="248"/>
      <c r="C51" s="248"/>
      <c r="D51" s="248"/>
      <c r="E51" s="247"/>
      <c r="F51" s="304" t="s">
        <v>186</v>
      </c>
      <c r="G51" s="249">
        <f>IF(ISERROR(G50/SQRT(2)), "-", G50/SQRT(2))</f>
        <v>1.4719601443879876E-2</v>
      </c>
      <c r="H51" s="249">
        <f t="shared" ref="H51:AN51" si="40">IF(ISERROR(H50/SQRT(2)), "-", H50/SQRT(2))</f>
        <v>2.0984398966851519</v>
      </c>
      <c r="I51" s="249">
        <f t="shared" si="40"/>
        <v>0.5007161537904149</v>
      </c>
      <c r="J51" s="249">
        <f t="shared" si="40"/>
        <v>0.1323505446406128</v>
      </c>
      <c r="K51" s="249">
        <f t="shared" si="40"/>
        <v>4.082482904638628E-3</v>
      </c>
      <c r="L51" s="249">
        <f t="shared" si="40"/>
        <v>1.8708286933869604E-2</v>
      </c>
      <c r="M51" s="249">
        <f t="shared" si="40"/>
        <v>1.8708286933869708E-2</v>
      </c>
      <c r="N51" s="249">
        <f t="shared" si="40"/>
        <v>0.10559356040971433</v>
      </c>
      <c r="O51" s="249">
        <f t="shared" si="40"/>
        <v>5.7590508477236367E-2</v>
      </c>
      <c r="P51" s="249">
        <f t="shared" si="40"/>
        <v>2.2730302828309807E-2</v>
      </c>
      <c r="Q51" s="249">
        <f t="shared" si="40"/>
        <v>2.2730302828309807E-2</v>
      </c>
      <c r="R51" s="249">
        <f t="shared" si="40"/>
        <v>5.354126134736327E-2</v>
      </c>
      <c r="S51" s="249">
        <f t="shared" si="40"/>
        <v>8.1649658092772612E-3</v>
      </c>
      <c r="T51" s="249">
        <f t="shared" si="40"/>
        <v>4.0824829046386341E-3</v>
      </c>
      <c r="U51" s="249">
        <f t="shared" si="40"/>
        <v>4.0824829046386306E-3</v>
      </c>
      <c r="V51" s="249">
        <f t="shared" si="40"/>
        <v>0</v>
      </c>
      <c r="W51" s="249">
        <f t="shared" si="40"/>
        <v>9.4956130221627175E-2</v>
      </c>
      <c r="X51" s="249">
        <f t="shared" si="40"/>
        <v>0.23391593931724006</v>
      </c>
      <c r="Y51" s="249">
        <f t="shared" si="40"/>
        <v>2.6770630673681701E-2</v>
      </c>
      <c r="Z51" s="249">
        <f t="shared" si="40"/>
        <v>9.7553404177745995E-2</v>
      </c>
      <c r="AA51" s="249">
        <f t="shared" si="40"/>
        <v>1.4719601443879817E-2</v>
      </c>
      <c r="AB51" s="249">
        <f t="shared" si="40"/>
        <v>4.0824829046386306E-3</v>
      </c>
      <c r="AC51" s="249">
        <f t="shared" si="40"/>
        <v>1.4719601443879758E-2</v>
      </c>
      <c r="AD51" s="249">
        <f t="shared" si="40"/>
        <v>0</v>
      </c>
      <c r="AE51" s="249">
        <f t="shared" si="40"/>
        <v>8.1649658092772612E-3</v>
      </c>
      <c r="AF51" s="249">
        <f t="shared" si="40"/>
        <v>0</v>
      </c>
      <c r="AG51" s="249">
        <f t="shared" si="40"/>
        <v>4.0824829046386176E-3</v>
      </c>
      <c r="AH51" s="249">
        <f t="shared" si="40"/>
        <v>0</v>
      </c>
      <c r="AI51" s="249">
        <f t="shared" si="40"/>
        <v>4.082482904638628E-3</v>
      </c>
      <c r="AJ51" s="249">
        <f t="shared" si="40"/>
        <v>0</v>
      </c>
      <c r="AK51" s="249">
        <f t="shared" si="40"/>
        <v>0</v>
      </c>
      <c r="AL51" s="249">
        <f t="shared" si="40"/>
        <v>0</v>
      </c>
      <c r="AM51" s="249">
        <f t="shared" si="40"/>
        <v>0</v>
      </c>
      <c r="AN51" s="272">
        <f t="shared" si="40"/>
        <v>1.4719601443879758E-2</v>
      </c>
      <c r="AO51" s="285"/>
      <c r="AP51" s="249">
        <f t="shared" ref="AP51:BB51" si="41">IF(ISERROR(AP50/SQRT(2)), "-", AP50/SQRT(2))</f>
        <v>0.35121218657671865</v>
      </c>
      <c r="AQ51" s="249">
        <f t="shared" si="41"/>
        <v>25.329231137166204</v>
      </c>
      <c r="AR51" s="249">
        <f t="shared" si="41"/>
        <v>9.4162979278836725E-2</v>
      </c>
      <c r="AS51" s="249">
        <f t="shared" si="41"/>
        <v>8.7844559687362656E-2</v>
      </c>
      <c r="AT51" s="249">
        <f t="shared" si="41"/>
        <v>2.0576078343552271</v>
      </c>
      <c r="AU51" s="249">
        <f t="shared" si="41"/>
        <v>0.60264798649490092</v>
      </c>
      <c r="AV51" s="249">
        <f t="shared" si="41"/>
        <v>297.90186860217324</v>
      </c>
      <c r="AW51" s="249">
        <f t="shared" si="41"/>
        <v>0.17639916855435134</v>
      </c>
      <c r="AX51" s="249">
        <f t="shared" si="41"/>
        <v>2.14457454988163</v>
      </c>
      <c r="AY51" s="249">
        <f t="shared" si="41"/>
        <v>4.0916439239015148</v>
      </c>
      <c r="AZ51" s="249">
        <f t="shared" si="41"/>
        <v>8.2650539421511677</v>
      </c>
      <c r="BA51" s="249">
        <f t="shared" si="41"/>
        <v>12.137018442215037</v>
      </c>
      <c r="BB51" s="272">
        <f t="shared" si="41"/>
        <v>148.0293030112623</v>
      </c>
    </row>
    <row r="52" spans="1:54" s="246" customFormat="1">
      <c r="A52" s="248"/>
      <c r="B52" s="248"/>
      <c r="C52" s="248"/>
      <c r="D52" s="248"/>
      <c r="E52" s="247"/>
      <c r="F52" s="301"/>
      <c r="G52" s="249"/>
      <c r="H52" s="249"/>
      <c r="I52" s="249"/>
      <c r="J52" s="249"/>
      <c r="K52" s="249"/>
      <c r="L52" s="249"/>
      <c r="M52" s="249"/>
      <c r="N52" s="249"/>
      <c r="O52" s="249"/>
      <c r="P52" s="249"/>
      <c r="Q52" s="249"/>
      <c r="R52" s="249"/>
      <c r="S52" s="249"/>
      <c r="T52" s="249"/>
      <c r="U52" s="249"/>
      <c r="V52" s="249"/>
      <c r="W52" s="249"/>
      <c r="X52" s="249"/>
      <c r="Y52" s="249"/>
      <c r="Z52" s="249"/>
      <c r="AA52" s="249"/>
      <c r="AB52" s="249"/>
      <c r="AC52" s="249"/>
      <c r="AD52" s="249"/>
      <c r="AE52" s="249"/>
      <c r="AF52" s="249"/>
      <c r="AG52" s="249"/>
      <c r="AH52" s="249"/>
      <c r="AI52" s="249"/>
      <c r="AJ52" s="249"/>
      <c r="AK52" s="249"/>
      <c r="AL52" s="249"/>
      <c r="AM52" s="249"/>
      <c r="AN52" s="272"/>
      <c r="AO52" s="282"/>
      <c r="AP52" s="249"/>
      <c r="AQ52" s="249"/>
      <c r="AR52" s="249"/>
      <c r="AS52" s="249"/>
      <c r="AT52" s="249"/>
      <c r="AU52" s="249"/>
      <c r="AV52" s="249"/>
      <c r="AW52" s="249"/>
      <c r="AX52" s="249"/>
      <c r="AY52" s="249"/>
      <c r="AZ52" s="249"/>
      <c r="BA52" s="249"/>
      <c r="BB52" s="272"/>
    </row>
    <row r="53" spans="1:54" s="246" customFormat="1">
      <c r="A53" s="248" t="s">
        <v>290</v>
      </c>
      <c r="B53" s="248">
        <v>7</v>
      </c>
      <c r="C53" s="248">
        <v>1</v>
      </c>
      <c r="D53" s="248">
        <v>1</v>
      </c>
      <c r="E53" s="247" t="s">
        <v>263</v>
      </c>
      <c r="F53" s="301" t="s">
        <v>291</v>
      </c>
      <c r="G53" s="249">
        <v>0.01</v>
      </c>
      <c r="H53" s="249">
        <v>4.16</v>
      </c>
      <c r="I53" s="249">
        <v>0.97</v>
      </c>
      <c r="J53" s="249">
        <v>0.09</v>
      </c>
      <c r="K53" s="249">
        <v>0.01</v>
      </c>
      <c r="L53" s="249">
        <v>0.02</v>
      </c>
      <c r="M53" s="249">
        <v>0.1</v>
      </c>
      <c r="N53" s="249">
        <v>0.05</v>
      </c>
      <c r="O53" s="249">
        <v>0.04</v>
      </c>
      <c r="P53" s="249">
        <v>0.01</v>
      </c>
      <c r="Q53" s="249">
        <v>0</v>
      </c>
      <c r="R53" s="249">
        <v>0.06</v>
      </c>
      <c r="S53" s="249">
        <v>0.01</v>
      </c>
      <c r="T53" s="249">
        <v>0.05</v>
      </c>
      <c r="U53" s="249">
        <v>0.01</v>
      </c>
      <c r="V53" s="249">
        <v>0</v>
      </c>
      <c r="W53" s="249">
        <v>0.02</v>
      </c>
      <c r="X53" s="249">
        <v>0.02</v>
      </c>
      <c r="Y53" s="249">
        <v>0</v>
      </c>
      <c r="Z53" s="249">
        <v>0.01</v>
      </c>
      <c r="AA53" s="249">
        <v>0</v>
      </c>
      <c r="AB53" s="249">
        <v>0</v>
      </c>
      <c r="AC53" s="249">
        <v>0</v>
      </c>
      <c r="AD53" s="249">
        <v>0</v>
      </c>
      <c r="AE53" s="249">
        <v>0</v>
      </c>
      <c r="AF53" s="249">
        <v>0</v>
      </c>
      <c r="AG53" s="249">
        <v>0</v>
      </c>
      <c r="AH53" s="249">
        <v>0</v>
      </c>
      <c r="AI53" s="249">
        <v>0</v>
      </c>
      <c r="AJ53" s="249">
        <v>0</v>
      </c>
      <c r="AK53" s="249">
        <v>0</v>
      </c>
      <c r="AL53" s="249">
        <v>0.01</v>
      </c>
      <c r="AM53" s="249">
        <v>0</v>
      </c>
      <c r="AN53" s="272">
        <v>0</v>
      </c>
      <c r="AO53" s="282"/>
      <c r="AP53" s="249" t="s">
        <v>188</v>
      </c>
      <c r="AQ53" s="249">
        <v>25.58</v>
      </c>
      <c r="AR53" s="249">
        <v>2.02</v>
      </c>
      <c r="AS53" s="249" t="s">
        <v>188</v>
      </c>
      <c r="AT53" s="249">
        <v>366</v>
      </c>
      <c r="AU53" s="249">
        <v>0.17560975609756099</v>
      </c>
      <c r="AV53" s="249">
        <v>383.88</v>
      </c>
      <c r="AW53" s="249">
        <v>0.32</v>
      </c>
      <c r="AX53" s="249">
        <v>4.07</v>
      </c>
      <c r="AY53" s="249">
        <v>41.27</v>
      </c>
      <c r="AZ53" s="249">
        <v>32.869999999999997</v>
      </c>
      <c r="BA53" s="249">
        <v>40.65</v>
      </c>
      <c r="BB53" s="272">
        <v>146.63</v>
      </c>
    </row>
    <row r="54" spans="1:54" s="246" customFormat="1">
      <c r="A54" s="248" t="s">
        <v>290</v>
      </c>
      <c r="B54" s="248">
        <v>7</v>
      </c>
      <c r="C54" s="248">
        <v>2</v>
      </c>
      <c r="D54" s="248">
        <v>1</v>
      </c>
      <c r="E54" s="247" t="s">
        <v>263</v>
      </c>
      <c r="F54" s="301" t="s">
        <v>292</v>
      </c>
      <c r="G54" s="249">
        <v>0.01</v>
      </c>
      <c r="H54" s="249">
        <v>4.08</v>
      </c>
      <c r="I54" s="249">
        <v>0.96</v>
      </c>
      <c r="J54" s="249">
        <v>0.08</v>
      </c>
      <c r="K54" s="249">
        <v>0.01</v>
      </c>
      <c r="L54" s="249">
        <v>0.02</v>
      </c>
      <c r="M54" s="249">
        <v>0.1</v>
      </c>
      <c r="N54" s="249">
        <v>0.06</v>
      </c>
      <c r="O54" s="249">
        <v>0.04</v>
      </c>
      <c r="P54" s="249">
        <v>0.01</v>
      </c>
      <c r="Q54" s="249">
        <v>0</v>
      </c>
      <c r="R54" s="249">
        <v>0.06</v>
      </c>
      <c r="S54" s="249">
        <v>0.01</v>
      </c>
      <c r="T54" s="249">
        <v>0.05</v>
      </c>
      <c r="U54" s="249">
        <v>0.01</v>
      </c>
      <c r="V54" s="249">
        <v>0</v>
      </c>
      <c r="W54" s="249">
        <v>0.02</v>
      </c>
      <c r="X54" s="249">
        <v>0.02</v>
      </c>
      <c r="Y54" s="249">
        <v>0</v>
      </c>
      <c r="Z54" s="249">
        <v>0.01</v>
      </c>
      <c r="AA54" s="249">
        <v>0</v>
      </c>
      <c r="AB54" s="249">
        <v>0</v>
      </c>
      <c r="AC54" s="249">
        <v>0</v>
      </c>
      <c r="AD54" s="249">
        <v>0</v>
      </c>
      <c r="AE54" s="249">
        <v>0</v>
      </c>
      <c r="AF54" s="249">
        <v>0</v>
      </c>
      <c r="AG54" s="249">
        <v>0</v>
      </c>
      <c r="AH54" s="249">
        <v>0</v>
      </c>
      <c r="AI54" s="249">
        <v>0</v>
      </c>
      <c r="AJ54" s="249">
        <v>0</v>
      </c>
      <c r="AK54" s="249">
        <v>0</v>
      </c>
      <c r="AL54" s="249">
        <v>0</v>
      </c>
      <c r="AM54" s="249">
        <v>0</v>
      </c>
      <c r="AN54" s="272">
        <v>0</v>
      </c>
      <c r="AO54" s="282"/>
      <c r="AP54" s="249" t="s">
        <v>188</v>
      </c>
      <c r="AQ54" s="249">
        <v>24.12</v>
      </c>
      <c r="AR54" s="249">
        <v>0.53</v>
      </c>
      <c r="AS54" s="249" t="s">
        <v>188</v>
      </c>
      <c r="AT54" s="249">
        <v>356.29</v>
      </c>
      <c r="AU54" s="249">
        <v>0.32640949554896143</v>
      </c>
      <c r="AV54" s="249">
        <v>364.72</v>
      </c>
      <c r="AW54" s="249">
        <v>0.45</v>
      </c>
      <c r="AX54" s="249">
        <v>4.04</v>
      </c>
      <c r="AY54" s="249">
        <v>39.909999999999997</v>
      </c>
      <c r="AZ54" s="249">
        <v>32.14</v>
      </c>
      <c r="BA54" s="249">
        <v>39.26</v>
      </c>
      <c r="BB54" s="272">
        <v>131.38999999999999</v>
      </c>
    </row>
    <row r="55" spans="1:54" s="233" customFormat="1">
      <c r="A55" s="251" t="s">
        <v>290</v>
      </c>
      <c r="B55" s="251">
        <v>7</v>
      </c>
      <c r="C55" s="251">
        <v>3</v>
      </c>
      <c r="D55" s="251">
        <v>1</v>
      </c>
      <c r="E55" s="250" t="s">
        <v>263</v>
      </c>
      <c r="F55" s="302" t="s">
        <v>293</v>
      </c>
      <c r="G55" s="252">
        <v>0.01</v>
      </c>
      <c r="H55" s="252">
        <v>3.02</v>
      </c>
      <c r="I55" s="252">
        <v>0.84</v>
      </c>
      <c r="J55" s="252">
        <v>0.06</v>
      </c>
      <c r="K55" s="252">
        <v>0.01</v>
      </c>
      <c r="L55" s="252">
        <v>0.02</v>
      </c>
      <c r="M55" s="252">
        <v>0.09</v>
      </c>
      <c r="N55" s="252">
        <v>0.06</v>
      </c>
      <c r="O55" s="252">
        <v>0.03</v>
      </c>
      <c r="P55" s="252">
        <v>0.01</v>
      </c>
      <c r="Q55" s="252">
        <v>0</v>
      </c>
      <c r="R55" s="252">
        <v>0.05</v>
      </c>
      <c r="S55" s="252">
        <v>0.01</v>
      </c>
      <c r="T55" s="252">
        <v>0.04</v>
      </c>
      <c r="U55" s="252">
        <v>0.01</v>
      </c>
      <c r="V55" s="252">
        <v>0</v>
      </c>
      <c r="W55" s="252">
        <v>0.01</v>
      </c>
      <c r="X55" s="252">
        <v>0.02</v>
      </c>
      <c r="Y55" s="252">
        <v>0</v>
      </c>
      <c r="Z55" s="252">
        <v>0</v>
      </c>
      <c r="AA55" s="252">
        <v>0</v>
      </c>
      <c r="AB55" s="252">
        <v>0</v>
      </c>
      <c r="AC55" s="252">
        <v>0</v>
      </c>
      <c r="AD55" s="252">
        <v>0</v>
      </c>
      <c r="AE55" s="252">
        <v>0</v>
      </c>
      <c r="AF55" s="252">
        <v>0</v>
      </c>
      <c r="AG55" s="252">
        <v>0</v>
      </c>
      <c r="AH55" s="252">
        <v>0</v>
      </c>
      <c r="AI55" s="252">
        <v>0</v>
      </c>
      <c r="AJ55" s="252">
        <v>0</v>
      </c>
      <c r="AK55" s="252">
        <v>0</v>
      </c>
      <c r="AL55" s="252">
        <v>0</v>
      </c>
      <c r="AM55" s="252">
        <v>0</v>
      </c>
      <c r="AN55" s="334">
        <v>0</v>
      </c>
      <c r="AO55" s="283"/>
      <c r="AP55" s="252" t="s">
        <v>188</v>
      </c>
      <c r="AQ55" s="252">
        <v>20.89</v>
      </c>
      <c r="AR55" s="252">
        <v>0.47</v>
      </c>
      <c r="AS55" s="252" t="s">
        <v>188</v>
      </c>
      <c r="AT55" s="252">
        <v>368.55</v>
      </c>
      <c r="AU55" s="252">
        <v>0.23346303501945526</v>
      </c>
      <c r="AV55" s="252">
        <v>298.57</v>
      </c>
      <c r="AW55" s="252">
        <v>0.73</v>
      </c>
      <c r="AX55" s="252">
        <v>2.95</v>
      </c>
      <c r="AY55" s="252">
        <v>40.86</v>
      </c>
      <c r="AZ55" s="252">
        <v>30.76</v>
      </c>
      <c r="BA55" s="252">
        <v>39.92</v>
      </c>
      <c r="BB55" s="334">
        <v>103.83</v>
      </c>
    </row>
    <row r="56" spans="1:54" s="246" customFormat="1">
      <c r="A56" s="248"/>
      <c r="B56" s="248"/>
      <c r="C56" s="248"/>
      <c r="D56" s="248"/>
      <c r="E56" s="247"/>
      <c r="F56" s="303" t="s">
        <v>183</v>
      </c>
      <c r="G56" s="253">
        <f>IF(ISERROR(AVERAGE(G53:G55)), "DL", AVERAGE(G53:G55))</f>
        <v>0.01</v>
      </c>
      <c r="H56" s="253">
        <f t="shared" ref="H56:AN56" si="42">IF(ISERROR(AVERAGE(H53:H55)), "DL", AVERAGE(H53:H55))</f>
        <v>3.7533333333333334</v>
      </c>
      <c r="I56" s="253">
        <f t="shared" si="42"/>
        <v>0.92333333333333334</v>
      </c>
      <c r="J56" s="253">
        <f t="shared" si="42"/>
        <v>7.6666666666666661E-2</v>
      </c>
      <c r="K56" s="253">
        <f t="shared" si="42"/>
        <v>0.01</v>
      </c>
      <c r="L56" s="253">
        <f t="shared" si="42"/>
        <v>0.02</v>
      </c>
      <c r="M56" s="253">
        <f t="shared" si="42"/>
        <v>9.6666666666666679E-2</v>
      </c>
      <c r="N56" s="253">
        <f t="shared" si="42"/>
        <v>5.6666666666666664E-2</v>
      </c>
      <c r="O56" s="253">
        <f t="shared" si="42"/>
        <v>3.6666666666666667E-2</v>
      </c>
      <c r="P56" s="253">
        <f t="shared" si="42"/>
        <v>0.01</v>
      </c>
      <c r="Q56" s="253">
        <f t="shared" si="42"/>
        <v>0</v>
      </c>
      <c r="R56" s="253">
        <f t="shared" si="42"/>
        <v>5.6666666666666664E-2</v>
      </c>
      <c r="S56" s="253">
        <f t="shared" si="42"/>
        <v>0.01</v>
      </c>
      <c r="T56" s="253">
        <f t="shared" si="42"/>
        <v>4.6666666666666669E-2</v>
      </c>
      <c r="U56" s="253">
        <f t="shared" si="42"/>
        <v>0.01</v>
      </c>
      <c r="V56" s="253">
        <f t="shared" si="42"/>
        <v>0</v>
      </c>
      <c r="W56" s="253">
        <f t="shared" si="42"/>
        <v>1.6666666666666666E-2</v>
      </c>
      <c r="X56" s="253">
        <f t="shared" si="42"/>
        <v>0.02</v>
      </c>
      <c r="Y56" s="253">
        <f t="shared" si="42"/>
        <v>0</v>
      </c>
      <c r="Z56" s="253">
        <f t="shared" si="42"/>
        <v>6.6666666666666671E-3</v>
      </c>
      <c r="AA56" s="253">
        <f t="shared" si="42"/>
        <v>0</v>
      </c>
      <c r="AB56" s="253">
        <f t="shared" si="42"/>
        <v>0</v>
      </c>
      <c r="AC56" s="253">
        <f t="shared" si="42"/>
        <v>0</v>
      </c>
      <c r="AD56" s="253">
        <f t="shared" si="42"/>
        <v>0</v>
      </c>
      <c r="AE56" s="253">
        <f t="shared" si="42"/>
        <v>0</v>
      </c>
      <c r="AF56" s="253">
        <f t="shared" si="42"/>
        <v>0</v>
      </c>
      <c r="AG56" s="253">
        <f t="shared" si="42"/>
        <v>0</v>
      </c>
      <c r="AH56" s="253">
        <f t="shared" si="42"/>
        <v>0</v>
      </c>
      <c r="AI56" s="253">
        <f t="shared" si="42"/>
        <v>0</v>
      </c>
      <c r="AJ56" s="253">
        <f t="shared" si="42"/>
        <v>0</v>
      </c>
      <c r="AK56" s="253">
        <f t="shared" si="42"/>
        <v>0</v>
      </c>
      <c r="AL56" s="253">
        <f t="shared" si="42"/>
        <v>3.3333333333333335E-3</v>
      </c>
      <c r="AM56" s="253">
        <f t="shared" si="42"/>
        <v>0</v>
      </c>
      <c r="AN56" s="271">
        <f t="shared" si="42"/>
        <v>0</v>
      </c>
      <c r="AO56" s="284"/>
      <c r="AP56" s="253" t="str">
        <f t="shared" ref="AP56:BB56" si="43">IF(ISERROR(AVERAGE(AP53:AP55)), "DL", AVERAGE(AP53:AP55))</f>
        <v>DL</v>
      </c>
      <c r="AQ56" s="253">
        <f t="shared" si="43"/>
        <v>23.53</v>
      </c>
      <c r="AR56" s="253">
        <f t="shared" si="43"/>
        <v>1.0066666666666666</v>
      </c>
      <c r="AS56" s="253" t="str">
        <f t="shared" si="43"/>
        <v>DL</v>
      </c>
      <c r="AT56" s="253">
        <f t="shared" si="43"/>
        <v>363.61333333333329</v>
      </c>
      <c r="AU56" s="253">
        <f t="shared" si="43"/>
        <v>0.24516076222199254</v>
      </c>
      <c r="AV56" s="253">
        <f t="shared" si="43"/>
        <v>349.05666666666667</v>
      </c>
      <c r="AW56" s="253">
        <f t="shared" si="43"/>
        <v>0.5</v>
      </c>
      <c r="AX56" s="253">
        <f t="shared" si="43"/>
        <v>3.6866666666666661</v>
      </c>
      <c r="AY56" s="253">
        <f t="shared" si="43"/>
        <v>40.68</v>
      </c>
      <c r="AZ56" s="253">
        <f t="shared" si="43"/>
        <v>31.923333333333332</v>
      </c>
      <c r="BA56" s="253">
        <f t="shared" si="43"/>
        <v>39.943333333333335</v>
      </c>
      <c r="BB56" s="271">
        <f t="shared" si="43"/>
        <v>127.28333333333332</v>
      </c>
    </row>
    <row r="57" spans="1:54" s="246" customFormat="1">
      <c r="A57" s="248"/>
      <c r="B57" s="248"/>
      <c r="C57" s="248"/>
      <c r="D57" s="248"/>
      <c r="E57" s="247"/>
      <c r="F57" s="304" t="s">
        <v>184</v>
      </c>
      <c r="G57" s="249">
        <f>IF(ISERROR(STDEV(G53:G55)), "-", STDEV(G53:G55))</f>
        <v>0</v>
      </c>
      <c r="H57" s="249">
        <f t="shared" ref="H57:AN57" si="44">IF(ISERROR(STDEV(H53:H55)), "-", STDEV(H53:H55))</f>
        <v>0.63634372263214467</v>
      </c>
      <c r="I57" s="249">
        <f t="shared" si="44"/>
        <v>7.2341781380702352E-2</v>
      </c>
      <c r="J57" s="249">
        <f t="shared" si="44"/>
        <v>1.5275252316519477E-2</v>
      </c>
      <c r="K57" s="249">
        <f t="shared" si="44"/>
        <v>0</v>
      </c>
      <c r="L57" s="249">
        <f t="shared" si="44"/>
        <v>0</v>
      </c>
      <c r="M57" s="249">
        <f t="shared" si="44"/>
        <v>5.7735026918962632E-3</v>
      </c>
      <c r="N57" s="249">
        <f t="shared" si="44"/>
        <v>5.7735026918962545E-3</v>
      </c>
      <c r="O57" s="249">
        <f t="shared" si="44"/>
        <v>5.7735026918962588E-3</v>
      </c>
      <c r="P57" s="249">
        <f t="shared" si="44"/>
        <v>0</v>
      </c>
      <c r="Q57" s="249">
        <f t="shared" si="44"/>
        <v>0</v>
      </c>
      <c r="R57" s="249">
        <f t="shared" si="44"/>
        <v>5.7735026918962545E-3</v>
      </c>
      <c r="S57" s="249">
        <f t="shared" si="44"/>
        <v>0</v>
      </c>
      <c r="T57" s="249">
        <f t="shared" si="44"/>
        <v>5.7735026918962588E-3</v>
      </c>
      <c r="U57" s="249">
        <f t="shared" si="44"/>
        <v>0</v>
      </c>
      <c r="V57" s="249">
        <f t="shared" si="44"/>
        <v>0</v>
      </c>
      <c r="W57" s="249">
        <f t="shared" si="44"/>
        <v>5.7735026918962545E-3</v>
      </c>
      <c r="X57" s="249">
        <f t="shared" si="44"/>
        <v>0</v>
      </c>
      <c r="Y57" s="249">
        <f t="shared" si="44"/>
        <v>0</v>
      </c>
      <c r="Z57" s="249">
        <f t="shared" si="44"/>
        <v>5.773502691896258E-3</v>
      </c>
      <c r="AA57" s="249">
        <f t="shared" si="44"/>
        <v>0</v>
      </c>
      <c r="AB57" s="249">
        <f t="shared" si="44"/>
        <v>0</v>
      </c>
      <c r="AC57" s="249">
        <f t="shared" si="44"/>
        <v>0</v>
      </c>
      <c r="AD57" s="249">
        <f t="shared" si="44"/>
        <v>0</v>
      </c>
      <c r="AE57" s="249">
        <f t="shared" si="44"/>
        <v>0</v>
      </c>
      <c r="AF57" s="249">
        <f t="shared" si="44"/>
        <v>0</v>
      </c>
      <c r="AG57" s="249">
        <f t="shared" si="44"/>
        <v>0</v>
      </c>
      <c r="AH57" s="249">
        <f t="shared" si="44"/>
        <v>0</v>
      </c>
      <c r="AI57" s="249">
        <f t="shared" si="44"/>
        <v>0</v>
      </c>
      <c r="AJ57" s="249">
        <f t="shared" si="44"/>
        <v>0</v>
      </c>
      <c r="AK57" s="249">
        <f t="shared" si="44"/>
        <v>0</v>
      </c>
      <c r="AL57" s="249">
        <f t="shared" si="44"/>
        <v>5.773502691896258E-3</v>
      </c>
      <c r="AM57" s="249">
        <f t="shared" si="44"/>
        <v>0</v>
      </c>
      <c r="AN57" s="272">
        <f t="shared" si="44"/>
        <v>0</v>
      </c>
      <c r="AO57" s="285"/>
      <c r="AP57" s="249" t="str">
        <f t="shared" ref="AP57:BB57" si="45">IF(ISERROR(STDEV(AP53:AP55)), "-", STDEV(AP53:AP55))</f>
        <v>-</v>
      </c>
      <c r="AQ57" s="249">
        <f t="shared" si="45"/>
        <v>2.4000208332429107</v>
      </c>
      <c r="AR57" s="249">
        <f t="shared" si="45"/>
        <v>0.87808503764346979</v>
      </c>
      <c r="AS57" s="249" t="str">
        <f t="shared" si="45"/>
        <v>-</v>
      </c>
      <c r="AT57" s="249">
        <f t="shared" si="45"/>
        <v>6.4690828819341339</v>
      </c>
      <c r="AU57" s="249">
        <f t="shared" si="45"/>
        <v>7.6077381467367297E-2</v>
      </c>
      <c r="AV57" s="249">
        <f t="shared" si="45"/>
        <v>44.759960157861101</v>
      </c>
      <c r="AW57" s="249">
        <f t="shared" si="45"/>
        <v>0.20952326839756949</v>
      </c>
      <c r="AX57" s="249">
        <f t="shared" si="45"/>
        <v>0.6381483631048015</v>
      </c>
      <c r="AY57" s="249">
        <f t="shared" si="45"/>
        <v>0.69763887506359934</v>
      </c>
      <c r="AZ57" s="249">
        <f t="shared" si="45"/>
        <v>1.0715565002991345</v>
      </c>
      <c r="BA57" s="249">
        <f t="shared" si="45"/>
        <v>0.69529370292944093</v>
      </c>
      <c r="BB57" s="272">
        <f t="shared" si="45"/>
        <v>21.693513623508114</v>
      </c>
    </row>
    <row r="58" spans="1:54" s="246" customFormat="1">
      <c r="A58" s="248"/>
      <c r="B58" s="248"/>
      <c r="C58" s="248"/>
      <c r="D58" s="248"/>
      <c r="E58" s="247"/>
      <c r="F58" s="304" t="s">
        <v>186</v>
      </c>
      <c r="G58" s="249">
        <f>IF(ISERROR(G57/SQRT(2)), "-", G57/SQRT(2))</f>
        <v>0</v>
      </c>
      <c r="H58" s="249">
        <f t="shared" ref="H58:AN58" si="46">IF(ISERROR(H57/SQRT(2)), "-", H57/SQRT(2))</f>
        <v>0.44996296143868098</v>
      </c>
      <c r="I58" s="249">
        <f t="shared" si="46"/>
        <v>5.1153364177409351E-2</v>
      </c>
      <c r="J58" s="249">
        <f t="shared" si="46"/>
        <v>1.080123449734644E-2</v>
      </c>
      <c r="K58" s="249">
        <f t="shared" si="46"/>
        <v>0</v>
      </c>
      <c r="L58" s="249">
        <f t="shared" si="46"/>
        <v>0</v>
      </c>
      <c r="M58" s="249">
        <f t="shared" si="46"/>
        <v>4.0824829046386341E-3</v>
      </c>
      <c r="N58" s="249">
        <f t="shared" si="46"/>
        <v>4.082482904638628E-3</v>
      </c>
      <c r="O58" s="249">
        <f t="shared" si="46"/>
        <v>4.0824829046386306E-3</v>
      </c>
      <c r="P58" s="249">
        <f t="shared" si="46"/>
        <v>0</v>
      </c>
      <c r="Q58" s="249">
        <f t="shared" si="46"/>
        <v>0</v>
      </c>
      <c r="R58" s="249">
        <f t="shared" si="46"/>
        <v>4.082482904638628E-3</v>
      </c>
      <c r="S58" s="249">
        <f t="shared" si="46"/>
        <v>0</v>
      </c>
      <c r="T58" s="249">
        <f t="shared" si="46"/>
        <v>4.0824829046386306E-3</v>
      </c>
      <c r="U58" s="249">
        <f t="shared" si="46"/>
        <v>0</v>
      </c>
      <c r="V58" s="249">
        <f t="shared" si="46"/>
        <v>0</v>
      </c>
      <c r="W58" s="249">
        <f t="shared" si="46"/>
        <v>4.082482904638628E-3</v>
      </c>
      <c r="X58" s="249">
        <f t="shared" si="46"/>
        <v>0</v>
      </c>
      <c r="Y58" s="249">
        <f t="shared" si="46"/>
        <v>0</v>
      </c>
      <c r="Z58" s="249">
        <f t="shared" si="46"/>
        <v>4.0824829046386298E-3</v>
      </c>
      <c r="AA58" s="249">
        <f t="shared" si="46"/>
        <v>0</v>
      </c>
      <c r="AB58" s="249">
        <f t="shared" si="46"/>
        <v>0</v>
      </c>
      <c r="AC58" s="249">
        <f t="shared" si="46"/>
        <v>0</v>
      </c>
      <c r="AD58" s="249">
        <f t="shared" si="46"/>
        <v>0</v>
      </c>
      <c r="AE58" s="249">
        <f t="shared" si="46"/>
        <v>0</v>
      </c>
      <c r="AF58" s="249">
        <f t="shared" si="46"/>
        <v>0</v>
      </c>
      <c r="AG58" s="249">
        <f t="shared" si="46"/>
        <v>0</v>
      </c>
      <c r="AH58" s="249">
        <f t="shared" si="46"/>
        <v>0</v>
      </c>
      <c r="AI58" s="249">
        <f t="shared" si="46"/>
        <v>0</v>
      </c>
      <c r="AJ58" s="249">
        <f t="shared" si="46"/>
        <v>0</v>
      </c>
      <c r="AK58" s="249">
        <f t="shared" si="46"/>
        <v>0</v>
      </c>
      <c r="AL58" s="249">
        <f t="shared" si="46"/>
        <v>4.0824829046386298E-3</v>
      </c>
      <c r="AM58" s="249">
        <f t="shared" si="46"/>
        <v>0</v>
      </c>
      <c r="AN58" s="272">
        <f t="shared" si="46"/>
        <v>0</v>
      </c>
      <c r="AO58" s="285"/>
      <c r="AP58" s="249" t="str">
        <f t="shared" ref="AP58:BB58" si="47">IF(ISERROR(AP57/SQRT(2)), "-", AP57/SQRT(2))</f>
        <v>-</v>
      </c>
      <c r="AQ58" s="249">
        <f t="shared" si="47"/>
        <v>1.6970710061750502</v>
      </c>
      <c r="AR58" s="249">
        <f t="shared" si="47"/>
        <v>0.62089988457614231</v>
      </c>
      <c r="AS58" s="249" t="str">
        <f t="shared" si="47"/>
        <v>-</v>
      </c>
      <c r="AT58" s="249">
        <f t="shared" si="47"/>
        <v>4.5743323738734398</v>
      </c>
      <c r="AU58" s="249">
        <f t="shared" si="47"/>
        <v>5.3794832330491191E-2</v>
      </c>
      <c r="AV58" s="249">
        <f t="shared" si="47"/>
        <v>31.650071353263272</v>
      </c>
      <c r="AW58" s="249">
        <f t="shared" si="47"/>
        <v>0.14815532390029043</v>
      </c>
      <c r="AX58" s="249">
        <f t="shared" si="47"/>
        <v>0.4512390349545003</v>
      </c>
      <c r="AY58" s="249">
        <f t="shared" si="47"/>
        <v>0.49330517937682566</v>
      </c>
      <c r="AZ58" s="249">
        <f t="shared" si="47"/>
        <v>0.75770486778604274</v>
      </c>
      <c r="BA58" s="249">
        <f t="shared" si="47"/>
        <v>0.49164689225771252</v>
      </c>
      <c r="BB58" s="272">
        <f t="shared" si="47"/>
        <v>15.339630590945339</v>
      </c>
    </row>
    <row r="59" spans="1:54" s="246" customFormat="1">
      <c r="A59" s="248"/>
      <c r="B59" s="248"/>
      <c r="C59" s="248"/>
      <c r="D59" s="248"/>
      <c r="E59" s="247"/>
      <c r="F59" s="301"/>
      <c r="G59" s="249"/>
      <c r="H59" s="249"/>
      <c r="I59" s="249"/>
      <c r="J59" s="249"/>
      <c r="K59" s="249"/>
      <c r="L59" s="249"/>
      <c r="M59" s="249"/>
      <c r="N59" s="249"/>
      <c r="O59" s="249"/>
      <c r="P59" s="249"/>
      <c r="Q59" s="249"/>
      <c r="R59" s="249"/>
      <c r="S59" s="249"/>
      <c r="T59" s="249"/>
      <c r="U59" s="249"/>
      <c r="V59" s="249"/>
      <c r="W59" s="249"/>
      <c r="X59" s="249"/>
      <c r="Y59" s="249"/>
      <c r="Z59" s="249"/>
      <c r="AA59" s="249"/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  <c r="AN59" s="272"/>
      <c r="AO59" s="282"/>
      <c r="AP59" s="249"/>
      <c r="AQ59" s="249"/>
      <c r="AR59" s="249"/>
      <c r="AS59" s="249"/>
      <c r="AT59" s="249"/>
      <c r="AU59" s="249"/>
      <c r="AV59" s="249"/>
      <c r="AW59" s="249"/>
      <c r="AX59" s="249"/>
      <c r="AY59" s="249"/>
      <c r="AZ59" s="249"/>
      <c r="BA59" s="249"/>
      <c r="BB59" s="272"/>
    </row>
    <row r="60" spans="1:54" s="246" customFormat="1">
      <c r="A60" s="248" t="s">
        <v>224</v>
      </c>
      <c r="B60" s="248">
        <v>8</v>
      </c>
      <c r="C60" s="248">
        <v>1</v>
      </c>
      <c r="D60" s="248">
        <v>1</v>
      </c>
      <c r="E60" s="247" t="s">
        <v>263</v>
      </c>
      <c r="F60" s="301" t="s">
        <v>294</v>
      </c>
      <c r="G60" s="249">
        <v>0.02</v>
      </c>
      <c r="H60" s="249">
        <v>3.3</v>
      </c>
      <c r="I60" s="249">
        <v>2.1800000000000002</v>
      </c>
      <c r="J60" s="249">
        <v>0.18</v>
      </c>
      <c r="K60" s="249">
        <v>0.03</v>
      </c>
      <c r="L60" s="249">
        <v>0.06</v>
      </c>
      <c r="M60" s="249">
        <v>0.04</v>
      </c>
      <c r="N60" s="249">
        <v>0.08</v>
      </c>
      <c r="O60" s="249">
        <v>0.05</v>
      </c>
      <c r="P60" s="249">
        <v>0.02</v>
      </c>
      <c r="Q60" s="249">
        <v>0.02</v>
      </c>
      <c r="R60" s="249">
        <v>0.12</v>
      </c>
      <c r="S60" s="249">
        <v>0.01</v>
      </c>
      <c r="T60" s="249">
        <v>0.05</v>
      </c>
      <c r="U60" s="249">
        <v>0.02</v>
      </c>
      <c r="V60" s="249">
        <v>0</v>
      </c>
      <c r="W60" s="249">
        <v>0.06</v>
      </c>
      <c r="X60" s="249">
        <v>0.16</v>
      </c>
      <c r="Y60" s="249">
        <v>0.02</v>
      </c>
      <c r="Z60" s="249">
        <v>7.0000000000000007E-2</v>
      </c>
      <c r="AA60" s="249">
        <v>0.01</v>
      </c>
      <c r="AB60" s="249">
        <v>0</v>
      </c>
      <c r="AC60" s="249">
        <v>0.01</v>
      </c>
      <c r="AD60" s="249">
        <v>0</v>
      </c>
      <c r="AE60" s="249">
        <v>0.01</v>
      </c>
      <c r="AF60" s="249">
        <v>0</v>
      </c>
      <c r="AG60" s="249">
        <v>0</v>
      </c>
      <c r="AH60" s="249">
        <v>0</v>
      </c>
      <c r="AI60" s="249">
        <v>0</v>
      </c>
      <c r="AJ60" s="249">
        <v>0</v>
      </c>
      <c r="AK60" s="249">
        <v>0.01</v>
      </c>
      <c r="AL60" s="249">
        <v>0</v>
      </c>
      <c r="AM60" s="249">
        <v>0</v>
      </c>
      <c r="AN60" s="272">
        <v>0.01</v>
      </c>
      <c r="AO60" s="282"/>
      <c r="AP60" s="249" t="s">
        <v>188</v>
      </c>
      <c r="AQ60" s="249">
        <v>25.99</v>
      </c>
      <c r="AR60" s="249">
        <v>0.35</v>
      </c>
      <c r="AS60" s="249" t="s">
        <v>188</v>
      </c>
      <c r="AT60" s="249">
        <v>179.41</v>
      </c>
      <c r="AU60" s="249">
        <v>0.53097345132743368</v>
      </c>
      <c r="AV60" s="249">
        <v>429.97</v>
      </c>
      <c r="AW60" s="249">
        <v>0.88</v>
      </c>
      <c r="AX60" s="249">
        <v>3.19</v>
      </c>
      <c r="AY60" s="249">
        <v>55.93</v>
      </c>
      <c r="AZ60" s="249">
        <v>67.349999999999994</v>
      </c>
      <c r="BA60" s="249">
        <v>39.200000000000003</v>
      </c>
      <c r="BB60" s="272">
        <v>108.5</v>
      </c>
    </row>
    <row r="61" spans="1:54" s="246" customFormat="1">
      <c r="A61" s="248" t="s">
        <v>224</v>
      </c>
      <c r="B61" s="248">
        <v>8</v>
      </c>
      <c r="C61" s="248">
        <v>2</v>
      </c>
      <c r="D61" s="248">
        <v>1</v>
      </c>
      <c r="E61" s="247" t="s">
        <v>263</v>
      </c>
      <c r="F61" s="301" t="s">
        <v>295</v>
      </c>
      <c r="G61" s="249">
        <v>0.02</v>
      </c>
      <c r="H61" s="249">
        <v>2.5499999999999998</v>
      </c>
      <c r="I61" s="249">
        <v>2.08</v>
      </c>
      <c r="J61" s="249">
        <v>0.14000000000000001</v>
      </c>
      <c r="K61" s="249">
        <v>0.03</v>
      </c>
      <c r="L61" s="249">
        <v>0.05</v>
      </c>
      <c r="M61" s="249">
        <v>0.04</v>
      </c>
      <c r="N61" s="249">
        <v>0.05</v>
      </c>
      <c r="O61" s="249">
        <v>0.04</v>
      </c>
      <c r="P61" s="249">
        <v>0.01</v>
      </c>
      <c r="Q61" s="249">
        <v>0.01</v>
      </c>
      <c r="R61" s="249">
        <v>0.09</v>
      </c>
      <c r="S61" s="249">
        <v>0.01</v>
      </c>
      <c r="T61" s="249">
        <v>0.05</v>
      </c>
      <c r="U61" s="249">
        <v>0.02</v>
      </c>
      <c r="V61" s="249">
        <v>0</v>
      </c>
      <c r="W61" s="249">
        <v>0.05</v>
      </c>
      <c r="X61" s="249">
        <v>0.13</v>
      </c>
      <c r="Y61" s="249">
        <v>0.01</v>
      </c>
      <c r="Z61" s="249">
        <v>0.06</v>
      </c>
      <c r="AA61" s="249">
        <v>0.01</v>
      </c>
      <c r="AB61" s="249">
        <v>0</v>
      </c>
      <c r="AC61" s="249">
        <v>0.01</v>
      </c>
      <c r="AD61" s="249">
        <v>0</v>
      </c>
      <c r="AE61" s="249">
        <v>0.01</v>
      </c>
      <c r="AF61" s="249">
        <v>0</v>
      </c>
      <c r="AG61" s="249">
        <v>0</v>
      </c>
      <c r="AH61" s="249">
        <v>0</v>
      </c>
      <c r="AI61" s="249">
        <v>0</v>
      </c>
      <c r="AJ61" s="249">
        <v>0</v>
      </c>
      <c r="AK61" s="249">
        <v>0</v>
      </c>
      <c r="AL61" s="249">
        <v>0</v>
      </c>
      <c r="AM61" s="249">
        <v>0</v>
      </c>
      <c r="AN61" s="272">
        <v>0.01</v>
      </c>
      <c r="AO61" s="282"/>
      <c r="AP61" s="249" t="s">
        <v>188</v>
      </c>
      <c r="AQ61" s="249">
        <v>22.15</v>
      </c>
      <c r="AR61" s="249">
        <v>0.32</v>
      </c>
      <c r="AS61" s="249" t="s">
        <v>188</v>
      </c>
      <c r="AT61" s="249">
        <v>174.93</v>
      </c>
      <c r="AU61" s="249">
        <v>0.673828125</v>
      </c>
      <c r="AV61" s="249">
        <v>366.39</v>
      </c>
      <c r="AW61" s="249">
        <v>1.38</v>
      </c>
      <c r="AX61" s="249">
        <v>2.52</v>
      </c>
      <c r="AY61" s="249">
        <v>51.36</v>
      </c>
      <c r="AZ61" s="249">
        <v>65.16</v>
      </c>
      <c r="BA61" s="249">
        <v>35.65</v>
      </c>
      <c r="BB61" s="272">
        <v>85.34</v>
      </c>
    </row>
    <row r="62" spans="1:54" s="233" customFormat="1">
      <c r="A62" s="251" t="s">
        <v>224</v>
      </c>
      <c r="B62" s="251">
        <v>8</v>
      </c>
      <c r="C62" s="251">
        <v>3</v>
      </c>
      <c r="D62" s="251">
        <v>1</v>
      </c>
      <c r="E62" s="250" t="s">
        <v>263</v>
      </c>
      <c r="F62" s="302" t="s">
        <v>296</v>
      </c>
      <c r="G62" s="252">
        <v>0.01</v>
      </c>
      <c r="H62" s="252">
        <v>1.66</v>
      </c>
      <c r="I62" s="252">
        <v>1.97</v>
      </c>
      <c r="J62" s="252">
        <v>0.13</v>
      </c>
      <c r="K62" s="252">
        <v>0.03</v>
      </c>
      <c r="L62" s="252">
        <v>0.05</v>
      </c>
      <c r="M62" s="252">
        <v>0.03</v>
      </c>
      <c r="N62" s="252">
        <v>0.03</v>
      </c>
      <c r="O62" s="252">
        <v>0.03</v>
      </c>
      <c r="P62" s="252">
        <v>0.01</v>
      </c>
      <c r="Q62" s="252">
        <v>0.01</v>
      </c>
      <c r="R62" s="252">
        <v>0.06</v>
      </c>
      <c r="S62" s="252">
        <v>0.01</v>
      </c>
      <c r="T62" s="252">
        <v>0.04</v>
      </c>
      <c r="U62" s="252">
        <v>0.02</v>
      </c>
      <c r="V62" s="252">
        <v>0</v>
      </c>
      <c r="W62" s="252">
        <v>0.04</v>
      </c>
      <c r="X62" s="252">
        <v>0.09</v>
      </c>
      <c r="Y62" s="252">
        <v>0.01</v>
      </c>
      <c r="Z62" s="252">
        <v>0.04</v>
      </c>
      <c r="AA62" s="252">
        <v>0.01</v>
      </c>
      <c r="AB62" s="252">
        <v>0</v>
      </c>
      <c r="AC62" s="252">
        <v>0.01</v>
      </c>
      <c r="AD62" s="252">
        <v>0</v>
      </c>
      <c r="AE62" s="252">
        <v>0</v>
      </c>
      <c r="AF62" s="252">
        <v>0</v>
      </c>
      <c r="AG62" s="252">
        <v>0</v>
      </c>
      <c r="AH62" s="252">
        <v>0</v>
      </c>
      <c r="AI62" s="252">
        <v>0</v>
      </c>
      <c r="AJ62" s="252">
        <v>0</v>
      </c>
      <c r="AK62" s="252">
        <v>0</v>
      </c>
      <c r="AL62" s="252">
        <v>0</v>
      </c>
      <c r="AM62" s="252">
        <v>0</v>
      </c>
      <c r="AN62" s="334">
        <v>0</v>
      </c>
      <c r="AO62" s="283"/>
      <c r="AP62" s="252" t="s">
        <v>188</v>
      </c>
      <c r="AQ62" s="252">
        <v>19.39</v>
      </c>
      <c r="AR62" s="252">
        <v>0.3</v>
      </c>
      <c r="AS62" s="252" t="s">
        <v>188</v>
      </c>
      <c r="AT62" s="252">
        <v>175.68</v>
      </c>
      <c r="AU62" s="252">
        <v>0.53201970443349755</v>
      </c>
      <c r="AV62" s="252">
        <v>322.82</v>
      </c>
      <c r="AW62" s="252">
        <v>0.83</v>
      </c>
      <c r="AX62" s="252">
        <v>1.6</v>
      </c>
      <c r="AY62" s="252">
        <v>50.54</v>
      </c>
      <c r="AZ62" s="252">
        <v>64.67</v>
      </c>
      <c r="BA62" s="252">
        <v>34.700000000000003</v>
      </c>
      <c r="BB62" s="334">
        <v>68.13</v>
      </c>
    </row>
    <row r="63" spans="1:54" s="246" customFormat="1">
      <c r="A63" s="248"/>
      <c r="B63" s="248"/>
      <c r="C63" s="248"/>
      <c r="D63" s="248"/>
      <c r="E63" s="247"/>
      <c r="F63" s="303" t="s">
        <v>183</v>
      </c>
      <c r="G63" s="253">
        <f>IF(ISERROR(AVERAGE(G60:G62)), "DL", AVERAGE(G60:G62))</f>
        <v>1.6666666666666666E-2</v>
      </c>
      <c r="H63" s="253">
        <f t="shared" ref="H63:AN63" si="48">IF(ISERROR(AVERAGE(H60:H62)), "DL", AVERAGE(H60:H62))</f>
        <v>2.5033333333333334</v>
      </c>
      <c r="I63" s="253">
        <f t="shared" si="48"/>
        <v>2.0766666666666667</v>
      </c>
      <c r="J63" s="253">
        <f t="shared" si="48"/>
        <v>0.15</v>
      </c>
      <c r="K63" s="253">
        <f t="shared" si="48"/>
        <v>0.03</v>
      </c>
      <c r="L63" s="253">
        <f t="shared" si="48"/>
        <v>5.3333333333333337E-2</v>
      </c>
      <c r="M63" s="253">
        <f t="shared" si="48"/>
        <v>3.6666666666666667E-2</v>
      </c>
      <c r="N63" s="253">
        <f t="shared" si="48"/>
        <v>5.3333333333333337E-2</v>
      </c>
      <c r="O63" s="253">
        <f t="shared" si="48"/>
        <v>0.04</v>
      </c>
      <c r="P63" s="253">
        <f t="shared" si="48"/>
        <v>1.3333333333333334E-2</v>
      </c>
      <c r="Q63" s="253">
        <f t="shared" si="48"/>
        <v>1.3333333333333334E-2</v>
      </c>
      <c r="R63" s="253">
        <f t="shared" si="48"/>
        <v>9.0000000000000011E-2</v>
      </c>
      <c r="S63" s="253">
        <f t="shared" si="48"/>
        <v>0.01</v>
      </c>
      <c r="T63" s="253">
        <f t="shared" si="48"/>
        <v>4.6666666666666669E-2</v>
      </c>
      <c r="U63" s="253">
        <f t="shared" si="48"/>
        <v>0.02</v>
      </c>
      <c r="V63" s="253">
        <f t="shared" si="48"/>
        <v>0</v>
      </c>
      <c r="W63" s="253">
        <f t="shared" si="48"/>
        <v>4.9999999999999996E-2</v>
      </c>
      <c r="X63" s="253">
        <f t="shared" si="48"/>
        <v>0.12666666666666668</v>
      </c>
      <c r="Y63" s="253">
        <f t="shared" si="48"/>
        <v>1.3333333333333334E-2</v>
      </c>
      <c r="Z63" s="253">
        <f t="shared" si="48"/>
        <v>5.6666666666666671E-2</v>
      </c>
      <c r="AA63" s="253">
        <f t="shared" si="48"/>
        <v>0.01</v>
      </c>
      <c r="AB63" s="253">
        <f t="shared" si="48"/>
        <v>0</v>
      </c>
      <c r="AC63" s="253">
        <f t="shared" si="48"/>
        <v>0.01</v>
      </c>
      <c r="AD63" s="253">
        <f t="shared" si="48"/>
        <v>0</v>
      </c>
      <c r="AE63" s="253">
        <f t="shared" si="48"/>
        <v>6.6666666666666671E-3</v>
      </c>
      <c r="AF63" s="253">
        <f t="shared" si="48"/>
        <v>0</v>
      </c>
      <c r="AG63" s="253">
        <f t="shared" si="48"/>
        <v>0</v>
      </c>
      <c r="AH63" s="253">
        <f t="shared" si="48"/>
        <v>0</v>
      </c>
      <c r="AI63" s="253">
        <f t="shared" si="48"/>
        <v>0</v>
      </c>
      <c r="AJ63" s="253">
        <f t="shared" si="48"/>
        <v>0</v>
      </c>
      <c r="AK63" s="253">
        <f t="shared" si="48"/>
        <v>3.3333333333333335E-3</v>
      </c>
      <c r="AL63" s="253">
        <f t="shared" si="48"/>
        <v>0</v>
      </c>
      <c r="AM63" s="253">
        <f t="shared" si="48"/>
        <v>0</v>
      </c>
      <c r="AN63" s="271">
        <f t="shared" si="48"/>
        <v>6.6666666666666671E-3</v>
      </c>
      <c r="AO63" s="284"/>
      <c r="AP63" s="253" t="str">
        <f t="shared" ref="AP63:BB63" si="49">IF(ISERROR(AVERAGE(AP60:AP62)), "DL", AVERAGE(AP60:AP62))</f>
        <v>DL</v>
      </c>
      <c r="AQ63" s="253">
        <f t="shared" si="49"/>
        <v>22.51</v>
      </c>
      <c r="AR63" s="253">
        <f t="shared" si="49"/>
        <v>0.32333333333333331</v>
      </c>
      <c r="AS63" s="253" t="str">
        <f t="shared" si="49"/>
        <v>DL</v>
      </c>
      <c r="AT63" s="253">
        <f t="shared" si="49"/>
        <v>176.67333333333332</v>
      </c>
      <c r="AU63" s="253">
        <f t="shared" si="49"/>
        <v>0.57894042692031034</v>
      </c>
      <c r="AV63" s="253">
        <f t="shared" si="49"/>
        <v>373.06</v>
      </c>
      <c r="AW63" s="253">
        <f t="shared" si="49"/>
        <v>1.03</v>
      </c>
      <c r="AX63" s="253">
        <f t="shared" si="49"/>
        <v>2.436666666666667</v>
      </c>
      <c r="AY63" s="253">
        <f t="shared" si="49"/>
        <v>52.609999999999992</v>
      </c>
      <c r="AZ63" s="253">
        <f t="shared" si="49"/>
        <v>65.726666666666674</v>
      </c>
      <c r="BA63" s="253">
        <f t="shared" si="49"/>
        <v>36.516666666666666</v>
      </c>
      <c r="BB63" s="271">
        <f t="shared" si="49"/>
        <v>87.323333333333338</v>
      </c>
    </row>
    <row r="64" spans="1:54" s="246" customFormat="1">
      <c r="A64" s="248"/>
      <c r="B64" s="248"/>
      <c r="C64" s="248"/>
      <c r="D64" s="248"/>
      <c r="E64" s="247"/>
      <c r="F64" s="304" t="s">
        <v>184</v>
      </c>
      <c r="G64" s="249">
        <f>IF(ISERROR(STDEV(G60:G62)), "-", STDEV(G60:G62))</f>
        <v>5.7735026918962545E-3</v>
      </c>
      <c r="H64" s="249">
        <f t="shared" ref="H64:AN64" si="50">IF(ISERROR(STDEV(H60:H62)), "-", STDEV(H60:H62))</f>
        <v>0.82099533088400323</v>
      </c>
      <c r="I64" s="249">
        <f t="shared" si="50"/>
        <v>0.10503967504392496</v>
      </c>
      <c r="J64" s="249">
        <f t="shared" si="50"/>
        <v>2.645751311064589E-2</v>
      </c>
      <c r="K64" s="249">
        <f t="shared" si="50"/>
        <v>0</v>
      </c>
      <c r="L64" s="249">
        <f t="shared" si="50"/>
        <v>5.7735026918962545E-3</v>
      </c>
      <c r="M64" s="249">
        <f t="shared" si="50"/>
        <v>5.7735026918962588E-3</v>
      </c>
      <c r="N64" s="249">
        <f t="shared" si="50"/>
        <v>2.5166114784235843E-2</v>
      </c>
      <c r="O64" s="249">
        <f t="shared" si="50"/>
        <v>1.0000000000000012E-2</v>
      </c>
      <c r="P64" s="249">
        <f t="shared" si="50"/>
        <v>5.7735026918962588E-3</v>
      </c>
      <c r="Q64" s="249">
        <f t="shared" si="50"/>
        <v>5.7735026918962588E-3</v>
      </c>
      <c r="R64" s="249">
        <f t="shared" si="50"/>
        <v>2.9999999999999968E-2</v>
      </c>
      <c r="S64" s="249">
        <f t="shared" si="50"/>
        <v>0</v>
      </c>
      <c r="T64" s="249">
        <f t="shared" si="50"/>
        <v>5.7735026918962588E-3</v>
      </c>
      <c r="U64" s="249">
        <f t="shared" si="50"/>
        <v>0</v>
      </c>
      <c r="V64" s="249">
        <f t="shared" si="50"/>
        <v>0</v>
      </c>
      <c r="W64" s="249">
        <f t="shared" si="50"/>
        <v>1.0000000000000012E-2</v>
      </c>
      <c r="X64" s="249">
        <f t="shared" si="50"/>
        <v>3.5118845842842507E-2</v>
      </c>
      <c r="Y64" s="249">
        <f t="shared" si="50"/>
        <v>5.7735026918962588E-3</v>
      </c>
      <c r="Z64" s="249">
        <f t="shared" si="50"/>
        <v>1.5275252316519449E-2</v>
      </c>
      <c r="AA64" s="249">
        <f t="shared" si="50"/>
        <v>0</v>
      </c>
      <c r="AB64" s="249">
        <f t="shared" si="50"/>
        <v>0</v>
      </c>
      <c r="AC64" s="249">
        <f t="shared" si="50"/>
        <v>0</v>
      </c>
      <c r="AD64" s="249">
        <f t="shared" si="50"/>
        <v>0</v>
      </c>
      <c r="AE64" s="249">
        <f t="shared" si="50"/>
        <v>5.773502691896258E-3</v>
      </c>
      <c r="AF64" s="249">
        <f t="shared" si="50"/>
        <v>0</v>
      </c>
      <c r="AG64" s="249">
        <f t="shared" si="50"/>
        <v>0</v>
      </c>
      <c r="AH64" s="249">
        <f t="shared" si="50"/>
        <v>0</v>
      </c>
      <c r="AI64" s="249">
        <f t="shared" si="50"/>
        <v>0</v>
      </c>
      <c r="AJ64" s="249">
        <f t="shared" si="50"/>
        <v>0</v>
      </c>
      <c r="AK64" s="249">
        <f t="shared" si="50"/>
        <v>5.773502691896258E-3</v>
      </c>
      <c r="AL64" s="249">
        <f t="shared" si="50"/>
        <v>0</v>
      </c>
      <c r="AM64" s="249">
        <f t="shared" si="50"/>
        <v>0</v>
      </c>
      <c r="AN64" s="272">
        <f t="shared" si="50"/>
        <v>5.773502691896258E-3</v>
      </c>
      <c r="AO64" s="285"/>
      <c r="AP64" s="249" t="str">
        <f t="shared" ref="AP64:BB64" si="51">IF(ISERROR(STDEV(AP60:AP62)), "-", STDEV(AP60:AP62))</f>
        <v>-</v>
      </c>
      <c r="AQ64" s="249">
        <f t="shared" si="51"/>
        <v>3.3146945560639223</v>
      </c>
      <c r="AR64" s="249">
        <f t="shared" si="51"/>
        <v>2.5166114784235825E-2</v>
      </c>
      <c r="AS64" s="249" t="str">
        <f t="shared" si="51"/>
        <v>-</v>
      </c>
      <c r="AT64" s="249">
        <f t="shared" si="51"/>
        <v>2.39950689378741</v>
      </c>
      <c r="AU64" s="249">
        <f t="shared" si="51"/>
        <v>8.217682213700693E-2</v>
      </c>
      <c r="AV64" s="249">
        <f t="shared" si="51"/>
        <v>53.885501760677272</v>
      </c>
      <c r="AW64" s="249">
        <f t="shared" si="51"/>
        <v>0.30413812651491068</v>
      </c>
      <c r="AX64" s="249">
        <f t="shared" si="51"/>
        <v>0.79826896052228702</v>
      </c>
      <c r="AY64" s="249">
        <f t="shared" si="51"/>
        <v>2.9042899304305005</v>
      </c>
      <c r="AZ64" s="249">
        <f t="shared" si="51"/>
        <v>1.4270365564109857</v>
      </c>
      <c r="BA64" s="249">
        <f t="shared" si="51"/>
        <v>2.3718839207122548</v>
      </c>
      <c r="BB64" s="272">
        <f t="shared" si="51"/>
        <v>20.257947411653799</v>
      </c>
    </row>
    <row r="65" spans="1:54" s="246" customFormat="1">
      <c r="A65" s="248"/>
      <c r="B65" s="248"/>
      <c r="C65" s="248"/>
      <c r="D65" s="248"/>
      <c r="E65" s="247"/>
      <c r="F65" s="304" t="s">
        <v>186</v>
      </c>
      <c r="G65" s="249">
        <f>IF(ISERROR(G64/SQRT(2)), "-", G64/SQRT(2))</f>
        <v>4.082482904638628E-3</v>
      </c>
      <c r="H65" s="249">
        <f t="shared" ref="H65:AN65" si="52">IF(ISERROR(H64/SQRT(2)), "-", H64/SQRT(2))</f>
        <v>0.58053136579057196</v>
      </c>
      <c r="I65" s="249">
        <f t="shared" si="52"/>
        <v>7.4274266517190698E-2</v>
      </c>
      <c r="J65" s="249">
        <f t="shared" si="52"/>
        <v>1.8708286933869694E-2</v>
      </c>
      <c r="K65" s="249">
        <f t="shared" si="52"/>
        <v>0</v>
      </c>
      <c r="L65" s="249">
        <f t="shared" si="52"/>
        <v>4.082482904638628E-3</v>
      </c>
      <c r="M65" s="249">
        <f t="shared" si="52"/>
        <v>4.0824829046386306E-3</v>
      </c>
      <c r="N65" s="249">
        <f t="shared" si="52"/>
        <v>1.779513042005219E-2</v>
      </c>
      <c r="O65" s="249">
        <f t="shared" si="52"/>
        <v>7.0710678118654832E-3</v>
      </c>
      <c r="P65" s="249">
        <f t="shared" si="52"/>
        <v>4.0824829046386306E-3</v>
      </c>
      <c r="Q65" s="249">
        <f t="shared" si="52"/>
        <v>4.0824829046386306E-3</v>
      </c>
      <c r="R65" s="249">
        <f t="shared" si="52"/>
        <v>2.1213203435596403E-2</v>
      </c>
      <c r="S65" s="249">
        <f t="shared" si="52"/>
        <v>0</v>
      </c>
      <c r="T65" s="249">
        <f t="shared" si="52"/>
        <v>4.0824829046386306E-3</v>
      </c>
      <c r="U65" s="249">
        <f t="shared" si="52"/>
        <v>0</v>
      </c>
      <c r="V65" s="249">
        <f t="shared" si="52"/>
        <v>0</v>
      </c>
      <c r="W65" s="249">
        <f t="shared" si="52"/>
        <v>7.0710678118654832E-3</v>
      </c>
      <c r="X65" s="249">
        <f t="shared" si="52"/>
        <v>2.4832774042918927E-2</v>
      </c>
      <c r="Y65" s="249">
        <f t="shared" si="52"/>
        <v>4.0824829046386306E-3</v>
      </c>
      <c r="Z65" s="249">
        <f t="shared" si="52"/>
        <v>1.0801234497346421E-2</v>
      </c>
      <c r="AA65" s="249">
        <f t="shared" si="52"/>
        <v>0</v>
      </c>
      <c r="AB65" s="249">
        <f t="shared" si="52"/>
        <v>0</v>
      </c>
      <c r="AC65" s="249">
        <f t="shared" si="52"/>
        <v>0</v>
      </c>
      <c r="AD65" s="249">
        <f t="shared" si="52"/>
        <v>0</v>
      </c>
      <c r="AE65" s="249">
        <f t="shared" si="52"/>
        <v>4.0824829046386298E-3</v>
      </c>
      <c r="AF65" s="249">
        <f t="shared" si="52"/>
        <v>0</v>
      </c>
      <c r="AG65" s="249">
        <f t="shared" si="52"/>
        <v>0</v>
      </c>
      <c r="AH65" s="249">
        <f t="shared" si="52"/>
        <v>0</v>
      </c>
      <c r="AI65" s="249">
        <f t="shared" si="52"/>
        <v>0</v>
      </c>
      <c r="AJ65" s="249">
        <f t="shared" si="52"/>
        <v>0</v>
      </c>
      <c r="AK65" s="249">
        <f t="shared" si="52"/>
        <v>4.0824829046386298E-3</v>
      </c>
      <c r="AL65" s="249">
        <f t="shared" si="52"/>
        <v>0</v>
      </c>
      <c r="AM65" s="249">
        <f t="shared" si="52"/>
        <v>0</v>
      </c>
      <c r="AN65" s="272">
        <f t="shared" si="52"/>
        <v>4.0824829046386298E-3</v>
      </c>
      <c r="AO65" s="285"/>
      <c r="AP65" s="249" t="str">
        <f t="shared" ref="AP65:BB65" si="53">IF(ISERROR(AP64/SQRT(2)), "-", AP64/SQRT(2))</f>
        <v>-</v>
      </c>
      <c r="AQ65" s="249">
        <f t="shared" si="53"/>
        <v>2.343842998154932</v>
      </c>
      <c r="AR65" s="249">
        <f t="shared" si="53"/>
        <v>1.779513042005218E-2</v>
      </c>
      <c r="AS65" s="249" t="str">
        <f t="shared" si="53"/>
        <v>-</v>
      </c>
      <c r="AT65" s="249">
        <f t="shared" si="53"/>
        <v>1.6967075961009463</v>
      </c>
      <c r="AU65" s="249">
        <f t="shared" si="53"/>
        <v>5.8107788189438389E-2</v>
      </c>
      <c r="AV65" s="249">
        <f t="shared" si="53"/>
        <v>38.102803702614544</v>
      </c>
      <c r="AW65" s="249">
        <f t="shared" si="53"/>
        <v>0.21505813167606544</v>
      </c>
      <c r="AX65" s="249">
        <f t="shared" si="53"/>
        <v>0.56446139519604555</v>
      </c>
      <c r="AY65" s="249">
        <f t="shared" si="53"/>
        <v>2.0536431043392129</v>
      </c>
      <c r="AZ65" s="249">
        <f t="shared" si="53"/>
        <v>1.009067226039307</v>
      </c>
      <c r="BA65" s="249">
        <f t="shared" si="53"/>
        <v>1.6771752045229706</v>
      </c>
      <c r="BB65" s="272">
        <f t="shared" si="53"/>
        <v>14.324531987700869</v>
      </c>
    </row>
    <row r="66" spans="1:54" s="246" customFormat="1">
      <c r="A66" s="248"/>
      <c r="B66" s="248"/>
      <c r="C66" s="248"/>
      <c r="D66" s="248"/>
      <c r="E66" s="247"/>
      <c r="F66" s="301"/>
      <c r="G66" s="249"/>
      <c r="H66" s="249"/>
      <c r="I66" s="249"/>
      <c r="J66" s="249"/>
      <c r="K66" s="249"/>
      <c r="L66" s="249"/>
      <c r="M66" s="249"/>
      <c r="N66" s="249"/>
      <c r="O66" s="249"/>
      <c r="P66" s="249"/>
      <c r="Q66" s="249"/>
      <c r="R66" s="249"/>
      <c r="S66" s="249"/>
      <c r="T66" s="249"/>
      <c r="U66" s="249"/>
      <c r="V66" s="249"/>
      <c r="W66" s="249"/>
      <c r="X66" s="249"/>
      <c r="Y66" s="249"/>
      <c r="Z66" s="249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72"/>
      <c r="AO66" s="282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72"/>
    </row>
    <row r="67" spans="1:54" s="246" customFormat="1">
      <c r="A67" s="248" t="s">
        <v>225</v>
      </c>
      <c r="B67" s="248">
        <v>9</v>
      </c>
      <c r="C67" s="248">
        <v>1</v>
      </c>
      <c r="D67" s="248">
        <v>1</v>
      </c>
      <c r="E67" s="247" t="s">
        <v>263</v>
      </c>
      <c r="F67" s="301" t="s">
        <v>297</v>
      </c>
      <c r="G67" s="249">
        <v>0.04</v>
      </c>
      <c r="H67" s="249">
        <v>8.9600000000000009</v>
      </c>
      <c r="I67" s="249">
        <v>1.47</v>
      </c>
      <c r="J67" s="249">
        <v>0.41</v>
      </c>
      <c r="K67" s="249">
        <v>0.02</v>
      </c>
      <c r="L67" s="249">
        <v>7.0000000000000007E-2</v>
      </c>
      <c r="M67" s="249">
        <v>0.04</v>
      </c>
      <c r="N67" s="249">
        <v>0.19</v>
      </c>
      <c r="O67" s="249">
        <v>0.1</v>
      </c>
      <c r="P67" s="249">
        <v>0.01</v>
      </c>
      <c r="Q67" s="249">
        <v>0.01</v>
      </c>
      <c r="R67" s="249">
        <v>0.25</v>
      </c>
      <c r="S67" s="249">
        <v>0.03</v>
      </c>
      <c r="T67" s="249">
        <v>0.05</v>
      </c>
      <c r="U67" s="249">
        <v>0.04</v>
      </c>
      <c r="V67" s="249">
        <v>0</v>
      </c>
      <c r="W67" s="249">
        <v>0.06</v>
      </c>
      <c r="X67" s="249">
        <v>7.0000000000000007E-2</v>
      </c>
      <c r="Y67" s="249">
        <v>0.01</v>
      </c>
      <c r="Z67" s="249">
        <v>0.02</v>
      </c>
      <c r="AA67" s="249">
        <v>0</v>
      </c>
      <c r="AB67" s="249">
        <v>0</v>
      </c>
      <c r="AC67" s="249">
        <v>0</v>
      </c>
      <c r="AD67" s="249">
        <v>0</v>
      </c>
      <c r="AE67" s="249">
        <v>0</v>
      </c>
      <c r="AF67" s="249">
        <v>0</v>
      </c>
      <c r="AG67" s="249">
        <v>0</v>
      </c>
      <c r="AH67" s="249">
        <v>0</v>
      </c>
      <c r="AI67" s="249">
        <v>0</v>
      </c>
      <c r="AJ67" s="249">
        <v>0</v>
      </c>
      <c r="AK67" s="249">
        <v>0.01</v>
      </c>
      <c r="AL67" s="249">
        <v>0</v>
      </c>
      <c r="AM67" s="249">
        <v>0</v>
      </c>
      <c r="AN67" s="272">
        <v>0.01</v>
      </c>
      <c r="AO67" s="282"/>
      <c r="AP67" s="249" t="s">
        <v>188</v>
      </c>
      <c r="AQ67" s="249">
        <v>51.16</v>
      </c>
      <c r="AR67" s="249">
        <v>0.24</v>
      </c>
      <c r="AS67" s="249" t="s">
        <v>188</v>
      </c>
      <c r="AT67" s="249">
        <v>83.66</v>
      </c>
      <c r="AU67" s="249">
        <v>0.62500000000000011</v>
      </c>
      <c r="AV67" s="249">
        <v>601.34</v>
      </c>
      <c r="AW67" s="249">
        <v>0.12</v>
      </c>
      <c r="AX67" s="249">
        <v>9.4</v>
      </c>
      <c r="AY67" s="249">
        <v>4.08</v>
      </c>
      <c r="AZ67" s="249">
        <v>44.55</v>
      </c>
      <c r="BA67" s="249">
        <v>21.61</v>
      </c>
      <c r="BB67" s="272">
        <v>237.56</v>
      </c>
    </row>
    <row r="68" spans="1:54" s="246" customFormat="1">
      <c r="A68" s="248" t="s">
        <v>225</v>
      </c>
      <c r="B68" s="248">
        <v>9</v>
      </c>
      <c r="C68" s="248">
        <v>2</v>
      </c>
      <c r="D68" s="248">
        <v>1</v>
      </c>
      <c r="E68" s="247" t="s">
        <v>263</v>
      </c>
      <c r="F68" s="301" t="s">
        <v>298</v>
      </c>
      <c r="G68" s="249">
        <v>0.03</v>
      </c>
      <c r="H68" s="249">
        <v>6.65</v>
      </c>
      <c r="I68" s="249">
        <v>1.33</v>
      </c>
      <c r="J68" s="249">
        <v>0.31</v>
      </c>
      <c r="K68" s="249">
        <v>0.02</v>
      </c>
      <c r="L68" s="249">
        <v>0.05</v>
      </c>
      <c r="M68" s="249">
        <v>0.03</v>
      </c>
      <c r="N68" s="249">
        <v>0.12</v>
      </c>
      <c r="O68" s="249">
        <v>0.08</v>
      </c>
      <c r="P68" s="249">
        <v>0.01</v>
      </c>
      <c r="Q68" s="249">
        <v>0.01</v>
      </c>
      <c r="R68" s="249">
        <v>0.19</v>
      </c>
      <c r="S68" s="249">
        <v>0.02</v>
      </c>
      <c r="T68" s="249">
        <v>0.05</v>
      </c>
      <c r="U68" s="249">
        <v>0.04</v>
      </c>
      <c r="V68" s="249">
        <v>0</v>
      </c>
      <c r="W68" s="249">
        <v>0.05</v>
      </c>
      <c r="X68" s="249">
        <v>0.05</v>
      </c>
      <c r="Y68" s="249">
        <v>0</v>
      </c>
      <c r="Z68" s="249">
        <v>0.01</v>
      </c>
      <c r="AA68" s="249">
        <v>0</v>
      </c>
      <c r="AB68" s="249">
        <v>0</v>
      </c>
      <c r="AC68" s="249">
        <v>0</v>
      </c>
      <c r="AD68" s="249">
        <v>0</v>
      </c>
      <c r="AE68" s="249">
        <v>0</v>
      </c>
      <c r="AF68" s="249">
        <v>0</v>
      </c>
      <c r="AG68" s="249">
        <v>0</v>
      </c>
      <c r="AH68" s="249">
        <v>0</v>
      </c>
      <c r="AI68" s="249">
        <v>0</v>
      </c>
      <c r="AJ68" s="249">
        <v>0</v>
      </c>
      <c r="AK68" s="249">
        <v>0.01</v>
      </c>
      <c r="AL68" s="249">
        <v>0</v>
      </c>
      <c r="AM68" s="249">
        <v>0</v>
      </c>
      <c r="AN68" s="272">
        <v>0</v>
      </c>
      <c r="AO68" s="282"/>
      <c r="AP68" s="249" t="s">
        <v>188</v>
      </c>
      <c r="AQ68" s="249">
        <v>40.57</v>
      </c>
      <c r="AR68" s="249">
        <v>0.21</v>
      </c>
      <c r="AS68" s="249" t="s">
        <v>188</v>
      </c>
      <c r="AT68" s="249">
        <v>81.31</v>
      </c>
      <c r="AU68" s="249">
        <v>0.95522388059701513</v>
      </c>
      <c r="AV68" s="249">
        <v>496.12</v>
      </c>
      <c r="AW68" s="249">
        <v>0.33</v>
      </c>
      <c r="AX68" s="249">
        <v>6.93</v>
      </c>
      <c r="AY68" s="249" t="s">
        <v>188</v>
      </c>
      <c r="AZ68" s="249">
        <v>40.57</v>
      </c>
      <c r="BA68" s="249">
        <v>16.21</v>
      </c>
      <c r="BB68" s="272">
        <v>172.06</v>
      </c>
    </row>
    <row r="69" spans="1:54" s="233" customFormat="1">
      <c r="A69" s="251" t="s">
        <v>225</v>
      </c>
      <c r="B69" s="251">
        <v>9</v>
      </c>
      <c r="C69" s="251">
        <v>3</v>
      </c>
      <c r="D69" s="251">
        <v>1</v>
      </c>
      <c r="E69" s="250" t="s">
        <v>263</v>
      </c>
      <c r="F69" s="302" t="s">
        <v>299</v>
      </c>
      <c r="G69" s="252">
        <v>0.03</v>
      </c>
      <c r="H69" s="252">
        <v>5.94</v>
      </c>
      <c r="I69" s="252">
        <v>1.31</v>
      </c>
      <c r="J69" s="252">
        <v>0.34</v>
      </c>
      <c r="K69" s="252">
        <v>0.02</v>
      </c>
      <c r="L69" s="252">
        <v>0.06</v>
      </c>
      <c r="M69" s="252">
        <v>0.03</v>
      </c>
      <c r="N69" s="252">
        <v>0.15</v>
      </c>
      <c r="O69" s="252">
        <v>0.09</v>
      </c>
      <c r="P69" s="252">
        <v>0.01</v>
      </c>
      <c r="Q69" s="252">
        <v>0.01</v>
      </c>
      <c r="R69" s="252">
        <v>0.19</v>
      </c>
      <c r="S69" s="252">
        <v>0.02</v>
      </c>
      <c r="T69" s="252">
        <v>0.05</v>
      </c>
      <c r="U69" s="252">
        <v>0.04</v>
      </c>
      <c r="V69" s="252">
        <v>0</v>
      </c>
      <c r="W69" s="252">
        <v>0.05</v>
      </c>
      <c r="X69" s="252">
        <v>0.05</v>
      </c>
      <c r="Y69" s="252">
        <v>0</v>
      </c>
      <c r="Z69" s="252">
        <v>0.01</v>
      </c>
      <c r="AA69" s="252">
        <v>0</v>
      </c>
      <c r="AB69" s="252">
        <v>0</v>
      </c>
      <c r="AC69" s="252">
        <v>0</v>
      </c>
      <c r="AD69" s="252">
        <v>0</v>
      </c>
      <c r="AE69" s="252">
        <v>0</v>
      </c>
      <c r="AF69" s="252">
        <v>0</v>
      </c>
      <c r="AG69" s="252">
        <v>0</v>
      </c>
      <c r="AH69" s="252">
        <v>0</v>
      </c>
      <c r="AI69" s="252">
        <v>0</v>
      </c>
      <c r="AJ69" s="252">
        <v>0</v>
      </c>
      <c r="AK69" s="252">
        <v>0.01</v>
      </c>
      <c r="AL69" s="252">
        <v>0</v>
      </c>
      <c r="AM69" s="252">
        <v>0</v>
      </c>
      <c r="AN69" s="334">
        <v>0</v>
      </c>
      <c r="AO69" s="283"/>
      <c r="AP69" s="252" t="s">
        <v>188</v>
      </c>
      <c r="AQ69" s="252">
        <v>43.16</v>
      </c>
      <c r="AR69" s="252">
        <v>0.21</v>
      </c>
      <c r="AS69" s="252" t="s">
        <v>188</v>
      </c>
      <c r="AT69" s="252">
        <v>83.51</v>
      </c>
      <c r="AU69" s="252">
        <v>0.8300395256916997</v>
      </c>
      <c r="AV69" s="252">
        <v>517.16999999999996</v>
      </c>
      <c r="AW69" s="252">
        <v>0.15</v>
      </c>
      <c r="AX69" s="252">
        <v>6.14</v>
      </c>
      <c r="AY69" s="252">
        <v>1.27</v>
      </c>
      <c r="AZ69" s="252">
        <v>41.32</v>
      </c>
      <c r="BA69" s="252">
        <v>17.309999999999999</v>
      </c>
      <c r="BB69" s="334">
        <v>182.85</v>
      </c>
    </row>
    <row r="70" spans="1:54" s="246" customFormat="1">
      <c r="A70" s="248"/>
      <c r="B70" s="248"/>
      <c r="C70" s="248"/>
      <c r="D70" s="248"/>
      <c r="E70" s="247"/>
      <c r="F70" s="303" t="s">
        <v>183</v>
      </c>
      <c r="G70" s="253">
        <f>IF(ISERROR(AVERAGE(G67:G69)), "DL", AVERAGE(G67:G69))</f>
        <v>3.3333333333333333E-2</v>
      </c>
      <c r="H70" s="253">
        <f t="shared" ref="H70:AN70" si="54">IF(ISERROR(AVERAGE(H67:H69)), "DL", AVERAGE(H67:H69))</f>
        <v>7.1833333333333336</v>
      </c>
      <c r="I70" s="253">
        <f t="shared" si="54"/>
        <v>1.3699999999999999</v>
      </c>
      <c r="J70" s="253">
        <f t="shared" si="54"/>
        <v>0.35333333333333333</v>
      </c>
      <c r="K70" s="253">
        <f t="shared" si="54"/>
        <v>0.02</v>
      </c>
      <c r="L70" s="253">
        <f t="shared" si="54"/>
        <v>0.06</v>
      </c>
      <c r="M70" s="253">
        <f t="shared" si="54"/>
        <v>3.3333333333333333E-2</v>
      </c>
      <c r="N70" s="253">
        <f t="shared" si="54"/>
        <v>0.15333333333333332</v>
      </c>
      <c r="O70" s="253">
        <f t="shared" si="54"/>
        <v>9.0000000000000011E-2</v>
      </c>
      <c r="P70" s="253">
        <f t="shared" si="54"/>
        <v>0.01</v>
      </c>
      <c r="Q70" s="253">
        <f t="shared" si="54"/>
        <v>0.01</v>
      </c>
      <c r="R70" s="253">
        <f t="shared" si="54"/>
        <v>0.21</v>
      </c>
      <c r="S70" s="253">
        <f t="shared" si="54"/>
        <v>2.3333333333333334E-2</v>
      </c>
      <c r="T70" s="253">
        <f t="shared" si="54"/>
        <v>5.000000000000001E-2</v>
      </c>
      <c r="U70" s="253">
        <f t="shared" si="54"/>
        <v>0.04</v>
      </c>
      <c r="V70" s="253">
        <f t="shared" si="54"/>
        <v>0</v>
      </c>
      <c r="W70" s="253">
        <f t="shared" si="54"/>
        <v>5.3333333333333337E-2</v>
      </c>
      <c r="X70" s="253">
        <f t="shared" si="54"/>
        <v>5.6666666666666671E-2</v>
      </c>
      <c r="Y70" s="253">
        <f t="shared" si="54"/>
        <v>3.3333333333333335E-3</v>
      </c>
      <c r="Z70" s="253">
        <f t="shared" si="54"/>
        <v>1.3333333333333334E-2</v>
      </c>
      <c r="AA70" s="253">
        <f t="shared" si="54"/>
        <v>0</v>
      </c>
      <c r="AB70" s="253">
        <f t="shared" si="54"/>
        <v>0</v>
      </c>
      <c r="AC70" s="253">
        <f t="shared" si="54"/>
        <v>0</v>
      </c>
      <c r="AD70" s="253">
        <f t="shared" si="54"/>
        <v>0</v>
      </c>
      <c r="AE70" s="253">
        <f t="shared" si="54"/>
        <v>0</v>
      </c>
      <c r="AF70" s="253">
        <f t="shared" si="54"/>
        <v>0</v>
      </c>
      <c r="AG70" s="253">
        <f t="shared" si="54"/>
        <v>0</v>
      </c>
      <c r="AH70" s="253">
        <f t="shared" si="54"/>
        <v>0</v>
      </c>
      <c r="AI70" s="253">
        <f t="shared" si="54"/>
        <v>0</v>
      </c>
      <c r="AJ70" s="253">
        <f t="shared" si="54"/>
        <v>0</v>
      </c>
      <c r="AK70" s="253">
        <f t="shared" si="54"/>
        <v>0.01</v>
      </c>
      <c r="AL70" s="253">
        <f t="shared" si="54"/>
        <v>0</v>
      </c>
      <c r="AM70" s="253">
        <f t="shared" si="54"/>
        <v>0</v>
      </c>
      <c r="AN70" s="271">
        <f t="shared" si="54"/>
        <v>3.3333333333333335E-3</v>
      </c>
      <c r="AO70" s="284"/>
      <c r="AP70" s="253" t="str">
        <f t="shared" ref="AP70:BB70" si="55">IF(ISERROR(AVERAGE(AP67:AP69)), "DL", AVERAGE(AP67:AP69))</f>
        <v>DL</v>
      </c>
      <c r="AQ70" s="253">
        <f t="shared" si="55"/>
        <v>44.963333333333331</v>
      </c>
      <c r="AR70" s="253">
        <f t="shared" si="55"/>
        <v>0.21999999999999997</v>
      </c>
      <c r="AS70" s="253" t="str">
        <f t="shared" si="55"/>
        <v>DL</v>
      </c>
      <c r="AT70" s="253">
        <f t="shared" si="55"/>
        <v>82.826666666666668</v>
      </c>
      <c r="AU70" s="253">
        <f t="shared" si="55"/>
        <v>0.80342113542957172</v>
      </c>
      <c r="AV70" s="253">
        <f t="shared" si="55"/>
        <v>538.21</v>
      </c>
      <c r="AW70" s="253">
        <f t="shared" si="55"/>
        <v>0.19999999999999998</v>
      </c>
      <c r="AX70" s="253">
        <f t="shared" si="55"/>
        <v>7.4899999999999993</v>
      </c>
      <c r="AY70" s="253">
        <f t="shared" si="55"/>
        <v>2.6749999999999998</v>
      </c>
      <c r="AZ70" s="253">
        <f t="shared" si="55"/>
        <v>42.146666666666668</v>
      </c>
      <c r="BA70" s="253">
        <f t="shared" si="55"/>
        <v>18.376666666666665</v>
      </c>
      <c r="BB70" s="271">
        <f t="shared" si="55"/>
        <v>197.49</v>
      </c>
    </row>
    <row r="71" spans="1:54" s="246" customFormat="1">
      <c r="A71" s="248"/>
      <c r="B71" s="248"/>
      <c r="C71" s="248"/>
      <c r="D71" s="248"/>
      <c r="E71" s="247"/>
      <c r="F71" s="304" t="s">
        <v>184</v>
      </c>
      <c r="G71" s="249">
        <f>IF(ISERROR(STDEV(G67:G69)), "-", STDEV(G67:G69))</f>
        <v>5.773502691896258E-3</v>
      </c>
      <c r="H71" s="249">
        <f t="shared" ref="H71:AN71" si="56">IF(ISERROR(STDEV(H67:H69)), "-", STDEV(H67:H69))</f>
        <v>1.579060902350933</v>
      </c>
      <c r="I71" s="249">
        <f t="shared" si="56"/>
        <v>8.7177978870813425E-2</v>
      </c>
      <c r="J71" s="249">
        <f t="shared" si="56"/>
        <v>5.1316014394468722E-2</v>
      </c>
      <c r="K71" s="249">
        <f t="shared" si="56"/>
        <v>0</v>
      </c>
      <c r="L71" s="249">
        <f t="shared" si="56"/>
        <v>1.0000000000000056E-2</v>
      </c>
      <c r="M71" s="249">
        <f t="shared" si="56"/>
        <v>5.773502691896258E-3</v>
      </c>
      <c r="N71" s="249">
        <f t="shared" si="56"/>
        <v>3.5118845842842604E-2</v>
      </c>
      <c r="O71" s="249">
        <f t="shared" si="56"/>
        <v>1.0000000000000002E-2</v>
      </c>
      <c r="P71" s="249">
        <f t="shared" si="56"/>
        <v>0</v>
      </c>
      <c r="Q71" s="249">
        <f t="shared" si="56"/>
        <v>0</v>
      </c>
      <c r="R71" s="249">
        <f t="shared" si="56"/>
        <v>3.4641016151377442E-2</v>
      </c>
      <c r="S71" s="249">
        <f t="shared" si="56"/>
        <v>5.7735026918962398E-3</v>
      </c>
      <c r="T71" s="249">
        <f t="shared" si="56"/>
        <v>8.4983747219407389E-18</v>
      </c>
      <c r="U71" s="249">
        <f t="shared" si="56"/>
        <v>0</v>
      </c>
      <c r="V71" s="249">
        <f t="shared" si="56"/>
        <v>0</v>
      </c>
      <c r="W71" s="249">
        <f t="shared" si="56"/>
        <v>5.7735026918962545E-3</v>
      </c>
      <c r="X71" s="249">
        <f t="shared" si="56"/>
        <v>1.1547005383792518E-2</v>
      </c>
      <c r="Y71" s="249">
        <f t="shared" si="56"/>
        <v>5.773502691896258E-3</v>
      </c>
      <c r="Z71" s="249">
        <f t="shared" si="56"/>
        <v>5.7735026918962588E-3</v>
      </c>
      <c r="AA71" s="249">
        <f t="shared" si="56"/>
        <v>0</v>
      </c>
      <c r="AB71" s="249">
        <f t="shared" si="56"/>
        <v>0</v>
      </c>
      <c r="AC71" s="249">
        <f t="shared" si="56"/>
        <v>0</v>
      </c>
      <c r="AD71" s="249">
        <f t="shared" si="56"/>
        <v>0</v>
      </c>
      <c r="AE71" s="249">
        <f t="shared" si="56"/>
        <v>0</v>
      </c>
      <c r="AF71" s="249">
        <f t="shared" si="56"/>
        <v>0</v>
      </c>
      <c r="AG71" s="249">
        <f t="shared" si="56"/>
        <v>0</v>
      </c>
      <c r="AH71" s="249">
        <f t="shared" si="56"/>
        <v>0</v>
      </c>
      <c r="AI71" s="249">
        <f t="shared" si="56"/>
        <v>0</v>
      </c>
      <c r="AJ71" s="249">
        <f t="shared" si="56"/>
        <v>0</v>
      </c>
      <c r="AK71" s="249">
        <f t="shared" si="56"/>
        <v>0</v>
      </c>
      <c r="AL71" s="249">
        <f t="shared" si="56"/>
        <v>0</v>
      </c>
      <c r="AM71" s="249">
        <f t="shared" si="56"/>
        <v>0</v>
      </c>
      <c r="AN71" s="272">
        <f t="shared" si="56"/>
        <v>5.773502691896258E-3</v>
      </c>
      <c r="AO71" s="285"/>
      <c r="AP71" s="249" t="str">
        <f t="shared" ref="AP71:BB71" si="57">IF(ISERROR(STDEV(AP67:AP69)), "-", STDEV(AP67:AP69))</f>
        <v>-</v>
      </c>
      <c r="AQ71" s="249">
        <f t="shared" si="57"/>
        <v>5.5205102421183243</v>
      </c>
      <c r="AR71" s="249">
        <f t="shared" si="57"/>
        <v>1.7320508075688773E-2</v>
      </c>
      <c r="AS71" s="249" t="str">
        <f t="shared" si="57"/>
        <v>-</v>
      </c>
      <c r="AT71" s="249">
        <f t="shared" si="57"/>
        <v>1.3156113914577248</v>
      </c>
      <c r="AU71" s="249">
        <f t="shared" si="57"/>
        <v>0.16671339734480847</v>
      </c>
      <c r="AV71" s="249">
        <f t="shared" si="57"/>
        <v>55.676056792844108</v>
      </c>
      <c r="AW71" s="249">
        <f t="shared" si="57"/>
        <v>0.11357816691600552</v>
      </c>
      <c r="AX71" s="249">
        <f t="shared" si="57"/>
        <v>1.7006175348972583</v>
      </c>
      <c r="AY71" s="249">
        <f t="shared" si="57"/>
        <v>1.9869700551341991</v>
      </c>
      <c r="AZ71" s="249">
        <f t="shared" si="57"/>
        <v>2.1148601214579954</v>
      </c>
      <c r="BA71" s="249">
        <f t="shared" si="57"/>
        <v>2.853652630109949</v>
      </c>
      <c r="BB71" s="272">
        <f t="shared" si="57"/>
        <v>35.118509364720914</v>
      </c>
    </row>
    <row r="72" spans="1:54" s="246" customFormat="1">
      <c r="A72" s="248"/>
      <c r="B72" s="248"/>
      <c r="C72" s="248"/>
      <c r="D72" s="248"/>
      <c r="E72" s="247"/>
      <c r="F72" s="304" t="s">
        <v>186</v>
      </c>
      <c r="G72" s="249">
        <f>IF(ISERROR(G71/SQRT(2)), "-", G71/SQRT(2))</f>
        <v>4.0824829046386298E-3</v>
      </c>
      <c r="H72" s="249">
        <f t="shared" ref="H72:AN72" si="58">IF(ISERROR(H71/SQRT(2)), "-", H71/SQRT(2))</f>
        <v>1.1165646719588933</v>
      </c>
      <c r="I72" s="249">
        <f t="shared" si="58"/>
        <v>6.164414002968973E-2</v>
      </c>
      <c r="J72" s="249">
        <f t="shared" si="58"/>
        <v>3.6285901761795317E-2</v>
      </c>
      <c r="K72" s="249">
        <f t="shared" si="58"/>
        <v>0</v>
      </c>
      <c r="L72" s="249">
        <f t="shared" si="58"/>
        <v>7.0710678118655144E-3</v>
      </c>
      <c r="M72" s="249">
        <f t="shared" si="58"/>
        <v>4.0824829046386298E-3</v>
      </c>
      <c r="N72" s="249">
        <f t="shared" si="58"/>
        <v>2.4832774042918997E-2</v>
      </c>
      <c r="O72" s="249">
        <f t="shared" si="58"/>
        <v>7.0710678118654762E-3</v>
      </c>
      <c r="P72" s="249">
        <f t="shared" si="58"/>
        <v>0</v>
      </c>
      <c r="Q72" s="249">
        <f t="shared" si="58"/>
        <v>0</v>
      </c>
      <c r="R72" s="249">
        <f t="shared" si="58"/>
        <v>2.4494897427831706E-2</v>
      </c>
      <c r="S72" s="249">
        <f t="shared" si="58"/>
        <v>4.0824829046386176E-3</v>
      </c>
      <c r="T72" s="249">
        <f t="shared" si="58"/>
        <v>6.0092583949486362E-18</v>
      </c>
      <c r="U72" s="249">
        <f t="shared" si="58"/>
        <v>0</v>
      </c>
      <c r="V72" s="249">
        <f t="shared" si="58"/>
        <v>0</v>
      </c>
      <c r="W72" s="249">
        <f t="shared" si="58"/>
        <v>4.082482904638628E-3</v>
      </c>
      <c r="X72" s="249">
        <f t="shared" si="58"/>
        <v>8.1649658092772612E-3</v>
      </c>
      <c r="Y72" s="249">
        <f t="shared" si="58"/>
        <v>4.0824829046386298E-3</v>
      </c>
      <c r="Z72" s="249">
        <f t="shared" si="58"/>
        <v>4.0824829046386306E-3</v>
      </c>
      <c r="AA72" s="249">
        <f t="shared" si="58"/>
        <v>0</v>
      </c>
      <c r="AB72" s="249">
        <f t="shared" si="58"/>
        <v>0</v>
      </c>
      <c r="AC72" s="249">
        <f t="shared" si="58"/>
        <v>0</v>
      </c>
      <c r="AD72" s="249">
        <f t="shared" si="58"/>
        <v>0</v>
      </c>
      <c r="AE72" s="249">
        <f t="shared" si="58"/>
        <v>0</v>
      </c>
      <c r="AF72" s="249">
        <f t="shared" si="58"/>
        <v>0</v>
      </c>
      <c r="AG72" s="249">
        <f t="shared" si="58"/>
        <v>0</v>
      </c>
      <c r="AH72" s="249">
        <f t="shared" si="58"/>
        <v>0</v>
      </c>
      <c r="AI72" s="249">
        <f t="shared" si="58"/>
        <v>0</v>
      </c>
      <c r="AJ72" s="249">
        <f t="shared" si="58"/>
        <v>0</v>
      </c>
      <c r="AK72" s="249">
        <f t="shared" si="58"/>
        <v>0</v>
      </c>
      <c r="AL72" s="249">
        <f t="shared" si="58"/>
        <v>0</v>
      </c>
      <c r="AM72" s="249">
        <f t="shared" si="58"/>
        <v>0</v>
      </c>
      <c r="AN72" s="272">
        <f t="shared" si="58"/>
        <v>4.0824829046386298E-3</v>
      </c>
      <c r="AO72" s="285"/>
      <c r="AP72" s="249" t="str">
        <f t="shared" ref="AP72:BB72" si="59">IF(ISERROR(AP71/SQRT(2)), "-", AP71/SQRT(2))</f>
        <v>-</v>
      </c>
      <c r="AQ72" s="249">
        <f t="shared" si="59"/>
        <v>3.9035902278116561</v>
      </c>
      <c r="AR72" s="249">
        <f t="shared" si="59"/>
        <v>1.2247448713915889E-2</v>
      </c>
      <c r="AS72" s="249" t="str">
        <f t="shared" si="59"/>
        <v>-</v>
      </c>
      <c r="AT72" s="249">
        <f t="shared" si="59"/>
        <v>0.93027773630602661</v>
      </c>
      <c r="AU72" s="249">
        <f t="shared" si="59"/>
        <v>0.11788417377716143</v>
      </c>
      <c r="AV72" s="249">
        <f t="shared" si="59"/>
        <v>39.368917307947406</v>
      </c>
      <c r="AW72" s="249">
        <f t="shared" si="59"/>
        <v>8.0311892021045078E-2</v>
      </c>
      <c r="AX72" s="249">
        <f t="shared" si="59"/>
        <v>1.2025181911306013</v>
      </c>
      <c r="AY72" s="249">
        <f t="shared" si="59"/>
        <v>1.4050000000000002</v>
      </c>
      <c r="AZ72" s="249">
        <f t="shared" si="59"/>
        <v>1.4954319331439541</v>
      </c>
      <c r="BA72" s="249">
        <f t="shared" si="59"/>
        <v>2.0178371259015715</v>
      </c>
      <c r="BB72" s="272">
        <f t="shared" si="59"/>
        <v>24.832536116957431</v>
      </c>
    </row>
    <row r="73" spans="1:54" s="246" customFormat="1">
      <c r="A73" s="248"/>
      <c r="B73" s="248"/>
      <c r="C73" s="248"/>
      <c r="D73" s="248"/>
      <c r="E73" s="247"/>
      <c r="F73" s="301"/>
      <c r="G73" s="249"/>
      <c r="H73" s="249"/>
      <c r="I73" s="249"/>
      <c r="J73" s="249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49"/>
      <c r="AM73" s="249"/>
      <c r="AN73" s="272"/>
      <c r="AO73" s="282"/>
      <c r="AP73" s="249"/>
      <c r="AQ73" s="249"/>
      <c r="AR73" s="249"/>
      <c r="AS73" s="249"/>
      <c r="AT73" s="249"/>
      <c r="AU73" s="249"/>
      <c r="AV73" s="249"/>
      <c r="AW73" s="249"/>
      <c r="AX73" s="249"/>
      <c r="AY73" s="249"/>
      <c r="AZ73" s="249"/>
      <c r="BA73" s="249"/>
      <c r="BB73" s="272"/>
    </row>
    <row r="74" spans="1:54" s="263" customFormat="1">
      <c r="A74" s="265" t="s">
        <v>262</v>
      </c>
      <c r="B74" s="265">
        <v>0</v>
      </c>
      <c r="C74" s="265">
        <v>1</v>
      </c>
      <c r="D74" s="265">
        <v>2</v>
      </c>
      <c r="E74" s="264" t="s">
        <v>300</v>
      </c>
      <c r="F74" s="307" t="s">
        <v>301</v>
      </c>
      <c r="G74" s="266" t="s">
        <v>188</v>
      </c>
      <c r="H74" s="266">
        <v>3.57</v>
      </c>
      <c r="I74" s="266">
        <v>0.27</v>
      </c>
      <c r="J74" s="266" t="s">
        <v>188</v>
      </c>
      <c r="K74" s="266">
        <v>7.0000000000000007E-2</v>
      </c>
      <c r="L74" s="266">
        <v>1.24</v>
      </c>
      <c r="M74" s="266" t="s">
        <v>188</v>
      </c>
      <c r="N74" s="266">
        <v>3.87</v>
      </c>
      <c r="O74" s="266">
        <v>0.01</v>
      </c>
      <c r="P74" s="266" t="s">
        <v>188</v>
      </c>
      <c r="Q74" s="266">
        <v>0.01</v>
      </c>
      <c r="R74" s="266">
        <v>0.01</v>
      </c>
      <c r="S74" s="266">
        <v>0.22</v>
      </c>
      <c r="T74" s="266">
        <v>0.08</v>
      </c>
      <c r="U74" s="266">
        <v>0.05</v>
      </c>
      <c r="V74" s="266">
        <v>0.01</v>
      </c>
      <c r="W74" s="266">
        <v>0.01</v>
      </c>
      <c r="X74" s="266">
        <v>0.03</v>
      </c>
      <c r="Y74" s="266">
        <v>0</v>
      </c>
      <c r="Z74" s="266">
        <v>0.01</v>
      </c>
      <c r="AA74" s="266">
        <v>0</v>
      </c>
      <c r="AB74" s="266">
        <v>0</v>
      </c>
      <c r="AC74" s="266">
        <v>0</v>
      </c>
      <c r="AD74" s="266">
        <v>0</v>
      </c>
      <c r="AE74" s="266">
        <v>0</v>
      </c>
      <c r="AF74" s="266">
        <v>0</v>
      </c>
      <c r="AG74" s="266">
        <v>0</v>
      </c>
      <c r="AH74" s="266" t="s">
        <v>188</v>
      </c>
      <c r="AI74" s="266">
        <v>0</v>
      </c>
      <c r="AJ74" s="266" t="s">
        <v>188</v>
      </c>
      <c r="AK74" s="266">
        <v>0.01</v>
      </c>
      <c r="AL74" s="266">
        <v>0.09</v>
      </c>
      <c r="AM74" s="266">
        <v>0.05</v>
      </c>
      <c r="AN74" s="274">
        <v>0.04</v>
      </c>
      <c r="AO74" s="286"/>
      <c r="AP74" s="266">
        <v>19.920000000000002</v>
      </c>
      <c r="AQ74" s="266" t="s">
        <v>188</v>
      </c>
      <c r="AR74" s="266">
        <v>1.49</v>
      </c>
      <c r="AS74" s="266">
        <v>7.13</v>
      </c>
      <c r="AT74" s="266">
        <v>69.56</v>
      </c>
      <c r="AU74" s="266" t="s">
        <v>188</v>
      </c>
      <c r="AV74" s="266">
        <v>56.19</v>
      </c>
      <c r="AW74" s="266">
        <v>44.29</v>
      </c>
      <c r="AX74" s="266">
        <v>0.3</v>
      </c>
      <c r="AY74" s="266">
        <v>2823.27</v>
      </c>
      <c r="AZ74" s="266">
        <v>413.52</v>
      </c>
      <c r="BA74" s="266">
        <v>1107.6600000000001</v>
      </c>
      <c r="BB74" s="274">
        <v>12.19</v>
      </c>
    </row>
    <row r="75" spans="1:54" s="263" customFormat="1">
      <c r="A75" s="265" t="s">
        <v>262</v>
      </c>
      <c r="B75" s="265">
        <v>0</v>
      </c>
      <c r="C75" s="265">
        <v>2</v>
      </c>
      <c r="D75" s="265">
        <v>2</v>
      </c>
      <c r="E75" s="264" t="s">
        <v>300</v>
      </c>
      <c r="F75" s="307" t="s">
        <v>302</v>
      </c>
      <c r="G75" s="266" t="s">
        <v>188</v>
      </c>
      <c r="H75" s="266">
        <v>4.1100000000000003</v>
      </c>
      <c r="I75" s="266">
        <v>0.31</v>
      </c>
      <c r="J75" s="266" t="s">
        <v>188</v>
      </c>
      <c r="K75" s="266">
        <v>0.06</v>
      </c>
      <c r="L75" s="266">
        <v>1.37</v>
      </c>
      <c r="M75" s="266" t="s">
        <v>188</v>
      </c>
      <c r="N75" s="266">
        <v>4.68</v>
      </c>
      <c r="O75" s="266">
        <v>0.01</v>
      </c>
      <c r="P75" s="266" t="s">
        <v>188</v>
      </c>
      <c r="Q75" s="266">
        <v>0.01</v>
      </c>
      <c r="R75" s="266">
        <v>0.01</v>
      </c>
      <c r="S75" s="266">
        <v>0.15</v>
      </c>
      <c r="T75" s="266">
        <v>7.0000000000000007E-2</v>
      </c>
      <c r="U75" s="266">
        <v>0.04</v>
      </c>
      <c r="V75" s="266">
        <v>0.01</v>
      </c>
      <c r="W75" s="266">
        <v>0.01</v>
      </c>
      <c r="X75" s="266">
        <v>0.02</v>
      </c>
      <c r="Y75" s="266">
        <v>0</v>
      </c>
      <c r="Z75" s="266">
        <v>0.02</v>
      </c>
      <c r="AA75" s="266">
        <v>0</v>
      </c>
      <c r="AB75" s="266">
        <v>0</v>
      </c>
      <c r="AC75" s="266">
        <v>0</v>
      </c>
      <c r="AD75" s="266">
        <v>0</v>
      </c>
      <c r="AE75" s="266">
        <v>0</v>
      </c>
      <c r="AF75" s="266" t="s">
        <v>188</v>
      </c>
      <c r="AG75" s="266">
        <v>0</v>
      </c>
      <c r="AH75" s="266" t="s">
        <v>188</v>
      </c>
      <c r="AI75" s="266">
        <v>0</v>
      </c>
      <c r="AJ75" s="266" t="s">
        <v>188</v>
      </c>
      <c r="AK75" s="266">
        <v>0.01</v>
      </c>
      <c r="AL75" s="266">
        <v>0.08</v>
      </c>
      <c r="AM75" s="266">
        <v>0.03</v>
      </c>
      <c r="AN75" s="274">
        <v>0.06</v>
      </c>
      <c r="AO75" s="286"/>
      <c r="AP75" s="266">
        <v>41.34</v>
      </c>
      <c r="AQ75" s="266" t="s">
        <v>188</v>
      </c>
      <c r="AR75" s="266">
        <v>1.52</v>
      </c>
      <c r="AS75" s="266">
        <v>15.81</v>
      </c>
      <c r="AT75" s="266">
        <v>125.84</v>
      </c>
      <c r="AU75" s="266">
        <v>1.52</v>
      </c>
      <c r="AV75" s="266">
        <v>124.02</v>
      </c>
      <c r="AW75" s="266">
        <v>83.9</v>
      </c>
      <c r="AX75" s="266">
        <v>0.3</v>
      </c>
      <c r="AY75" s="266">
        <v>5759.94</v>
      </c>
      <c r="AZ75" s="266">
        <v>772.39</v>
      </c>
      <c r="BA75" s="266">
        <v>2191.9299999999998</v>
      </c>
      <c r="BB75" s="274">
        <v>22.19</v>
      </c>
    </row>
    <row r="76" spans="1:54" s="232" customFormat="1">
      <c r="A76" s="268" t="s">
        <v>262</v>
      </c>
      <c r="B76" s="268">
        <v>0</v>
      </c>
      <c r="C76" s="268">
        <v>3</v>
      </c>
      <c r="D76" s="268">
        <v>2</v>
      </c>
      <c r="E76" s="267" t="s">
        <v>300</v>
      </c>
      <c r="F76" s="308" t="s">
        <v>303</v>
      </c>
      <c r="G76" s="269" t="s">
        <v>188</v>
      </c>
      <c r="H76" s="269">
        <v>3.99</v>
      </c>
      <c r="I76" s="269">
        <v>0.32</v>
      </c>
      <c r="J76" s="269" t="s">
        <v>188</v>
      </c>
      <c r="K76" s="269">
        <v>0.06</v>
      </c>
      <c r="L76" s="269">
        <v>1.39</v>
      </c>
      <c r="M76" s="269" t="s">
        <v>188</v>
      </c>
      <c r="N76" s="269">
        <v>4.6900000000000004</v>
      </c>
      <c r="O76" s="269">
        <v>0</v>
      </c>
      <c r="P76" s="269" t="s">
        <v>188</v>
      </c>
      <c r="Q76" s="269">
        <v>0.01</v>
      </c>
      <c r="R76" s="269">
        <v>0.01</v>
      </c>
      <c r="S76" s="269">
        <v>0.11</v>
      </c>
      <c r="T76" s="269">
        <v>0.06</v>
      </c>
      <c r="U76" s="269">
        <v>0.03</v>
      </c>
      <c r="V76" s="269">
        <v>0</v>
      </c>
      <c r="W76" s="269">
        <v>0.01</v>
      </c>
      <c r="X76" s="269">
        <v>0.01</v>
      </c>
      <c r="Y76" s="269">
        <v>0</v>
      </c>
      <c r="Z76" s="269">
        <v>0.01</v>
      </c>
      <c r="AA76" s="269">
        <v>0</v>
      </c>
      <c r="AB76" s="269">
        <v>0</v>
      </c>
      <c r="AC76" s="269">
        <v>0</v>
      </c>
      <c r="AD76" s="269">
        <v>0</v>
      </c>
      <c r="AE76" s="269">
        <v>0</v>
      </c>
      <c r="AF76" s="269" t="s">
        <v>188</v>
      </c>
      <c r="AG76" s="269">
        <v>0</v>
      </c>
      <c r="AH76" s="269" t="s">
        <v>188</v>
      </c>
      <c r="AI76" s="269">
        <v>0</v>
      </c>
      <c r="AJ76" s="269" t="s">
        <v>188</v>
      </c>
      <c r="AK76" s="269">
        <v>0.01</v>
      </c>
      <c r="AL76" s="269">
        <v>7.0000000000000007E-2</v>
      </c>
      <c r="AM76" s="269">
        <v>0.02</v>
      </c>
      <c r="AN76" s="335">
        <v>0.06</v>
      </c>
      <c r="AO76" s="309"/>
      <c r="AP76" s="269">
        <v>28.69</v>
      </c>
      <c r="AQ76" s="269" t="s">
        <v>188</v>
      </c>
      <c r="AR76" s="269">
        <v>1.2</v>
      </c>
      <c r="AS76" s="269">
        <v>11.36</v>
      </c>
      <c r="AT76" s="269">
        <v>87.26</v>
      </c>
      <c r="AU76" s="269" t="s">
        <v>188</v>
      </c>
      <c r="AV76" s="269">
        <v>84.57</v>
      </c>
      <c r="AW76" s="269">
        <v>64.84</v>
      </c>
      <c r="AX76" s="269">
        <v>0.3</v>
      </c>
      <c r="AY76" s="269">
        <v>4040.06</v>
      </c>
      <c r="AZ76" s="269">
        <v>544.45000000000005</v>
      </c>
      <c r="BA76" s="269">
        <v>1580.47</v>
      </c>
      <c r="BB76" s="335">
        <v>19.420000000000002</v>
      </c>
    </row>
    <row r="77" spans="1:54" s="263" customFormat="1">
      <c r="A77" s="265"/>
      <c r="B77" s="265"/>
      <c r="C77" s="265"/>
      <c r="D77" s="265"/>
      <c r="E77" s="264"/>
      <c r="F77" s="310" t="s">
        <v>183</v>
      </c>
      <c r="G77" s="270" t="str">
        <f>IF(ISERROR(AVERAGE(G74:G76)), "DL", AVERAGE(G74:G76))</f>
        <v>DL</v>
      </c>
      <c r="H77" s="270">
        <f t="shared" ref="H77:AN77" si="60">IF(ISERROR(AVERAGE(H74:H76)), "DL", AVERAGE(H74:H76))</f>
        <v>3.89</v>
      </c>
      <c r="I77" s="270">
        <f t="shared" si="60"/>
        <v>0.30000000000000004</v>
      </c>
      <c r="J77" s="270" t="str">
        <f t="shared" si="60"/>
        <v>DL</v>
      </c>
      <c r="K77" s="270">
        <f t="shared" si="60"/>
        <v>6.3333333333333339E-2</v>
      </c>
      <c r="L77" s="270">
        <f t="shared" si="60"/>
        <v>1.3333333333333333</v>
      </c>
      <c r="M77" s="270" t="str">
        <f t="shared" si="60"/>
        <v>DL</v>
      </c>
      <c r="N77" s="270">
        <f t="shared" si="60"/>
        <v>4.413333333333334</v>
      </c>
      <c r="O77" s="270">
        <f t="shared" si="60"/>
        <v>6.6666666666666671E-3</v>
      </c>
      <c r="P77" s="270" t="str">
        <f t="shared" si="60"/>
        <v>DL</v>
      </c>
      <c r="Q77" s="270">
        <f t="shared" si="60"/>
        <v>0.01</v>
      </c>
      <c r="R77" s="270">
        <f t="shared" si="60"/>
        <v>0.01</v>
      </c>
      <c r="S77" s="270">
        <f t="shared" si="60"/>
        <v>0.16</v>
      </c>
      <c r="T77" s="270">
        <f t="shared" si="60"/>
        <v>7.0000000000000007E-2</v>
      </c>
      <c r="U77" s="270">
        <f t="shared" si="60"/>
        <v>0.04</v>
      </c>
      <c r="V77" s="270">
        <f t="shared" si="60"/>
        <v>6.6666666666666671E-3</v>
      </c>
      <c r="W77" s="270">
        <f t="shared" si="60"/>
        <v>0.01</v>
      </c>
      <c r="X77" s="270">
        <f t="shared" si="60"/>
        <v>0.02</v>
      </c>
      <c r="Y77" s="270">
        <f t="shared" si="60"/>
        <v>0</v>
      </c>
      <c r="Z77" s="270">
        <f t="shared" si="60"/>
        <v>1.3333333333333334E-2</v>
      </c>
      <c r="AA77" s="270">
        <f t="shared" si="60"/>
        <v>0</v>
      </c>
      <c r="AB77" s="270">
        <f t="shared" si="60"/>
        <v>0</v>
      </c>
      <c r="AC77" s="270">
        <f t="shared" si="60"/>
        <v>0</v>
      </c>
      <c r="AD77" s="270">
        <f t="shared" si="60"/>
        <v>0</v>
      </c>
      <c r="AE77" s="270">
        <f t="shared" si="60"/>
        <v>0</v>
      </c>
      <c r="AF77" s="270">
        <f t="shared" si="60"/>
        <v>0</v>
      </c>
      <c r="AG77" s="270">
        <f t="shared" si="60"/>
        <v>0</v>
      </c>
      <c r="AH77" s="270" t="str">
        <f t="shared" si="60"/>
        <v>DL</v>
      </c>
      <c r="AI77" s="270">
        <f t="shared" si="60"/>
        <v>0</v>
      </c>
      <c r="AJ77" s="270" t="str">
        <f t="shared" si="60"/>
        <v>DL</v>
      </c>
      <c r="AK77" s="270">
        <f t="shared" si="60"/>
        <v>0.01</v>
      </c>
      <c r="AL77" s="270">
        <f t="shared" si="60"/>
        <v>0.08</v>
      </c>
      <c r="AM77" s="270">
        <f t="shared" si="60"/>
        <v>3.3333333333333333E-2</v>
      </c>
      <c r="AN77" s="273">
        <f t="shared" si="60"/>
        <v>5.3333333333333337E-2</v>
      </c>
      <c r="AO77" s="287"/>
      <c r="AP77" s="270">
        <f t="shared" ref="AP77:BB77" si="61">IF(ISERROR(AVERAGE(AP74:AP76)), "DL", AVERAGE(AP74:AP76))</f>
        <v>29.983333333333334</v>
      </c>
      <c r="AQ77" s="270" t="str">
        <f t="shared" si="61"/>
        <v>DL</v>
      </c>
      <c r="AR77" s="270">
        <f t="shared" si="61"/>
        <v>1.4033333333333333</v>
      </c>
      <c r="AS77" s="270">
        <f t="shared" si="61"/>
        <v>11.433333333333332</v>
      </c>
      <c r="AT77" s="270">
        <f t="shared" si="61"/>
        <v>94.220000000000013</v>
      </c>
      <c r="AU77" s="270">
        <f t="shared" si="61"/>
        <v>1.52</v>
      </c>
      <c r="AV77" s="270">
        <f t="shared" si="61"/>
        <v>88.259999999999991</v>
      </c>
      <c r="AW77" s="270">
        <f t="shared" si="61"/>
        <v>64.343333333333334</v>
      </c>
      <c r="AX77" s="270">
        <f t="shared" si="61"/>
        <v>0.3</v>
      </c>
      <c r="AY77" s="270">
        <f t="shared" si="61"/>
        <v>4207.7566666666662</v>
      </c>
      <c r="AZ77" s="270">
        <f t="shared" si="61"/>
        <v>576.78666666666663</v>
      </c>
      <c r="BA77" s="270">
        <f t="shared" si="61"/>
        <v>1626.6866666666667</v>
      </c>
      <c r="BB77" s="273">
        <f t="shared" si="61"/>
        <v>17.933333333333334</v>
      </c>
    </row>
    <row r="78" spans="1:54" s="263" customFormat="1">
      <c r="A78" s="265"/>
      <c r="B78" s="265"/>
      <c r="C78" s="265"/>
      <c r="D78" s="265"/>
      <c r="E78" s="264"/>
      <c r="F78" s="311" t="s">
        <v>184</v>
      </c>
      <c r="G78" s="266" t="str">
        <f>IF(ISERROR(STDEV(G74:G76)), "-", STDEV(G74:G76))</f>
        <v>-</v>
      </c>
      <c r="H78" s="266">
        <f t="shared" ref="H78:AN78" si="62">IF(ISERROR(STDEV(H74:H76)), "-", STDEV(H74:H76))</f>
        <v>0.28354893757515676</v>
      </c>
      <c r="I78" s="266">
        <f t="shared" si="62"/>
        <v>2.6457513110645897E-2</v>
      </c>
      <c r="J78" s="266" t="str">
        <f t="shared" si="62"/>
        <v>-</v>
      </c>
      <c r="K78" s="266">
        <f t="shared" si="62"/>
        <v>5.7735026918962632E-3</v>
      </c>
      <c r="L78" s="266">
        <f t="shared" si="62"/>
        <v>8.1445278152470768E-2</v>
      </c>
      <c r="M78" s="266" t="str">
        <f t="shared" si="62"/>
        <v>-</v>
      </c>
      <c r="N78" s="266">
        <f t="shared" si="62"/>
        <v>0.4705670338361298</v>
      </c>
      <c r="O78" s="266">
        <f t="shared" si="62"/>
        <v>5.773502691896258E-3</v>
      </c>
      <c r="P78" s="266" t="str">
        <f t="shared" si="62"/>
        <v>-</v>
      </c>
      <c r="Q78" s="266">
        <f t="shared" si="62"/>
        <v>0</v>
      </c>
      <c r="R78" s="266">
        <f t="shared" si="62"/>
        <v>0</v>
      </c>
      <c r="S78" s="266">
        <f t="shared" si="62"/>
        <v>5.5677643628300209E-2</v>
      </c>
      <c r="T78" s="266">
        <f t="shared" si="62"/>
        <v>9.9999999999999256E-3</v>
      </c>
      <c r="U78" s="266">
        <f t="shared" si="62"/>
        <v>1.0000000000000012E-2</v>
      </c>
      <c r="V78" s="266">
        <f t="shared" si="62"/>
        <v>5.773502691896258E-3</v>
      </c>
      <c r="W78" s="266">
        <f t="shared" si="62"/>
        <v>0</v>
      </c>
      <c r="X78" s="266">
        <f t="shared" si="62"/>
        <v>9.9999999999999915E-3</v>
      </c>
      <c r="Y78" s="266">
        <f t="shared" si="62"/>
        <v>0</v>
      </c>
      <c r="Z78" s="266">
        <f t="shared" si="62"/>
        <v>5.7735026918962588E-3</v>
      </c>
      <c r="AA78" s="266">
        <f t="shared" si="62"/>
        <v>0</v>
      </c>
      <c r="AB78" s="266">
        <f t="shared" si="62"/>
        <v>0</v>
      </c>
      <c r="AC78" s="266">
        <f t="shared" si="62"/>
        <v>0</v>
      </c>
      <c r="AD78" s="266">
        <f t="shared" si="62"/>
        <v>0</v>
      </c>
      <c r="AE78" s="266">
        <f t="shared" si="62"/>
        <v>0</v>
      </c>
      <c r="AF78" s="266" t="str">
        <f t="shared" si="62"/>
        <v>-</v>
      </c>
      <c r="AG78" s="266">
        <f t="shared" si="62"/>
        <v>0</v>
      </c>
      <c r="AH78" s="266" t="str">
        <f t="shared" si="62"/>
        <v>-</v>
      </c>
      <c r="AI78" s="266">
        <f t="shared" si="62"/>
        <v>0</v>
      </c>
      <c r="AJ78" s="266" t="str">
        <f t="shared" si="62"/>
        <v>-</v>
      </c>
      <c r="AK78" s="266">
        <f t="shared" si="62"/>
        <v>0</v>
      </c>
      <c r="AL78" s="266">
        <f t="shared" si="62"/>
        <v>1.0000000000000056E-2</v>
      </c>
      <c r="AM78" s="266">
        <f t="shared" si="62"/>
        <v>1.5275252316519463E-2</v>
      </c>
      <c r="AN78" s="274">
        <f t="shared" si="62"/>
        <v>1.154700538379248E-2</v>
      </c>
      <c r="AO78" s="288"/>
      <c r="AP78" s="266">
        <f t="shared" ref="AP78:BB78" si="63">IF(ISERROR(STDEV(AP74:AP76)), "-", STDEV(AP74:AP76))</f>
        <v>10.768409043741485</v>
      </c>
      <c r="AQ78" s="266" t="str">
        <f t="shared" si="63"/>
        <v>-</v>
      </c>
      <c r="AR78" s="266">
        <f t="shared" si="63"/>
        <v>0.17672954855748718</v>
      </c>
      <c r="AS78" s="266">
        <f t="shared" si="63"/>
        <v>4.3404646448661897</v>
      </c>
      <c r="AT78" s="266">
        <f t="shared" si="63"/>
        <v>28.778304328087131</v>
      </c>
      <c r="AU78" s="266" t="str">
        <f t="shared" si="63"/>
        <v>-</v>
      </c>
      <c r="AV78" s="266">
        <f t="shared" si="63"/>
        <v>34.065221267445189</v>
      </c>
      <c r="AW78" s="266">
        <f t="shared" si="63"/>
        <v>19.809670197490252</v>
      </c>
      <c r="AX78" s="266">
        <f t="shared" si="63"/>
        <v>0</v>
      </c>
      <c r="AY78" s="266">
        <f t="shared" si="63"/>
        <v>1475.4996784931334</v>
      </c>
      <c r="AZ78" s="266">
        <f t="shared" si="63"/>
        <v>181.60717010441348</v>
      </c>
      <c r="BA78" s="266">
        <f t="shared" si="63"/>
        <v>543.61047031245926</v>
      </c>
      <c r="BB78" s="274">
        <f t="shared" si="63"/>
        <v>5.1631030721198377</v>
      </c>
    </row>
    <row r="79" spans="1:54" s="263" customFormat="1">
      <c r="A79" s="265"/>
      <c r="B79" s="265"/>
      <c r="C79" s="265"/>
      <c r="D79" s="265"/>
      <c r="E79" s="264"/>
      <c r="F79" s="311" t="s">
        <v>186</v>
      </c>
      <c r="G79" s="266" t="str">
        <f>IF(ISERROR(G78/SQRT(2)), "-", G78/SQRT(2))</f>
        <v>-</v>
      </c>
      <c r="H79" s="266">
        <f t="shared" ref="H79:AN79" si="64">IF(ISERROR(H78/SQRT(2)), "-", H78/SQRT(2))</f>
        <v>0.20049937655763439</v>
      </c>
      <c r="I79" s="266">
        <f t="shared" si="64"/>
        <v>1.8708286933869698E-2</v>
      </c>
      <c r="J79" s="266" t="str">
        <f t="shared" si="64"/>
        <v>-</v>
      </c>
      <c r="K79" s="266">
        <f t="shared" si="64"/>
        <v>4.0824829046386341E-3</v>
      </c>
      <c r="L79" s="266">
        <f t="shared" si="64"/>
        <v>5.7590508477236645E-2</v>
      </c>
      <c r="M79" s="266" t="str">
        <f t="shared" si="64"/>
        <v>-</v>
      </c>
      <c r="N79" s="266">
        <f t="shared" si="64"/>
        <v>0.3327411406283669</v>
      </c>
      <c r="O79" s="266">
        <f t="shared" si="64"/>
        <v>4.0824829046386298E-3</v>
      </c>
      <c r="P79" s="266" t="str">
        <f t="shared" si="64"/>
        <v>-</v>
      </c>
      <c r="Q79" s="266">
        <f t="shared" si="64"/>
        <v>0</v>
      </c>
      <c r="R79" s="266">
        <f t="shared" si="64"/>
        <v>0</v>
      </c>
      <c r="S79" s="266">
        <f t="shared" si="64"/>
        <v>3.9370039370059048E-2</v>
      </c>
      <c r="T79" s="266">
        <f t="shared" si="64"/>
        <v>7.0710678118654224E-3</v>
      </c>
      <c r="U79" s="266">
        <f t="shared" si="64"/>
        <v>7.0710678118654832E-3</v>
      </c>
      <c r="V79" s="266">
        <f t="shared" si="64"/>
        <v>4.0824829046386298E-3</v>
      </c>
      <c r="W79" s="266">
        <f t="shared" si="64"/>
        <v>0</v>
      </c>
      <c r="X79" s="266">
        <f t="shared" si="64"/>
        <v>7.0710678118654684E-3</v>
      </c>
      <c r="Y79" s="266">
        <f t="shared" si="64"/>
        <v>0</v>
      </c>
      <c r="Z79" s="266">
        <f t="shared" si="64"/>
        <v>4.0824829046386306E-3</v>
      </c>
      <c r="AA79" s="266">
        <f t="shared" si="64"/>
        <v>0</v>
      </c>
      <c r="AB79" s="266">
        <f t="shared" si="64"/>
        <v>0</v>
      </c>
      <c r="AC79" s="266">
        <f t="shared" si="64"/>
        <v>0</v>
      </c>
      <c r="AD79" s="266">
        <f t="shared" si="64"/>
        <v>0</v>
      </c>
      <c r="AE79" s="266">
        <f t="shared" si="64"/>
        <v>0</v>
      </c>
      <c r="AF79" s="266" t="str">
        <f t="shared" si="64"/>
        <v>-</v>
      </c>
      <c r="AG79" s="266">
        <f t="shared" si="64"/>
        <v>0</v>
      </c>
      <c r="AH79" s="266" t="str">
        <f t="shared" si="64"/>
        <v>-</v>
      </c>
      <c r="AI79" s="266">
        <f t="shared" si="64"/>
        <v>0</v>
      </c>
      <c r="AJ79" s="266" t="str">
        <f t="shared" si="64"/>
        <v>-</v>
      </c>
      <c r="AK79" s="266">
        <f t="shared" si="64"/>
        <v>0</v>
      </c>
      <c r="AL79" s="266">
        <f t="shared" si="64"/>
        <v>7.0710678118655144E-3</v>
      </c>
      <c r="AM79" s="266">
        <f t="shared" si="64"/>
        <v>1.0801234497346431E-2</v>
      </c>
      <c r="AN79" s="274">
        <f t="shared" si="64"/>
        <v>8.1649658092772352E-3</v>
      </c>
      <c r="AO79" s="288"/>
      <c r="AP79" s="266">
        <f t="shared" ref="AP79:BB79" si="65">IF(ISERROR(AP78/SQRT(2)), "-", AP78/SQRT(2))</f>
        <v>7.6144150574201497</v>
      </c>
      <c r="AQ79" s="266" t="str">
        <f t="shared" si="65"/>
        <v>-</v>
      </c>
      <c r="AR79" s="266">
        <f t="shared" si="65"/>
        <v>0.1249666622210364</v>
      </c>
      <c r="AS79" s="266">
        <f t="shared" si="65"/>
        <v>3.0691719838853424</v>
      </c>
      <c r="AT79" s="266">
        <f t="shared" si="65"/>
        <v>20.349334141440579</v>
      </c>
      <c r="AU79" s="266" t="str">
        <f t="shared" si="65"/>
        <v>-</v>
      </c>
      <c r="AV79" s="266">
        <f t="shared" si="65"/>
        <v>24.087748960830687</v>
      </c>
      <c r="AW79" s="266">
        <f t="shared" si="65"/>
        <v>14.00755212971441</v>
      </c>
      <c r="AX79" s="266">
        <f t="shared" si="65"/>
        <v>0</v>
      </c>
      <c r="AY79" s="266">
        <f t="shared" si="65"/>
        <v>1043.3358283010652</v>
      </c>
      <c r="AZ79" s="266">
        <f t="shared" si="65"/>
        <v>128.41566149292962</v>
      </c>
      <c r="BA79" s="266">
        <f t="shared" si="65"/>
        <v>384.39064988194826</v>
      </c>
      <c r="BB79" s="274">
        <f t="shared" si="65"/>
        <v>3.6508651942610331</v>
      </c>
    </row>
    <row r="80" spans="1:54" s="263" customFormat="1">
      <c r="A80" s="265"/>
      <c r="B80" s="265"/>
      <c r="C80" s="265"/>
      <c r="D80" s="265"/>
      <c r="E80" s="264"/>
      <c r="F80" s="307"/>
      <c r="G80" s="266"/>
      <c r="H80" s="266"/>
      <c r="I80" s="266"/>
      <c r="J80" s="266"/>
      <c r="K80" s="266"/>
      <c r="L80" s="266"/>
      <c r="M80" s="266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266"/>
      <c r="AL80" s="266"/>
      <c r="AM80" s="266"/>
      <c r="AN80" s="274"/>
      <c r="AO80" s="286"/>
      <c r="AP80" s="266"/>
      <c r="AQ80" s="266"/>
      <c r="AR80" s="266"/>
      <c r="AS80" s="266"/>
      <c r="AT80" s="266"/>
      <c r="AU80" s="266"/>
      <c r="AV80" s="266"/>
      <c r="AW80" s="266"/>
      <c r="AX80" s="266"/>
      <c r="AY80" s="266"/>
      <c r="AZ80" s="266"/>
      <c r="BA80" s="266"/>
      <c r="BB80" s="274"/>
    </row>
    <row r="81" spans="1:54" s="263" customFormat="1">
      <c r="A81" s="265" t="s">
        <v>267</v>
      </c>
      <c r="B81" s="265">
        <v>1</v>
      </c>
      <c r="C81" s="265">
        <v>1</v>
      </c>
      <c r="D81" s="265">
        <v>2</v>
      </c>
      <c r="E81" s="264" t="s">
        <v>300</v>
      </c>
      <c r="F81" s="307" t="s">
        <v>304</v>
      </c>
      <c r="G81" s="266" t="s">
        <v>188</v>
      </c>
      <c r="H81" s="266">
        <v>4.0199999999999996</v>
      </c>
      <c r="I81" s="266">
        <v>0.28999999999999998</v>
      </c>
      <c r="J81" s="266" t="s">
        <v>188</v>
      </c>
      <c r="K81" s="266">
        <v>0.02</v>
      </c>
      <c r="L81" s="266">
        <v>0.1</v>
      </c>
      <c r="M81" s="266" t="s">
        <v>188</v>
      </c>
      <c r="N81" s="266" t="s">
        <v>188</v>
      </c>
      <c r="O81" s="266">
        <v>0</v>
      </c>
      <c r="P81" s="266">
        <v>0</v>
      </c>
      <c r="Q81" s="266">
        <v>0</v>
      </c>
      <c r="R81" s="266">
        <v>0</v>
      </c>
      <c r="S81" s="266">
        <v>7.0000000000000007E-2</v>
      </c>
      <c r="T81" s="266">
        <v>0.02</v>
      </c>
      <c r="U81" s="266">
        <v>0.01</v>
      </c>
      <c r="V81" s="266">
        <v>0</v>
      </c>
      <c r="W81" s="266">
        <v>0.02</v>
      </c>
      <c r="X81" s="266">
        <v>0.02</v>
      </c>
      <c r="Y81" s="266">
        <v>0</v>
      </c>
      <c r="Z81" s="266">
        <v>0.02</v>
      </c>
      <c r="AA81" s="266">
        <v>0</v>
      </c>
      <c r="AB81" s="266">
        <v>0.01</v>
      </c>
      <c r="AC81" s="266">
        <v>0</v>
      </c>
      <c r="AD81" s="266">
        <v>0</v>
      </c>
      <c r="AE81" s="266">
        <v>0</v>
      </c>
      <c r="AF81" s="266" t="s">
        <v>188</v>
      </c>
      <c r="AG81" s="266" t="s">
        <v>188</v>
      </c>
      <c r="AH81" s="266" t="s">
        <v>188</v>
      </c>
      <c r="AI81" s="266" t="s">
        <v>188</v>
      </c>
      <c r="AJ81" s="266" t="s">
        <v>188</v>
      </c>
      <c r="AK81" s="266">
        <v>0</v>
      </c>
      <c r="AL81" s="266">
        <v>0.05</v>
      </c>
      <c r="AM81" s="266">
        <v>0.01</v>
      </c>
      <c r="AN81" s="274">
        <v>0.01</v>
      </c>
      <c r="AO81" s="286"/>
      <c r="AP81" s="266">
        <v>78.95</v>
      </c>
      <c r="AQ81" s="266" t="s">
        <v>188</v>
      </c>
      <c r="AR81" s="266">
        <v>1.51</v>
      </c>
      <c r="AS81" s="266">
        <v>0.3</v>
      </c>
      <c r="AT81" s="266">
        <v>378.43</v>
      </c>
      <c r="AU81" s="266" t="s">
        <v>188</v>
      </c>
      <c r="AV81" s="266">
        <v>86.21</v>
      </c>
      <c r="AW81" s="266">
        <v>56.27</v>
      </c>
      <c r="AX81" s="266" t="s">
        <v>188</v>
      </c>
      <c r="AY81" s="266">
        <v>2878.95</v>
      </c>
      <c r="AZ81" s="266">
        <v>604.71</v>
      </c>
      <c r="BA81" s="266">
        <v>1050</v>
      </c>
      <c r="BB81" s="274">
        <v>12.1</v>
      </c>
    </row>
    <row r="82" spans="1:54" s="263" customFormat="1">
      <c r="A82" s="265" t="s">
        <v>267</v>
      </c>
      <c r="B82" s="265">
        <v>1</v>
      </c>
      <c r="C82" s="265">
        <v>2</v>
      </c>
      <c r="D82" s="265">
        <v>2</v>
      </c>
      <c r="E82" s="264" t="s">
        <v>300</v>
      </c>
      <c r="F82" s="307" t="s">
        <v>305</v>
      </c>
      <c r="G82" s="266" t="s">
        <v>188</v>
      </c>
      <c r="H82" s="266">
        <v>3.78</v>
      </c>
      <c r="I82" s="266">
        <v>0.24</v>
      </c>
      <c r="J82" s="266" t="s">
        <v>188</v>
      </c>
      <c r="K82" s="266">
        <v>0.02</v>
      </c>
      <c r="L82" s="266">
        <v>0.09</v>
      </c>
      <c r="M82" s="266" t="s">
        <v>188</v>
      </c>
      <c r="N82" s="266" t="s">
        <v>188</v>
      </c>
      <c r="O82" s="266">
        <v>0</v>
      </c>
      <c r="P82" s="266" t="s">
        <v>188</v>
      </c>
      <c r="Q82" s="266">
        <v>0</v>
      </c>
      <c r="R82" s="266">
        <v>0</v>
      </c>
      <c r="S82" s="266">
        <v>0.02</v>
      </c>
      <c r="T82" s="266">
        <v>0.02</v>
      </c>
      <c r="U82" s="266">
        <v>0</v>
      </c>
      <c r="V82" s="266" t="s">
        <v>188</v>
      </c>
      <c r="W82" s="266">
        <v>0.02</v>
      </c>
      <c r="X82" s="266">
        <v>0.02</v>
      </c>
      <c r="Y82" s="266">
        <v>0</v>
      </c>
      <c r="Z82" s="266">
        <v>0.02</v>
      </c>
      <c r="AA82" s="266">
        <v>0</v>
      </c>
      <c r="AB82" s="266">
        <v>0.01</v>
      </c>
      <c r="AC82" s="266">
        <v>0</v>
      </c>
      <c r="AD82" s="266">
        <v>0</v>
      </c>
      <c r="AE82" s="266">
        <v>0</v>
      </c>
      <c r="AF82" s="266" t="s">
        <v>188</v>
      </c>
      <c r="AG82" s="266">
        <v>0</v>
      </c>
      <c r="AH82" s="266" t="s">
        <v>188</v>
      </c>
      <c r="AI82" s="266" t="s">
        <v>188</v>
      </c>
      <c r="AJ82" s="266" t="s">
        <v>188</v>
      </c>
      <c r="AK82" s="266" t="s">
        <v>188</v>
      </c>
      <c r="AL82" s="266">
        <v>0.02</v>
      </c>
      <c r="AM82" s="266">
        <v>0</v>
      </c>
      <c r="AN82" s="274">
        <v>0.01</v>
      </c>
      <c r="AO82" s="286"/>
      <c r="AP82" s="266">
        <v>73.47</v>
      </c>
      <c r="AQ82" s="266" t="s">
        <v>188</v>
      </c>
      <c r="AR82" s="266">
        <v>1.1499999999999999</v>
      </c>
      <c r="AS82" s="266">
        <v>0.28999999999999998</v>
      </c>
      <c r="AT82" s="266">
        <v>344.3</v>
      </c>
      <c r="AU82" s="266" t="s">
        <v>188</v>
      </c>
      <c r="AV82" s="266">
        <v>79.81</v>
      </c>
      <c r="AW82" s="266">
        <v>60.22</v>
      </c>
      <c r="AX82" s="266" t="s">
        <v>188</v>
      </c>
      <c r="AY82" s="266">
        <v>2678.03</v>
      </c>
      <c r="AZ82" s="266">
        <v>584.87</v>
      </c>
      <c r="BA82" s="266">
        <v>973.25</v>
      </c>
      <c r="BB82" s="274">
        <v>11.81</v>
      </c>
    </row>
    <row r="83" spans="1:54" s="232" customFormat="1">
      <c r="A83" s="268" t="s">
        <v>267</v>
      </c>
      <c r="B83" s="268">
        <v>1</v>
      </c>
      <c r="C83" s="268">
        <v>3</v>
      </c>
      <c r="D83" s="268">
        <v>2</v>
      </c>
      <c r="E83" s="267" t="s">
        <v>300</v>
      </c>
      <c r="F83" s="308" t="s">
        <v>306</v>
      </c>
      <c r="G83" s="269" t="s">
        <v>188</v>
      </c>
      <c r="H83" s="269">
        <v>3.2</v>
      </c>
      <c r="I83" s="269">
        <v>0.27</v>
      </c>
      <c r="J83" s="269" t="s">
        <v>188</v>
      </c>
      <c r="K83" s="269">
        <v>0.02</v>
      </c>
      <c r="L83" s="269">
        <v>0.08</v>
      </c>
      <c r="M83" s="269">
        <v>0.17</v>
      </c>
      <c r="N83" s="269" t="s">
        <v>188</v>
      </c>
      <c r="O83" s="269">
        <v>0.01</v>
      </c>
      <c r="P83" s="269">
        <v>0</v>
      </c>
      <c r="Q83" s="269">
        <v>0</v>
      </c>
      <c r="R83" s="269">
        <v>0</v>
      </c>
      <c r="S83" s="269">
        <v>0.05</v>
      </c>
      <c r="T83" s="269">
        <v>0.02</v>
      </c>
      <c r="U83" s="269">
        <v>0</v>
      </c>
      <c r="V83" s="269">
        <v>0</v>
      </c>
      <c r="W83" s="269">
        <v>0.02</v>
      </c>
      <c r="X83" s="269">
        <v>0.02</v>
      </c>
      <c r="Y83" s="269">
        <v>0</v>
      </c>
      <c r="Z83" s="269">
        <v>0.02</v>
      </c>
      <c r="AA83" s="269">
        <v>0</v>
      </c>
      <c r="AB83" s="269">
        <v>0.01</v>
      </c>
      <c r="AC83" s="269">
        <v>0</v>
      </c>
      <c r="AD83" s="269">
        <v>0</v>
      </c>
      <c r="AE83" s="269">
        <v>0</v>
      </c>
      <c r="AF83" s="269" t="s">
        <v>188</v>
      </c>
      <c r="AG83" s="269" t="s">
        <v>188</v>
      </c>
      <c r="AH83" s="269" t="s">
        <v>188</v>
      </c>
      <c r="AI83" s="269" t="s">
        <v>188</v>
      </c>
      <c r="AJ83" s="269" t="s">
        <v>188</v>
      </c>
      <c r="AK83" s="269">
        <v>0</v>
      </c>
      <c r="AL83" s="269">
        <v>0.05</v>
      </c>
      <c r="AM83" s="269">
        <v>0</v>
      </c>
      <c r="AN83" s="335">
        <v>0.01</v>
      </c>
      <c r="AO83" s="309"/>
      <c r="AP83" s="269">
        <v>63.94</v>
      </c>
      <c r="AQ83" s="269" t="s">
        <v>188</v>
      </c>
      <c r="AR83" s="269">
        <v>1.2</v>
      </c>
      <c r="AS83" s="269">
        <v>0.3</v>
      </c>
      <c r="AT83" s="269">
        <v>307.76</v>
      </c>
      <c r="AU83" s="269" t="s">
        <v>188</v>
      </c>
      <c r="AV83" s="269">
        <v>72.31</v>
      </c>
      <c r="AW83" s="269">
        <v>46.02</v>
      </c>
      <c r="AX83" s="269">
        <v>0.3</v>
      </c>
      <c r="AY83" s="269">
        <v>2350.36</v>
      </c>
      <c r="AZ83" s="269">
        <v>530.66999999999996</v>
      </c>
      <c r="BA83" s="269">
        <v>866.82</v>
      </c>
      <c r="BB83" s="335">
        <v>17.03</v>
      </c>
    </row>
    <row r="84" spans="1:54" s="263" customFormat="1">
      <c r="A84" s="265"/>
      <c r="B84" s="265"/>
      <c r="C84" s="265"/>
      <c r="D84" s="265"/>
      <c r="E84" s="264"/>
      <c r="F84" s="310" t="s">
        <v>183</v>
      </c>
      <c r="G84" s="270" t="str">
        <f>IF(ISERROR(AVERAGE(G81:G83)), "DL", AVERAGE(G81:G83))</f>
        <v>DL</v>
      </c>
      <c r="H84" s="270">
        <f t="shared" ref="H84:AN84" si="66">IF(ISERROR(AVERAGE(H81:H83)), "DL", AVERAGE(H81:H83))</f>
        <v>3.6666666666666665</v>
      </c>
      <c r="I84" s="270">
        <f t="shared" si="66"/>
        <v>0.26666666666666666</v>
      </c>
      <c r="J84" s="270" t="str">
        <f t="shared" si="66"/>
        <v>DL</v>
      </c>
      <c r="K84" s="270">
        <f t="shared" si="66"/>
        <v>0.02</v>
      </c>
      <c r="L84" s="270">
        <f t="shared" si="66"/>
        <v>9.0000000000000011E-2</v>
      </c>
      <c r="M84" s="270">
        <f t="shared" si="66"/>
        <v>0.17</v>
      </c>
      <c r="N84" s="270" t="str">
        <f t="shared" si="66"/>
        <v>DL</v>
      </c>
      <c r="O84" s="270">
        <f t="shared" si="66"/>
        <v>3.3333333333333335E-3</v>
      </c>
      <c r="P84" s="270">
        <f t="shared" si="66"/>
        <v>0</v>
      </c>
      <c r="Q84" s="270">
        <f t="shared" si="66"/>
        <v>0</v>
      </c>
      <c r="R84" s="270">
        <f t="shared" si="66"/>
        <v>0</v>
      </c>
      <c r="S84" s="270">
        <f t="shared" si="66"/>
        <v>4.6666666666666669E-2</v>
      </c>
      <c r="T84" s="270">
        <f t="shared" si="66"/>
        <v>0.02</v>
      </c>
      <c r="U84" s="270">
        <f t="shared" si="66"/>
        <v>3.3333333333333335E-3</v>
      </c>
      <c r="V84" s="270">
        <f t="shared" si="66"/>
        <v>0</v>
      </c>
      <c r="W84" s="270">
        <f t="shared" si="66"/>
        <v>0.02</v>
      </c>
      <c r="X84" s="270">
        <f t="shared" si="66"/>
        <v>0.02</v>
      </c>
      <c r="Y84" s="270">
        <f t="shared" si="66"/>
        <v>0</v>
      </c>
      <c r="Z84" s="270">
        <f t="shared" si="66"/>
        <v>0.02</v>
      </c>
      <c r="AA84" s="270">
        <f t="shared" si="66"/>
        <v>0</v>
      </c>
      <c r="AB84" s="270">
        <f t="shared" si="66"/>
        <v>0.01</v>
      </c>
      <c r="AC84" s="270">
        <f t="shared" si="66"/>
        <v>0</v>
      </c>
      <c r="AD84" s="270">
        <f t="shared" si="66"/>
        <v>0</v>
      </c>
      <c r="AE84" s="270">
        <f t="shared" si="66"/>
        <v>0</v>
      </c>
      <c r="AF84" s="270" t="str">
        <f t="shared" si="66"/>
        <v>DL</v>
      </c>
      <c r="AG84" s="270">
        <f t="shared" si="66"/>
        <v>0</v>
      </c>
      <c r="AH84" s="270" t="str">
        <f t="shared" si="66"/>
        <v>DL</v>
      </c>
      <c r="AI84" s="270" t="str">
        <f t="shared" si="66"/>
        <v>DL</v>
      </c>
      <c r="AJ84" s="270" t="str">
        <f t="shared" si="66"/>
        <v>DL</v>
      </c>
      <c r="AK84" s="270">
        <f t="shared" si="66"/>
        <v>0</v>
      </c>
      <c r="AL84" s="270">
        <f t="shared" si="66"/>
        <v>0.04</v>
      </c>
      <c r="AM84" s="270">
        <f t="shared" si="66"/>
        <v>3.3333333333333335E-3</v>
      </c>
      <c r="AN84" s="273">
        <f t="shared" si="66"/>
        <v>0.01</v>
      </c>
      <c r="AO84" s="287"/>
      <c r="AP84" s="270">
        <f t="shared" ref="AP84:BB84" si="67">IF(ISERROR(AVERAGE(AP81:AP83)), "DL", AVERAGE(AP81:AP83))</f>
        <v>72.12</v>
      </c>
      <c r="AQ84" s="270" t="str">
        <f t="shared" si="67"/>
        <v>DL</v>
      </c>
      <c r="AR84" s="270">
        <f t="shared" si="67"/>
        <v>1.2866666666666668</v>
      </c>
      <c r="AS84" s="270">
        <f t="shared" si="67"/>
        <v>0.29666666666666663</v>
      </c>
      <c r="AT84" s="270">
        <f t="shared" si="67"/>
        <v>343.49666666666667</v>
      </c>
      <c r="AU84" s="270" t="str">
        <f t="shared" si="67"/>
        <v>DL</v>
      </c>
      <c r="AV84" s="270">
        <f t="shared" si="67"/>
        <v>79.443333333333328</v>
      </c>
      <c r="AW84" s="270">
        <f t="shared" si="67"/>
        <v>54.170000000000009</v>
      </c>
      <c r="AX84" s="270">
        <f t="shared" si="67"/>
        <v>0.3</v>
      </c>
      <c r="AY84" s="270">
        <f t="shared" si="67"/>
        <v>2635.78</v>
      </c>
      <c r="AZ84" s="270">
        <f t="shared" si="67"/>
        <v>573.41666666666663</v>
      </c>
      <c r="BA84" s="270">
        <f t="shared" si="67"/>
        <v>963.35666666666668</v>
      </c>
      <c r="BB84" s="273">
        <f t="shared" si="67"/>
        <v>13.646666666666667</v>
      </c>
    </row>
    <row r="85" spans="1:54" s="263" customFormat="1">
      <c r="A85" s="265"/>
      <c r="B85" s="265"/>
      <c r="C85" s="265"/>
      <c r="D85" s="265"/>
      <c r="E85" s="264"/>
      <c r="F85" s="311" t="s">
        <v>184</v>
      </c>
      <c r="G85" s="266" t="str">
        <f>IF(ISERROR(STDEV(G81:G83)), "-", STDEV(G81:G83))</f>
        <v>-</v>
      </c>
      <c r="H85" s="266">
        <f t="shared" ref="H85:AN85" si="68">IF(ISERROR(STDEV(H81:H83)), "-", STDEV(H81:H83))</f>
        <v>0.42158431343366309</v>
      </c>
      <c r="I85" s="266">
        <f t="shared" si="68"/>
        <v>2.5166114784235829E-2</v>
      </c>
      <c r="J85" s="266" t="str">
        <f t="shared" si="68"/>
        <v>-</v>
      </c>
      <c r="K85" s="266">
        <f t="shared" si="68"/>
        <v>0</v>
      </c>
      <c r="L85" s="266">
        <f t="shared" si="68"/>
        <v>1.0000000000000002E-2</v>
      </c>
      <c r="M85" s="266" t="str">
        <f t="shared" si="68"/>
        <v>-</v>
      </c>
      <c r="N85" s="266" t="str">
        <f t="shared" si="68"/>
        <v>-</v>
      </c>
      <c r="O85" s="266">
        <f t="shared" si="68"/>
        <v>5.773502691896258E-3</v>
      </c>
      <c r="P85" s="266">
        <f t="shared" si="68"/>
        <v>0</v>
      </c>
      <c r="Q85" s="266">
        <f t="shared" si="68"/>
        <v>0</v>
      </c>
      <c r="R85" s="266">
        <f t="shared" si="68"/>
        <v>0</v>
      </c>
      <c r="S85" s="266">
        <f t="shared" si="68"/>
        <v>2.5166114784235832E-2</v>
      </c>
      <c r="T85" s="266">
        <f t="shared" si="68"/>
        <v>0</v>
      </c>
      <c r="U85" s="266">
        <f t="shared" si="68"/>
        <v>5.773502691896258E-3</v>
      </c>
      <c r="V85" s="266">
        <f t="shared" si="68"/>
        <v>0</v>
      </c>
      <c r="W85" s="266">
        <f t="shared" si="68"/>
        <v>0</v>
      </c>
      <c r="X85" s="266">
        <f t="shared" si="68"/>
        <v>0</v>
      </c>
      <c r="Y85" s="266">
        <f t="shared" si="68"/>
        <v>0</v>
      </c>
      <c r="Z85" s="266">
        <f t="shared" si="68"/>
        <v>0</v>
      </c>
      <c r="AA85" s="266">
        <f t="shared" si="68"/>
        <v>0</v>
      </c>
      <c r="AB85" s="266">
        <f t="shared" si="68"/>
        <v>0</v>
      </c>
      <c r="AC85" s="266">
        <f t="shared" si="68"/>
        <v>0</v>
      </c>
      <c r="AD85" s="266">
        <f t="shared" si="68"/>
        <v>0</v>
      </c>
      <c r="AE85" s="266">
        <f t="shared" si="68"/>
        <v>0</v>
      </c>
      <c r="AF85" s="266" t="str">
        <f t="shared" si="68"/>
        <v>-</v>
      </c>
      <c r="AG85" s="266" t="str">
        <f t="shared" si="68"/>
        <v>-</v>
      </c>
      <c r="AH85" s="266" t="str">
        <f t="shared" si="68"/>
        <v>-</v>
      </c>
      <c r="AI85" s="266" t="str">
        <f t="shared" si="68"/>
        <v>-</v>
      </c>
      <c r="AJ85" s="266" t="str">
        <f t="shared" si="68"/>
        <v>-</v>
      </c>
      <c r="AK85" s="266">
        <f t="shared" si="68"/>
        <v>0</v>
      </c>
      <c r="AL85" s="266">
        <f t="shared" si="68"/>
        <v>1.732050807568877E-2</v>
      </c>
      <c r="AM85" s="266">
        <f t="shared" si="68"/>
        <v>5.773502691896258E-3</v>
      </c>
      <c r="AN85" s="274">
        <f t="shared" si="68"/>
        <v>0</v>
      </c>
      <c r="AO85" s="288"/>
      <c r="AP85" s="266">
        <f t="shared" ref="AP85:BB85" si="69">IF(ISERROR(STDEV(AP81:AP83)), "-", STDEV(AP81:AP83))</f>
        <v>7.5955184154868611</v>
      </c>
      <c r="AQ85" s="266" t="str">
        <f t="shared" si="69"/>
        <v>-</v>
      </c>
      <c r="AR85" s="266">
        <f t="shared" si="69"/>
        <v>0.19502136635079992</v>
      </c>
      <c r="AS85" s="266">
        <f t="shared" si="69"/>
        <v>5.7735026918962623E-3</v>
      </c>
      <c r="AT85" s="266">
        <f t="shared" si="69"/>
        <v>35.341848187854211</v>
      </c>
      <c r="AU85" s="266" t="str">
        <f t="shared" si="69"/>
        <v>-</v>
      </c>
      <c r="AV85" s="266">
        <f t="shared" si="69"/>
        <v>6.9572504147352117</v>
      </c>
      <c r="AW85" s="266">
        <f t="shared" si="69"/>
        <v>7.3292223325534165</v>
      </c>
      <c r="AX85" s="266" t="str">
        <f t="shared" si="69"/>
        <v>-</v>
      </c>
      <c r="AY85" s="266">
        <f t="shared" si="69"/>
        <v>266.81574897295684</v>
      </c>
      <c r="AZ85" s="266">
        <f t="shared" si="69"/>
        <v>38.325768528932805</v>
      </c>
      <c r="BA85" s="266">
        <f t="shared" si="69"/>
        <v>91.989872449815522</v>
      </c>
      <c r="BB85" s="274">
        <f t="shared" si="69"/>
        <v>2.9336382417287616</v>
      </c>
    </row>
    <row r="86" spans="1:54" s="263" customFormat="1">
      <c r="A86" s="265"/>
      <c r="B86" s="265"/>
      <c r="C86" s="265"/>
      <c r="D86" s="265"/>
      <c r="E86" s="264"/>
      <c r="F86" s="311" t="s">
        <v>186</v>
      </c>
      <c r="G86" s="266" t="str">
        <f>IF(ISERROR(G85/SQRT(2)), "-", G85/SQRT(2))</f>
        <v>-</v>
      </c>
      <c r="H86" s="266">
        <f t="shared" ref="H86:AN86" si="70">IF(ISERROR(H85/SQRT(2)), "-", H85/SQRT(2))</f>
        <v>0.29810512687081808</v>
      </c>
      <c r="I86" s="266">
        <f t="shared" si="70"/>
        <v>1.7795130420052183E-2</v>
      </c>
      <c r="J86" s="266" t="str">
        <f t="shared" si="70"/>
        <v>-</v>
      </c>
      <c r="K86" s="266">
        <f t="shared" si="70"/>
        <v>0</v>
      </c>
      <c r="L86" s="266">
        <f t="shared" si="70"/>
        <v>7.0710678118654762E-3</v>
      </c>
      <c r="M86" s="266" t="str">
        <f t="shared" si="70"/>
        <v>-</v>
      </c>
      <c r="N86" s="266" t="str">
        <f t="shared" si="70"/>
        <v>-</v>
      </c>
      <c r="O86" s="266">
        <f t="shared" si="70"/>
        <v>4.0824829046386298E-3</v>
      </c>
      <c r="P86" s="266">
        <f t="shared" si="70"/>
        <v>0</v>
      </c>
      <c r="Q86" s="266">
        <f t="shared" si="70"/>
        <v>0</v>
      </c>
      <c r="R86" s="266">
        <f t="shared" si="70"/>
        <v>0</v>
      </c>
      <c r="S86" s="266">
        <f t="shared" si="70"/>
        <v>1.7795130420052183E-2</v>
      </c>
      <c r="T86" s="266">
        <f t="shared" si="70"/>
        <v>0</v>
      </c>
      <c r="U86" s="266">
        <f t="shared" si="70"/>
        <v>4.0824829046386298E-3</v>
      </c>
      <c r="V86" s="266">
        <f t="shared" si="70"/>
        <v>0</v>
      </c>
      <c r="W86" s="266">
        <f t="shared" si="70"/>
        <v>0</v>
      </c>
      <c r="X86" s="266">
        <f t="shared" si="70"/>
        <v>0</v>
      </c>
      <c r="Y86" s="266">
        <f t="shared" si="70"/>
        <v>0</v>
      </c>
      <c r="Z86" s="266">
        <f t="shared" si="70"/>
        <v>0</v>
      </c>
      <c r="AA86" s="266">
        <f t="shared" si="70"/>
        <v>0</v>
      </c>
      <c r="AB86" s="266">
        <f t="shared" si="70"/>
        <v>0</v>
      </c>
      <c r="AC86" s="266">
        <f t="shared" si="70"/>
        <v>0</v>
      </c>
      <c r="AD86" s="266">
        <f t="shared" si="70"/>
        <v>0</v>
      </c>
      <c r="AE86" s="266">
        <f t="shared" si="70"/>
        <v>0</v>
      </c>
      <c r="AF86" s="266" t="str">
        <f t="shared" si="70"/>
        <v>-</v>
      </c>
      <c r="AG86" s="266" t="str">
        <f t="shared" si="70"/>
        <v>-</v>
      </c>
      <c r="AH86" s="266" t="str">
        <f t="shared" si="70"/>
        <v>-</v>
      </c>
      <c r="AI86" s="266" t="str">
        <f t="shared" si="70"/>
        <v>-</v>
      </c>
      <c r="AJ86" s="266" t="str">
        <f t="shared" si="70"/>
        <v>-</v>
      </c>
      <c r="AK86" s="266">
        <f t="shared" si="70"/>
        <v>0</v>
      </c>
      <c r="AL86" s="266">
        <f t="shared" si="70"/>
        <v>1.2247448713915888E-2</v>
      </c>
      <c r="AM86" s="266">
        <f t="shared" si="70"/>
        <v>4.0824829046386298E-3</v>
      </c>
      <c r="AN86" s="274">
        <f t="shared" si="70"/>
        <v>0</v>
      </c>
      <c r="AO86" s="288"/>
      <c r="AP86" s="266">
        <f t="shared" ref="AP86:BB86" si="71">IF(ISERROR(AP85/SQRT(2)), "-", AP85/SQRT(2))</f>
        <v>5.3708425782180598</v>
      </c>
      <c r="AQ86" s="266" t="str">
        <f t="shared" si="71"/>
        <v>-</v>
      </c>
      <c r="AR86" s="266">
        <f t="shared" si="71"/>
        <v>0.13790093062291658</v>
      </c>
      <c r="AS86" s="266">
        <f t="shared" si="71"/>
        <v>4.0824829046386332E-3</v>
      </c>
      <c r="AT86" s="266">
        <f t="shared" si="71"/>
        <v>24.990460513297208</v>
      </c>
      <c r="AU86" s="266" t="str">
        <f t="shared" si="71"/>
        <v>-</v>
      </c>
      <c r="AV86" s="266">
        <f t="shared" si="71"/>
        <v>4.9195189466721878</v>
      </c>
      <c r="AW86" s="266">
        <f t="shared" si="71"/>
        <v>5.1825428121724055</v>
      </c>
      <c r="AX86" s="266" t="str">
        <f t="shared" si="71"/>
        <v>-</v>
      </c>
      <c r="AY86" s="266">
        <f t="shared" si="71"/>
        <v>188.66722542614536</v>
      </c>
      <c r="AZ86" s="266">
        <f t="shared" si="71"/>
        <v>27.100410820994355</v>
      </c>
      <c r="BA86" s="266">
        <f t="shared" si="71"/>
        <v>65.046662609750115</v>
      </c>
      <c r="BB86" s="274">
        <f t="shared" si="71"/>
        <v>2.0743954942745875</v>
      </c>
    </row>
    <row r="87" spans="1:54" s="263" customFormat="1">
      <c r="A87" s="265"/>
      <c r="B87" s="265"/>
      <c r="C87" s="265"/>
      <c r="D87" s="265"/>
      <c r="E87" s="264"/>
      <c r="F87" s="307"/>
      <c r="G87" s="266"/>
      <c r="H87" s="266"/>
      <c r="I87" s="266"/>
      <c r="J87" s="266"/>
      <c r="K87" s="266"/>
      <c r="L87" s="266"/>
      <c r="M87" s="266"/>
      <c r="N87" s="266"/>
      <c r="O87" s="266"/>
      <c r="P87" s="266"/>
      <c r="Q87" s="266"/>
      <c r="R87" s="266"/>
      <c r="S87" s="266"/>
      <c r="T87" s="266"/>
      <c r="U87" s="266"/>
      <c r="V87" s="266"/>
      <c r="W87" s="266"/>
      <c r="X87" s="266"/>
      <c r="Y87" s="266"/>
      <c r="Z87" s="266"/>
      <c r="AA87" s="266"/>
      <c r="AB87" s="266"/>
      <c r="AC87" s="266"/>
      <c r="AD87" s="266"/>
      <c r="AE87" s="266"/>
      <c r="AF87" s="266"/>
      <c r="AG87" s="266"/>
      <c r="AH87" s="266"/>
      <c r="AI87" s="266"/>
      <c r="AJ87" s="266"/>
      <c r="AK87" s="266"/>
      <c r="AL87" s="266"/>
      <c r="AM87" s="266"/>
      <c r="AN87" s="274"/>
      <c r="AO87" s="286"/>
      <c r="AP87" s="266"/>
      <c r="AQ87" s="266"/>
      <c r="AR87" s="266"/>
      <c r="AS87" s="266"/>
      <c r="AT87" s="266"/>
      <c r="AU87" s="266"/>
      <c r="AV87" s="266"/>
      <c r="AW87" s="266"/>
      <c r="AX87" s="266"/>
      <c r="AY87" s="266"/>
      <c r="AZ87" s="266"/>
      <c r="BA87" s="266"/>
      <c r="BB87" s="274"/>
    </row>
    <row r="88" spans="1:54" s="263" customFormat="1">
      <c r="A88" s="265" t="s">
        <v>271</v>
      </c>
      <c r="B88" s="265">
        <v>2</v>
      </c>
      <c r="C88" s="265">
        <v>1</v>
      </c>
      <c r="D88" s="265">
        <v>2</v>
      </c>
      <c r="E88" s="264" t="s">
        <v>300</v>
      </c>
      <c r="F88" s="307" t="s">
        <v>307</v>
      </c>
      <c r="G88" s="266" t="s">
        <v>188</v>
      </c>
      <c r="H88" s="266">
        <v>3.3</v>
      </c>
      <c r="I88" s="266">
        <v>0.09</v>
      </c>
      <c r="J88" s="266" t="s">
        <v>188</v>
      </c>
      <c r="K88" s="266">
        <v>0</v>
      </c>
      <c r="L88" s="266" t="s">
        <v>188</v>
      </c>
      <c r="M88" s="266" t="s">
        <v>188</v>
      </c>
      <c r="N88" s="266">
        <v>0.28000000000000003</v>
      </c>
      <c r="O88" s="266">
        <v>0</v>
      </c>
      <c r="P88" s="266" t="s">
        <v>188</v>
      </c>
      <c r="Q88" s="266">
        <v>0.03</v>
      </c>
      <c r="R88" s="266">
        <v>0</v>
      </c>
      <c r="S88" s="266" t="s">
        <v>188</v>
      </c>
      <c r="T88" s="266">
        <v>7.0000000000000007E-2</v>
      </c>
      <c r="U88" s="266">
        <v>0.01</v>
      </c>
      <c r="V88" s="266" t="s">
        <v>188</v>
      </c>
      <c r="W88" s="266" t="s">
        <v>188</v>
      </c>
      <c r="X88" s="266" t="s">
        <v>188</v>
      </c>
      <c r="Y88" s="266" t="s">
        <v>188</v>
      </c>
      <c r="Z88" s="266">
        <v>0</v>
      </c>
      <c r="AA88" s="266" t="s">
        <v>188</v>
      </c>
      <c r="AB88" s="266">
        <v>0</v>
      </c>
      <c r="AC88" s="266" t="s">
        <v>188</v>
      </c>
      <c r="AD88" s="266" t="s">
        <v>188</v>
      </c>
      <c r="AE88" s="266" t="s">
        <v>188</v>
      </c>
      <c r="AF88" s="266" t="s">
        <v>188</v>
      </c>
      <c r="AG88" s="266" t="s">
        <v>188</v>
      </c>
      <c r="AH88" s="266" t="s">
        <v>188</v>
      </c>
      <c r="AI88" s="266" t="s">
        <v>188</v>
      </c>
      <c r="AJ88" s="266" t="s">
        <v>188</v>
      </c>
      <c r="AK88" s="266" t="s">
        <v>188</v>
      </c>
      <c r="AL88" s="266">
        <v>0.01</v>
      </c>
      <c r="AM88" s="266">
        <v>0.01</v>
      </c>
      <c r="AN88" s="274">
        <v>0</v>
      </c>
      <c r="AO88" s="286"/>
      <c r="AP88" s="266">
        <v>5.94</v>
      </c>
      <c r="AQ88" s="266" t="s">
        <v>188</v>
      </c>
      <c r="AR88" s="266">
        <v>1.19</v>
      </c>
      <c r="AS88" s="266">
        <v>1.19</v>
      </c>
      <c r="AT88" s="266">
        <v>123.95</v>
      </c>
      <c r="AU88" s="266" t="s">
        <v>188</v>
      </c>
      <c r="AV88" s="266">
        <v>35.369999999999997</v>
      </c>
      <c r="AW88" s="266">
        <v>44.59</v>
      </c>
      <c r="AX88" s="266">
        <v>0.3</v>
      </c>
      <c r="AY88" s="266">
        <v>2124.13</v>
      </c>
      <c r="AZ88" s="266">
        <v>261.58</v>
      </c>
      <c r="BA88" s="266">
        <v>622.14</v>
      </c>
      <c r="BB88" s="274">
        <v>22</v>
      </c>
    </row>
    <row r="89" spans="1:54" s="263" customFormat="1">
      <c r="A89" s="265" t="s">
        <v>271</v>
      </c>
      <c r="B89" s="265">
        <v>2</v>
      </c>
      <c r="C89" s="265">
        <v>2</v>
      </c>
      <c r="D89" s="265">
        <v>2</v>
      </c>
      <c r="E89" s="264" t="s">
        <v>300</v>
      </c>
      <c r="F89" s="307" t="s">
        <v>308</v>
      </c>
      <c r="G89" s="266" t="s">
        <v>188</v>
      </c>
      <c r="H89" s="266">
        <v>2.89</v>
      </c>
      <c r="I89" s="266">
        <v>0.09</v>
      </c>
      <c r="J89" s="266" t="s">
        <v>188</v>
      </c>
      <c r="K89" s="266">
        <v>0.01</v>
      </c>
      <c r="L89" s="266" t="s">
        <v>188</v>
      </c>
      <c r="M89" s="266" t="s">
        <v>188</v>
      </c>
      <c r="N89" s="266">
        <v>0.24</v>
      </c>
      <c r="O89" s="266">
        <v>0</v>
      </c>
      <c r="P89" s="266" t="s">
        <v>188</v>
      </c>
      <c r="Q89" s="266">
        <v>0</v>
      </c>
      <c r="R89" s="266">
        <v>0</v>
      </c>
      <c r="S89" s="266" t="s">
        <v>188</v>
      </c>
      <c r="T89" s="266">
        <v>7.0000000000000007E-2</v>
      </c>
      <c r="U89" s="266">
        <v>0.01</v>
      </c>
      <c r="V89" s="266" t="s">
        <v>188</v>
      </c>
      <c r="W89" s="266" t="s">
        <v>188</v>
      </c>
      <c r="X89" s="266">
        <v>0.01</v>
      </c>
      <c r="Y89" s="266" t="s">
        <v>188</v>
      </c>
      <c r="Z89" s="266">
        <v>0</v>
      </c>
      <c r="AA89" s="266" t="s">
        <v>188</v>
      </c>
      <c r="AB89" s="266">
        <v>0</v>
      </c>
      <c r="AC89" s="266" t="s">
        <v>188</v>
      </c>
      <c r="AD89" s="266" t="s">
        <v>188</v>
      </c>
      <c r="AE89" s="266" t="s">
        <v>188</v>
      </c>
      <c r="AF89" s="266" t="s">
        <v>188</v>
      </c>
      <c r="AG89" s="266" t="s">
        <v>188</v>
      </c>
      <c r="AH89" s="266" t="s">
        <v>188</v>
      </c>
      <c r="AI89" s="266">
        <v>0</v>
      </c>
      <c r="AJ89" s="266" t="s">
        <v>188</v>
      </c>
      <c r="AK89" s="266" t="s">
        <v>188</v>
      </c>
      <c r="AL89" s="266">
        <v>0.01</v>
      </c>
      <c r="AM89" s="266">
        <v>0</v>
      </c>
      <c r="AN89" s="274">
        <v>0</v>
      </c>
      <c r="AO89" s="286"/>
      <c r="AP89" s="266">
        <v>6.26</v>
      </c>
      <c r="AQ89" s="266" t="s">
        <v>188</v>
      </c>
      <c r="AR89" s="266">
        <v>0.89</v>
      </c>
      <c r="AS89" s="266">
        <v>1.19</v>
      </c>
      <c r="AT89" s="266">
        <v>124.86</v>
      </c>
      <c r="AU89" s="266" t="s">
        <v>188</v>
      </c>
      <c r="AV89" s="266">
        <v>42.02</v>
      </c>
      <c r="AW89" s="266">
        <v>50.36</v>
      </c>
      <c r="AX89" s="266">
        <v>0.3</v>
      </c>
      <c r="AY89" s="266">
        <v>2190.54</v>
      </c>
      <c r="AZ89" s="266">
        <v>267.60000000000002</v>
      </c>
      <c r="BA89" s="266">
        <v>641.88</v>
      </c>
      <c r="BB89" s="274">
        <v>21.75</v>
      </c>
    </row>
    <row r="90" spans="1:54" s="232" customFormat="1">
      <c r="A90" s="268" t="s">
        <v>271</v>
      </c>
      <c r="B90" s="268">
        <v>2</v>
      </c>
      <c r="C90" s="268">
        <v>3</v>
      </c>
      <c r="D90" s="268">
        <v>2</v>
      </c>
      <c r="E90" s="267" t="s">
        <v>300</v>
      </c>
      <c r="F90" s="308" t="s">
        <v>309</v>
      </c>
      <c r="G90" s="269">
        <v>0</v>
      </c>
      <c r="H90" s="269">
        <v>3.11</v>
      </c>
      <c r="I90" s="269">
        <v>0.12</v>
      </c>
      <c r="J90" s="269" t="s">
        <v>188</v>
      </c>
      <c r="K90" s="269">
        <v>0</v>
      </c>
      <c r="L90" s="269">
        <v>0</v>
      </c>
      <c r="M90" s="269" t="s">
        <v>188</v>
      </c>
      <c r="N90" s="269">
        <v>0.25</v>
      </c>
      <c r="O90" s="269">
        <v>0.01</v>
      </c>
      <c r="P90" s="269" t="s">
        <v>188</v>
      </c>
      <c r="Q90" s="269">
        <v>0</v>
      </c>
      <c r="R90" s="269">
        <v>0.01</v>
      </c>
      <c r="S90" s="269">
        <v>0.02</v>
      </c>
      <c r="T90" s="269">
        <v>7.0000000000000007E-2</v>
      </c>
      <c r="U90" s="269">
        <v>0.01</v>
      </c>
      <c r="V90" s="269" t="s">
        <v>188</v>
      </c>
      <c r="W90" s="269">
        <v>0</v>
      </c>
      <c r="X90" s="269">
        <v>0.02</v>
      </c>
      <c r="Y90" s="269">
        <v>0</v>
      </c>
      <c r="Z90" s="269">
        <v>0.01</v>
      </c>
      <c r="AA90" s="269">
        <v>0</v>
      </c>
      <c r="AB90" s="269">
        <v>0</v>
      </c>
      <c r="AC90" s="269">
        <v>0</v>
      </c>
      <c r="AD90" s="269" t="s">
        <v>188</v>
      </c>
      <c r="AE90" s="269">
        <v>0</v>
      </c>
      <c r="AF90" s="269" t="s">
        <v>188</v>
      </c>
      <c r="AG90" s="269" t="s">
        <v>188</v>
      </c>
      <c r="AH90" s="269" t="s">
        <v>188</v>
      </c>
      <c r="AI90" s="269" t="s">
        <v>188</v>
      </c>
      <c r="AJ90" s="269" t="s">
        <v>188</v>
      </c>
      <c r="AK90" s="269">
        <v>0</v>
      </c>
      <c r="AL90" s="269">
        <v>0.02</v>
      </c>
      <c r="AM90" s="269">
        <v>0</v>
      </c>
      <c r="AN90" s="335">
        <v>0</v>
      </c>
      <c r="AO90" s="309"/>
      <c r="AP90" s="269">
        <v>5.36</v>
      </c>
      <c r="AQ90" s="269" t="s">
        <v>188</v>
      </c>
      <c r="AR90" s="269">
        <v>0.89</v>
      </c>
      <c r="AS90" s="269">
        <v>0.89</v>
      </c>
      <c r="AT90" s="269">
        <v>118.26</v>
      </c>
      <c r="AU90" s="269" t="s">
        <v>188</v>
      </c>
      <c r="AV90" s="269">
        <v>37.53</v>
      </c>
      <c r="AW90" s="269">
        <v>42.9</v>
      </c>
      <c r="AX90" s="269">
        <v>0.3</v>
      </c>
      <c r="AY90" s="269">
        <v>1999.1</v>
      </c>
      <c r="AZ90" s="269">
        <v>244.56</v>
      </c>
      <c r="BA90" s="269">
        <v>587.13</v>
      </c>
      <c r="BB90" s="335">
        <v>23.23</v>
      </c>
    </row>
    <row r="91" spans="1:54" s="263" customFormat="1">
      <c r="A91" s="265"/>
      <c r="B91" s="265"/>
      <c r="C91" s="265"/>
      <c r="D91" s="265"/>
      <c r="E91" s="264"/>
      <c r="F91" s="310" t="s">
        <v>183</v>
      </c>
      <c r="G91" s="270">
        <f>IF(ISERROR(AVERAGE(G88:G90)), "DL", AVERAGE(G88:G90))</f>
        <v>0</v>
      </c>
      <c r="H91" s="270">
        <f t="shared" ref="H91:AN91" si="72">IF(ISERROR(AVERAGE(H88:H90)), "DL", AVERAGE(H88:H90))</f>
        <v>3.0999999999999996</v>
      </c>
      <c r="I91" s="270">
        <f t="shared" si="72"/>
        <v>9.9999999999999992E-2</v>
      </c>
      <c r="J91" s="270" t="str">
        <f t="shared" si="72"/>
        <v>DL</v>
      </c>
      <c r="K91" s="270">
        <f t="shared" si="72"/>
        <v>3.3333333333333335E-3</v>
      </c>
      <c r="L91" s="270">
        <f t="shared" si="72"/>
        <v>0</v>
      </c>
      <c r="M91" s="270" t="str">
        <f t="shared" si="72"/>
        <v>DL</v>
      </c>
      <c r="N91" s="270">
        <f t="shared" si="72"/>
        <v>0.25666666666666665</v>
      </c>
      <c r="O91" s="270">
        <f t="shared" si="72"/>
        <v>3.3333333333333335E-3</v>
      </c>
      <c r="P91" s="270" t="str">
        <f t="shared" si="72"/>
        <v>DL</v>
      </c>
      <c r="Q91" s="270">
        <f t="shared" si="72"/>
        <v>0.01</v>
      </c>
      <c r="R91" s="270">
        <f t="shared" si="72"/>
        <v>3.3333333333333335E-3</v>
      </c>
      <c r="S91" s="270">
        <f t="shared" si="72"/>
        <v>0.02</v>
      </c>
      <c r="T91" s="270">
        <f t="shared" si="72"/>
        <v>7.0000000000000007E-2</v>
      </c>
      <c r="U91" s="270">
        <f t="shared" si="72"/>
        <v>0.01</v>
      </c>
      <c r="V91" s="270" t="str">
        <f t="shared" si="72"/>
        <v>DL</v>
      </c>
      <c r="W91" s="270">
        <f t="shared" si="72"/>
        <v>0</v>
      </c>
      <c r="X91" s="270">
        <f t="shared" si="72"/>
        <v>1.4999999999999999E-2</v>
      </c>
      <c r="Y91" s="270">
        <f t="shared" si="72"/>
        <v>0</v>
      </c>
      <c r="Z91" s="270">
        <f t="shared" si="72"/>
        <v>3.3333333333333335E-3</v>
      </c>
      <c r="AA91" s="270">
        <f t="shared" si="72"/>
        <v>0</v>
      </c>
      <c r="AB91" s="270">
        <f t="shared" si="72"/>
        <v>0</v>
      </c>
      <c r="AC91" s="270">
        <f t="shared" si="72"/>
        <v>0</v>
      </c>
      <c r="AD91" s="270" t="str">
        <f t="shared" si="72"/>
        <v>DL</v>
      </c>
      <c r="AE91" s="270">
        <f t="shared" si="72"/>
        <v>0</v>
      </c>
      <c r="AF91" s="270" t="str">
        <f t="shared" si="72"/>
        <v>DL</v>
      </c>
      <c r="AG91" s="270" t="str">
        <f t="shared" si="72"/>
        <v>DL</v>
      </c>
      <c r="AH91" s="270" t="str">
        <f t="shared" si="72"/>
        <v>DL</v>
      </c>
      <c r="AI91" s="270">
        <f t="shared" si="72"/>
        <v>0</v>
      </c>
      <c r="AJ91" s="270" t="str">
        <f t="shared" si="72"/>
        <v>DL</v>
      </c>
      <c r="AK91" s="270">
        <f t="shared" si="72"/>
        <v>0</v>
      </c>
      <c r="AL91" s="270">
        <f t="shared" si="72"/>
        <v>1.3333333333333334E-2</v>
      </c>
      <c r="AM91" s="270">
        <f t="shared" si="72"/>
        <v>3.3333333333333335E-3</v>
      </c>
      <c r="AN91" s="273">
        <f t="shared" si="72"/>
        <v>0</v>
      </c>
      <c r="AO91" s="287"/>
      <c r="AP91" s="270">
        <f t="shared" ref="AP91:BB91" si="73">IF(ISERROR(AVERAGE(AP88:AP90)), "DL", AVERAGE(AP88:AP90))</f>
        <v>5.8533333333333326</v>
      </c>
      <c r="AQ91" s="270" t="str">
        <f t="shared" si="73"/>
        <v>DL</v>
      </c>
      <c r="AR91" s="270">
        <f t="shared" si="73"/>
        <v>0.9900000000000001</v>
      </c>
      <c r="AS91" s="270">
        <f t="shared" si="73"/>
        <v>1.0900000000000001</v>
      </c>
      <c r="AT91" s="270">
        <f t="shared" si="73"/>
        <v>122.35666666666667</v>
      </c>
      <c r="AU91" s="270" t="str">
        <f t="shared" si="73"/>
        <v>DL</v>
      </c>
      <c r="AV91" s="270">
        <f t="shared" si="73"/>
        <v>38.306666666666665</v>
      </c>
      <c r="AW91" s="270">
        <f t="shared" si="73"/>
        <v>45.949999999999996</v>
      </c>
      <c r="AX91" s="270">
        <f t="shared" si="73"/>
        <v>0.3</v>
      </c>
      <c r="AY91" s="270">
        <f t="shared" si="73"/>
        <v>2104.59</v>
      </c>
      <c r="AZ91" s="270">
        <f t="shared" si="73"/>
        <v>257.91333333333336</v>
      </c>
      <c r="BA91" s="270">
        <f t="shared" si="73"/>
        <v>617.05000000000007</v>
      </c>
      <c r="BB91" s="273">
        <f t="shared" si="73"/>
        <v>22.326666666666668</v>
      </c>
    </row>
    <row r="92" spans="1:54" s="263" customFormat="1">
      <c r="A92" s="265"/>
      <c r="B92" s="265"/>
      <c r="C92" s="265"/>
      <c r="D92" s="265"/>
      <c r="E92" s="264"/>
      <c r="F92" s="311" t="s">
        <v>184</v>
      </c>
      <c r="G92" s="266" t="str">
        <f>IF(ISERROR(STDEV(G88:G90)), "-", STDEV(G88:G90))</f>
        <v>-</v>
      </c>
      <c r="H92" s="266">
        <f t="shared" ref="H92:AN92" si="74">IF(ISERROR(STDEV(H88:H90)), "-", STDEV(H88:H90))</f>
        <v>0.20518284528683176</v>
      </c>
      <c r="I92" s="266">
        <f t="shared" si="74"/>
        <v>1.732050807568877E-2</v>
      </c>
      <c r="J92" s="266" t="str">
        <f t="shared" si="74"/>
        <v>-</v>
      </c>
      <c r="K92" s="266">
        <f t="shared" si="74"/>
        <v>5.773502691896258E-3</v>
      </c>
      <c r="L92" s="266" t="str">
        <f t="shared" si="74"/>
        <v>-</v>
      </c>
      <c r="M92" s="266" t="str">
        <f t="shared" si="74"/>
        <v>-</v>
      </c>
      <c r="N92" s="266">
        <f t="shared" si="74"/>
        <v>2.0816659994661348E-2</v>
      </c>
      <c r="O92" s="266">
        <f t="shared" si="74"/>
        <v>5.773502691896258E-3</v>
      </c>
      <c r="P92" s="266" t="str">
        <f t="shared" si="74"/>
        <v>-</v>
      </c>
      <c r="Q92" s="266">
        <f t="shared" si="74"/>
        <v>1.7320508075688773E-2</v>
      </c>
      <c r="R92" s="266">
        <f t="shared" si="74"/>
        <v>5.773502691896258E-3</v>
      </c>
      <c r="S92" s="266" t="str">
        <f t="shared" si="74"/>
        <v>-</v>
      </c>
      <c r="T92" s="266">
        <f t="shared" si="74"/>
        <v>0</v>
      </c>
      <c r="U92" s="266">
        <f t="shared" si="74"/>
        <v>0</v>
      </c>
      <c r="V92" s="266" t="str">
        <f t="shared" si="74"/>
        <v>-</v>
      </c>
      <c r="W92" s="266" t="str">
        <f t="shared" si="74"/>
        <v>-</v>
      </c>
      <c r="X92" s="266">
        <f t="shared" si="74"/>
        <v>7.0710678118654771E-3</v>
      </c>
      <c r="Y92" s="266" t="str">
        <f t="shared" si="74"/>
        <v>-</v>
      </c>
      <c r="Z92" s="266">
        <f t="shared" si="74"/>
        <v>5.773502691896258E-3</v>
      </c>
      <c r="AA92" s="266" t="str">
        <f t="shared" si="74"/>
        <v>-</v>
      </c>
      <c r="AB92" s="266">
        <f t="shared" si="74"/>
        <v>0</v>
      </c>
      <c r="AC92" s="266" t="str">
        <f t="shared" si="74"/>
        <v>-</v>
      </c>
      <c r="AD92" s="266" t="str">
        <f t="shared" si="74"/>
        <v>-</v>
      </c>
      <c r="AE92" s="266" t="str">
        <f t="shared" si="74"/>
        <v>-</v>
      </c>
      <c r="AF92" s="266" t="str">
        <f t="shared" si="74"/>
        <v>-</v>
      </c>
      <c r="AG92" s="266" t="str">
        <f t="shared" si="74"/>
        <v>-</v>
      </c>
      <c r="AH92" s="266" t="str">
        <f t="shared" si="74"/>
        <v>-</v>
      </c>
      <c r="AI92" s="266" t="str">
        <f t="shared" si="74"/>
        <v>-</v>
      </c>
      <c r="AJ92" s="266" t="str">
        <f t="shared" si="74"/>
        <v>-</v>
      </c>
      <c r="AK92" s="266" t="str">
        <f t="shared" si="74"/>
        <v>-</v>
      </c>
      <c r="AL92" s="266">
        <f t="shared" si="74"/>
        <v>5.7735026918962588E-3</v>
      </c>
      <c r="AM92" s="266">
        <f t="shared" si="74"/>
        <v>5.773502691896258E-3</v>
      </c>
      <c r="AN92" s="274">
        <f t="shared" si="74"/>
        <v>0</v>
      </c>
      <c r="AO92" s="288"/>
      <c r="AP92" s="266">
        <f t="shared" ref="AP92:BB92" si="75">IF(ISERROR(STDEV(AP88:AP90)), "-", STDEV(AP88:AP90))</f>
        <v>0.4562163229580164</v>
      </c>
      <c r="AQ92" s="266" t="str">
        <f t="shared" si="75"/>
        <v>-</v>
      </c>
      <c r="AR92" s="266">
        <f t="shared" si="75"/>
        <v>0.17320508075688654</v>
      </c>
      <c r="AS92" s="266">
        <f t="shared" si="75"/>
        <v>0.17320508075688781</v>
      </c>
      <c r="AT92" s="266">
        <f t="shared" si="75"/>
        <v>3.5768747997844872</v>
      </c>
      <c r="AU92" s="266" t="str">
        <f t="shared" si="75"/>
        <v>-</v>
      </c>
      <c r="AV92" s="266">
        <f t="shared" si="75"/>
        <v>3.3923492351662956</v>
      </c>
      <c r="AW92" s="266">
        <f t="shared" si="75"/>
        <v>3.9115342258505161</v>
      </c>
      <c r="AX92" s="266">
        <f t="shared" si="75"/>
        <v>0</v>
      </c>
      <c r="AY92" s="266">
        <f t="shared" si="75"/>
        <v>97.204305974581231</v>
      </c>
      <c r="AZ92" s="266">
        <f t="shared" si="75"/>
        <v>11.949633188233582</v>
      </c>
      <c r="BA92" s="266">
        <f t="shared" si="75"/>
        <v>27.727634230132221</v>
      </c>
      <c r="BB92" s="274">
        <f t="shared" si="75"/>
        <v>0.79223313067135337</v>
      </c>
    </row>
    <row r="93" spans="1:54" s="263" customFormat="1">
      <c r="A93" s="265"/>
      <c r="B93" s="265"/>
      <c r="C93" s="265"/>
      <c r="D93" s="265"/>
      <c r="E93" s="264"/>
      <c r="F93" s="311" t="s">
        <v>186</v>
      </c>
      <c r="G93" s="266" t="str">
        <f>IF(ISERROR(G92/SQRT(2)), "-", G92/SQRT(2))</f>
        <v>-</v>
      </c>
      <c r="H93" s="266">
        <f t="shared" ref="H93:AN93" si="76">IF(ISERROR(H92/SQRT(2)), "-", H92/SQRT(2))</f>
        <v>0.14508618128546896</v>
      </c>
      <c r="I93" s="266">
        <f t="shared" si="76"/>
        <v>1.2247448713915888E-2</v>
      </c>
      <c r="J93" s="266" t="str">
        <f t="shared" si="76"/>
        <v>-</v>
      </c>
      <c r="K93" s="266">
        <f t="shared" si="76"/>
        <v>4.0824829046386298E-3</v>
      </c>
      <c r="L93" s="266" t="str">
        <f t="shared" si="76"/>
        <v>-</v>
      </c>
      <c r="M93" s="266" t="str">
        <f t="shared" si="76"/>
        <v>-</v>
      </c>
      <c r="N93" s="266">
        <f t="shared" si="76"/>
        <v>1.4719601443879758E-2</v>
      </c>
      <c r="O93" s="266">
        <f t="shared" si="76"/>
        <v>4.0824829046386298E-3</v>
      </c>
      <c r="P93" s="266" t="str">
        <f t="shared" si="76"/>
        <v>-</v>
      </c>
      <c r="Q93" s="266">
        <f t="shared" si="76"/>
        <v>1.2247448713915889E-2</v>
      </c>
      <c r="R93" s="266">
        <f t="shared" si="76"/>
        <v>4.0824829046386298E-3</v>
      </c>
      <c r="S93" s="266" t="str">
        <f t="shared" si="76"/>
        <v>-</v>
      </c>
      <c r="T93" s="266">
        <f t="shared" si="76"/>
        <v>0</v>
      </c>
      <c r="U93" s="266">
        <f t="shared" si="76"/>
        <v>0</v>
      </c>
      <c r="V93" s="266" t="str">
        <f t="shared" si="76"/>
        <v>-</v>
      </c>
      <c r="W93" s="266" t="str">
        <f t="shared" si="76"/>
        <v>-</v>
      </c>
      <c r="X93" s="266">
        <f t="shared" si="76"/>
        <v>5.000000000000001E-3</v>
      </c>
      <c r="Y93" s="266" t="str">
        <f t="shared" si="76"/>
        <v>-</v>
      </c>
      <c r="Z93" s="266">
        <f t="shared" si="76"/>
        <v>4.0824829046386298E-3</v>
      </c>
      <c r="AA93" s="266" t="str">
        <f t="shared" si="76"/>
        <v>-</v>
      </c>
      <c r="AB93" s="266">
        <f t="shared" si="76"/>
        <v>0</v>
      </c>
      <c r="AC93" s="266" t="str">
        <f t="shared" si="76"/>
        <v>-</v>
      </c>
      <c r="AD93" s="266" t="str">
        <f t="shared" si="76"/>
        <v>-</v>
      </c>
      <c r="AE93" s="266" t="str">
        <f t="shared" si="76"/>
        <v>-</v>
      </c>
      <c r="AF93" s="266" t="str">
        <f t="shared" si="76"/>
        <v>-</v>
      </c>
      <c r="AG93" s="266" t="str">
        <f t="shared" si="76"/>
        <v>-</v>
      </c>
      <c r="AH93" s="266" t="str">
        <f t="shared" si="76"/>
        <v>-</v>
      </c>
      <c r="AI93" s="266" t="str">
        <f t="shared" si="76"/>
        <v>-</v>
      </c>
      <c r="AJ93" s="266" t="str">
        <f t="shared" si="76"/>
        <v>-</v>
      </c>
      <c r="AK93" s="266" t="str">
        <f t="shared" si="76"/>
        <v>-</v>
      </c>
      <c r="AL93" s="266">
        <f t="shared" si="76"/>
        <v>4.0824829046386306E-3</v>
      </c>
      <c r="AM93" s="266">
        <f t="shared" si="76"/>
        <v>4.0824829046386298E-3</v>
      </c>
      <c r="AN93" s="274">
        <f t="shared" si="76"/>
        <v>0</v>
      </c>
      <c r="AO93" s="288"/>
      <c r="AP93" s="266">
        <f t="shared" ref="AP93:BB93" si="77">IF(ISERROR(AP92/SQRT(2)), "-", AP92/SQRT(2))</f>
        <v>0.32259365565160536</v>
      </c>
      <c r="AQ93" s="266" t="str">
        <f t="shared" si="77"/>
        <v>-</v>
      </c>
      <c r="AR93" s="266">
        <f t="shared" si="77"/>
        <v>0.12247448713915805</v>
      </c>
      <c r="AS93" s="266">
        <f t="shared" si="77"/>
        <v>0.12247448713915896</v>
      </c>
      <c r="AT93" s="266">
        <f t="shared" si="77"/>
        <v>2.5292324263828854</v>
      </c>
      <c r="AU93" s="266" t="str">
        <f t="shared" si="77"/>
        <v>-</v>
      </c>
      <c r="AV93" s="266">
        <f t="shared" si="77"/>
        <v>2.3987531483390856</v>
      </c>
      <c r="AW93" s="266">
        <f t="shared" si="77"/>
        <v>2.7658723759421724</v>
      </c>
      <c r="AX93" s="266">
        <f t="shared" si="77"/>
        <v>0</v>
      </c>
      <c r="AY93" s="266">
        <f t="shared" si="77"/>
        <v>68.733823915158425</v>
      </c>
      <c r="AZ93" s="266">
        <f t="shared" si="77"/>
        <v>8.4496666600917898</v>
      </c>
      <c r="BA93" s="266">
        <f t="shared" si="77"/>
        <v>19.606398190386727</v>
      </c>
      <c r="BB93" s="274">
        <f t="shared" si="77"/>
        <v>0.56019341897836217</v>
      </c>
    </row>
    <row r="94" spans="1:54" s="263" customFormat="1">
      <c r="A94" s="265"/>
      <c r="B94" s="265"/>
      <c r="C94" s="265"/>
      <c r="D94" s="265"/>
      <c r="E94" s="264"/>
      <c r="F94" s="307"/>
      <c r="G94" s="266"/>
      <c r="H94" s="266"/>
      <c r="I94" s="266"/>
      <c r="J94" s="266"/>
      <c r="K94" s="266"/>
      <c r="L94" s="266"/>
      <c r="M94" s="266"/>
      <c r="N94" s="266"/>
      <c r="O94" s="266"/>
      <c r="P94" s="266"/>
      <c r="Q94" s="266"/>
      <c r="R94" s="266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C94" s="266"/>
      <c r="AD94" s="266"/>
      <c r="AE94" s="266"/>
      <c r="AF94" s="266"/>
      <c r="AG94" s="266"/>
      <c r="AH94" s="266"/>
      <c r="AI94" s="266"/>
      <c r="AJ94" s="266"/>
      <c r="AK94" s="266"/>
      <c r="AL94" s="266"/>
      <c r="AM94" s="266"/>
      <c r="AN94" s="274"/>
      <c r="AO94" s="286"/>
      <c r="AP94" s="266"/>
      <c r="AQ94" s="266"/>
      <c r="AR94" s="266"/>
      <c r="AS94" s="266"/>
      <c r="AT94" s="266"/>
      <c r="AU94" s="266"/>
      <c r="AV94" s="266"/>
      <c r="AW94" s="266"/>
      <c r="AX94" s="266"/>
      <c r="AY94" s="266"/>
      <c r="AZ94" s="266"/>
      <c r="BA94" s="266"/>
      <c r="BB94" s="274"/>
    </row>
    <row r="95" spans="1:54" s="263" customFormat="1">
      <c r="A95" s="265" t="s">
        <v>275</v>
      </c>
      <c r="B95" s="265">
        <v>3</v>
      </c>
      <c r="C95" s="265">
        <v>1</v>
      </c>
      <c r="D95" s="265">
        <v>2</v>
      </c>
      <c r="E95" s="264" t="s">
        <v>300</v>
      </c>
      <c r="F95" s="307" t="s">
        <v>310</v>
      </c>
      <c r="G95" s="266">
        <v>0</v>
      </c>
      <c r="H95" s="266">
        <v>3.18</v>
      </c>
      <c r="I95" s="266">
        <v>0.17</v>
      </c>
      <c r="J95" s="266" t="s">
        <v>188</v>
      </c>
      <c r="K95" s="266">
        <v>0.01</v>
      </c>
      <c r="L95" s="266">
        <v>7.0000000000000007E-2</v>
      </c>
      <c r="M95" s="266">
        <v>7.0000000000000007E-2</v>
      </c>
      <c r="N95" s="266" t="s">
        <v>188</v>
      </c>
      <c r="O95" s="266">
        <v>0</v>
      </c>
      <c r="P95" s="266" t="s">
        <v>188</v>
      </c>
      <c r="Q95" s="266">
        <v>0</v>
      </c>
      <c r="R95" s="266">
        <v>0</v>
      </c>
      <c r="S95" s="266">
        <v>0.04</v>
      </c>
      <c r="T95" s="266">
        <v>0.01</v>
      </c>
      <c r="U95" s="266" t="s">
        <v>188</v>
      </c>
      <c r="V95" s="266">
        <v>0</v>
      </c>
      <c r="W95" s="266">
        <v>0</v>
      </c>
      <c r="X95" s="266">
        <v>0</v>
      </c>
      <c r="Y95" s="266">
        <v>0</v>
      </c>
      <c r="Z95" s="266">
        <v>0</v>
      </c>
      <c r="AA95" s="266">
        <v>0</v>
      </c>
      <c r="AB95" s="266">
        <v>0.01</v>
      </c>
      <c r="AC95" s="266">
        <v>0</v>
      </c>
      <c r="AD95" s="266" t="s">
        <v>188</v>
      </c>
      <c r="AE95" s="266">
        <v>0</v>
      </c>
      <c r="AF95" s="266" t="s">
        <v>188</v>
      </c>
      <c r="AG95" s="266" t="s">
        <v>188</v>
      </c>
      <c r="AH95" s="266" t="s">
        <v>188</v>
      </c>
      <c r="AI95" s="266" t="s">
        <v>188</v>
      </c>
      <c r="AJ95" s="266" t="s">
        <v>188</v>
      </c>
      <c r="AK95" s="266">
        <v>0</v>
      </c>
      <c r="AL95" s="266">
        <v>0.04</v>
      </c>
      <c r="AM95" s="266" t="s">
        <v>188</v>
      </c>
      <c r="AN95" s="274">
        <v>0</v>
      </c>
      <c r="AO95" s="286"/>
      <c r="AP95" s="266">
        <v>62.89</v>
      </c>
      <c r="AQ95" s="266" t="s">
        <v>188</v>
      </c>
      <c r="AR95" s="266">
        <v>1.17</v>
      </c>
      <c r="AS95" s="266">
        <v>0.28999999999999998</v>
      </c>
      <c r="AT95" s="266">
        <v>267.36</v>
      </c>
      <c r="AU95" s="266" t="s">
        <v>188</v>
      </c>
      <c r="AV95" s="266">
        <v>45.63</v>
      </c>
      <c r="AW95" s="266">
        <v>43</v>
      </c>
      <c r="AX95" s="266">
        <v>0.28999999999999998</v>
      </c>
      <c r="AY95" s="266">
        <v>2144.13</v>
      </c>
      <c r="AZ95" s="266">
        <v>310.64999999999998</v>
      </c>
      <c r="BA95" s="266">
        <v>830.74</v>
      </c>
      <c r="BB95" s="274">
        <v>17.55</v>
      </c>
    </row>
    <row r="96" spans="1:54" s="263" customFormat="1">
      <c r="A96" s="265" t="s">
        <v>275</v>
      </c>
      <c r="B96" s="265">
        <v>3</v>
      </c>
      <c r="C96" s="265">
        <v>2</v>
      </c>
      <c r="D96" s="265">
        <v>2</v>
      </c>
      <c r="E96" s="264" t="s">
        <v>300</v>
      </c>
      <c r="F96" s="307" t="s">
        <v>311</v>
      </c>
      <c r="G96" s="266" t="s">
        <v>188</v>
      </c>
      <c r="H96" s="266">
        <v>3.06</v>
      </c>
      <c r="I96" s="266">
        <v>0.09</v>
      </c>
      <c r="J96" s="266" t="s">
        <v>188</v>
      </c>
      <c r="K96" s="266">
        <v>0.01</v>
      </c>
      <c r="L96" s="266">
        <v>0.06</v>
      </c>
      <c r="M96" s="266" t="s">
        <v>188</v>
      </c>
      <c r="N96" s="266" t="s">
        <v>188</v>
      </c>
      <c r="O96" s="266">
        <v>0</v>
      </c>
      <c r="P96" s="266" t="s">
        <v>188</v>
      </c>
      <c r="Q96" s="266" t="s">
        <v>188</v>
      </c>
      <c r="R96" s="266">
        <v>0</v>
      </c>
      <c r="S96" s="266" t="s">
        <v>188</v>
      </c>
      <c r="T96" s="266">
        <v>0</v>
      </c>
      <c r="U96" s="266" t="s">
        <v>188</v>
      </c>
      <c r="V96" s="266" t="s">
        <v>188</v>
      </c>
      <c r="W96" s="266" t="s">
        <v>188</v>
      </c>
      <c r="X96" s="266">
        <v>0</v>
      </c>
      <c r="Y96" s="266" t="s">
        <v>188</v>
      </c>
      <c r="Z96" s="266">
        <v>0</v>
      </c>
      <c r="AA96" s="266" t="s">
        <v>188</v>
      </c>
      <c r="AB96" s="266">
        <v>0.01</v>
      </c>
      <c r="AC96" s="266" t="s">
        <v>188</v>
      </c>
      <c r="AD96" s="266" t="s">
        <v>188</v>
      </c>
      <c r="AE96" s="266" t="s">
        <v>188</v>
      </c>
      <c r="AF96" s="266" t="s">
        <v>188</v>
      </c>
      <c r="AG96" s="266" t="s">
        <v>188</v>
      </c>
      <c r="AH96" s="266" t="s">
        <v>188</v>
      </c>
      <c r="AI96" s="266" t="s">
        <v>188</v>
      </c>
      <c r="AJ96" s="266" t="s">
        <v>188</v>
      </c>
      <c r="AK96" s="266" t="s">
        <v>188</v>
      </c>
      <c r="AL96" s="266" t="s">
        <v>188</v>
      </c>
      <c r="AM96" s="266" t="s">
        <v>188</v>
      </c>
      <c r="AN96" s="274">
        <v>0</v>
      </c>
      <c r="AO96" s="286"/>
      <c r="AP96" s="266">
        <v>64.94</v>
      </c>
      <c r="AQ96" s="266" t="s">
        <v>188</v>
      </c>
      <c r="AR96" s="266">
        <v>0.9</v>
      </c>
      <c r="AS96" s="266">
        <v>0.6</v>
      </c>
      <c r="AT96" s="266">
        <v>261.24</v>
      </c>
      <c r="AU96" s="266" t="s">
        <v>188</v>
      </c>
      <c r="AV96" s="266">
        <v>35.31</v>
      </c>
      <c r="AW96" s="266">
        <v>46.98</v>
      </c>
      <c r="AX96" s="266">
        <v>0.3</v>
      </c>
      <c r="AY96" s="266">
        <v>2175.79</v>
      </c>
      <c r="AZ96" s="266">
        <v>310.61</v>
      </c>
      <c r="BA96" s="266">
        <v>836.68</v>
      </c>
      <c r="BB96" s="274">
        <v>14.36</v>
      </c>
    </row>
    <row r="97" spans="1:54" s="232" customFormat="1">
      <c r="A97" s="268" t="s">
        <v>275</v>
      </c>
      <c r="B97" s="268">
        <v>3</v>
      </c>
      <c r="C97" s="268">
        <v>3</v>
      </c>
      <c r="D97" s="268">
        <v>2</v>
      </c>
      <c r="E97" s="267" t="s">
        <v>300</v>
      </c>
      <c r="F97" s="308" t="s">
        <v>312</v>
      </c>
      <c r="G97" s="269" t="s">
        <v>188</v>
      </c>
      <c r="H97" s="269">
        <v>2.9</v>
      </c>
      <c r="I97" s="269">
        <v>0.11</v>
      </c>
      <c r="J97" s="269" t="s">
        <v>188</v>
      </c>
      <c r="K97" s="269">
        <v>0.01</v>
      </c>
      <c r="L97" s="269">
        <v>0.06</v>
      </c>
      <c r="M97" s="269" t="s">
        <v>188</v>
      </c>
      <c r="N97" s="269" t="s">
        <v>188</v>
      </c>
      <c r="O97" s="269">
        <v>0</v>
      </c>
      <c r="P97" s="269" t="s">
        <v>188</v>
      </c>
      <c r="Q97" s="269">
        <v>0</v>
      </c>
      <c r="R97" s="269">
        <v>0</v>
      </c>
      <c r="S97" s="269" t="s">
        <v>188</v>
      </c>
      <c r="T97" s="269">
        <v>0</v>
      </c>
      <c r="U97" s="269" t="s">
        <v>188</v>
      </c>
      <c r="V97" s="269" t="s">
        <v>188</v>
      </c>
      <c r="W97" s="269">
        <v>0</v>
      </c>
      <c r="X97" s="269" t="s">
        <v>188</v>
      </c>
      <c r="Y97" s="269" t="s">
        <v>188</v>
      </c>
      <c r="Z97" s="269">
        <v>0</v>
      </c>
      <c r="AA97" s="269" t="s">
        <v>188</v>
      </c>
      <c r="AB97" s="269">
        <v>0.01</v>
      </c>
      <c r="AC97" s="269" t="s">
        <v>188</v>
      </c>
      <c r="AD97" s="269" t="s">
        <v>188</v>
      </c>
      <c r="AE97" s="269" t="s">
        <v>188</v>
      </c>
      <c r="AF97" s="269" t="s">
        <v>188</v>
      </c>
      <c r="AG97" s="269" t="s">
        <v>188</v>
      </c>
      <c r="AH97" s="269" t="s">
        <v>188</v>
      </c>
      <c r="AI97" s="269" t="s">
        <v>188</v>
      </c>
      <c r="AJ97" s="269" t="s">
        <v>188</v>
      </c>
      <c r="AK97" s="269" t="s">
        <v>188</v>
      </c>
      <c r="AL97" s="269" t="s">
        <v>188</v>
      </c>
      <c r="AM97" s="269" t="s">
        <v>188</v>
      </c>
      <c r="AN97" s="335">
        <v>0</v>
      </c>
      <c r="AO97" s="309"/>
      <c r="AP97" s="269">
        <v>62.86</v>
      </c>
      <c r="AQ97" s="269" t="s">
        <v>188</v>
      </c>
      <c r="AR97" s="269">
        <v>0.88</v>
      </c>
      <c r="AS97" s="269">
        <v>0.28999999999999998</v>
      </c>
      <c r="AT97" s="269">
        <v>264.37</v>
      </c>
      <c r="AU97" s="269">
        <v>1.47</v>
      </c>
      <c r="AV97" s="269">
        <v>39.07</v>
      </c>
      <c r="AW97" s="269">
        <v>44.06</v>
      </c>
      <c r="AX97" s="269">
        <v>0.28999999999999998</v>
      </c>
      <c r="AY97" s="269">
        <v>2158.6999999999998</v>
      </c>
      <c r="AZ97" s="269">
        <v>312.25</v>
      </c>
      <c r="BA97" s="269">
        <v>833.05</v>
      </c>
      <c r="BB97" s="335">
        <v>18.510000000000002</v>
      </c>
    </row>
    <row r="98" spans="1:54" s="263" customFormat="1">
      <c r="A98" s="265"/>
      <c r="B98" s="265"/>
      <c r="C98" s="265"/>
      <c r="D98" s="265"/>
      <c r="E98" s="264"/>
      <c r="F98" s="310" t="s">
        <v>183</v>
      </c>
      <c r="G98" s="270">
        <f>IF(ISERROR(AVERAGE(G95:G97)), "DL", AVERAGE(G95:G97))</f>
        <v>0</v>
      </c>
      <c r="H98" s="270">
        <f t="shared" ref="H98:AN98" si="78">IF(ISERROR(AVERAGE(H95:H97)), "DL", AVERAGE(H95:H97))</f>
        <v>3.0466666666666669</v>
      </c>
      <c r="I98" s="270">
        <f t="shared" si="78"/>
        <v>0.12333333333333334</v>
      </c>
      <c r="J98" s="270" t="str">
        <f t="shared" si="78"/>
        <v>DL</v>
      </c>
      <c r="K98" s="270">
        <f t="shared" si="78"/>
        <v>0.01</v>
      </c>
      <c r="L98" s="270">
        <f t="shared" si="78"/>
        <v>6.3333333333333339E-2</v>
      </c>
      <c r="M98" s="270">
        <f t="shared" si="78"/>
        <v>7.0000000000000007E-2</v>
      </c>
      <c r="N98" s="270" t="str">
        <f t="shared" si="78"/>
        <v>DL</v>
      </c>
      <c r="O98" s="270">
        <f t="shared" si="78"/>
        <v>0</v>
      </c>
      <c r="P98" s="270" t="str">
        <f t="shared" si="78"/>
        <v>DL</v>
      </c>
      <c r="Q98" s="270">
        <f t="shared" si="78"/>
        <v>0</v>
      </c>
      <c r="R98" s="270">
        <f t="shared" si="78"/>
        <v>0</v>
      </c>
      <c r="S98" s="270">
        <f t="shared" si="78"/>
        <v>0.04</v>
      </c>
      <c r="T98" s="270">
        <f t="shared" si="78"/>
        <v>3.3333333333333335E-3</v>
      </c>
      <c r="U98" s="270" t="str">
        <f t="shared" si="78"/>
        <v>DL</v>
      </c>
      <c r="V98" s="270">
        <f t="shared" si="78"/>
        <v>0</v>
      </c>
      <c r="W98" s="270">
        <f t="shared" si="78"/>
        <v>0</v>
      </c>
      <c r="X98" s="270">
        <f t="shared" si="78"/>
        <v>0</v>
      </c>
      <c r="Y98" s="270">
        <f t="shared" si="78"/>
        <v>0</v>
      </c>
      <c r="Z98" s="270">
        <f t="shared" si="78"/>
        <v>0</v>
      </c>
      <c r="AA98" s="270">
        <f t="shared" si="78"/>
        <v>0</v>
      </c>
      <c r="AB98" s="270">
        <f t="shared" si="78"/>
        <v>0.01</v>
      </c>
      <c r="AC98" s="270">
        <f t="shared" si="78"/>
        <v>0</v>
      </c>
      <c r="AD98" s="270" t="str">
        <f t="shared" si="78"/>
        <v>DL</v>
      </c>
      <c r="AE98" s="270">
        <f t="shared" si="78"/>
        <v>0</v>
      </c>
      <c r="AF98" s="270" t="str">
        <f t="shared" si="78"/>
        <v>DL</v>
      </c>
      <c r="AG98" s="270" t="str">
        <f t="shared" si="78"/>
        <v>DL</v>
      </c>
      <c r="AH98" s="270" t="str">
        <f t="shared" si="78"/>
        <v>DL</v>
      </c>
      <c r="AI98" s="270" t="str">
        <f t="shared" si="78"/>
        <v>DL</v>
      </c>
      <c r="AJ98" s="270" t="str">
        <f t="shared" si="78"/>
        <v>DL</v>
      </c>
      <c r="AK98" s="270">
        <f t="shared" si="78"/>
        <v>0</v>
      </c>
      <c r="AL98" s="270">
        <f t="shared" si="78"/>
        <v>0.04</v>
      </c>
      <c r="AM98" s="270" t="str">
        <f t="shared" si="78"/>
        <v>DL</v>
      </c>
      <c r="AN98" s="273">
        <f t="shared" si="78"/>
        <v>0</v>
      </c>
      <c r="AO98" s="287"/>
      <c r="AP98" s="270">
        <f t="shared" ref="AP98:BB98" si="79">IF(ISERROR(AVERAGE(AP95:AP97)), "DL", AVERAGE(AP95:AP97))</f>
        <v>63.563333333333333</v>
      </c>
      <c r="AQ98" s="270" t="str">
        <f t="shared" si="79"/>
        <v>DL</v>
      </c>
      <c r="AR98" s="270">
        <f t="shared" si="79"/>
        <v>0.98333333333333328</v>
      </c>
      <c r="AS98" s="270">
        <f t="shared" si="79"/>
        <v>0.39333333333333331</v>
      </c>
      <c r="AT98" s="270">
        <f t="shared" si="79"/>
        <v>264.32333333333332</v>
      </c>
      <c r="AU98" s="270">
        <f t="shared" si="79"/>
        <v>1.47</v>
      </c>
      <c r="AV98" s="270">
        <f t="shared" si="79"/>
        <v>40.00333333333333</v>
      </c>
      <c r="AW98" s="270">
        <f t="shared" si="79"/>
        <v>44.68</v>
      </c>
      <c r="AX98" s="270">
        <f t="shared" si="79"/>
        <v>0.29333333333333328</v>
      </c>
      <c r="AY98" s="270">
        <f t="shared" si="79"/>
        <v>2159.54</v>
      </c>
      <c r="AZ98" s="270">
        <f t="shared" si="79"/>
        <v>311.17</v>
      </c>
      <c r="BA98" s="270">
        <f t="shared" si="79"/>
        <v>833.49000000000012</v>
      </c>
      <c r="BB98" s="273">
        <f t="shared" si="79"/>
        <v>16.806666666666668</v>
      </c>
    </row>
    <row r="99" spans="1:54" s="263" customFormat="1">
      <c r="A99" s="265"/>
      <c r="B99" s="265"/>
      <c r="C99" s="265"/>
      <c r="D99" s="265"/>
      <c r="E99" s="264"/>
      <c r="F99" s="311" t="s">
        <v>184</v>
      </c>
      <c r="G99" s="266" t="str">
        <f>IF(ISERROR(STDEV(G95:G97)), "-", STDEV(G95:G97))</f>
        <v>-</v>
      </c>
      <c r="H99" s="266">
        <f t="shared" ref="H99:AN99" si="80">IF(ISERROR(STDEV(H95:H97)), "-", STDEV(H95:H97))</f>
        <v>0.14047538337136997</v>
      </c>
      <c r="I99" s="266">
        <f t="shared" si="80"/>
        <v>4.1633319989322695E-2</v>
      </c>
      <c r="J99" s="266" t="str">
        <f t="shared" si="80"/>
        <v>-</v>
      </c>
      <c r="K99" s="266">
        <f t="shared" si="80"/>
        <v>0</v>
      </c>
      <c r="L99" s="266">
        <f t="shared" si="80"/>
        <v>5.7735026918962632E-3</v>
      </c>
      <c r="M99" s="266" t="str">
        <f t="shared" si="80"/>
        <v>-</v>
      </c>
      <c r="N99" s="266" t="str">
        <f t="shared" si="80"/>
        <v>-</v>
      </c>
      <c r="O99" s="266">
        <f t="shared" si="80"/>
        <v>0</v>
      </c>
      <c r="P99" s="266" t="str">
        <f t="shared" si="80"/>
        <v>-</v>
      </c>
      <c r="Q99" s="266">
        <f t="shared" si="80"/>
        <v>0</v>
      </c>
      <c r="R99" s="266">
        <f t="shared" si="80"/>
        <v>0</v>
      </c>
      <c r="S99" s="266" t="str">
        <f t="shared" si="80"/>
        <v>-</v>
      </c>
      <c r="T99" s="266">
        <f t="shared" si="80"/>
        <v>5.773502691896258E-3</v>
      </c>
      <c r="U99" s="266" t="str">
        <f t="shared" si="80"/>
        <v>-</v>
      </c>
      <c r="V99" s="266" t="str">
        <f t="shared" si="80"/>
        <v>-</v>
      </c>
      <c r="W99" s="266">
        <f t="shared" si="80"/>
        <v>0</v>
      </c>
      <c r="X99" s="266">
        <f t="shared" si="80"/>
        <v>0</v>
      </c>
      <c r="Y99" s="266" t="str">
        <f t="shared" si="80"/>
        <v>-</v>
      </c>
      <c r="Z99" s="266">
        <f t="shared" si="80"/>
        <v>0</v>
      </c>
      <c r="AA99" s="266" t="str">
        <f t="shared" si="80"/>
        <v>-</v>
      </c>
      <c r="AB99" s="266">
        <f t="shared" si="80"/>
        <v>0</v>
      </c>
      <c r="AC99" s="266" t="str">
        <f t="shared" si="80"/>
        <v>-</v>
      </c>
      <c r="AD99" s="266" t="str">
        <f t="shared" si="80"/>
        <v>-</v>
      </c>
      <c r="AE99" s="266" t="str">
        <f t="shared" si="80"/>
        <v>-</v>
      </c>
      <c r="AF99" s="266" t="str">
        <f t="shared" si="80"/>
        <v>-</v>
      </c>
      <c r="AG99" s="266" t="str">
        <f t="shared" si="80"/>
        <v>-</v>
      </c>
      <c r="AH99" s="266" t="str">
        <f t="shared" si="80"/>
        <v>-</v>
      </c>
      <c r="AI99" s="266" t="str">
        <f t="shared" si="80"/>
        <v>-</v>
      </c>
      <c r="AJ99" s="266" t="str">
        <f t="shared" si="80"/>
        <v>-</v>
      </c>
      <c r="AK99" s="266" t="str">
        <f t="shared" si="80"/>
        <v>-</v>
      </c>
      <c r="AL99" s="266" t="str">
        <f t="shared" si="80"/>
        <v>-</v>
      </c>
      <c r="AM99" s="266" t="str">
        <f t="shared" si="80"/>
        <v>-</v>
      </c>
      <c r="AN99" s="274">
        <f t="shared" si="80"/>
        <v>0</v>
      </c>
      <c r="AO99" s="288"/>
      <c r="AP99" s="266">
        <f t="shared" ref="AP99:BB99" si="81">IF(ISERROR(STDEV(AP95:AP97)), "-", STDEV(AP95:AP97))</f>
        <v>1.1923226632641561</v>
      </c>
      <c r="AQ99" s="266" t="str">
        <f t="shared" si="81"/>
        <v>-</v>
      </c>
      <c r="AR99" s="266">
        <f t="shared" si="81"/>
        <v>0.16196707484341788</v>
      </c>
      <c r="AS99" s="266">
        <f t="shared" si="81"/>
        <v>0.17897858344878406</v>
      </c>
      <c r="AT99" s="266">
        <f t="shared" si="81"/>
        <v>3.0602668728941511</v>
      </c>
      <c r="AU99" s="266" t="str">
        <f t="shared" si="81"/>
        <v>-</v>
      </c>
      <c r="AV99" s="266">
        <f t="shared" si="81"/>
        <v>5.2229238299380176</v>
      </c>
      <c r="AW99" s="266">
        <f t="shared" si="81"/>
        <v>2.061164719278882</v>
      </c>
      <c r="AX99" s="266">
        <f t="shared" si="81"/>
        <v>5.7735026918962623E-3</v>
      </c>
      <c r="AY99" s="266">
        <f t="shared" si="81"/>
        <v>15.846706282379246</v>
      </c>
      <c r="AZ99" s="266">
        <f t="shared" si="81"/>
        <v>0.9355212450821222</v>
      </c>
      <c r="BA99" s="266">
        <f t="shared" si="81"/>
        <v>2.9943446695395366</v>
      </c>
      <c r="BB99" s="274">
        <f t="shared" si="81"/>
        <v>2.172563769681648</v>
      </c>
    </row>
    <row r="100" spans="1:54" s="263" customFormat="1">
      <c r="A100" s="265"/>
      <c r="B100" s="265"/>
      <c r="C100" s="265"/>
      <c r="D100" s="265"/>
      <c r="E100" s="264"/>
      <c r="F100" s="311" t="s">
        <v>186</v>
      </c>
      <c r="G100" s="266" t="str">
        <f>IF(ISERROR(G99/SQRT(2)), "-", G99/SQRT(2))</f>
        <v>-</v>
      </c>
      <c r="H100" s="266">
        <f t="shared" ref="H100:AN100" si="82">IF(ISERROR(H99/SQRT(2)), "-", H99/SQRT(2))</f>
        <v>9.9331096171675681E-2</v>
      </c>
      <c r="I100" s="266">
        <f t="shared" si="82"/>
        <v>2.9439202887759516E-2</v>
      </c>
      <c r="J100" s="266" t="str">
        <f t="shared" si="82"/>
        <v>-</v>
      </c>
      <c r="K100" s="266">
        <f t="shared" si="82"/>
        <v>0</v>
      </c>
      <c r="L100" s="266">
        <f t="shared" si="82"/>
        <v>4.0824829046386341E-3</v>
      </c>
      <c r="M100" s="266" t="str">
        <f t="shared" si="82"/>
        <v>-</v>
      </c>
      <c r="N100" s="266" t="str">
        <f t="shared" si="82"/>
        <v>-</v>
      </c>
      <c r="O100" s="266">
        <f t="shared" si="82"/>
        <v>0</v>
      </c>
      <c r="P100" s="266" t="str">
        <f t="shared" si="82"/>
        <v>-</v>
      </c>
      <c r="Q100" s="266">
        <f t="shared" si="82"/>
        <v>0</v>
      </c>
      <c r="R100" s="266">
        <f t="shared" si="82"/>
        <v>0</v>
      </c>
      <c r="S100" s="266" t="str">
        <f t="shared" si="82"/>
        <v>-</v>
      </c>
      <c r="T100" s="266">
        <f t="shared" si="82"/>
        <v>4.0824829046386298E-3</v>
      </c>
      <c r="U100" s="266" t="str">
        <f t="shared" si="82"/>
        <v>-</v>
      </c>
      <c r="V100" s="266" t="str">
        <f t="shared" si="82"/>
        <v>-</v>
      </c>
      <c r="W100" s="266">
        <f t="shared" si="82"/>
        <v>0</v>
      </c>
      <c r="X100" s="266">
        <f t="shared" si="82"/>
        <v>0</v>
      </c>
      <c r="Y100" s="266" t="str">
        <f t="shared" si="82"/>
        <v>-</v>
      </c>
      <c r="Z100" s="266">
        <f t="shared" si="82"/>
        <v>0</v>
      </c>
      <c r="AA100" s="266" t="str">
        <f t="shared" si="82"/>
        <v>-</v>
      </c>
      <c r="AB100" s="266">
        <f t="shared" si="82"/>
        <v>0</v>
      </c>
      <c r="AC100" s="266" t="str">
        <f t="shared" si="82"/>
        <v>-</v>
      </c>
      <c r="AD100" s="266" t="str">
        <f t="shared" si="82"/>
        <v>-</v>
      </c>
      <c r="AE100" s="266" t="str">
        <f t="shared" si="82"/>
        <v>-</v>
      </c>
      <c r="AF100" s="266" t="str">
        <f t="shared" si="82"/>
        <v>-</v>
      </c>
      <c r="AG100" s="266" t="str">
        <f t="shared" si="82"/>
        <v>-</v>
      </c>
      <c r="AH100" s="266" t="str">
        <f t="shared" si="82"/>
        <v>-</v>
      </c>
      <c r="AI100" s="266" t="str">
        <f t="shared" si="82"/>
        <v>-</v>
      </c>
      <c r="AJ100" s="266" t="str">
        <f t="shared" si="82"/>
        <v>-</v>
      </c>
      <c r="AK100" s="266" t="str">
        <f t="shared" si="82"/>
        <v>-</v>
      </c>
      <c r="AL100" s="266" t="str">
        <f t="shared" si="82"/>
        <v>-</v>
      </c>
      <c r="AM100" s="266" t="str">
        <f t="shared" si="82"/>
        <v>-</v>
      </c>
      <c r="AN100" s="274">
        <f t="shared" si="82"/>
        <v>0</v>
      </c>
      <c r="AO100" s="288"/>
      <c r="AP100" s="266">
        <f t="shared" ref="AP100:BB100" si="83">IF(ISERROR(AP99/SQRT(2)), "-", AP99/SQRT(2))</f>
        <v>0.84309944055648922</v>
      </c>
      <c r="AQ100" s="266" t="str">
        <f t="shared" si="83"/>
        <v>-</v>
      </c>
      <c r="AR100" s="266">
        <f t="shared" si="83"/>
        <v>0.11452801695072984</v>
      </c>
      <c r="AS100" s="266">
        <f t="shared" si="83"/>
        <v>0.12655697004379757</v>
      </c>
      <c r="AT100" s="266">
        <f t="shared" si="83"/>
        <v>2.1639354580640044</v>
      </c>
      <c r="AU100" s="266" t="str">
        <f t="shared" si="83"/>
        <v>-</v>
      </c>
      <c r="AV100" s="266">
        <f t="shared" si="83"/>
        <v>3.6931648577699865</v>
      </c>
      <c r="AW100" s="266">
        <f t="shared" si="83"/>
        <v>1.4574635501445641</v>
      </c>
      <c r="AX100" s="266">
        <f t="shared" si="83"/>
        <v>4.0824829046386332E-3</v>
      </c>
      <c r="AY100" s="266">
        <f t="shared" si="83"/>
        <v>11.205313471741828</v>
      </c>
      <c r="AZ100" s="266">
        <f t="shared" si="83"/>
        <v>0.66151341634165062</v>
      </c>
      <c r="BA100" s="266">
        <f t="shared" si="83"/>
        <v>2.1173214210411979</v>
      </c>
      <c r="BB100" s="274">
        <f t="shared" si="83"/>
        <v>1.5362345741021017</v>
      </c>
    </row>
    <row r="101" spans="1:54" s="263" customFormat="1">
      <c r="A101" s="265"/>
      <c r="B101" s="265"/>
      <c r="C101" s="265"/>
      <c r="D101" s="265"/>
      <c r="E101" s="264"/>
      <c r="F101" s="307"/>
      <c r="G101" s="266"/>
      <c r="H101" s="266"/>
      <c r="I101" s="266"/>
      <c r="J101" s="266"/>
      <c r="K101" s="266"/>
      <c r="L101" s="266"/>
      <c r="M101" s="266"/>
      <c r="N101" s="266"/>
      <c r="O101" s="266"/>
      <c r="P101" s="266"/>
      <c r="Q101" s="266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266"/>
      <c r="AD101" s="266"/>
      <c r="AE101" s="266"/>
      <c r="AF101" s="266"/>
      <c r="AG101" s="266"/>
      <c r="AH101" s="266"/>
      <c r="AI101" s="266"/>
      <c r="AJ101" s="266"/>
      <c r="AK101" s="266"/>
      <c r="AL101" s="266"/>
      <c r="AM101" s="266"/>
      <c r="AN101" s="274"/>
      <c r="AO101" s="286"/>
      <c r="AP101" s="266"/>
      <c r="AQ101" s="266"/>
      <c r="AR101" s="266"/>
      <c r="AS101" s="266"/>
      <c r="AT101" s="266"/>
      <c r="AU101" s="266"/>
      <c r="AV101" s="266"/>
      <c r="AW101" s="266"/>
      <c r="AX101" s="266"/>
      <c r="AY101" s="266"/>
      <c r="AZ101" s="266"/>
      <c r="BA101" s="266"/>
      <c r="BB101" s="274"/>
    </row>
    <row r="102" spans="1:54" s="263" customFormat="1">
      <c r="A102" s="265" t="s">
        <v>279</v>
      </c>
      <c r="B102" s="265">
        <v>4</v>
      </c>
      <c r="C102" s="265">
        <v>1</v>
      </c>
      <c r="D102" s="265">
        <v>2</v>
      </c>
      <c r="E102" s="264" t="s">
        <v>300</v>
      </c>
      <c r="F102" s="307" t="s">
        <v>314</v>
      </c>
      <c r="G102" s="266" t="s">
        <v>188</v>
      </c>
      <c r="H102" s="266">
        <v>3.85</v>
      </c>
      <c r="I102" s="266">
        <v>0.2</v>
      </c>
      <c r="J102" s="266" t="s">
        <v>188</v>
      </c>
      <c r="K102" s="266">
        <v>0.01</v>
      </c>
      <c r="L102" s="266" t="s">
        <v>188</v>
      </c>
      <c r="M102" s="266" t="s">
        <v>188</v>
      </c>
      <c r="N102" s="266">
        <v>2.64</v>
      </c>
      <c r="O102" s="266">
        <v>0</v>
      </c>
      <c r="P102" s="266" t="s">
        <v>188</v>
      </c>
      <c r="Q102" s="266" t="s">
        <v>188</v>
      </c>
      <c r="R102" s="266">
        <v>0</v>
      </c>
      <c r="S102" s="266" t="s">
        <v>188</v>
      </c>
      <c r="T102" s="266">
        <v>0.11</v>
      </c>
      <c r="U102" s="266">
        <v>0.01</v>
      </c>
      <c r="V102" s="266" t="s">
        <v>188</v>
      </c>
      <c r="W102" s="266" t="s">
        <v>188</v>
      </c>
      <c r="X102" s="266">
        <v>0.02</v>
      </c>
      <c r="Y102" s="266" t="s">
        <v>188</v>
      </c>
      <c r="Z102" s="266">
        <v>0</v>
      </c>
      <c r="AA102" s="266" t="s">
        <v>188</v>
      </c>
      <c r="AB102" s="266">
        <v>0</v>
      </c>
      <c r="AC102" s="266" t="s">
        <v>188</v>
      </c>
      <c r="AD102" s="266" t="s">
        <v>188</v>
      </c>
      <c r="AE102" s="266" t="s">
        <v>188</v>
      </c>
      <c r="AF102" s="266" t="s">
        <v>188</v>
      </c>
      <c r="AG102" s="266" t="s">
        <v>188</v>
      </c>
      <c r="AH102" s="266" t="s">
        <v>188</v>
      </c>
      <c r="AI102" s="266" t="s">
        <v>188</v>
      </c>
      <c r="AJ102" s="266" t="s">
        <v>188</v>
      </c>
      <c r="AK102" s="266" t="s">
        <v>188</v>
      </c>
      <c r="AL102" s="266" t="s">
        <v>188</v>
      </c>
      <c r="AM102" s="266" t="s">
        <v>188</v>
      </c>
      <c r="AN102" s="274">
        <v>0</v>
      </c>
      <c r="AO102" s="286"/>
      <c r="AP102" s="266">
        <v>21.37</v>
      </c>
      <c r="AQ102" s="266" t="s">
        <v>188</v>
      </c>
      <c r="AR102" s="266">
        <v>1.2</v>
      </c>
      <c r="AS102" s="266">
        <v>0.6</v>
      </c>
      <c r="AT102" s="266">
        <v>263.68</v>
      </c>
      <c r="AU102" s="266" t="s">
        <v>188</v>
      </c>
      <c r="AV102" s="266">
        <v>45.75</v>
      </c>
      <c r="AW102" s="266">
        <v>59.9</v>
      </c>
      <c r="AX102" s="266">
        <v>0.3</v>
      </c>
      <c r="AY102" s="266">
        <v>2512.77</v>
      </c>
      <c r="AZ102" s="266">
        <v>339.23</v>
      </c>
      <c r="BA102" s="266">
        <v>832.87</v>
      </c>
      <c r="BB102" s="274">
        <v>23.18</v>
      </c>
    </row>
    <row r="103" spans="1:54" s="263" customFormat="1">
      <c r="A103" s="265" t="s">
        <v>279</v>
      </c>
      <c r="B103" s="265">
        <v>4</v>
      </c>
      <c r="C103" s="265">
        <v>2</v>
      </c>
      <c r="D103" s="265">
        <v>2</v>
      </c>
      <c r="E103" s="264" t="s">
        <v>300</v>
      </c>
      <c r="F103" s="307" t="s">
        <v>315</v>
      </c>
      <c r="G103" s="266">
        <v>0</v>
      </c>
      <c r="H103" s="266">
        <v>3.88</v>
      </c>
      <c r="I103" s="266">
        <v>0.33</v>
      </c>
      <c r="J103" s="266" t="s">
        <v>188</v>
      </c>
      <c r="K103" s="266">
        <v>0.01</v>
      </c>
      <c r="L103" s="266">
        <v>0</v>
      </c>
      <c r="M103" s="266" t="s">
        <v>188</v>
      </c>
      <c r="N103" s="266">
        <v>2.67</v>
      </c>
      <c r="O103" s="266">
        <v>0</v>
      </c>
      <c r="P103" s="266" t="s">
        <v>188</v>
      </c>
      <c r="Q103" s="266">
        <v>0</v>
      </c>
      <c r="R103" s="266">
        <v>0</v>
      </c>
      <c r="S103" s="266">
        <v>0.01</v>
      </c>
      <c r="T103" s="266">
        <v>0.1</v>
      </c>
      <c r="U103" s="266">
        <v>0</v>
      </c>
      <c r="V103" s="266" t="s">
        <v>188</v>
      </c>
      <c r="W103" s="266">
        <v>0</v>
      </c>
      <c r="X103" s="266">
        <v>0.01</v>
      </c>
      <c r="Y103" s="266">
        <v>0</v>
      </c>
      <c r="Z103" s="266">
        <v>0.01</v>
      </c>
      <c r="AA103" s="266">
        <v>0</v>
      </c>
      <c r="AB103" s="266">
        <v>0</v>
      </c>
      <c r="AC103" s="266">
        <v>0</v>
      </c>
      <c r="AD103" s="266" t="s">
        <v>188</v>
      </c>
      <c r="AE103" s="266">
        <v>0</v>
      </c>
      <c r="AF103" s="266" t="s">
        <v>188</v>
      </c>
      <c r="AG103" s="266" t="s">
        <v>188</v>
      </c>
      <c r="AH103" s="266" t="s">
        <v>188</v>
      </c>
      <c r="AI103" s="266" t="s">
        <v>188</v>
      </c>
      <c r="AJ103" s="266" t="s">
        <v>188</v>
      </c>
      <c r="AK103" s="266">
        <v>0</v>
      </c>
      <c r="AL103" s="266">
        <v>0.03</v>
      </c>
      <c r="AM103" s="266" t="s">
        <v>188</v>
      </c>
      <c r="AN103" s="274">
        <v>0</v>
      </c>
      <c r="AO103" s="286"/>
      <c r="AP103" s="266">
        <v>22.34</v>
      </c>
      <c r="AQ103" s="266" t="s">
        <v>188</v>
      </c>
      <c r="AR103" s="266">
        <v>1.18</v>
      </c>
      <c r="AS103" s="266">
        <v>0.59</v>
      </c>
      <c r="AT103" s="266">
        <v>262.51</v>
      </c>
      <c r="AU103" s="266" t="s">
        <v>188</v>
      </c>
      <c r="AV103" s="266">
        <v>35.86</v>
      </c>
      <c r="AW103" s="266">
        <v>57.03</v>
      </c>
      <c r="AX103" s="266" t="s">
        <v>188</v>
      </c>
      <c r="AY103" s="266">
        <v>2589.5100000000002</v>
      </c>
      <c r="AZ103" s="266">
        <v>353.05</v>
      </c>
      <c r="BA103" s="266">
        <v>852.49</v>
      </c>
      <c r="BB103" s="274">
        <v>14.99</v>
      </c>
    </row>
    <row r="104" spans="1:54" s="232" customFormat="1">
      <c r="A104" s="268" t="s">
        <v>279</v>
      </c>
      <c r="B104" s="268">
        <v>4</v>
      </c>
      <c r="C104" s="268">
        <v>3</v>
      </c>
      <c r="D104" s="268">
        <v>2</v>
      </c>
      <c r="E104" s="267" t="s">
        <v>300</v>
      </c>
      <c r="F104" s="308" t="s">
        <v>316</v>
      </c>
      <c r="G104" s="269" t="s">
        <v>188</v>
      </c>
      <c r="H104" s="269">
        <v>4.38</v>
      </c>
      <c r="I104" s="269">
        <v>0.34</v>
      </c>
      <c r="J104" s="269" t="s">
        <v>188</v>
      </c>
      <c r="K104" s="269">
        <v>0.01</v>
      </c>
      <c r="L104" s="269" t="s">
        <v>188</v>
      </c>
      <c r="M104" s="269" t="s">
        <v>188</v>
      </c>
      <c r="N104" s="269">
        <v>2.39</v>
      </c>
      <c r="O104" s="269">
        <v>0</v>
      </c>
      <c r="P104" s="269" t="s">
        <v>188</v>
      </c>
      <c r="Q104" s="269">
        <v>0</v>
      </c>
      <c r="R104" s="269">
        <v>0</v>
      </c>
      <c r="S104" s="269">
        <v>0</v>
      </c>
      <c r="T104" s="269">
        <v>0.1</v>
      </c>
      <c r="U104" s="269">
        <v>0</v>
      </c>
      <c r="V104" s="269" t="s">
        <v>188</v>
      </c>
      <c r="W104" s="269">
        <v>0.01</v>
      </c>
      <c r="X104" s="269">
        <v>0</v>
      </c>
      <c r="Y104" s="269">
        <v>0</v>
      </c>
      <c r="Z104" s="269">
        <v>0.01</v>
      </c>
      <c r="AA104" s="269">
        <v>0</v>
      </c>
      <c r="AB104" s="269">
        <v>0</v>
      </c>
      <c r="AC104" s="269">
        <v>0</v>
      </c>
      <c r="AD104" s="269" t="s">
        <v>188</v>
      </c>
      <c r="AE104" s="269">
        <v>0</v>
      </c>
      <c r="AF104" s="269" t="s">
        <v>188</v>
      </c>
      <c r="AG104" s="269" t="s">
        <v>188</v>
      </c>
      <c r="AH104" s="269" t="s">
        <v>188</v>
      </c>
      <c r="AI104" s="269" t="s">
        <v>188</v>
      </c>
      <c r="AJ104" s="269" t="s">
        <v>188</v>
      </c>
      <c r="AK104" s="269">
        <v>0</v>
      </c>
      <c r="AL104" s="269">
        <v>0.02</v>
      </c>
      <c r="AM104" s="269" t="s">
        <v>188</v>
      </c>
      <c r="AN104" s="335">
        <v>0</v>
      </c>
      <c r="AO104" s="309"/>
      <c r="AP104" s="269">
        <v>20.67</v>
      </c>
      <c r="AQ104" s="269" t="s">
        <v>188</v>
      </c>
      <c r="AR104" s="269">
        <v>0.9</v>
      </c>
      <c r="AS104" s="269">
        <v>0.6</v>
      </c>
      <c r="AT104" s="269">
        <v>261.87</v>
      </c>
      <c r="AU104" s="269" t="s">
        <v>188</v>
      </c>
      <c r="AV104" s="269">
        <v>36.85</v>
      </c>
      <c r="AW104" s="269">
        <v>56.93</v>
      </c>
      <c r="AX104" s="269" t="s">
        <v>188</v>
      </c>
      <c r="AY104" s="269">
        <v>2438.34</v>
      </c>
      <c r="AZ104" s="269">
        <v>325.69</v>
      </c>
      <c r="BA104" s="269">
        <v>813.18</v>
      </c>
      <c r="BB104" s="335">
        <v>14.68</v>
      </c>
    </row>
    <row r="105" spans="1:54" s="263" customFormat="1">
      <c r="A105" s="265"/>
      <c r="B105" s="265"/>
      <c r="C105" s="265"/>
      <c r="D105" s="265"/>
      <c r="E105" s="264"/>
      <c r="F105" s="310" t="s">
        <v>183</v>
      </c>
      <c r="G105" s="270">
        <f>IF(ISERROR(AVERAGE(G102:G104)), "DL", AVERAGE(G102:G104))</f>
        <v>0</v>
      </c>
      <c r="H105" s="270">
        <f t="shared" ref="H105:AN105" si="84">IF(ISERROR(AVERAGE(H102:H104)), "DL", AVERAGE(H102:H104))</f>
        <v>4.0366666666666662</v>
      </c>
      <c r="I105" s="270">
        <f t="shared" si="84"/>
        <v>0.29000000000000004</v>
      </c>
      <c r="J105" s="270" t="str">
        <f t="shared" si="84"/>
        <v>DL</v>
      </c>
      <c r="K105" s="270">
        <f t="shared" si="84"/>
        <v>0.01</v>
      </c>
      <c r="L105" s="270">
        <f t="shared" si="84"/>
        <v>0</v>
      </c>
      <c r="M105" s="270" t="str">
        <f t="shared" si="84"/>
        <v>DL</v>
      </c>
      <c r="N105" s="270">
        <f t="shared" si="84"/>
        <v>2.5666666666666669</v>
      </c>
      <c r="O105" s="270">
        <f t="shared" si="84"/>
        <v>0</v>
      </c>
      <c r="P105" s="270" t="str">
        <f t="shared" si="84"/>
        <v>DL</v>
      </c>
      <c r="Q105" s="270">
        <f t="shared" si="84"/>
        <v>0</v>
      </c>
      <c r="R105" s="270">
        <f t="shared" si="84"/>
        <v>0</v>
      </c>
      <c r="S105" s="270">
        <f t="shared" si="84"/>
        <v>5.0000000000000001E-3</v>
      </c>
      <c r="T105" s="270">
        <f t="shared" si="84"/>
        <v>0.10333333333333335</v>
      </c>
      <c r="U105" s="270">
        <f t="shared" si="84"/>
        <v>3.3333333333333335E-3</v>
      </c>
      <c r="V105" s="270" t="str">
        <f t="shared" si="84"/>
        <v>DL</v>
      </c>
      <c r="W105" s="270">
        <f t="shared" si="84"/>
        <v>5.0000000000000001E-3</v>
      </c>
      <c r="X105" s="270">
        <f t="shared" si="84"/>
        <v>0.01</v>
      </c>
      <c r="Y105" s="270">
        <f t="shared" si="84"/>
        <v>0</v>
      </c>
      <c r="Z105" s="270">
        <f t="shared" si="84"/>
        <v>6.6666666666666671E-3</v>
      </c>
      <c r="AA105" s="270">
        <f t="shared" si="84"/>
        <v>0</v>
      </c>
      <c r="AB105" s="270">
        <f t="shared" si="84"/>
        <v>0</v>
      </c>
      <c r="AC105" s="270">
        <f t="shared" si="84"/>
        <v>0</v>
      </c>
      <c r="AD105" s="270" t="str">
        <f t="shared" si="84"/>
        <v>DL</v>
      </c>
      <c r="AE105" s="270">
        <f t="shared" si="84"/>
        <v>0</v>
      </c>
      <c r="AF105" s="270" t="str">
        <f t="shared" si="84"/>
        <v>DL</v>
      </c>
      <c r="AG105" s="270" t="str">
        <f t="shared" si="84"/>
        <v>DL</v>
      </c>
      <c r="AH105" s="270" t="str">
        <f t="shared" si="84"/>
        <v>DL</v>
      </c>
      <c r="AI105" s="270" t="str">
        <f t="shared" si="84"/>
        <v>DL</v>
      </c>
      <c r="AJ105" s="270" t="str">
        <f t="shared" si="84"/>
        <v>DL</v>
      </c>
      <c r="AK105" s="270">
        <f t="shared" si="84"/>
        <v>0</v>
      </c>
      <c r="AL105" s="270">
        <f t="shared" si="84"/>
        <v>2.5000000000000001E-2</v>
      </c>
      <c r="AM105" s="270" t="str">
        <f t="shared" si="84"/>
        <v>DL</v>
      </c>
      <c r="AN105" s="273">
        <f t="shared" si="84"/>
        <v>0</v>
      </c>
      <c r="AO105" s="287"/>
      <c r="AP105" s="270">
        <f t="shared" ref="AP105:BB105" si="85">IF(ISERROR(AVERAGE(AP102:AP104)), "DL", AVERAGE(AP102:AP104))</f>
        <v>21.459999999999997</v>
      </c>
      <c r="AQ105" s="270" t="str">
        <f t="shared" si="85"/>
        <v>DL</v>
      </c>
      <c r="AR105" s="270">
        <f t="shared" si="85"/>
        <v>1.0933333333333333</v>
      </c>
      <c r="AS105" s="270">
        <f t="shared" si="85"/>
        <v>0.59666666666666668</v>
      </c>
      <c r="AT105" s="270">
        <f t="shared" si="85"/>
        <v>262.68666666666667</v>
      </c>
      <c r="AU105" s="270" t="str">
        <f t="shared" si="85"/>
        <v>DL</v>
      </c>
      <c r="AV105" s="270">
        <f t="shared" si="85"/>
        <v>39.486666666666672</v>
      </c>
      <c r="AW105" s="270">
        <f t="shared" si="85"/>
        <v>57.95333333333334</v>
      </c>
      <c r="AX105" s="270">
        <f t="shared" si="85"/>
        <v>0.3</v>
      </c>
      <c r="AY105" s="270">
        <f t="shared" si="85"/>
        <v>2513.5400000000004</v>
      </c>
      <c r="AZ105" s="270">
        <f t="shared" si="85"/>
        <v>339.32333333333332</v>
      </c>
      <c r="BA105" s="270">
        <f t="shared" si="85"/>
        <v>832.84666666666669</v>
      </c>
      <c r="BB105" s="273">
        <f t="shared" si="85"/>
        <v>17.616666666666667</v>
      </c>
    </row>
    <row r="106" spans="1:54" s="263" customFormat="1">
      <c r="A106" s="265"/>
      <c r="B106" s="265"/>
      <c r="C106" s="265"/>
      <c r="D106" s="265"/>
      <c r="E106" s="264"/>
      <c r="F106" s="311" t="s">
        <v>184</v>
      </c>
      <c r="G106" s="266" t="str">
        <f>IF(ISERROR(STDEV(G102:G104)), "-", STDEV(G102:G104))</f>
        <v>-</v>
      </c>
      <c r="H106" s="266">
        <f t="shared" ref="H106:AN106" si="86">IF(ISERROR(STDEV(H102:H104)), "-", STDEV(H102:H104))</f>
        <v>0.29771350881902103</v>
      </c>
      <c r="I106" s="266">
        <f t="shared" si="86"/>
        <v>7.8102496759066511E-2</v>
      </c>
      <c r="J106" s="266" t="str">
        <f t="shared" si="86"/>
        <v>-</v>
      </c>
      <c r="K106" s="266">
        <f t="shared" si="86"/>
        <v>0</v>
      </c>
      <c r="L106" s="266" t="str">
        <f t="shared" si="86"/>
        <v>-</v>
      </c>
      <c r="M106" s="266" t="str">
        <f t="shared" si="86"/>
        <v>-</v>
      </c>
      <c r="N106" s="266">
        <f t="shared" si="86"/>
        <v>0.15373136743466934</v>
      </c>
      <c r="O106" s="266">
        <f t="shared" si="86"/>
        <v>0</v>
      </c>
      <c r="P106" s="266" t="str">
        <f t="shared" si="86"/>
        <v>-</v>
      </c>
      <c r="Q106" s="266">
        <f t="shared" si="86"/>
        <v>0</v>
      </c>
      <c r="R106" s="266">
        <f t="shared" si="86"/>
        <v>0</v>
      </c>
      <c r="S106" s="266">
        <f t="shared" si="86"/>
        <v>7.0710678118654753E-3</v>
      </c>
      <c r="T106" s="266">
        <f t="shared" si="86"/>
        <v>5.7735026918962545E-3</v>
      </c>
      <c r="U106" s="266">
        <f t="shared" si="86"/>
        <v>5.773502691896258E-3</v>
      </c>
      <c r="V106" s="266" t="str">
        <f t="shared" si="86"/>
        <v>-</v>
      </c>
      <c r="W106" s="266">
        <f t="shared" si="86"/>
        <v>7.0710678118654753E-3</v>
      </c>
      <c r="X106" s="266">
        <f t="shared" si="86"/>
        <v>0.01</v>
      </c>
      <c r="Y106" s="266">
        <f t="shared" si="86"/>
        <v>0</v>
      </c>
      <c r="Z106" s="266">
        <f t="shared" si="86"/>
        <v>5.773502691896258E-3</v>
      </c>
      <c r="AA106" s="266">
        <f t="shared" si="86"/>
        <v>0</v>
      </c>
      <c r="AB106" s="266">
        <f t="shared" si="86"/>
        <v>0</v>
      </c>
      <c r="AC106" s="266">
        <f t="shared" si="86"/>
        <v>0</v>
      </c>
      <c r="AD106" s="266" t="str">
        <f t="shared" si="86"/>
        <v>-</v>
      </c>
      <c r="AE106" s="266">
        <f t="shared" si="86"/>
        <v>0</v>
      </c>
      <c r="AF106" s="266" t="str">
        <f t="shared" si="86"/>
        <v>-</v>
      </c>
      <c r="AG106" s="266" t="str">
        <f t="shared" si="86"/>
        <v>-</v>
      </c>
      <c r="AH106" s="266" t="str">
        <f t="shared" si="86"/>
        <v>-</v>
      </c>
      <c r="AI106" s="266" t="str">
        <f t="shared" si="86"/>
        <v>-</v>
      </c>
      <c r="AJ106" s="266" t="str">
        <f t="shared" si="86"/>
        <v>-</v>
      </c>
      <c r="AK106" s="266">
        <f t="shared" si="86"/>
        <v>0</v>
      </c>
      <c r="AL106" s="266">
        <f t="shared" si="86"/>
        <v>7.0710678118654537E-3</v>
      </c>
      <c r="AM106" s="266" t="str">
        <f t="shared" si="86"/>
        <v>-</v>
      </c>
      <c r="AN106" s="274">
        <f t="shared" si="86"/>
        <v>0</v>
      </c>
      <c r="AO106" s="288"/>
      <c r="AP106" s="266">
        <f t="shared" ref="AP106:BB106" si="87">IF(ISERROR(STDEV(AP102:AP104)), "-", STDEV(AP102:AP104))</f>
        <v>0.83862983490929921</v>
      </c>
      <c r="AQ106" s="266" t="str">
        <f t="shared" si="87"/>
        <v>-</v>
      </c>
      <c r="AR106" s="266">
        <f t="shared" si="87"/>
        <v>0.16772994167212235</v>
      </c>
      <c r="AS106" s="266">
        <f t="shared" si="87"/>
        <v>5.7735026918962623E-3</v>
      </c>
      <c r="AT106" s="266">
        <f t="shared" si="87"/>
        <v>0.91784167116847448</v>
      </c>
      <c r="AU106" s="266" t="str">
        <f t="shared" si="87"/>
        <v>-</v>
      </c>
      <c r="AV106" s="266">
        <f t="shared" si="87"/>
        <v>5.4467452054720864</v>
      </c>
      <c r="AW106" s="266">
        <f t="shared" si="87"/>
        <v>1.686604083160399</v>
      </c>
      <c r="AX106" s="266" t="str">
        <f t="shared" si="87"/>
        <v>-</v>
      </c>
      <c r="AY106" s="266">
        <f t="shared" si="87"/>
        <v>75.587941498627984</v>
      </c>
      <c r="AZ106" s="266">
        <f t="shared" si="87"/>
        <v>13.680238789338931</v>
      </c>
      <c r="BA106" s="266">
        <f t="shared" si="87"/>
        <v>19.655010387515304</v>
      </c>
      <c r="BB106" s="274">
        <f t="shared" si="87"/>
        <v>4.8204806122764694</v>
      </c>
    </row>
    <row r="107" spans="1:54" s="263" customFormat="1">
      <c r="A107" s="265"/>
      <c r="B107" s="265"/>
      <c r="C107" s="265"/>
      <c r="D107" s="265"/>
      <c r="E107" s="264"/>
      <c r="F107" s="311" t="s">
        <v>186</v>
      </c>
      <c r="G107" s="266" t="str">
        <f>IF(ISERROR(G106/SQRT(2)), "-", G106/SQRT(2))</f>
        <v>-</v>
      </c>
      <c r="H107" s="266">
        <f t="shared" ref="H107:AN107" si="88">IF(ISERROR(H106/SQRT(2)), "-", H106/SQRT(2))</f>
        <v>0.21051524093677076</v>
      </c>
      <c r="I107" s="266">
        <f t="shared" si="88"/>
        <v>5.5226805085936276E-2</v>
      </c>
      <c r="J107" s="266" t="str">
        <f t="shared" si="88"/>
        <v>-</v>
      </c>
      <c r="K107" s="266">
        <f t="shared" si="88"/>
        <v>0</v>
      </c>
      <c r="L107" s="266" t="str">
        <f t="shared" si="88"/>
        <v>-</v>
      </c>
      <c r="M107" s="266" t="str">
        <f t="shared" si="88"/>
        <v>-</v>
      </c>
      <c r="N107" s="266">
        <f t="shared" si="88"/>
        <v>0.10870449239413546</v>
      </c>
      <c r="O107" s="266">
        <f t="shared" si="88"/>
        <v>0</v>
      </c>
      <c r="P107" s="266" t="str">
        <f t="shared" si="88"/>
        <v>-</v>
      </c>
      <c r="Q107" s="266">
        <f t="shared" si="88"/>
        <v>0</v>
      </c>
      <c r="R107" s="266">
        <f t="shared" si="88"/>
        <v>0</v>
      </c>
      <c r="S107" s="266">
        <f t="shared" si="88"/>
        <v>5.0000000000000001E-3</v>
      </c>
      <c r="T107" s="266">
        <f t="shared" si="88"/>
        <v>4.082482904638628E-3</v>
      </c>
      <c r="U107" s="266">
        <f t="shared" si="88"/>
        <v>4.0824829046386298E-3</v>
      </c>
      <c r="V107" s="266" t="str">
        <f t="shared" si="88"/>
        <v>-</v>
      </c>
      <c r="W107" s="266">
        <f t="shared" si="88"/>
        <v>5.0000000000000001E-3</v>
      </c>
      <c r="X107" s="266">
        <f t="shared" si="88"/>
        <v>7.0710678118654745E-3</v>
      </c>
      <c r="Y107" s="266">
        <f t="shared" si="88"/>
        <v>0</v>
      </c>
      <c r="Z107" s="266">
        <f t="shared" si="88"/>
        <v>4.0824829046386298E-3</v>
      </c>
      <c r="AA107" s="266">
        <f t="shared" si="88"/>
        <v>0</v>
      </c>
      <c r="AB107" s="266">
        <f t="shared" si="88"/>
        <v>0</v>
      </c>
      <c r="AC107" s="266">
        <f t="shared" si="88"/>
        <v>0</v>
      </c>
      <c r="AD107" s="266" t="str">
        <f t="shared" si="88"/>
        <v>-</v>
      </c>
      <c r="AE107" s="266">
        <f t="shared" si="88"/>
        <v>0</v>
      </c>
      <c r="AF107" s="266" t="str">
        <f t="shared" si="88"/>
        <v>-</v>
      </c>
      <c r="AG107" s="266" t="str">
        <f t="shared" si="88"/>
        <v>-</v>
      </c>
      <c r="AH107" s="266" t="str">
        <f t="shared" si="88"/>
        <v>-</v>
      </c>
      <c r="AI107" s="266" t="str">
        <f t="shared" si="88"/>
        <v>-</v>
      </c>
      <c r="AJ107" s="266" t="str">
        <f t="shared" si="88"/>
        <v>-</v>
      </c>
      <c r="AK107" s="266">
        <f t="shared" si="88"/>
        <v>0</v>
      </c>
      <c r="AL107" s="266">
        <f t="shared" si="88"/>
        <v>4.9999999999999845E-3</v>
      </c>
      <c r="AM107" s="266" t="str">
        <f t="shared" si="88"/>
        <v>-</v>
      </c>
      <c r="AN107" s="274">
        <f t="shared" si="88"/>
        <v>0</v>
      </c>
      <c r="AO107" s="288"/>
      <c r="AP107" s="266">
        <f t="shared" ref="AP107:BB107" si="89">IF(ISERROR(AP106/SQRT(2)), "-", AP106/SQRT(2))</f>
        <v>0.59300084316972024</v>
      </c>
      <c r="AQ107" s="266" t="str">
        <f t="shared" si="89"/>
        <v>-</v>
      </c>
      <c r="AR107" s="266">
        <f t="shared" si="89"/>
        <v>0.1186029791643818</v>
      </c>
      <c r="AS107" s="266">
        <f t="shared" si="89"/>
        <v>4.0824829046386332E-3</v>
      </c>
      <c r="AT107" s="266">
        <f t="shared" si="89"/>
        <v>0.64901206973882153</v>
      </c>
      <c r="AU107" s="266" t="str">
        <f t="shared" si="89"/>
        <v>-</v>
      </c>
      <c r="AV107" s="266">
        <f t="shared" si="89"/>
        <v>3.8514304701846274</v>
      </c>
      <c r="AW107" s="266">
        <f t="shared" si="89"/>
        <v>1.1926091843796378</v>
      </c>
      <c r="AX107" s="266" t="str">
        <f t="shared" si="89"/>
        <v>-</v>
      </c>
      <c r="AY107" s="266">
        <f t="shared" si="89"/>
        <v>53.448746009611888</v>
      </c>
      <c r="AZ107" s="266">
        <f t="shared" si="89"/>
        <v>9.6733896161928019</v>
      </c>
      <c r="BA107" s="266">
        <f t="shared" si="89"/>
        <v>13.898191129304102</v>
      </c>
      <c r="BB107" s="274">
        <f t="shared" si="89"/>
        <v>3.4085945295189717</v>
      </c>
    </row>
    <row r="108" spans="1:54" s="263" customFormat="1">
      <c r="A108" s="265"/>
      <c r="B108" s="265"/>
      <c r="C108" s="265"/>
      <c r="D108" s="265"/>
      <c r="E108" s="264"/>
      <c r="F108" s="307"/>
      <c r="G108" s="266"/>
      <c r="H108" s="266"/>
      <c r="I108" s="266"/>
      <c r="J108" s="266"/>
      <c r="K108" s="266"/>
      <c r="L108" s="266"/>
      <c r="M108" s="266"/>
      <c r="N108" s="266"/>
      <c r="O108" s="266"/>
      <c r="P108" s="266"/>
      <c r="Q108" s="266"/>
      <c r="R108" s="266"/>
      <c r="S108" s="266"/>
      <c r="T108" s="266"/>
      <c r="U108" s="266"/>
      <c r="V108" s="266"/>
      <c r="W108" s="266"/>
      <c r="X108" s="266"/>
      <c r="Y108" s="266"/>
      <c r="Z108" s="266"/>
      <c r="AA108" s="266"/>
      <c r="AB108" s="266"/>
      <c r="AC108" s="266"/>
      <c r="AD108" s="266"/>
      <c r="AE108" s="266"/>
      <c r="AF108" s="266"/>
      <c r="AG108" s="266"/>
      <c r="AH108" s="266"/>
      <c r="AI108" s="266"/>
      <c r="AJ108" s="266"/>
      <c r="AK108" s="266"/>
      <c r="AL108" s="266"/>
      <c r="AM108" s="266"/>
      <c r="AN108" s="274"/>
      <c r="AO108" s="286"/>
      <c r="AP108" s="266"/>
      <c r="AQ108" s="266"/>
      <c r="AR108" s="266"/>
      <c r="AS108" s="266"/>
      <c r="AT108" s="266"/>
      <c r="AU108" s="266"/>
      <c r="AV108" s="266"/>
      <c r="AW108" s="266"/>
      <c r="AX108" s="266"/>
      <c r="AY108" s="266"/>
      <c r="AZ108" s="266"/>
      <c r="BA108" s="266"/>
      <c r="BB108" s="274"/>
    </row>
    <row r="109" spans="1:54" s="263" customFormat="1">
      <c r="A109" s="265" t="s">
        <v>283</v>
      </c>
      <c r="B109" s="265">
        <v>5</v>
      </c>
      <c r="C109" s="265">
        <v>1</v>
      </c>
      <c r="D109" s="265">
        <v>2</v>
      </c>
      <c r="E109" s="264" t="s">
        <v>300</v>
      </c>
      <c r="F109" s="307" t="s">
        <v>317</v>
      </c>
      <c r="G109" s="266" t="s">
        <v>188</v>
      </c>
      <c r="H109" s="266">
        <v>2.06</v>
      </c>
      <c r="I109" s="266">
        <v>0.2</v>
      </c>
      <c r="J109" s="266" t="s">
        <v>188</v>
      </c>
      <c r="K109" s="266" t="s">
        <v>188</v>
      </c>
      <c r="L109" s="266" t="s">
        <v>188</v>
      </c>
      <c r="M109" s="266" t="s">
        <v>188</v>
      </c>
      <c r="N109" s="266" t="s">
        <v>188</v>
      </c>
      <c r="O109" s="266">
        <v>0</v>
      </c>
      <c r="P109" s="266" t="s">
        <v>188</v>
      </c>
      <c r="Q109" s="266" t="s">
        <v>188</v>
      </c>
      <c r="R109" s="266">
        <v>0</v>
      </c>
      <c r="S109" s="266">
        <v>0.13</v>
      </c>
      <c r="T109" s="266">
        <v>0.02</v>
      </c>
      <c r="U109" s="266">
        <v>0.02</v>
      </c>
      <c r="V109" s="266">
        <v>0</v>
      </c>
      <c r="W109" s="266" t="s">
        <v>188</v>
      </c>
      <c r="X109" s="266" t="s">
        <v>188</v>
      </c>
      <c r="Y109" s="266" t="s">
        <v>188</v>
      </c>
      <c r="Z109" s="266" t="s">
        <v>188</v>
      </c>
      <c r="AA109" s="266" t="s">
        <v>188</v>
      </c>
      <c r="AB109" s="266">
        <v>0</v>
      </c>
      <c r="AC109" s="266" t="s">
        <v>188</v>
      </c>
      <c r="AD109" s="266" t="s">
        <v>188</v>
      </c>
      <c r="AE109" s="266" t="s">
        <v>188</v>
      </c>
      <c r="AF109" s="266" t="s">
        <v>188</v>
      </c>
      <c r="AG109" s="266" t="s">
        <v>188</v>
      </c>
      <c r="AH109" s="266" t="s">
        <v>188</v>
      </c>
      <c r="AI109" s="266" t="s">
        <v>188</v>
      </c>
      <c r="AJ109" s="266" t="s">
        <v>188</v>
      </c>
      <c r="AK109" s="266">
        <v>0</v>
      </c>
      <c r="AL109" s="266">
        <v>0.04</v>
      </c>
      <c r="AM109" s="266">
        <v>0.03</v>
      </c>
      <c r="AN109" s="274">
        <v>0</v>
      </c>
      <c r="AO109" s="286"/>
      <c r="AP109" s="266">
        <v>49.8</v>
      </c>
      <c r="AQ109" s="266" t="s">
        <v>188</v>
      </c>
      <c r="AR109" s="266">
        <v>1.23</v>
      </c>
      <c r="AS109" s="266">
        <v>0.31</v>
      </c>
      <c r="AT109" s="266">
        <v>218.88</v>
      </c>
      <c r="AU109" s="266" t="s">
        <v>188</v>
      </c>
      <c r="AV109" s="266">
        <v>40.89</v>
      </c>
      <c r="AW109" s="266">
        <v>38.74</v>
      </c>
      <c r="AX109" s="266" t="s">
        <v>188</v>
      </c>
      <c r="AY109" s="266">
        <v>1749.23</v>
      </c>
      <c r="AZ109" s="266">
        <v>309.27</v>
      </c>
      <c r="BA109" s="266">
        <v>755.64</v>
      </c>
      <c r="BB109" s="274">
        <v>12.3</v>
      </c>
    </row>
    <row r="110" spans="1:54" s="263" customFormat="1">
      <c r="A110" s="265" t="s">
        <v>283</v>
      </c>
      <c r="B110" s="265">
        <v>5</v>
      </c>
      <c r="C110" s="265">
        <v>2</v>
      </c>
      <c r="D110" s="265">
        <v>2</v>
      </c>
      <c r="E110" s="264" t="s">
        <v>300</v>
      </c>
      <c r="F110" s="307" t="s">
        <v>318</v>
      </c>
      <c r="G110" s="266" t="s">
        <v>188</v>
      </c>
      <c r="H110" s="266">
        <v>2.23</v>
      </c>
      <c r="I110" s="266">
        <v>0.17</v>
      </c>
      <c r="J110" s="266" t="s">
        <v>188</v>
      </c>
      <c r="K110" s="266" t="s">
        <v>188</v>
      </c>
      <c r="L110" s="266" t="s">
        <v>188</v>
      </c>
      <c r="M110" s="266" t="s">
        <v>188</v>
      </c>
      <c r="N110" s="266" t="s">
        <v>188</v>
      </c>
      <c r="O110" s="266">
        <v>0</v>
      </c>
      <c r="P110" s="266">
        <v>0</v>
      </c>
      <c r="Q110" s="266" t="s">
        <v>188</v>
      </c>
      <c r="R110" s="266">
        <v>0</v>
      </c>
      <c r="S110" s="266">
        <v>0.1</v>
      </c>
      <c r="T110" s="266">
        <v>0.01</v>
      </c>
      <c r="U110" s="266">
        <v>0.01</v>
      </c>
      <c r="V110" s="266">
        <v>0</v>
      </c>
      <c r="W110" s="266" t="s">
        <v>188</v>
      </c>
      <c r="X110" s="266" t="s">
        <v>188</v>
      </c>
      <c r="Y110" s="266" t="s">
        <v>188</v>
      </c>
      <c r="Z110" s="266" t="s">
        <v>188</v>
      </c>
      <c r="AA110" s="266" t="s">
        <v>188</v>
      </c>
      <c r="AB110" s="266">
        <v>0</v>
      </c>
      <c r="AC110" s="266" t="s">
        <v>188</v>
      </c>
      <c r="AD110" s="266" t="s">
        <v>188</v>
      </c>
      <c r="AE110" s="266" t="s">
        <v>188</v>
      </c>
      <c r="AF110" s="266" t="s">
        <v>188</v>
      </c>
      <c r="AG110" s="266" t="s">
        <v>188</v>
      </c>
      <c r="AH110" s="266" t="s">
        <v>188</v>
      </c>
      <c r="AI110" s="266" t="s">
        <v>188</v>
      </c>
      <c r="AJ110" s="266" t="s">
        <v>188</v>
      </c>
      <c r="AK110" s="266">
        <v>0</v>
      </c>
      <c r="AL110" s="266">
        <v>0.04</v>
      </c>
      <c r="AM110" s="266">
        <v>0.01</v>
      </c>
      <c r="AN110" s="274">
        <v>0</v>
      </c>
      <c r="AO110" s="286"/>
      <c r="AP110" s="266">
        <v>51.18</v>
      </c>
      <c r="AQ110" s="266" t="s">
        <v>188</v>
      </c>
      <c r="AR110" s="266">
        <v>0.91</v>
      </c>
      <c r="AS110" s="266">
        <v>0.3</v>
      </c>
      <c r="AT110" s="266">
        <v>215.9</v>
      </c>
      <c r="AU110" s="266">
        <v>1.21</v>
      </c>
      <c r="AV110" s="266">
        <v>44.21</v>
      </c>
      <c r="AW110" s="266">
        <v>40.880000000000003</v>
      </c>
      <c r="AX110" s="266">
        <v>0.3</v>
      </c>
      <c r="AY110" s="266">
        <v>1797.48</v>
      </c>
      <c r="AZ110" s="266">
        <v>317.35000000000002</v>
      </c>
      <c r="BA110" s="266">
        <v>774.59</v>
      </c>
      <c r="BB110" s="274">
        <v>13.93</v>
      </c>
    </row>
    <row r="111" spans="1:54" s="232" customFormat="1">
      <c r="A111" s="268" t="s">
        <v>283</v>
      </c>
      <c r="B111" s="268">
        <v>5</v>
      </c>
      <c r="C111" s="268">
        <v>3</v>
      </c>
      <c r="D111" s="268">
        <v>2</v>
      </c>
      <c r="E111" s="267" t="s">
        <v>300</v>
      </c>
      <c r="F111" s="308" t="s">
        <v>319</v>
      </c>
      <c r="G111" s="269" t="s">
        <v>188</v>
      </c>
      <c r="H111" s="269">
        <v>2.52</v>
      </c>
      <c r="I111" s="269">
        <v>0.18</v>
      </c>
      <c r="J111" s="269" t="s">
        <v>188</v>
      </c>
      <c r="K111" s="269" t="s">
        <v>188</v>
      </c>
      <c r="L111" s="269" t="s">
        <v>188</v>
      </c>
      <c r="M111" s="269" t="s">
        <v>188</v>
      </c>
      <c r="N111" s="269" t="s">
        <v>188</v>
      </c>
      <c r="O111" s="269">
        <v>0</v>
      </c>
      <c r="P111" s="269" t="s">
        <v>188</v>
      </c>
      <c r="Q111" s="269" t="s">
        <v>188</v>
      </c>
      <c r="R111" s="269">
        <v>0</v>
      </c>
      <c r="S111" s="269">
        <v>0.09</v>
      </c>
      <c r="T111" s="269">
        <v>0.01</v>
      </c>
      <c r="U111" s="269">
        <v>0.01</v>
      </c>
      <c r="V111" s="269">
        <v>0</v>
      </c>
      <c r="W111" s="269" t="s">
        <v>188</v>
      </c>
      <c r="X111" s="269">
        <v>0</v>
      </c>
      <c r="Y111" s="269" t="s">
        <v>188</v>
      </c>
      <c r="Z111" s="269" t="s">
        <v>188</v>
      </c>
      <c r="AA111" s="269" t="s">
        <v>188</v>
      </c>
      <c r="AB111" s="269">
        <v>0</v>
      </c>
      <c r="AC111" s="269" t="s">
        <v>188</v>
      </c>
      <c r="AD111" s="269" t="s">
        <v>188</v>
      </c>
      <c r="AE111" s="269" t="s">
        <v>188</v>
      </c>
      <c r="AF111" s="269" t="s">
        <v>188</v>
      </c>
      <c r="AG111" s="269" t="s">
        <v>188</v>
      </c>
      <c r="AH111" s="269" t="s">
        <v>188</v>
      </c>
      <c r="AI111" s="269" t="s">
        <v>188</v>
      </c>
      <c r="AJ111" s="269" t="s">
        <v>188</v>
      </c>
      <c r="AK111" s="269">
        <v>0</v>
      </c>
      <c r="AL111" s="269">
        <v>0.05</v>
      </c>
      <c r="AM111" s="269">
        <v>0.01</v>
      </c>
      <c r="AN111" s="335">
        <v>0</v>
      </c>
      <c r="AO111" s="309"/>
      <c r="AP111" s="269">
        <v>49.7</v>
      </c>
      <c r="AQ111" s="269" t="s">
        <v>188</v>
      </c>
      <c r="AR111" s="269">
        <v>0.89</v>
      </c>
      <c r="AS111" s="269">
        <v>0.3</v>
      </c>
      <c r="AT111" s="269">
        <v>212.19</v>
      </c>
      <c r="AU111" s="269">
        <v>0.3</v>
      </c>
      <c r="AV111" s="269">
        <v>51.19</v>
      </c>
      <c r="AW111" s="269">
        <v>39.58</v>
      </c>
      <c r="AX111" s="269">
        <v>0.3</v>
      </c>
      <c r="AY111" s="269">
        <v>1713.89</v>
      </c>
      <c r="AZ111" s="269">
        <v>300.27999999999997</v>
      </c>
      <c r="BA111" s="269">
        <v>741.33</v>
      </c>
      <c r="BB111" s="335">
        <v>19.64</v>
      </c>
    </row>
    <row r="112" spans="1:54" s="263" customFormat="1">
      <c r="A112" s="265"/>
      <c r="B112" s="265"/>
      <c r="C112" s="265"/>
      <c r="D112" s="265"/>
      <c r="E112" s="264"/>
      <c r="F112" s="310" t="s">
        <v>183</v>
      </c>
      <c r="G112" s="270" t="str">
        <f>IF(ISERROR(AVERAGE(G109:G111)), "DL", AVERAGE(G109:G111))</f>
        <v>DL</v>
      </c>
      <c r="H112" s="270">
        <f t="shared" ref="H112:AN112" si="90">IF(ISERROR(AVERAGE(H109:H111)), "DL", AVERAGE(H109:H111))</f>
        <v>2.27</v>
      </c>
      <c r="I112" s="270">
        <f t="shared" si="90"/>
        <v>0.18333333333333335</v>
      </c>
      <c r="J112" s="270" t="str">
        <f t="shared" si="90"/>
        <v>DL</v>
      </c>
      <c r="K112" s="270" t="str">
        <f t="shared" si="90"/>
        <v>DL</v>
      </c>
      <c r="L112" s="270" t="str">
        <f t="shared" si="90"/>
        <v>DL</v>
      </c>
      <c r="M112" s="270" t="str">
        <f t="shared" si="90"/>
        <v>DL</v>
      </c>
      <c r="N112" s="270" t="str">
        <f t="shared" si="90"/>
        <v>DL</v>
      </c>
      <c r="O112" s="270">
        <f t="shared" si="90"/>
        <v>0</v>
      </c>
      <c r="P112" s="270">
        <f t="shared" si="90"/>
        <v>0</v>
      </c>
      <c r="Q112" s="270" t="str">
        <f t="shared" si="90"/>
        <v>DL</v>
      </c>
      <c r="R112" s="270">
        <f t="shared" si="90"/>
        <v>0</v>
      </c>
      <c r="S112" s="270">
        <f t="shared" si="90"/>
        <v>0.10666666666666667</v>
      </c>
      <c r="T112" s="270">
        <f t="shared" si="90"/>
        <v>1.3333333333333334E-2</v>
      </c>
      <c r="U112" s="270">
        <f t="shared" si="90"/>
        <v>1.3333333333333334E-2</v>
      </c>
      <c r="V112" s="270">
        <f t="shared" si="90"/>
        <v>0</v>
      </c>
      <c r="W112" s="270" t="str">
        <f t="shared" si="90"/>
        <v>DL</v>
      </c>
      <c r="X112" s="270">
        <f t="shared" si="90"/>
        <v>0</v>
      </c>
      <c r="Y112" s="270" t="str">
        <f t="shared" si="90"/>
        <v>DL</v>
      </c>
      <c r="Z112" s="270" t="str">
        <f t="shared" si="90"/>
        <v>DL</v>
      </c>
      <c r="AA112" s="270" t="str">
        <f t="shared" si="90"/>
        <v>DL</v>
      </c>
      <c r="AB112" s="270">
        <f t="shared" si="90"/>
        <v>0</v>
      </c>
      <c r="AC112" s="270" t="str">
        <f t="shared" si="90"/>
        <v>DL</v>
      </c>
      <c r="AD112" s="270" t="str">
        <f t="shared" si="90"/>
        <v>DL</v>
      </c>
      <c r="AE112" s="270" t="str">
        <f t="shared" si="90"/>
        <v>DL</v>
      </c>
      <c r="AF112" s="270" t="str">
        <f t="shared" si="90"/>
        <v>DL</v>
      </c>
      <c r="AG112" s="270" t="str">
        <f t="shared" si="90"/>
        <v>DL</v>
      </c>
      <c r="AH112" s="270" t="str">
        <f t="shared" si="90"/>
        <v>DL</v>
      </c>
      <c r="AI112" s="270" t="str">
        <f t="shared" si="90"/>
        <v>DL</v>
      </c>
      <c r="AJ112" s="270" t="str">
        <f t="shared" si="90"/>
        <v>DL</v>
      </c>
      <c r="AK112" s="270">
        <f t="shared" si="90"/>
        <v>0</v>
      </c>
      <c r="AL112" s="270">
        <f t="shared" si="90"/>
        <v>4.3333333333333335E-2</v>
      </c>
      <c r="AM112" s="270">
        <f t="shared" si="90"/>
        <v>1.6666666666666666E-2</v>
      </c>
      <c r="AN112" s="273">
        <f t="shared" si="90"/>
        <v>0</v>
      </c>
      <c r="AO112" s="287"/>
      <c r="AP112" s="270">
        <f t="shared" ref="AP112:BB112" si="91">IF(ISERROR(AVERAGE(AP109:AP111)), "DL", AVERAGE(AP109:AP111))</f>
        <v>50.226666666666667</v>
      </c>
      <c r="AQ112" s="270" t="str">
        <f t="shared" si="91"/>
        <v>DL</v>
      </c>
      <c r="AR112" s="270">
        <f t="shared" si="91"/>
        <v>1.01</v>
      </c>
      <c r="AS112" s="270">
        <f t="shared" si="91"/>
        <v>0.30333333333333329</v>
      </c>
      <c r="AT112" s="270">
        <f t="shared" si="91"/>
        <v>215.65666666666667</v>
      </c>
      <c r="AU112" s="270">
        <f t="shared" si="91"/>
        <v>0.755</v>
      </c>
      <c r="AV112" s="270">
        <f t="shared" si="91"/>
        <v>45.43</v>
      </c>
      <c r="AW112" s="270">
        <f t="shared" si="91"/>
        <v>39.733333333333334</v>
      </c>
      <c r="AX112" s="270">
        <f t="shared" si="91"/>
        <v>0.3</v>
      </c>
      <c r="AY112" s="270">
        <f t="shared" si="91"/>
        <v>1753.5333333333335</v>
      </c>
      <c r="AZ112" s="270">
        <f t="shared" si="91"/>
        <v>308.96666666666664</v>
      </c>
      <c r="BA112" s="270">
        <f t="shared" si="91"/>
        <v>757.18666666666661</v>
      </c>
      <c r="BB112" s="273">
        <f t="shared" si="91"/>
        <v>15.290000000000001</v>
      </c>
    </row>
    <row r="113" spans="1:54" s="263" customFormat="1">
      <c r="A113" s="265"/>
      <c r="B113" s="265"/>
      <c r="C113" s="265"/>
      <c r="D113" s="265"/>
      <c r="E113" s="264"/>
      <c r="F113" s="311" t="s">
        <v>184</v>
      </c>
      <c r="G113" s="266" t="str">
        <f>IF(ISERROR(STDEV(G109:G111)), "-", STDEV(G109:G111))</f>
        <v>-</v>
      </c>
      <c r="H113" s="266">
        <f t="shared" ref="H113:AN113" si="92">IF(ISERROR(STDEV(H109:H111)), "-", STDEV(H109:H111))</f>
        <v>0.23259406699226012</v>
      </c>
      <c r="I113" s="266">
        <f t="shared" si="92"/>
        <v>1.5275252316519468E-2</v>
      </c>
      <c r="J113" s="266" t="str">
        <f t="shared" si="92"/>
        <v>-</v>
      </c>
      <c r="K113" s="266" t="str">
        <f t="shared" si="92"/>
        <v>-</v>
      </c>
      <c r="L113" s="266" t="str">
        <f t="shared" si="92"/>
        <v>-</v>
      </c>
      <c r="M113" s="266" t="str">
        <f t="shared" si="92"/>
        <v>-</v>
      </c>
      <c r="N113" s="266" t="str">
        <f t="shared" si="92"/>
        <v>-</v>
      </c>
      <c r="O113" s="266">
        <f t="shared" si="92"/>
        <v>0</v>
      </c>
      <c r="P113" s="266" t="str">
        <f t="shared" si="92"/>
        <v>-</v>
      </c>
      <c r="Q113" s="266" t="str">
        <f t="shared" si="92"/>
        <v>-</v>
      </c>
      <c r="R113" s="266">
        <f t="shared" si="92"/>
        <v>0</v>
      </c>
      <c r="S113" s="266">
        <f t="shared" si="92"/>
        <v>2.0816659994661348E-2</v>
      </c>
      <c r="T113" s="266">
        <f t="shared" si="92"/>
        <v>5.7735026918962588E-3</v>
      </c>
      <c r="U113" s="266">
        <f t="shared" si="92"/>
        <v>5.7735026918962588E-3</v>
      </c>
      <c r="V113" s="266">
        <f t="shared" si="92"/>
        <v>0</v>
      </c>
      <c r="W113" s="266" t="str">
        <f t="shared" si="92"/>
        <v>-</v>
      </c>
      <c r="X113" s="266" t="str">
        <f t="shared" si="92"/>
        <v>-</v>
      </c>
      <c r="Y113" s="266" t="str">
        <f t="shared" si="92"/>
        <v>-</v>
      </c>
      <c r="Z113" s="266" t="str">
        <f t="shared" si="92"/>
        <v>-</v>
      </c>
      <c r="AA113" s="266" t="str">
        <f t="shared" si="92"/>
        <v>-</v>
      </c>
      <c r="AB113" s="266">
        <f t="shared" si="92"/>
        <v>0</v>
      </c>
      <c r="AC113" s="266" t="str">
        <f t="shared" si="92"/>
        <v>-</v>
      </c>
      <c r="AD113" s="266" t="str">
        <f t="shared" si="92"/>
        <v>-</v>
      </c>
      <c r="AE113" s="266" t="str">
        <f t="shared" si="92"/>
        <v>-</v>
      </c>
      <c r="AF113" s="266" t="str">
        <f t="shared" si="92"/>
        <v>-</v>
      </c>
      <c r="AG113" s="266" t="str">
        <f t="shared" si="92"/>
        <v>-</v>
      </c>
      <c r="AH113" s="266" t="str">
        <f t="shared" si="92"/>
        <v>-</v>
      </c>
      <c r="AI113" s="266" t="str">
        <f t="shared" si="92"/>
        <v>-</v>
      </c>
      <c r="AJ113" s="266" t="str">
        <f t="shared" si="92"/>
        <v>-</v>
      </c>
      <c r="AK113" s="266">
        <f t="shared" si="92"/>
        <v>0</v>
      </c>
      <c r="AL113" s="266">
        <f t="shared" si="92"/>
        <v>5.7735026918962588E-3</v>
      </c>
      <c r="AM113" s="266">
        <f t="shared" si="92"/>
        <v>1.1547005383792512E-2</v>
      </c>
      <c r="AN113" s="274">
        <f t="shared" si="92"/>
        <v>0</v>
      </c>
      <c r="AO113" s="288"/>
      <c r="AP113" s="266">
        <f t="shared" ref="AP113:BB113" si="93">IF(ISERROR(STDEV(AP109:AP111)), "-", STDEV(AP109:AP111))</f>
        <v>0.82712352966974212</v>
      </c>
      <c r="AQ113" s="266" t="str">
        <f t="shared" si="93"/>
        <v>-</v>
      </c>
      <c r="AR113" s="266">
        <f t="shared" si="93"/>
        <v>0.1907878402833891</v>
      </c>
      <c r="AS113" s="266">
        <f t="shared" si="93"/>
        <v>5.7735026918962623E-3</v>
      </c>
      <c r="AT113" s="266">
        <f t="shared" si="93"/>
        <v>3.3516314435410899</v>
      </c>
      <c r="AU113" s="266">
        <f t="shared" si="93"/>
        <v>0.64346717087975824</v>
      </c>
      <c r="AV113" s="266">
        <f t="shared" si="93"/>
        <v>5.2572616446207032</v>
      </c>
      <c r="AW113" s="266">
        <f t="shared" si="93"/>
        <v>1.0782083904947757</v>
      </c>
      <c r="AX113" s="266">
        <f t="shared" si="93"/>
        <v>0</v>
      </c>
      <c r="AY113" s="266">
        <f t="shared" si="93"/>
        <v>41.960827367120991</v>
      </c>
      <c r="AZ113" s="266">
        <f t="shared" si="93"/>
        <v>8.5390417104809693</v>
      </c>
      <c r="BA113" s="266">
        <f t="shared" si="93"/>
        <v>16.683855469684854</v>
      </c>
      <c r="BB113" s="274">
        <f t="shared" si="93"/>
        <v>3.8543611662634722</v>
      </c>
    </row>
    <row r="114" spans="1:54" s="263" customFormat="1">
      <c r="A114" s="265"/>
      <c r="B114" s="265"/>
      <c r="C114" s="265"/>
      <c r="D114" s="265"/>
      <c r="E114" s="264"/>
      <c r="F114" s="311" t="s">
        <v>186</v>
      </c>
      <c r="G114" s="266" t="str">
        <f>IF(ISERROR(G113/SQRT(2)), "-", G113/SQRT(2))</f>
        <v>-</v>
      </c>
      <c r="H114" s="266">
        <f t="shared" ref="H114:AN114" si="94">IF(ISERROR(H113/SQRT(2)), "-", H113/SQRT(2))</f>
        <v>0.16446884203398524</v>
      </c>
      <c r="I114" s="266">
        <f t="shared" si="94"/>
        <v>1.0801234497346435E-2</v>
      </c>
      <c r="J114" s="266" t="str">
        <f t="shared" si="94"/>
        <v>-</v>
      </c>
      <c r="K114" s="266" t="str">
        <f t="shared" si="94"/>
        <v>-</v>
      </c>
      <c r="L114" s="266" t="str">
        <f t="shared" si="94"/>
        <v>-</v>
      </c>
      <c r="M114" s="266" t="str">
        <f t="shared" si="94"/>
        <v>-</v>
      </c>
      <c r="N114" s="266" t="str">
        <f t="shared" si="94"/>
        <v>-</v>
      </c>
      <c r="O114" s="266">
        <f t="shared" si="94"/>
        <v>0</v>
      </c>
      <c r="P114" s="266" t="str">
        <f t="shared" si="94"/>
        <v>-</v>
      </c>
      <c r="Q114" s="266" t="str">
        <f t="shared" si="94"/>
        <v>-</v>
      </c>
      <c r="R114" s="266">
        <f t="shared" si="94"/>
        <v>0</v>
      </c>
      <c r="S114" s="266">
        <f t="shared" si="94"/>
        <v>1.4719601443879758E-2</v>
      </c>
      <c r="T114" s="266">
        <f t="shared" si="94"/>
        <v>4.0824829046386306E-3</v>
      </c>
      <c r="U114" s="266">
        <f t="shared" si="94"/>
        <v>4.0824829046386306E-3</v>
      </c>
      <c r="V114" s="266">
        <f t="shared" si="94"/>
        <v>0</v>
      </c>
      <c r="W114" s="266" t="str">
        <f t="shared" si="94"/>
        <v>-</v>
      </c>
      <c r="X114" s="266" t="str">
        <f t="shared" si="94"/>
        <v>-</v>
      </c>
      <c r="Y114" s="266" t="str">
        <f t="shared" si="94"/>
        <v>-</v>
      </c>
      <c r="Z114" s="266" t="str">
        <f t="shared" si="94"/>
        <v>-</v>
      </c>
      <c r="AA114" s="266" t="str">
        <f t="shared" si="94"/>
        <v>-</v>
      </c>
      <c r="AB114" s="266">
        <f t="shared" si="94"/>
        <v>0</v>
      </c>
      <c r="AC114" s="266" t="str">
        <f t="shared" si="94"/>
        <v>-</v>
      </c>
      <c r="AD114" s="266" t="str">
        <f t="shared" si="94"/>
        <v>-</v>
      </c>
      <c r="AE114" s="266" t="str">
        <f t="shared" si="94"/>
        <v>-</v>
      </c>
      <c r="AF114" s="266" t="str">
        <f t="shared" si="94"/>
        <v>-</v>
      </c>
      <c r="AG114" s="266" t="str">
        <f t="shared" si="94"/>
        <v>-</v>
      </c>
      <c r="AH114" s="266" t="str">
        <f t="shared" si="94"/>
        <v>-</v>
      </c>
      <c r="AI114" s="266" t="str">
        <f t="shared" si="94"/>
        <v>-</v>
      </c>
      <c r="AJ114" s="266" t="str">
        <f t="shared" si="94"/>
        <v>-</v>
      </c>
      <c r="AK114" s="266">
        <f t="shared" si="94"/>
        <v>0</v>
      </c>
      <c r="AL114" s="266">
        <f t="shared" si="94"/>
        <v>4.0824829046386306E-3</v>
      </c>
      <c r="AM114" s="266">
        <f t="shared" si="94"/>
        <v>8.1649658092772578E-3</v>
      </c>
      <c r="AN114" s="274">
        <f t="shared" si="94"/>
        <v>0</v>
      </c>
      <c r="AO114" s="288"/>
      <c r="AP114" s="266">
        <f t="shared" ref="AP114:BB114" si="95">IF(ISERROR(AP113/SQRT(2)), "-", AP113/SQRT(2))</f>
        <v>0.58486465670842713</v>
      </c>
      <c r="AQ114" s="266" t="str">
        <f t="shared" si="95"/>
        <v>-</v>
      </c>
      <c r="AR114" s="266">
        <f t="shared" si="95"/>
        <v>0.13490737563232039</v>
      </c>
      <c r="AS114" s="266">
        <f t="shared" si="95"/>
        <v>4.0824829046386332E-3</v>
      </c>
      <c r="AT114" s="266">
        <f t="shared" si="95"/>
        <v>2.3699613217659619</v>
      </c>
      <c r="AU114" s="266">
        <f t="shared" si="95"/>
        <v>0.45499999999999996</v>
      </c>
      <c r="AV114" s="266">
        <f t="shared" si="95"/>
        <v>3.7174453593832402</v>
      </c>
      <c r="AW114" s="266">
        <f t="shared" si="95"/>
        <v>0.7624084644510889</v>
      </c>
      <c r="AX114" s="266">
        <f t="shared" si="95"/>
        <v>0</v>
      </c>
      <c r="AY114" s="266">
        <f t="shared" si="95"/>
        <v>29.670785575489315</v>
      </c>
      <c r="AZ114" s="266">
        <f t="shared" si="95"/>
        <v>6.0380142983158684</v>
      </c>
      <c r="BA114" s="266">
        <f t="shared" si="95"/>
        <v>11.797267338950432</v>
      </c>
      <c r="BB114" s="274">
        <f t="shared" si="95"/>
        <v>2.7254449178069908</v>
      </c>
    </row>
    <row r="115" spans="1:54" s="263" customFormat="1">
      <c r="A115" s="265"/>
      <c r="B115" s="265"/>
      <c r="C115" s="265"/>
      <c r="D115" s="265"/>
      <c r="E115" s="264"/>
      <c r="F115" s="307"/>
      <c r="G115" s="266"/>
      <c r="H115" s="266"/>
      <c r="I115" s="266"/>
      <c r="J115" s="266"/>
      <c r="K115" s="266"/>
      <c r="L115" s="266"/>
      <c r="M115" s="266"/>
      <c r="N115" s="266"/>
      <c r="O115" s="266"/>
      <c r="P115" s="266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C115" s="266"/>
      <c r="AD115" s="266"/>
      <c r="AE115" s="266"/>
      <c r="AF115" s="266"/>
      <c r="AG115" s="266"/>
      <c r="AH115" s="266"/>
      <c r="AI115" s="266"/>
      <c r="AJ115" s="266"/>
      <c r="AK115" s="266"/>
      <c r="AL115" s="266"/>
      <c r="AM115" s="266"/>
      <c r="AN115" s="274"/>
      <c r="AO115" s="286"/>
      <c r="AP115" s="266"/>
      <c r="AQ115" s="266"/>
      <c r="AR115" s="266"/>
      <c r="AS115" s="266"/>
      <c r="AT115" s="266"/>
      <c r="AU115" s="266"/>
      <c r="AV115" s="266"/>
      <c r="AW115" s="266"/>
      <c r="AX115" s="266"/>
      <c r="AY115" s="266"/>
      <c r="AZ115" s="266"/>
      <c r="BA115" s="266"/>
      <c r="BB115" s="274"/>
    </row>
    <row r="116" spans="1:54" s="263" customFormat="1">
      <c r="A116" s="265" t="s">
        <v>221</v>
      </c>
      <c r="B116" s="265">
        <v>6</v>
      </c>
      <c r="C116" s="265">
        <v>1</v>
      </c>
      <c r="D116" s="265">
        <v>2</v>
      </c>
      <c r="E116" s="264" t="s">
        <v>300</v>
      </c>
      <c r="F116" s="307" t="s">
        <v>320</v>
      </c>
      <c r="G116" s="266" t="s">
        <v>188</v>
      </c>
      <c r="H116" s="266">
        <v>2.65</v>
      </c>
      <c r="I116" s="266">
        <v>0.14000000000000001</v>
      </c>
      <c r="J116" s="266" t="s">
        <v>188</v>
      </c>
      <c r="K116" s="266" t="s">
        <v>188</v>
      </c>
      <c r="L116" s="266" t="s">
        <v>188</v>
      </c>
      <c r="M116" s="266" t="s">
        <v>188</v>
      </c>
      <c r="N116" s="266">
        <v>0.13</v>
      </c>
      <c r="O116" s="266">
        <v>0</v>
      </c>
      <c r="P116" s="266" t="s">
        <v>188</v>
      </c>
      <c r="Q116" s="266">
        <v>0</v>
      </c>
      <c r="R116" s="266">
        <v>0.04</v>
      </c>
      <c r="S116" s="266" t="s">
        <v>188</v>
      </c>
      <c r="T116" s="266">
        <v>0.04</v>
      </c>
      <c r="U116" s="266">
        <v>0.01</v>
      </c>
      <c r="V116" s="266" t="s">
        <v>188</v>
      </c>
      <c r="W116" s="266">
        <v>0.01</v>
      </c>
      <c r="X116" s="266">
        <v>0.05</v>
      </c>
      <c r="Y116" s="266">
        <v>0</v>
      </c>
      <c r="Z116" s="266">
        <v>0.01</v>
      </c>
      <c r="AA116" s="266">
        <v>0</v>
      </c>
      <c r="AB116" s="266">
        <v>0.01</v>
      </c>
      <c r="AC116" s="266">
        <v>0</v>
      </c>
      <c r="AD116" s="266" t="s">
        <v>188</v>
      </c>
      <c r="AE116" s="266">
        <v>0</v>
      </c>
      <c r="AF116" s="266" t="s">
        <v>188</v>
      </c>
      <c r="AG116" s="266" t="s">
        <v>188</v>
      </c>
      <c r="AH116" s="266" t="s">
        <v>188</v>
      </c>
      <c r="AI116" s="266" t="s">
        <v>188</v>
      </c>
      <c r="AJ116" s="266" t="s">
        <v>188</v>
      </c>
      <c r="AK116" s="266" t="s">
        <v>188</v>
      </c>
      <c r="AL116" s="266" t="s">
        <v>188</v>
      </c>
      <c r="AM116" s="266" t="s">
        <v>188</v>
      </c>
      <c r="AN116" s="274">
        <v>0</v>
      </c>
      <c r="AO116" s="286"/>
      <c r="AP116" s="266">
        <v>52.7</v>
      </c>
      <c r="AQ116" s="266" t="s">
        <v>188</v>
      </c>
      <c r="AR116" s="266">
        <v>1.2</v>
      </c>
      <c r="AS116" s="266">
        <v>0.3</v>
      </c>
      <c r="AT116" s="266">
        <v>260.19</v>
      </c>
      <c r="AU116" s="266" t="s">
        <v>188</v>
      </c>
      <c r="AV116" s="266">
        <v>56.62</v>
      </c>
      <c r="AW116" s="266">
        <v>45.47</v>
      </c>
      <c r="AX116" s="266">
        <v>0.3</v>
      </c>
      <c r="AY116" s="266">
        <v>1857.77</v>
      </c>
      <c r="AZ116" s="266">
        <v>438.77</v>
      </c>
      <c r="BA116" s="266">
        <v>709.2</v>
      </c>
      <c r="BB116" s="274">
        <v>26.2</v>
      </c>
    </row>
    <row r="117" spans="1:54" s="263" customFormat="1">
      <c r="A117" s="265" t="s">
        <v>221</v>
      </c>
      <c r="B117" s="265">
        <v>6</v>
      </c>
      <c r="C117" s="265">
        <v>2</v>
      </c>
      <c r="D117" s="265">
        <v>2</v>
      </c>
      <c r="E117" s="264" t="s">
        <v>300</v>
      </c>
      <c r="F117" s="307" t="s">
        <v>321</v>
      </c>
      <c r="G117" s="266" t="s">
        <v>188</v>
      </c>
      <c r="H117" s="266">
        <v>2.41</v>
      </c>
      <c r="I117" s="266">
        <v>0.23</v>
      </c>
      <c r="J117" s="266" t="s">
        <v>188</v>
      </c>
      <c r="K117" s="266" t="s">
        <v>188</v>
      </c>
      <c r="L117" s="266" t="s">
        <v>188</v>
      </c>
      <c r="M117" s="266" t="s">
        <v>188</v>
      </c>
      <c r="N117" s="266">
        <v>0.08</v>
      </c>
      <c r="O117" s="266">
        <v>0.01</v>
      </c>
      <c r="P117" s="266">
        <v>0.01</v>
      </c>
      <c r="Q117" s="266">
        <v>0.01</v>
      </c>
      <c r="R117" s="266">
        <v>0</v>
      </c>
      <c r="S117" s="266">
        <v>0.03</v>
      </c>
      <c r="T117" s="266">
        <v>0.04</v>
      </c>
      <c r="U117" s="266">
        <v>0</v>
      </c>
      <c r="V117" s="266" t="s">
        <v>188</v>
      </c>
      <c r="W117" s="266">
        <v>0.03</v>
      </c>
      <c r="X117" s="266">
        <v>0.1</v>
      </c>
      <c r="Y117" s="266">
        <v>0.01</v>
      </c>
      <c r="Z117" s="266">
        <v>0.03</v>
      </c>
      <c r="AA117" s="266">
        <v>0.01</v>
      </c>
      <c r="AB117" s="266">
        <v>0.01</v>
      </c>
      <c r="AC117" s="266">
        <v>0.01</v>
      </c>
      <c r="AD117" s="266">
        <v>0</v>
      </c>
      <c r="AE117" s="266">
        <v>0</v>
      </c>
      <c r="AF117" s="266" t="s">
        <v>188</v>
      </c>
      <c r="AG117" s="266">
        <v>0</v>
      </c>
      <c r="AH117" s="266" t="s">
        <v>188</v>
      </c>
      <c r="AI117" s="266">
        <v>0</v>
      </c>
      <c r="AJ117" s="266" t="s">
        <v>188</v>
      </c>
      <c r="AK117" s="266">
        <v>0</v>
      </c>
      <c r="AL117" s="266">
        <v>0.02</v>
      </c>
      <c r="AM117" s="266" t="s">
        <v>188</v>
      </c>
      <c r="AN117" s="274">
        <v>0</v>
      </c>
      <c r="AO117" s="286"/>
      <c r="AP117" s="266">
        <v>48.46</v>
      </c>
      <c r="AQ117" s="266" t="s">
        <v>188</v>
      </c>
      <c r="AR117" s="266">
        <v>1.17</v>
      </c>
      <c r="AS117" s="266">
        <v>0.28999999999999998</v>
      </c>
      <c r="AT117" s="266">
        <v>242.89</v>
      </c>
      <c r="AU117" s="266" t="s">
        <v>188</v>
      </c>
      <c r="AV117" s="266">
        <v>57.27</v>
      </c>
      <c r="AW117" s="266">
        <v>46.11</v>
      </c>
      <c r="AX117" s="266">
        <v>0.28999999999999998</v>
      </c>
      <c r="AY117" s="266">
        <v>1711.4</v>
      </c>
      <c r="AZ117" s="266">
        <v>430.27</v>
      </c>
      <c r="BA117" s="266">
        <v>658.48</v>
      </c>
      <c r="BB117" s="274">
        <v>23.5</v>
      </c>
    </row>
    <row r="118" spans="1:54" s="232" customFormat="1">
      <c r="A118" s="268" t="s">
        <v>221</v>
      </c>
      <c r="B118" s="268">
        <v>6</v>
      </c>
      <c r="C118" s="268">
        <v>3</v>
      </c>
      <c r="D118" s="268">
        <v>2</v>
      </c>
      <c r="E118" s="267" t="s">
        <v>300</v>
      </c>
      <c r="F118" s="308" t="s">
        <v>322</v>
      </c>
      <c r="G118" s="269" t="s">
        <v>188</v>
      </c>
      <c r="H118" s="269">
        <v>2.98</v>
      </c>
      <c r="I118" s="269">
        <v>0.26</v>
      </c>
      <c r="J118" s="269" t="s">
        <v>188</v>
      </c>
      <c r="K118" s="269" t="s">
        <v>188</v>
      </c>
      <c r="L118" s="269" t="s">
        <v>188</v>
      </c>
      <c r="M118" s="269" t="s">
        <v>188</v>
      </c>
      <c r="N118" s="269" t="s">
        <v>188</v>
      </c>
      <c r="O118" s="269">
        <v>0.01</v>
      </c>
      <c r="P118" s="269">
        <v>0</v>
      </c>
      <c r="Q118" s="269">
        <v>0.01</v>
      </c>
      <c r="R118" s="269">
        <v>0</v>
      </c>
      <c r="S118" s="269">
        <v>0.02</v>
      </c>
      <c r="T118" s="269">
        <v>0.05</v>
      </c>
      <c r="U118" s="269">
        <v>0</v>
      </c>
      <c r="V118" s="269" t="s">
        <v>188</v>
      </c>
      <c r="W118" s="269">
        <v>0.01</v>
      </c>
      <c r="X118" s="269">
        <v>0.03</v>
      </c>
      <c r="Y118" s="269">
        <v>0</v>
      </c>
      <c r="Z118" s="269">
        <v>0.02</v>
      </c>
      <c r="AA118" s="269">
        <v>0</v>
      </c>
      <c r="AB118" s="269">
        <v>0.01</v>
      </c>
      <c r="AC118" s="269">
        <v>0</v>
      </c>
      <c r="AD118" s="269" t="s">
        <v>188</v>
      </c>
      <c r="AE118" s="269">
        <v>0</v>
      </c>
      <c r="AF118" s="269" t="s">
        <v>188</v>
      </c>
      <c r="AG118" s="269">
        <v>0</v>
      </c>
      <c r="AH118" s="269" t="s">
        <v>188</v>
      </c>
      <c r="AI118" s="269" t="s">
        <v>188</v>
      </c>
      <c r="AJ118" s="269" t="s">
        <v>188</v>
      </c>
      <c r="AK118" s="269">
        <v>0</v>
      </c>
      <c r="AL118" s="269">
        <v>0.02</v>
      </c>
      <c r="AM118" s="269" t="s">
        <v>188</v>
      </c>
      <c r="AN118" s="335">
        <v>0</v>
      </c>
      <c r="AO118" s="309"/>
      <c r="AP118" s="269">
        <v>46.41</v>
      </c>
      <c r="AQ118" s="269" t="s">
        <v>188</v>
      </c>
      <c r="AR118" s="269">
        <v>0.9</v>
      </c>
      <c r="AS118" s="269">
        <v>0.3</v>
      </c>
      <c r="AT118" s="269">
        <v>240.79</v>
      </c>
      <c r="AU118" s="269" t="s">
        <v>188</v>
      </c>
      <c r="AV118" s="269">
        <v>50.63</v>
      </c>
      <c r="AW118" s="269">
        <v>41.89</v>
      </c>
      <c r="AX118" s="269">
        <v>0.3</v>
      </c>
      <c r="AY118" s="269">
        <v>1639.12</v>
      </c>
      <c r="AZ118" s="269">
        <v>394.49</v>
      </c>
      <c r="BA118" s="269">
        <v>629.54999999999995</v>
      </c>
      <c r="BB118" s="335">
        <v>21.7</v>
      </c>
    </row>
    <row r="119" spans="1:54" s="263" customFormat="1">
      <c r="A119" s="265"/>
      <c r="B119" s="265"/>
      <c r="C119" s="265"/>
      <c r="D119" s="265"/>
      <c r="E119" s="264"/>
      <c r="F119" s="310" t="s">
        <v>183</v>
      </c>
      <c r="G119" s="270" t="str">
        <f>IF(ISERROR(AVERAGE(G116:G118)), "DL", AVERAGE(G116:G118))</f>
        <v>DL</v>
      </c>
      <c r="H119" s="270">
        <f t="shared" ref="H119:AN119" si="96">IF(ISERROR(AVERAGE(H116:H118)), "DL", AVERAGE(H116:H118))</f>
        <v>2.68</v>
      </c>
      <c r="I119" s="270">
        <f t="shared" si="96"/>
        <v>0.21</v>
      </c>
      <c r="J119" s="270" t="str">
        <f t="shared" si="96"/>
        <v>DL</v>
      </c>
      <c r="K119" s="270" t="str">
        <f t="shared" si="96"/>
        <v>DL</v>
      </c>
      <c r="L119" s="270" t="str">
        <f t="shared" si="96"/>
        <v>DL</v>
      </c>
      <c r="M119" s="270" t="str">
        <f t="shared" si="96"/>
        <v>DL</v>
      </c>
      <c r="N119" s="270">
        <f t="shared" si="96"/>
        <v>0.10500000000000001</v>
      </c>
      <c r="O119" s="270">
        <f t="shared" si="96"/>
        <v>6.6666666666666671E-3</v>
      </c>
      <c r="P119" s="270">
        <f t="shared" si="96"/>
        <v>5.0000000000000001E-3</v>
      </c>
      <c r="Q119" s="270">
        <f t="shared" si="96"/>
        <v>6.6666666666666671E-3</v>
      </c>
      <c r="R119" s="270">
        <f t="shared" si="96"/>
        <v>1.3333333333333334E-2</v>
      </c>
      <c r="S119" s="270">
        <f t="shared" si="96"/>
        <v>2.5000000000000001E-2</v>
      </c>
      <c r="T119" s="270">
        <f t="shared" si="96"/>
        <v>4.3333333333333335E-2</v>
      </c>
      <c r="U119" s="270">
        <f t="shared" si="96"/>
        <v>3.3333333333333335E-3</v>
      </c>
      <c r="V119" s="270" t="str">
        <f t="shared" si="96"/>
        <v>DL</v>
      </c>
      <c r="W119" s="270">
        <f t="shared" si="96"/>
        <v>1.6666666666666666E-2</v>
      </c>
      <c r="X119" s="270">
        <f t="shared" si="96"/>
        <v>6.0000000000000005E-2</v>
      </c>
      <c r="Y119" s="270">
        <f t="shared" si="96"/>
        <v>3.3333333333333335E-3</v>
      </c>
      <c r="Z119" s="270">
        <f t="shared" si="96"/>
        <v>0.02</v>
      </c>
      <c r="AA119" s="270">
        <f t="shared" si="96"/>
        <v>3.3333333333333335E-3</v>
      </c>
      <c r="AB119" s="270">
        <f t="shared" si="96"/>
        <v>0.01</v>
      </c>
      <c r="AC119" s="270">
        <f t="shared" si="96"/>
        <v>3.3333333333333335E-3</v>
      </c>
      <c r="AD119" s="270">
        <f t="shared" si="96"/>
        <v>0</v>
      </c>
      <c r="AE119" s="270">
        <f t="shared" si="96"/>
        <v>0</v>
      </c>
      <c r="AF119" s="270" t="str">
        <f t="shared" si="96"/>
        <v>DL</v>
      </c>
      <c r="AG119" s="270">
        <f t="shared" si="96"/>
        <v>0</v>
      </c>
      <c r="AH119" s="270" t="str">
        <f t="shared" si="96"/>
        <v>DL</v>
      </c>
      <c r="AI119" s="270">
        <f t="shared" si="96"/>
        <v>0</v>
      </c>
      <c r="AJ119" s="270" t="str">
        <f t="shared" si="96"/>
        <v>DL</v>
      </c>
      <c r="AK119" s="270">
        <f t="shared" si="96"/>
        <v>0</v>
      </c>
      <c r="AL119" s="270">
        <f t="shared" si="96"/>
        <v>0.02</v>
      </c>
      <c r="AM119" s="270" t="str">
        <f t="shared" si="96"/>
        <v>DL</v>
      </c>
      <c r="AN119" s="273">
        <f t="shared" si="96"/>
        <v>0</v>
      </c>
      <c r="AO119" s="287"/>
      <c r="AP119" s="270">
        <f t="shared" ref="AP119:BB119" si="97">IF(ISERROR(AVERAGE(AP116:AP118)), "DL", AVERAGE(AP116:AP118))</f>
        <v>49.19</v>
      </c>
      <c r="AQ119" s="270" t="str">
        <f t="shared" si="97"/>
        <v>DL</v>
      </c>
      <c r="AR119" s="270">
        <f t="shared" si="97"/>
        <v>1.0900000000000001</v>
      </c>
      <c r="AS119" s="270">
        <f t="shared" si="97"/>
        <v>0.29666666666666663</v>
      </c>
      <c r="AT119" s="270">
        <f t="shared" si="97"/>
        <v>247.95666666666668</v>
      </c>
      <c r="AU119" s="270" t="str">
        <f t="shared" si="97"/>
        <v>DL</v>
      </c>
      <c r="AV119" s="270">
        <f t="shared" si="97"/>
        <v>54.84</v>
      </c>
      <c r="AW119" s="270">
        <f t="shared" si="97"/>
        <v>44.49</v>
      </c>
      <c r="AX119" s="270">
        <f t="shared" si="97"/>
        <v>0.29666666666666663</v>
      </c>
      <c r="AY119" s="270">
        <f t="shared" si="97"/>
        <v>1736.0966666666666</v>
      </c>
      <c r="AZ119" s="270">
        <f t="shared" si="97"/>
        <v>421.17666666666668</v>
      </c>
      <c r="BA119" s="270">
        <f t="shared" si="97"/>
        <v>665.74333333333334</v>
      </c>
      <c r="BB119" s="273">
        <f t="shared" si="97"/>
        <v>23.8</v>
      </c>
    </row>
    <row r="120" spans="1:54" s="263" customFormat="1">
      <c r="A120" s="265"/>
      <c r="B120" s="265"/>
      <c r="C120" s="265"/>
      <c r="D120" s="265"/>
      <c r="E120" s="264"/>
      <c r="F120" s="311" t="s">
        <v>184</v>
      </c>
      <c r="G120" s="266" t="str">
        <f>IF(ISERROR(STDEV(G116:G118)), "-", STDEV(G116:G118))</f>
        <v>-</v>
      </c>
      <c r="H120" s="266">
        <f t="shared" ref="H120:AN120" si="98">IF(ISERROR(STDEV(H116:H118)), "-", STDEV(H116:H118))</f>
        <v>0.28618176042508364</v>
      </c>
      <c r="I120" s="266">
        <f t="shared" si="98"/>
        <v>6.2449979983983987E-2</v>
      </c>
      <c r="J120" s="266" t="str">
        <f t="shared" si="98"/>
        <v>-</v>
      </c>
      <c r="K120" s="266" t="str">
        <f t="shared" si="98"/>
        <v>-</v>
      </c>
      <c r="L120" s="266" t="str">
        <f t="shared" si="98"/>
        <v>-</v>
      </c>
      <c r="M120" s="266" t="str">
        <f t="shared" si="98"/>
        <v>-</v>
      </c>
      <c r="N120" s="266">
        <f t="shared" si="98"/>
        <v>3.5355339059327341E-2</v>
      </c>
      <c r="O120" s="266">
        <f t="shared" si="98"/>
        <v>5.773502691896258E-3</v>
      </c>
      <c r="P120" s="266">
        <f t="shared" si="98"/>
        <v>7.0710678118654753E-3</v>
      </c>
      <c r="Q120" s="266">
        <f t="shared" si="98"/>
        <v>5.773502691896258E-3</v>
      </c>
      <c r="R120" s="266">
        <f t="shared" si="98"/>
        <v>2.3094010767585032E-2</v>
      </c>
      <c r="S120" s="266">
        <f t="shared" si="98"/>
        <v>7.0710678118654537E-3</v>
      </c>
      <c r="T120" s="266">
        <f t="shared" si="98"/>
        <v>5.7735026918962588E-3</v>
      </c>
      <c r="U120" s="266">
        <f t="shared" si="98"/>
        <v>5.773502691896258E-3</v>
      </c>
      <c r="V120" s="266" t="str">
        <f t="shared" si="98"/>
        <v>-</v>
      </c>
      <c r="W120" s="266">
        <f t="shared" si="98"/>
        <v>1.1547005383792512E-2</v>
      </c>
      <c r="X120" s="266">
        <f t="shared" si="98"/>
        <v>3.605551275463989E-2</v>
      </c>
      <c r="Y120" s="266">
        <f t="shared" si="98"/>
        <v>5.773502691896258E-3</v>
      </c>
      <c r="Z120" s="266">
        <f t="shared" si="98"/>
        <v>1.0000000000000002E-2</v>
      </c>
      <c r="AA120" s="266">
        <f t="shared" si="98"/>
        <v>5.773502691896258E-3</v>
      </c>
      <c r="AB120" s="266">
        <f t="shared" si="98"/>
        <v>0</v>
      </c>
      <c r="AC120" s="266">
        <f t="shared" si="98"/>
        <v>5.773502691896258E-3</v>
      </c>
      <c r="AD120" s="266" t="str">
        <f t="shared" si="98"/>
        <v>-</v>
      </c>
      <c r="AE120" s="266">
        <f t="shared" si="98"/>
        <v>0</v>
      </c>
      <c r="AF120" s="266" t="str">
        <f t="shared" si="98"/>
        <v>-</v>
      </c>
      <c r="AG120" s="266">
        <f t="shared" si="98"/>
        <v>0</v>
      </c>
      <c r="AH120" s="266" t="str">
        <f t="shared" si="98"/>
        <v>-</v>
      </c>
      <c r="AI120" s="266" t="str">
        <f t="shared" si="98"/>
        <v>-</v>
      </c>
      <c r="AJ120" s="266" t="str">
        <f t="shared" si="98"/>
        <v>-</v>
      </c>
      <c r="AK120" s="266">
        <f t="shared" si="98"/>
        <v>0</v>
      </c>
      <c r="AL120" s="266">
        <f t="shared" si="98"/>
        <v>0</v>
      </c>
      <c r="AM120" s="266" t="str">
        <f t="shared" si="98"/>
        <v>-</v>
      </c>
      <c r="AN120" s="274">
        <f t="shared" si="98"/>
        <v>0</v>
      </c>
      <c r="AO120" s="288"/>
      <c r="AP120" s="266">
        <f t="shared" ref="AP120:BB120" si="99">IF(ISERROR(STDEV(AP116:AP118)), "-", STDEV(AP116:AP118))</f>
        <v>3.2079120935586776</v>
      </c>
      <c r="AQ120" s="266" t="str">
        <f t="shared" si="99"/>
        <v>-</v>
      </c>
      <c r="AR120" s="266">
        <f t="shared" si="99"/>
        <v>0.1652271164185827</v>
      </c>
      <c r="AS120" s="266">
        <f t="shared" si="99"/>
        <v>5.7735026918962623E-3</v>
      </c>
      <c r="AT120" s="266">
        <f t="shared" si="99"/>
        <v>10.64628260630599</v>
      </c>
      <c r="AU120" s="266" t="str">
        <f t="shared" si="99"/>
        <v>-</v>
      </c>
      <c r="AV120" s="266">
        <f t="shared" si="99"/>
        <v>3.660423472769236</v>
      </c>
      <c r="AW120" s="266">
        <f t="shared" si="99"/>
        <v>2.2742910983425135</v>
      </c>
      <c r="AX120" s="266">
        <f t="shared" si="99"/>
        <v>5.7735026918962623E-3</v>
      </c>
      <c r="AY120" s="266">
        <f t="shared" si="99"/>
        <v>111.39748486089503</v>
      </c>
      <c r="AZ120" s="266">
        <f t="shared" si="99"/>
        <v>23.498853872760105</v>
      </c>
      <c r="BA120" s="266">
        <f t="shared" si="99"/>
        <v>40.318700789253327</v>
      </c>
      <c r="BB120" s="274">
        <f t="shared" si="99"/>
        <v>2.2649503305812253</v>
      </c>
    </row>
    <row r="121" spans="1:54" s="263" customFormat="1">
      <c r="A121" s="265"/>
      <c r="B121" s="265"/>
      <c r="C121" s="265"/>
      <c r="D121" s="265"/>
      <c r="E121" s="264"/>
      <c r="F121" s="311" t="s">
        <v>186</v>
      </c>
      <c r="G121" s="266" t="str">
        <f>IF(ISERROR(G120/SQRT(2)), "-", G120/SQRT(2))</f>
        <v>-</v>
      </c>
      <c r="H121" s="266">
        <f t="shared" ref="H121:AN121" si="100">IF(ISERROR(H120/SQRT(2)), "-", H120/SQRT(2))</f>
        <v>0.20236106344848057</v>
      </c>
      <c r="I121" s="266">
        <f t="shared" si="100"/>
        <v>4.4158804331639233E-2</v>
      </c>
      <c r="J121" s="266" t="str">
        <f t="shared" si="100"/>
        <v>-</v>
      </c>
      <c r="K121" s="266" t="str">
        <f t="shared" si="100"/>
        <v>-</v>
      </c>
      <c r="L121" s="266" t="str">
        <f t="shared" si="100"/>
        <v>-</v>
      </c>
      <c r="M121" s="266" t="str">
        <f t="shared" si="100"/>
        <v>-</v>
      </c>
      <c r="N121" s="266">
        <f t="shared" si="100"/>
        <v>2.4999999999999974E-2</v>
      </c>
      <c r="O121" s="266">
        <f t="shared" si="100"/>
        <v>4.0824829046386298E-3</v>
      </c>
      <c r="P121" s="266">
        <f t="shared" si="100"/>
        <v>5.0000000000000001E-3</v>
      </c>
      <c r="Q121" s="266">
        <f t="shared" si="100"/>
        <v>4.0824829046386298E-3</v>
      </c>
      <c r="R121" s="266">
        <f t="shared" si="100"/>
        <v>1.6329931618554519E-2</v>
      </c>
      <c r="S121" s="266">
        <f t="shared" si="100"/>
        <v>4.9999999999999845E-3</v>
      </c>
      <c r="T121" s="266">
        <f t="shared" si="100"/>
        <v>4.0824829046386306E-3</v>
      </c>
      <c r="U121" s="266">
        <f t="shared" si="100"/>
        <v>4.0824829046386298E-3</v>
      </c>
      <c r="V121" s="266" t="str">
        <f t="shared" si="100"/>
        <v>-</v>
      </c>
      <c r="W121" s="266">
        <f t="shared" si="100"/>
        <v>8.1649658092772578E-3</v>
      </c>
      <c r="X121" s="266">
        <f t="shared" si="100"/>
        <v>2.549509756796392E-2</v>
      </c>
      <c r="Y121" s="266">
        <f t="shared" si="100"/>
        <v>4.0824829046386298E-3</v>
      </c>
      <c r="Z121" s="266">
        <f t="shared" si="100"/>
        <v>7.0710678118654762E-3</v>
      </c>
      <c r="AA121" s="266">
        <f t="shared" si="100"/>
        <v>4.0824829046386298E-3</v>
      </c>
      <c r="AB121" s="266">
        <f t="shared" si="100"/>
        <v>0</v>
      </c>
      <c r="AC121" s="266">
        <f t="shared" si="100"/>
        <v>4.0824829046386298E-3</v>
      </c>
      <c r="AD121" s="266" t="str">
        <f t="shared" si="100"/>
        <v>-</v>
      </c>
      <c r="AE121" s="266">
        <f t="shared" si="100"/>
        <v>0</v>
      </c>
      <c r="AF121" s="266" t="str">
        <f t="shared" si="100"/>
        <v>-</v>
      </c>
      <c r="AG121" s="266">
        <f t="shared" si="100"/>
        <v>0</v>
      </c>
      <c r="AH121" s="266" t="str">
        <f t="shared" si="100"/>
        <v>-</v>
      </c>
      <c r="AI121" s="266" t="str">
        <f t="shared" si="100"/>
        <v>-</v>
      </c>
      <c r="AJ121" s="266" t="str">
        <f t="shared" si="100"/>
        <v>-</v>
      </c>
      <c r="AK121" s="266">
        <f t="shared" si="100"/>
        <v>0</v>
      </c>
      <c r="AL121" s="266">
        <f t="shared" si="100"/>
        <v>0</v>
      </c>
      <c r="AM121" s="266" t="str">
        <f t="shared" si="100"/>
        <v>-</v>
      </c>
      <c r="AN121" s="274">
        <f t="shared" si="100"/>
        <v>0</v>
      </c>
      <c r="AO121" s="288"/>
      <c r="AP121" s="266">
        <f t="shared" ref="AP121:BB121" si="101">IF(ISERROR(AP120/SQRT(2)), "-", AP120/SQRT(2))</f>
        <v>2.2683363948056754</v>
      </c>
      <c r="AQ121" s="266" t="str">
        <f t="shared" si="101"/>
        <v>-</v>
      </c>
      <c r="AR121" s="266">
        <f t="shared" si="101"/>
        <v>0.11683321445547896</v>
      </c>
      <c r="AS121" s="266">
        <f t="shared" si="101"/>
        <v>4.0824829046386332E-3</v>
      </c>
      <c r="AT121" s="266">
        <f t="shared" si="101"/>
        <v>7.5280586253473558</v>
      </c>
      <c r="AU121" s="266" t="str">
        <f t="shared" si="101"/>
        <v>-</v>
      </c>
      <c r="AV121" s="266">
        <f t="shared" si="101"/>
        <v>2.5883102596095382</v>
      </c>
      <c r="AW121" s="266">
        <f t="shared" si="101"/>
        <v>1.6081666580301925</v>
      </c>
      <c r="AX121" s="266">
        <f t="shared" si="101"/>
        <v>4.0824829046386332E-3</v>
      </c>
      <c r="AY121" s="266">
        <f t="shared" si="101"/>
        <v>78.769916952264637</v>
      </c>
      <c r="AZ121" s="266">
        <f t="shared" si="101"/>
        <v>16.616198923540434</v>
      </c>
      <c r="BA121" s="266">
        <f t="shared" si="101"/>
        <v>28.509626736712431</v>
      </c>
      <c r="BB121" s="274">
        <f t="shared" si="101"/>
        <v>1.6015617378046969</v>
      </c>
    </row>
    <row r="122" spans="1:54" s="263" customFormat="1">
      <c r="A122" s="265"/>
      <c r="B122" s="265"/>
      <c r="C122" s="265"/>
      <c r="D122" s="265"/>
      <c r="E122" s="264"/>
      <c r="F122" s="307"/>
      <c r="G122" s="266"/>
      <c r="H122" s="266"/>
      <c r="I122" s="266"/>
      <c r="J122" s="266"/>
      <c r="K122" s="266"/>
      <c r="L122" s="266"/>
      <c r="M122" s="266"/>
      <c r="N122" s="266"/>
      <c r="O122" s="266"/>
      <c r="P122" s="266"/>
      <c r="Q122" s="266"/>
      <c r="R122" s="266"/>
      <c r="S122" s="266"/>
      <c r="T122" s="266"/>
      <c r="U122" s="266"/>
      <c r="V122" s="266"/>
      <c r="W122" s="266"/>
      <c r="X122" s="266"/>
      <c r="Y122" s="266"/>
      <c r="Z122" s="266"/>
      <c r="AA122" s="266"/>
      <c r="AB122" s="266"/>
      <c r="AC122" s="266"/>
      <c r="AD122" s="266"/>
      <c r="AE122" s="266"/>
      <c r="AF122" s="266"/>
      <c r="AG122" s="266"/>
      <c r="AH122" s="266"/>
      <c r="AI122" s="266"/>
      <c r="AJ122" s="266"/>
      <c r="AK122" s="266"/>
      <c r="AL122" s="266"/>
      <c r="AM122" s="266"/>
      <c r="AN122" s="274"/>
      <c r="AO122" s="286"/>
      <c r="AP122" s="266"/>
      <c r="AQ122" s="266"/>
      <c r="AR122" s="266"/>
      <c r="AS122" s="266"/>
      <c r="AT122" s="266"/>
      <c r="AU122" s="266"/>
      <c r="AV122" s="266"/>
      <c r="AW122" s="266"/>
      <c r="AX122" s="266"/>
      <c r="AY122" s="266"/>
      <c r="AZ122" s="266"/>
      <c r="BA122" s="266"/>
      <c r="BB122" s="274"/>
    </row>
    <row r="123" spans="1:54" s="263" customFormat="1">
      <c r="A123" s="265" t="s">
        <v>290</v>
      </c>
      <c r="B123" s="265">
        <v>7</v>
      </c>
      <c r="C123" s="265">
        <v>1</v>
      </c>
      <c r="D123" s="265">
        <v>2</v>
      </c>
      <c r="E123" s="264" t="s">
        <v>300</v>
      </c>
      <c r="F123" s="307" t="s">
        <v>323</v>
      </c>
      <c r="G123" s="266" t="s">
        <v>188</v>
      </c>
      <c r="H123" s="266">
        <v>4.3499999999999996</v>
      </c>
      <c r="I123" s="266">
        <v>0.44</v>
      </c>
      <c r="J123" s="266" t="s">
        <v>188</v>
      </c>
      <c r="K123" s="266" t="s">
        <v>188</v>
      </c>
      <c r="L123" s="266" t="s">
        <v>188</v>
      </c>
      <c r="M123" s="266" t="s">
        <v>188</v>
      </c>
      <c r="N123" s="266" t="s">
        <v>188</v>
      </c>
      <c r="O123" s="266">
        <v>0</v>
      </c>
      <c r="P123" s="266" t="s">
        <v>188</v>
      </c>
      <c r="Q123" s="266" t="s">
        <v>188</v>
      </c>
      <c r="R123" s="266">
        <v>0.01</v>
      </c>
      <c r="S123" s="266">
        <v>0.03</v>
      </c>
      <c r="T123" s="266">
        <v>0.05</v>
      </c>
      <c r="U123" s="266">
        <v>0</v>
      </c>
      <c r="V123" s="266" t="s">
        <v>188</v>
      </c>
      <c r="W123" s="266" t="s">
        <v>188</v>
      </c>
      <c r="X123" s="266" t="s">
        <v>188</v>
      </c>
      <c r="Y123" s="266" t="s">
        <v>188</v>
      </c>
      <c r="Z123" s="266" t="s">
        <v>188</v>
      </c>
      <c r="AA123" s="266" t="s">
        <v>188</v>
      </c>
      <c r="AB123" s="266">
        <v>0.01</v>
      </c>
      <c r="AC123" s="266" t="s">
        <v>188</v>
      </c>
      <c r="AD123" s="266" t="s">
        <v>188</v>
      </c>
      <c r="AE123" s="266" t="s">
        <v>188</v>
      </c>
      <c r="AF123" s="266" t="s">
        <v>188</v>
      </c>
      <c r="AG123" s="266" t="s">
        <v>188</v>
      </c>
      <c r="AH123" s="266" t="s">
        <v>188</v>
      </c>
      <c r="AI123" s="266" t="s">
        <v>188</v>
      </c>
      <c r="AJ123" s="266" t="s">
        <v>188</v>
      </c>
      <c r="AK123" s="266">
        <v>0.02</v>
      </c>
      <c r="AL123" s="266">
        <v>0.03</v>
      </c>
      <c r="AM123" s="266" t="s">
        <v>188</v>
      </c>
      <c r="AN123" s="274" t="s">
        <v>188</v>
      </c>
      <c r="AO123" s="286"/>
      <c r="AP123" s="266">
        <v>69.349999999999994</v>
      </c>
      <c r="AQ123" s="266" t="s">
        <v>188</v>
      </c>
      <c r="AR123" s="266">
        <v>1.47</v>
      </c>
      <c r="AS123" s="266">
        <v>0.59</v>
      </c>
      <c r="AT123" s="266">
        <v>151.03</v>
      </c>
      <c r="AU123" s="266">
        <v>1.76</v>
      </c>
      <c r="AV123" s="266">
        <v>24.39</v>
      </c>
      <c r="AW123" s="266">
        <v>57.3</v>
      </c>
      <c r="AX123" s="266">
        <v>0.59</v>
      </c>
      <c r="AY123" s="266">
        <v>3094.12</v>
      </c>
      <c r="AZ123" s="266">
        <v>103.43</v>
      </c>
      <c r="BA123" s="266">
        <v>869.18</v>
      </c>
      <c r="BB123" s="274">
        <v>29.68</v>
      </c>
    </row>
    <row r="124" spans="1:54" s="263" customFormat="1">
      <c r="A124" s="265" t="s">
        <v>290</v>
      </c>
      <c r="B124" s="265">
        <v>7</v>
      </c>
      <c r="C124" s="265">
        <v>2</v>
      </c>
      <c r="D124" s="265">
        <v>2</v>
      </c>
      <c r="E124" s="264" t="s">
        <v>300</v>
      </c>
      <c r="F124" s="307" t="s">
        <v>324</v>
      </c>
      <c r="G124" s="266" t="s">
        <v>188</v>
      </c>
      <c r="H124" s="266">
        <v>4.1500000000000004</v>
      </c>
      <c r="I124" s="266">
        <v>0.43</v>
      </c>
      <c r="J124" s="266" t="s">
        <v>188</v>
      </c>
      <c r="K124" s="266" t="s">
        <v>188</v>
      </c>
      <c r="L124" s="266" t="s">
        <v>188</v>
      </c>
      <c r="M124" s="266" t="s">
        <v>188</v>
      </c>
      <c r="N124" s="266" t="s">
        <v>188</v>
      </c>
      <c r="O124" s="266">
        <v>0</v>
      </c>
      <c r="P124" s="266" t="s">
        <v>188</v>
      </c>
      <c r="Q124" s="266" t="s">
        <v>188</v>
      </c>
      <c r="R124" s="266">
        <v>0.02</v>
      </c>
      <c r="S124" s="266">
        <v>0.04</v>
      </c>
      <c r="T124" s="266">
        <v>0.06</v>
      </c>
      <c r="U124" s="266" t="s">
        <v>188</v>
      </c>
      <c r="V124" s="266" t="s">
        <v>188</v>
      </c>
      <c r="W124" s="266" t="s">
        <v>188</v>
      </c>
      <c r="X124" s="266" t="s">
        <v>188</v>
      </c>
      <c r="Y124" s="266" t="s">
        <v>188</v>
      </c>
      <c r="Z124" s="266" t="s">
        <v>188</v>
      </c>
      <c r="AA124" s="266" t="s">
        <v>188</v>
      </c>
      <c r="AB124" s="266">
        <v>0.01</v>
      </c>
      <c r="AC124" s="266" t="s">
        <v>188</v>
      </c>
      <c r="AD124" s="266" t="s">
        <v>188</v>
      </c>
      <c r="AE124" s="266" t="s">
        <v>188</v>
      </c>
      <c r="AF124" s="266" t="s">
        <v>188</v>
      </c>
      <c r="AG124" s="266" t="s">
        <v>188</v>
      </c>
      <c r="AH124" s="266" t="s">
        <v>188</v>
      </c>
      <c r="AI124" s="266" t="s">
        <v>188</v>
      </c>
      <c r="AJ124" s="266" t="s">
        <v>188</v>
      </c>
      <c r="AK124" s="266">
        <v>0.03</v>
      </c>
      <c r="AL124" s="266">
        <v>0.04</v>
      </c>
      <c r="AM124" s="266" t="s">
        <v>188</v>
      </c>
      <c r="AN124" s="274" t="s">
        <v>188</v>
      </c>
      <c r="AO124" s="286"/>
      <c r="AP124" s="266">
        <v>67.2</v>
      </c>
      <c r="AQ124" s="266" t="s">
        <v>188</v>
      </c>
      <c r="AR124" s="266">
        <v>0.9</v>
      </c>
      <c r="AS124" s="266">
        <v>0.6</v>
      </c>
      <c r="AT124" s="266">
        <v>157.80000000000001</v>
      </c>
      <c r="AU124" s="266" t="s">
        <v>188</v>
      </c>
      <c r="AV124" s="266">
        <v>20.7</v>
      </c>
      <c r="AW124" s="266">
        <v>56.1</v>
      </c>
      <c r="AX124" s="266">
        <v>0.6</v>
      </c>
      <c r="AY124" s="266">
        <v>3012.59</v>
      </c>
      <c r="AZ124" s="266">
        <v>102</v>
      </c>
      <c r="BA124" s="266">
        <v>852.3</v>
      </c>
      <c r="BB124" s="274">
        <v>24.6</v>
      </c>
    </row>
    <row r="125" spans="1:54" s="232" customFormat="1">
      <c r="A125" s="268" t="s">
        <v>290</v>
      </c>
      <c r="B125" s="268">
        <v>7</v>
      </c>
      <c r="C125" s="268">
        <v>3</v>
      </c>
      <c r="D125" s="268">
        <v>2</v>
      </c>
      <c r="E125" s="267" t="s">
        <v>300</v>
      </c>
      <c r="F125" s="308" t="s">
        <v>325</v>
      </c>
      <c r="G125" s="269" t="s">
        <v>188</v>
      </c>
      <c r="H125" s="269">
        <v>4.3099999999999996</v>
      </c>
      <c r="I125" s="269">
        <v>0.34</v>
      </c>
      <c r="J125" s="269" t="s">
        <v>188</v>
      </c>
      <c r="K125" s="269" t="s">
        <v>188</v>
      </c>
      <c r="L125" s="269" t="s">
        <v>188</v>
      </c>
      <c r="M125" s="269" t="s">
        <v>188</v>
      </c>
      <c r="N125" s="269" t="s">
        <v>188</v>
      </c>
      <c r="O125" s="269">
        <v>0</v>
      </c>
      <c r="P125" s="269" t="s">
        <v>188</v>
      </c>
      <c r="Q125" s="269" t="s">
        <v>188</v>
      </c>
      <c r="R125" s="269">
        <v>0</v>
      </c>
      <c r="S125" s="269" t="s">
        <v>188</v>
      </c>
      <c r="T125" s="269">
        <v>0.06</v>
      </c>
      <c r="U125" s="269" t="s">
        <v>188</v>
      </c>
      <c r="V125" s="269" t="s">
        <v>188</v>
      </c>
      <c r="W125" s="269" t="s">
        <v>188</v>
      </c>
      <c r="X125" s="269">
        <v>0</v>
      </c>
      <c r="Y125" s="269" t="s">
        <v>188</v>
      </c>
      <c r="Z125" s="269" t="s">
        <v>188</v>
      </c>
      <c r="AA125" s="269" t="s">
        <v>188</v>
      </c>
      <c r="AB125" s="269">
        <v>0.01</v>
      </c>
      <c r="AC125" s="269" t="s">
        <v>188</v>
      </c>
      <c r="AD125" s="269" t="s">
        <v>188</v>
      </c>
      <c r="AE125" s="269" t="s">
        <v>188</v>
      </c>
      <c r="AF125" s="269" t="s">
        <v>188</v>
      </c>
      <c r="AG125" s="269" t="s">
        <v>188</v>
      </c>
      <c r="AH125" s="269" t="s">
        <v>188</v>
      </c>
      <c r="AI125" s="269" t="s">
        <v>188</v>
      </c>
      <c r="AJ125" s="269" t="s">
        <v>188</v>
      </c>
      <c r="AK125" s="269">
        <v>0</v>
      </c>
      <c r="AL125" s="269">
        <v>0.01</v>
      </c>
      <c r="AM125" s="269" t="s">
        <v>188</v>
      </c>
      <c r="AN125" s="335" t="s">
        <v>188</v>
      </c>
      <c r="AO125" s="309"/>
      <c r="AP125" s="269">
        <v>66.099999999999994</v>
      </c>
      <c r="AQ125" s="269" t="s">
        <v>188</v>
      </c>
      <c r="AR125" s="269">
        <v>0.59</v>
      </c>
      <c r="AS125" s="269">
        <v>0.59</v>
      </c>
      <c r="AT125" s="269">
        <v>158.75</v>
      </c>
      <c r="AU125" s="269" t="s">
        <v>188</v>
      </c>
      <c r="AV125" s="269">
        <v>23.61</v>
      </c>
      <c r="AW125" s="269">
        <v>57.54</v>
      </c>
      <c r="AX125" s="269">
        <v>0.59</v>
      </c>
      <c r="AY125" s="269">
        <v>2960.22</v>
      </c>
      <c r="AZ125" s="269">
        <v>96.49</v>
      </c>
      <c r="BA125" s="269">
        <v>831.53</v>
      </c>
      <c r="BB125" s="335">
        <v>24.49</v>
      </c>
    </row>
    <row r="126" spans="1:54" s="263" customFormat="1">
      <c r="A126" s="265"/>
      <c r="B126" s="265"/>
      <c r="C126" s="265"/>
      <c r="D126" s="265"/>
      <c r="E126" s="264"/>
      <c r="F126" s="310" t="s">
        <v>183</v>
      </c>
      <c r="G126" s="270" t="str">
        <f>IF(ISERROR(AVERAGE(G123:G125)), "DL", AVERAGE(G123:G125))</f>
        <v>DL</v>
      </c>
      <c r="H126" s="270">
        <f t="shared" ref="H126:AN126" si="102">IF(ISERROR(AVERAGE(H123:H125)), "DL", AVERAGE(H123:H125))</f>
        <v>4.2699999999999996</v>
      </c>
      <c r="I126" s="270">
        <f t="shared" si="102"/>
        <v>0.40333333333333332</v>
      </c>
      <c r="J126" s="270" t="str">
        <f t="shared" si="102"/>
        <v>DL</v>
      </c>
      <c r="K126" s="270" t="str">
        <f t="shared" si="102"/>
        <v>DL</v>
      </c>
      <c r="L126" s="270" t="str">
        <f t="shared" si="102"/>
        <v>DL</v>
      </c>
      <c r="M126" s="270" t="str">
        <f t="shared" si="102"/>
        <v>DL</v>
      </c>
      <c r="N126" s="270" t="str">
        <f t="shared" si="102"/>
        <v>DL</v>
      </c>
      <c r="O126" s="270">
        <f t="shared" si="102"/>
        <v>0</v>
      </c>
      <c r="P126" s="270" t="str">
        <f t="shared" si="102"/>
        <v>DL</v>
      </c>
      <c r="Q126" s="270" t="str">
        <f t="shared" si="102"/>
        <v>DL</v>
      </c>
      <c r="R126" s="270">
        <f t="shared" si="102"/>
        <v>0.01</v>
      </c>
      <c r="S126" s="270">
        <f t="shared" si="102"/>
        <v>3.5000000000000003E-2</v>
      </c>
      <c r="T126" s="270">
        <f t="shared" si="102"/>
        <v>5.6666666666666664E-2</v>
      </c>
      <c r="U126" s="270">
        <f t="shared" si="102"/>
        <v>0</v>
      </c>
      <c r="V126" s="270" t="str">
        <f t="shared" si="102"/>
        <v>DL</v>
      </c>
      <c r="W126" s="270" t="str">
        <f t="shared" si="102"/>
        <v>DL</v>
      </c>
      <c r="X126" s="270">
        <f t="shared" si="102"/>
        <v>0</v>
      </c>
      <c r="Y126" s="270" t="str">
        <f t="shared" si="102"/>
        <v>DL</v>
      </c>
      <c r="Z126" s="270" t="str">
        <f t="shared" si="102"/>
        <v>DL</v>
      </c>
      <c r="AA126" s="270" t="str">
        <f t="shared" si="102"/>
        <v>DL</v>
      </c>
      <c r="AB126" s="270">
        <f t="shared" si="102"/>
        <v>0.01</v>
      </c>
      <c r="AC126" s="270" t="str">
        <f t="shared" si="102"/>
        <v>DL</v>
      </c>
      <c r="AD126" s="270" t="str">
        <f t="shared" si="102"/>
        <v>DL</v>
      </c>
      <c r="AE126" s="270" t="str">
        <f t="shared" si="102"/>
        <v>DL</v>
      </c>
      <c r="AF126" s="270" t="str">
        <f t="shared" si="102"/>
        <v>DL</v>
      </c>
      <c r="AG126" s="270" t="str">
        <f t="shared" si="102"/>
        <v>DL</v>
      </c>
      <c r="AH126" s="270" t="str">
        <f t="shared" si="102"/>
        <v>DL</v>
      </c>
      <c r="AI126" s="270" t="str">
        <f t="shared" si="102"/>
        <v>DL</v>
      </c>
      <c r="AJ126" s="270" t="str">
        <f t="shared" si="102"/>
        <v>DL</v>
      </c>
      <c r="AK126" s="270">
        <f t="shared" si="102"/>
        <v>1.6666666666666666E-2</v>
      </c>
      <c r="AL126" s="270">
        <f t="shared" si="102"/>
        <v>2.6666666666666668E-2</v>
      </c>
      <c r="AM126" s="270" t="str">
        <f t="shared" si="102"/>
        <v>DL</v>
      </c>
      <c r="AN126" s="273" t="str">
        <f t="shared" si="102"/>
        <v>DL</v>
      </c>
      <c r="AO126" s="287"/>
      <c r="AP126" s="270">
        <f t="shared" ref="AP126:BB126" si="103">IF(ISERROR(AVERAGE(AP123:AP125)), "DL", AVERAGE(AP123:AP125))</f>
        <v>67.55</v>
      </c>
      <c r="AQ126" s="270" t="str">
        <f t="shared" si="103"/>
        <v>DL</v>
      </c>
      <c r="AR126" s="270">
        <f t="shared" si="103"/>
        <v>0.98666666666666669</v>
      </c>
      <c r="AS126" s="270">
        <f t="shared" si="103"/>
        <v>0.59333333333333327</v>
      </c>
      <c r="AT126" s="270">
        <f t="shared" si="103"/>
        <v>155.86000000000001</v>
      </c>
      <c r="AU126" s="270">
        <f t="shared" si="103"/>
        <v>1.76</v>
      </c>
      <c r="AV126" s="270">
        <f t="shared" si="103"/>
        <v>22.900000000000002</v>
      </c>
      <c r="AW126" s="270">
        <f t="shared" si="103"/>
        <v>56.98</v>
      </c>
      <c r="AX126" s="270">
        <f t="shared" si="103"/>
        <v>0.59333333333333327</v>
      </c>
      <c r="AY126" s="270">
        <f t="shared" si="103"/>
        <v>3022.31</v>
      </c>
      <c r="AZ126" s="270">
        <f t="shared" si="103"/>
        <v>100.64</v>
      </c>
      <c r="BA126" s="270">
        <f t="shared" si="103"/>
        <v>851.00333333333344</v>
      </c>
      <c r="BB126" s="273">
        <f t="shared" si="103"/>
        <v>26.256666666666664</v>
      </c>
    </row>
    <row r="127" spans="1:54" s="263" customFormat="1">
      <c r="A127" s="265"/>
      <c r="B127" s="265"/>
      <c r="C127" s="265"/>
      <c r="D127" s="265"/>
      <c r="E127" s="264"/>
      <c r="F127" s="311" t="s">
        <v>184</v>
      </c>
      <c r="G127" s="266" t="str">
        <f>IF(ISERROR(STDEV(G123:G125)), "-", STDEV(G123:G125))</f>
        <v>-</v>
      </c>
      <c r="H127" s="266">
        <f t="shared" ref="H127:AN127" si="104">IF(ISERROR(STDEV(H123:H125)), "-", STDEV(H123:H125))</f>
        <v>0.10583005244258323</v>
      </c>
      <c r="I127" s="266">
        <f t="shared" si="104"/>
        <v>5.507570547286101E-2</v>
      </c>
      <c r="J127" s="266" t="str">
        <f t="shared" si="104"/>
        <v>-</v>
      </c>
      <c r="K127" s="266" t="str">
        <f t="shared" si="104"/>
        <v>-</v>
      </c>
      <c r="L127" s="266" t="str">
        <f t="shared" si="104"/>
        <v>-</v>
      </c>
      <c r="M127" s="266" t="str">
        <f t="shared" si="104"/>
        <v>-</v>
      </c>
      <c r="N127" s="266" t="str">
        <f t="shared" si="104"/>
        <v>-</v>
      </c>
      <c r="O127" s="266">
        <f t="shared" si="104"/>
        <v>0</v>
      </c>
      <c r="P127" s="266" t="str">
        <f t="shared" si="104"/>
        <v>-</v>
      </c>
      <c r="Q127" s="266" t="str">
        <f t="shared" si="104"/>
        <v>-</v>
      </c>
      <c r="R127" s="266">
        <f t="shared" si="104"/>
        <v>0.01</v>
      </c>
      <c r="S127" s="266">
        <f t="shared" si="104"/>
        <v>7.0710678118654537E-3</v>
      </c>
      <c r="T127" s="266">
        <f t="shared" si="104"/>
        <v>5.7735026918962545E-3</v>
      </c>
      <c r="U127" s="266" t="str">
        <f t="shared" si="104"/>
        <v>-</v>
      </c>
      <c r="V127" s="266" t="str">
        <f t="shared" si="104"/>
        <v>-</v>
      </c>
      <c r="W127" s="266" t="str">
        <f t="shared" si="104"/>
        <v>-</v>
      </c>
      <c r="X127" s="266" t="str">
        <f t="shared" si="104"/>
        <v>-</v>
      </c>
      <c r="Y127" s="266" t="str">
        <f t="shared" si="104"/>
        <v>-</v>
      </c>
      <c r="Z127" s="266" t="str">
        <f t="shared" si="104"/>
        <v>-</v>
      </c>
      <c r="AA127" s="266" t="str">
        <f t="shared" si="104"/>
        <v>-</v>
      </c>
      <c r="AB127" s="266">
        <f t="shared" si="104"/>
        <v>0</v>
      </c>
      <c r="AC127" s="266" t="str">
        <f t="shared" si="104"/>
        <v>-</v>
      </c>
      <c r="AD127" s="266" t="str">
        <f t="shared" si="104"/>
        <v>-</v>
      </c>
      <c r="AE127" s="266" t="str">
        <f t="shared" si="104"/>
        <v>-</v>
      </c>
      <c r="AF127" s="266" t="str">
        <f t="shared" si="104"/>
        <v>-</v>
      </c>
      <c r="AG127" s="266" t="str">
        <f t="shared" si="104"/>
        <v>-</v>
      </c>
      <c r="AH127" s="266" t="str">
        <f t="shared" si="104"/>
        <v>-</v>
      </c>
      <c r="AI127" s="266" t="str">
        <f t="shared" si="104"/>
        <v>-</v>
      </c>
      <c r="AJ127" s="266" t="str">
        <f t="shared" si="104"/>
        <v>-</v>
      </c>
      <c r="AK127" s="266">
        <f t="shared" si="104"/>
        <v>1.5275252316519463E-2</v>
      </c>
      <c r="AL127" s="266">
        <f t="shared" si="104"/>
        <v>1.5275252316519463E-2</v>
      </c>
      <c r="AM127" s="266" t="str">
        <f t="shared" si="104"/>
        <v>-</v>
      </c>
      <c r="AN127" s="274" t="str">
        <f t="shared" si="104"/>
        <v>-</v>
      </c>
      <c r="AO127" s="288"/>
      <c r="AP127" s="266">
        <f t="shared" ref="AP127:BB127" si="105">IF(ISERROR(STDEV(AP123:AP125)), "-", STDEV(AP123:AP125))</f>
        <v>1.6530275254816529</v>
      </c>
      <c r="AQ127" s="266" t="str">
        <f t="shared" si="105"/>
        <v>-</v>
      </c>
      <c r="AR127" s="266">
        <f t="shared" si="105"/>
        <v>0.44635561308594895</v>
      </c>
      <c r="AS127" s="266">
        <f t="shared" si="105"/>
        <v>5.7735026918962623E-3</v>
      </c>
      <c r="AT127" s="266">
        <f t="shared" si="105"/>
        <v>4.2097862178500254</v>
      </c>
      <c r="AU127" s="266" t="str">
        <f t="shared" si="105"/>
        <v>-</v>
      </c>
      <c r="AV127" s="266">
        <f t="shared" si="105"/>
        <v>1.9447621962594814</v>
      </c>
      <c r="AW127" s="266">
        <f t="shared" si="105"/>
        <v>0.77149206087943467</v>
      </c>
      <c r="AX127" s="266">
        <f t="shared" si="105"/>
        <v>5.7735026918962623E-3</v>
      </c>
      <c r="AY127" s="266">
        <f t="shared" si="105"/>
        <v>67.477116861940715</v>
      </c>
      <c r="AZ127" s="266">
        <f t="shared" si="105"/>
        <v>3.6644372009900836</v>
      </c>
      <c r="BA127" s="266">
        <f t="shared" si="105"/>
        <v>18.858463175278438</v>
      </c>
      <c r="BB127" s="274">
        <f t="shared" si="105"/>
        <v>2.9652037591594498</v>
      </c>
    </row>
    <row r="128" spans="1:54" s="263" customFormat="1">
      <c r="A128" s="265"/>
      <c r="B128" s="265"/>
      <c r="C128" s="265"/>
      <c r="D128" s="265"/>
      <c r="E128" s="264"/>
      <c r="F128" s="311" t="s">
        <v>186</v>
      </c>
      <c r="G128" s="266" t="str">
        <f>IF(ISERROR(G127/SQRT(2)), "-", G127/SQRT(2))</f>
        <v>-</v>
      </c>
      <c r="H128" s="266">
        <f t="shared" ref="H128:AN128" si="106">IF(ISERROR(H127/SQRT(2)), "-", H127/SQRT(2))</f>
        <v>7.4833147735478542E-2</v>
      </c>
      <c r="I128" s="266">
        <f t="shared" si="106"/>
        <v>3.8944404818493067E-2</v>
      </c>
      <c r="J128" s="266" t="str">
        <f t="shared" si="106"/>
        <v>-</v>
      </c>
      <c r="K128" s="266" t="str">
        <f t="shared" si="106"/>
        <v>-</v>
      </c>
      <c r="L128" s="266" t="str">
        <f t="shared" si="106"/>
        <v>-</v>
      </c>
      <c r="M128" s="266" t="str">
        <f t="shared" si="106"/>
        <v>-</v>
      </c>
      <c r="N128" s="266" t="str">
        <f t="shared" si="106"/>
        <v>-</v>
      </c>
      <c r="O128" s="266">
        <f t="shared" si="106"/>
        <v>0</v>
      </c>
      <c r="P128" s="266" t="str">
        <f t="shared" si="106"/>
        <v>-</v>
      </c>
      <c r="Q128" s="266" t="str">
        <f t="shared" si="106"/>
        <v>-</v>
      </c>
      <c r="R128" s="266">
        <f t="shared" si="106"/>
        <v>7.0710678118654745E-3</v>
      </c>
      <c r="S128" s="266">
        <f t="shared" si="106"/>
        <v>4.9999999999999845E-3</v>
      </c>
      <c r="T128" s="266">
        <f t="shared" si="106"/>
        <v>4.082482904638628E-3</v>
      </c>
      <c r="U128" s="266" t="str">
        <f t="shared" si="106"/>
        <v>-</v>
      </c>
      <c r="V128" s="266" t="str">
        <f t="shared" si="106"/>
        <v>-</v>
      </c>
      <c r="W128" s="266" t="str">
        <f t="shared" si="106"/>
        <v>-</v>
      </c>
      <c r="X128" s="266" t="str">
        <f t="shared" si="106"/>
        <v>-</v>
      </c>
      <c r="Y128" s="266" t="str">
        <f t="shared" si="106"/>
        <v>-</v>
      </c>
      <c r="Z128" s="266" t="str">
        <f t="shared" si="106"/>
        <v>-</v>
      </c>
      <c r="AA128" s="266" t="str">
        <f t="shared" si="106"/>
        <v>-</v>
      </c>
      <c r="AB128" s="266">
        <f t="shared" si="106"/>
        <v>0</v>
      </c>
      <c r="AC128" s="266" t="str">
        <f t="shared" si="106"/>
        <v>-</v>
      </c>
      <c r="AD128" s="266" t="str">
        <f t="shared" si="106"/>
        <v>-</v>
      </c>
      <c r="AE128" s="266" t="str">
        <f t="shared" si="106"/>
        <v>-</v>
      </c>
      <c r="AF128" s="266" t="str">
        <f t="shared" si="106"/>
        <v>-</v>
      </c>
      <c r="AG128" s="266" t="str">
        <f t="shared" si="106"/>
        <v>-</v>
      </c>
      <c r="AH128" s="266" t="str">
        <f t="shared" si="106"/>
        <v>-</v>
      </c>
      <c r="AI128" s="266" t="str">
        <f t="shared" si="106"/>
        <v>-</v>
      </c>
      <c r="AJ128" s="266" t="str">
        <f t="shared" si="106"/>
        <v>-</v>
      </c>
      <c r="AK128" s="266">
        <f t="shared" si="106"/>
        <v>1.0801234497346431E-2</v>
      </c>
      <c r="AL128" s="266">
        <f t="shared" si="106"/>
        <v>1.0801234497346431E-2</v>
      </c>
      <c r="AM128" s="266" t="str">
        <f t="shared" si="106"/>
        <v>-</v>
      </c>
      <c r="AN128" s="274" t="str">
        <f t="shared" si="106"/>
        <v>-</v>
      </c>
      <c r="AO128" s="288"/>
      <c r="AP128" s="266">
        <f t="shared" ref="AP128:BB128" si="107">IF(ISERROR(AP127/SQRT(2)), "-", AP127/SQRT(2))</f>
        <v>1.1688669727560952</v>
      </c>
      <c r="AQ128" s="266" t="str">
        <f t="shared" si="107"/>
        <v>-</v>
      </c>
      <c r="AR128" s="266">
        <f t="shared" si="107"/>
        <v>0.31562108083375334</v>
      </c>
      <c r="AS128" s="266">
        <f t="shared" si="107"/>
        <v>4.0824829046386332E-3</v>
      </c>
      <c r="AT128" s="266">
        <f t="shared" si="107"/>
        <v>2.9767683819874211</v>
      </c>
      <c r="AU128" s="266" t="str">
        <f t="shared" si="107"/>
        <v>-</v>
      </c>
      <c r="AV128" s="266">
        <f t="shared" si="107"/>
        <v>1.3751545367703226</v>
      </c>
      <c r="AW128" s="266">
        <f t="shared" si="107"/>
        <v>0.54552726787943295</v>
      </c>
      <c r="AX128" s="266">
        <f t="shared" si="107"/>
        <v>4.0824829046386332E-3</v>
      </c>
      <c r="AY128" s="266">
        <f t="shared" si="107"/>
        <v>47.713526907995409</v>
      </c>
      <c r="AZ128" s="266">
        <f t="shared" si="107"/>
        <v>2.5911483940523397</v>
      </c>
      <c r="BA128" s="266">
        <f t="shared" si="107"/>
        <v>13.334947193996173</v>
      </c>
      <c r="BB128" s="274">
        <f t="shared" si="107"/>
        <v>2.096715685701489</v>
      </c>
    </row>
    <row r="129" spans="1:54" s="263" customFormat="1">
      <c r="A129" s="265"/>
      <c r="B129" s="265"/>
      <c r="C129" s="265"/>
      <c r="D129" s="265"/>
      <c r="E129" s="264"/>
      <c r="F129" s="307"/>
      <c r="G129" s="266"/>
      <c r="H129" s="266"/>
      <c r="I129" s="266"/>
      <c r="J129" s="266"/>
      <c r="K129" s="266"/>
      <c r="L129" s="266"/>
      <c r="M129" s="266"/>
      <c r="N129" s="266"/>
      <c r="O129" s="266"/>
      <c r="P129" s="266"/>
      <c r="Q129" s="266"/>
      <c r="R129" s="266"/>
      <c r="S129" s="266"/>
      <c r="T129" s="266"/>
      <c r="U129" s="266"/>
      <c r="V129" s="266"/>
      <c r="W129" s="266"/>
      <c r="X129" s="266"/>
      <c r="Y129" s="266"/>
      <c r="Z129" s="266"/>
      <c r="AA129" s="266"/>
      <c r="AB129" s="266"/>
      <c r="AC129" s="266"/>
      <c r="AD129" s="266"/>
      <c r="AE129" s="266"/>
      <c r="AF129" s="266"/>
      <c r="AG129" s="266"/>
      <c r="AH129" s="266"/>
      <c r="AI129" s="266"/>
      <c r="AJ129" s="266"/>
      <c r="AK129" s="266"/>
      <c r="AL129" s="266"/>
      <c r="AM129" s="266"/>
      <c r="AN129" s="274"/>
      <c r="AO129" s="286"/>
      <c r="AP129" s="266"/>
      <c r="AQ129" s="266"/>
      <c r="AR129" s="266"/>
      <c r="AS129" s="266"/>
      <c r="AT129" s="266"/>
      <c r="AU129" s="266"/>
      <c r="AV129" s="266"/>
      <c r="AW129" s="266"/>
      <c r="AX129" s="266"/>
      <c r="AY129" s="266"/>
      <c r="AZ129" s="266"/>
      <c r="BA129" s="266"/>
      <c r="BB129" s="274"/>
    </row>
    <row r="130" spans="1:54" s="263" customFormat="1">
      <c r="A130" s="265" t="s">
        <v>224</v>
      </c>
      <c r="B130" s="265">
        <v>8</v>
      </c>
      <c r="C130" s="265">
        <v>1</v>
      </c>
      <c r="D130" s="265">
        <v>2</v>
      </c>
      <c r="E130" s="264" t="s">
        <v>300</v>
      </c>
      <c r="F130" s="307" t="s">
        <v>326</v>
      </c>
      <c r="G130" s="266" t="s">
        <v>188</v>
      </c>
      <c r="H130" s="266">
        <v>1.81</v>
      </c>
      <c r="I130" s="266">
        <v>0.42</v>
      </c>
      <c r="J130" s="266" t="s">
        <v>188</v>
      </c>
      <c r="K130" s="266">
        <v>0.05</v>
      </c>
      <c r="L130" s="266">
        <v>0.28000000000000003</v>
      </c>
      <c r="M130" s="266" t="s">
        <v>188</v>
      </c>
      <c r="N130" s="266" t="s">
        <v>188</v>
      </c>
      <c r="O130" s="266">
        <v>0.01</v>
      </c>
      <c r="P130" s="266">
        <v>0</v>
      </c>
      <c r="Q130" s="266">
        <v>0.01</v>
      </c>
      <c r="R130" s="266">
        <v>0</v>
      </c>
      <c r="S130" s="266">
        <v>0</v>
      </c>
      <c r="T130" s="266">
        <v>0.01</v>
      </c>
      <c r="U130" s="266" t="s">
        <v>188</v>
      </c>
      <c r="V130" s="266" t="s">
        <v>188</v>
      </c>
      <c r="W130" s="266">
        <v>0.01</v>
      </c>
      <c r="X130" s="266">
        <v>0.02</v>
      </c>
      <c r="Y130" s="266">
        <v>0</v>
      </c>
      <c r="Z130" s="266">
        <v>0.01</v>
      </c>
      <c r="AA130" s="266">
        <v>0</v>
      </c>
      <c r="AB130" s="266">
        <v>0</v>
      </c>
      <c r="AC130" s="266">
        <v>0</v>
      </c>
      <c r="AD130" s="266" t="s">
        <v>188</v>
      </c>
      <c r="AE130" s="266">
        <v>0</v>
      </c>
      <c r="AF130" s="266" t="s">
        <v>188</v>
      </c>
      <c r="AG130" s="266">
        <v>0</v>
      </c>
      <c r="AH130" s="266" t="s">
        <v>188</v>
      </c>
      <c r="AI130" s="266" t="s">
        <v>188</v>
      </c>
      <c r="AJ130" s="266" t="s">
        <v>188</v>
      </c>
      <c r="AK130" s="266">
        <v>0</v>
      </c>
      <c r="AL130" s="266">
        <v>0.01</v>
      </c>
      <c r="AM130" s="266" t="s">
        <v>188</v>
      </c>
      <c r="AN130" s="274">
        <v>0</v>
      </c>
      <c r="AO130" s="286"/>
      <c r="AP130" s="266">
        <v>66.87</v>
      </c>
      <c r="AQ130" s="266" t="s">
        <v>188</v>
      </c>
      <c r="AR130" s="266">
        <v>1.49</v>
      </c>
      <c r="AS130" s="266">
        <v>0.59</v>
      </c>
      <c r="AT130" s="266">
        <v>73.709999999999994</v>
      </c>
      <c r="AU130" s="266" t="s">
        <v>188</v>
      </c>
      <c r="AV130" s="266">
        <v>89.46</v>
      </c>
      <c r="AW130" s="266">
        <v>43.1</v>
      </c>
      <c r="AX130" s="266">
        <v>0.89</v>
      </c>
      <c r="AY130" s="266">
        <v>2246.9699999999998</v>
      </c>
      <c r="AZ130" s="266">
        <v>427.7</v>
      </c>
      <c r="BA130" s="266">
        <v>864.61</v>
      </c>
      <c r="BB130" s="274">
        <v>44.29</v>
      </c>
    </row>
    <row r="131" spans="1:54" s="263" customFormat="1">
      <c r="A131" s="265" t="s">
        <v>224</v>
      </c>
      <c r="B131" s="265">
        <v>8</v>
      </c>
      <c r="C131" s="265">
        <v>2</v>
      </c>
      <c r="D131" s="265">
        <v>2</v>
      </c>
      <c r="E131" s="264" t="s">
        <v>300</v>
      </c>
      <c r="F131" s="307" t="s">
        <v>327</v>
      </c>
      <c r="G131" s="266" t="s">
        <v>188</v>
      </c>
      <c r="H131" s="266">
        <v>1.68</v>
      </c>
      <c r="I131" s="266">
        <v>0.41</v>
      </c>
      <c r="J131" s="266" t="s">
        <v>188</v>
      </c>
      <c r="K131" s="266">
        <v>0.04</v>
      </c>
      <c r="L131" s="266">
        <v>0.28000000000000003</v>
      </c>
      <c r="M131" s="266" t="s">
        <v>188</v>
      </c>
      <c r="N131" s="266" t="s">
        <v>188</v>
      </c>
      <c r="O131" s="266">
        <v>0.01</v>
      </c>
      <c r="P131" s="266">
        <v>0</v>
      </c>
      <c r="Q131" s="266">
        <v>0.01</v>
      </c>
      <c r="R131" s="266">
        <v>0</v>
      </c>
      <c r="S131" s="266" t="s">
        <v>188</v>
      </c>
      <c r="T131" s="266">
        <v>0.01</v>
      </c>
      <c r="U131" s="266" t="s">
        <v>188</v>
      </c>
      <c r="V131" s="266" t="s">
        <v>188</v>
      </c>
      <c r="W131" s="266">
        <v>0.01</v>
      </c>
      <c r="X131" s="266">
        <v>0.03</v>
      </c>
      <c r="Y131" s="266">
        <v>0</v>
      </c>
      <c r="Z131" s="266">
        <v>0.02</v>
      </c>
      <c r="AA131" s="266">
        <v>0</v>
      </c>
      <c r="AB131" s="266">
        <v>0</v>
      </c>
      <c r="AC131" s="266">
        <v>0</v>
      </c>
      <c r="AD131" s="266" t="s">
        <v>188</v>
      </c>
      <c r="AE131" s="266">
        <v>0</v>
      </c>
      <c r="AF131" s="266" t="s">
        <v>188</v>
      </c>
      <c r="AG131" s="266">
        <v>0</v>
      </c>
      <c r="AH131" s="266" t="s">
        <v>188</v>
      </c>
      <c r="AI131" s="266" t="s">
        <v>188</v>
      </c>
      <c r="AJ131" s="266" t="s">
        <v>188</v>
      </c>
      <c r="AK131" s="266">
        <v>0</v>
      </c>
      <c r="AL131" s="266">
        <v>0.01</v>
      </c>
      <c r="AM131" s="266" t="s">
        <v>188</v>
      </c>
      <c r="AN131" s="274">
        <v>0</v>
      </c>
      <c r="AO131" s="286"/>
      <c r="AP131" s="266">
        <v>34.26</v>
      </c>
      <c r="AQ131" s="266" t="s">
        <v>188</v>
      </c>
      <c r="AR131" s="266">
        <v>0.89</v>
      </c>
      <c r="AS131" s="266">
        <v>0.3</v>
      </c>
      <c r="AT131" s="266">
        <v>40.75</v>
      </c>
      <c r="AU131" s="266">
        <v>0.59</v>
      </c>
      <c r="AV131" s="266">
        <v>47.84</v>
      </c>
      <c r="AW131" s="266">
        <v>23.33</v>
      </c>
      <c r="AX131" s="266">
        <v>0.59</v>
      </c>
      <c r="AY131" s="266">
        <v>1175.5999999999999</v>
      </c>
      <c r="AZ131" s="266">
        <v>231.52</v>
      </c>
      <c r="BA131" s="266">
        <v>511.47</v>
      </c>
      <c r="BB131" s="274">
        <v>25.69</v>
      </c>
    </row>
    <row r="132" spans="1:54" s="232" customFormat="1">
      <c r="A132" s="268" t="s">
        <v>224</v>
      </c>
      <c r="B132" s="268">
        <v>8</v>
      </c>
      <c r="C132" s="268">
        <v>3</v>
      </c>
      <c r="D132" s="268">
        <v>2</v>
      </c>
      <c r="E132" s="267" t="s">
        <v>300</v>
      </c>
      <c r="F132" s="308" t="s">
        <v>328</v>
      </c>
      <c r="G132" s="269" t="s">
        <v>188</v>
      </c>
      <c r="H132" s="269">
        <v>1.95</v>
      </c>
      <c r="I132" s="269">
        <v>0.43</v>
      </c>
      <c r="J132" s="269" t="s">
        <v>188</v>
      </c>
      <c r="K132" s="269">
        <v>0.05</v>
      </c>
      <c r="L132" s="269">
        <v>0.26</v>
      </c>
      <c r="M132" s="269" t="s">
        <v>188</v>
      </c>
      <c r="N132" s="269" t="s">
        <v>188</v>
      </c>
      <c r="O132" s="269">
        <v>0.01</v>
      </c>
      <c r="P132" s="269">
        <v>0</v>
      </c>
      <c r="Q132" s="269">
        <v>0.01</v>
      </c>
      <c r="R132" s="269">
        <v>0.01</v>
      </c>
      <c r="S132" s="269">
        <v>0.01</v>
      </c>
      <c r="T132" s="269">
        <v>0.01</v>
      </c>
      <c r="U132" s="269" t="s">
        <v>188</v>
      </c>
      <c r="V132" s="269" t="s">
        <v>188</v>
      </c>
      <c r="W132" s="269">
        <v>0.01</v>
      </c>
      <c r="X132" s="269">
        <v>0.03</v>
      </c>
      <c r="Y132" s="269">
        <v>0</v>
      </c>
      <c r="Z132" s="269">
        <v>0.02</v>
      </c>
      <c r="AA132" s="269">
        <v>0</v>
      </c>
      <c r="AB132" s="269">
        <v>0</v>
      </c>
      <c r="AC132" s="269">
        <v>0</v>
      </c>
      <c r="AD132" s="269" t="s">
        <v>188</v>
      </c>
      <c r="AE132" s="269">
        <v>0</v>
      </c>
      <c r="AF132" s="269" t="s">
        <v>188</v>
      </c>
      <c r="AG132" s="269">
        <v>0</v>
      </c>
      <c r="AH132" s="269" t="s">
        <v>188</v>
      </c>
      <c r="AI132" s="269">
        <v>0</v>
      </c>
      <c r="AJ132" s="269" t="s">
        <v>188</v>
      </c>
      <c r="AK132" s="269">
        <v>0</v>
      </c>
      <c r="AL132" s="269">
        <v>0.02</v>
      </c>
      <c r="AM132" s="269" t="s">
        <v>188</v>
      </c>
      <c r="AN132" s="335">
        <v>0.01</v>
      </c>
      <c r="AO132" s="309"/>
      <c r="AP132" s="269">
        <v>33.75</v>
      </c>
      <c r="AQ132" s="269" t="s">
        <v>188</v>
      </c>
      <c r="AR132" s="269">
        <v>0.9</v>
      </c>
      <c r="AS132" s="269">
        <v>0.3</v>
      </c>
      <c r="AT132" s="269">
        <v>45.7</v>
      </c>
      <c r="AU132" s="269">
        <v>2.39</v>
      </c>
      <c r="AV132" s="269">
        <v>47.79</v>
      </c>
      <c r="AW132" s="269">
        <v>23.3</v>
      </c>
      <c r="AX132" s="269">
        <v>0.6</v>
      </c>
      <c r="AY132" s="269">
        <v>1174.8399999999999</v>
      </c>
      <c r="AZ132" s="269">
        <v>235.39</v>
      </c>
      <c r="BA132" s="269">
        <v>502.44</v>
      </c>
      <c r="BB132" s="335">
        <v>32.86</v>
      </c>
    </row>
    <row r="133" spans="1:54" s="263" customFormat="1">
      <c r="A133" s="265"/>
      <c r="B133" s="265"/>
      <c r="C133" s="265"/>
      <c r="D133" s="265"/>
      <c r="E133" s="264"/>
      <c r="F133" s="310" t="s">
        <v>183</v>
      </c>
      <c r="G133" s="270" t="str">
        <f>IF(ISERROR(AVERAGE(G130:G132)), "DL", AVERAGE(G130:G132))</f>
        <v>DL</v>
      </c>
      <c r="H133" s="270">
        <f t="shared" ref="H133:AN133" si="108">IF(ISERROR(AVERAGE(H130:H132)), "DL", AVERAGE(H130:H132))</f>
        <v>1.8133333333333335</v>
      </c>
      <c r="I133" s="270">
        <f t="shared" si="108"/>
        <v>0.42</v>
      </c>
      <c r="J133" s="270" t="str">
        <f t="shared" si="108"/>
        <v>DL</v>
      </c>
      <c r="K133" s="270">
        <f t="shared" si="108"/>
        <v>4.6666666666666669E-2</v>
      </c>
      <c r="L133" s="270">
        <f t="shared" si="108"/>
        <v>0.27333333333333337</v>
      </c>
      <c r="M133" s="270" t="str">
        <f t="shared" si="108"/>
        <v>DL</v>
      </c>
      <c r="N133" s="270" t="str">
        <f t="shared" si="108"/>
        <v>DL</v>
      </c>
      <c r="O133" s="270">
        <f t="shared" si="108"/>
        <v>0.01</v>
      </c>
      <c r="P133" s="270">
        <f t="shared" si="108"/>
        <v>0</v>
      </c>
      <c r="Q133" s="270">
        <f t="shared" si="108"/>
        <v>0.01</v>
      </c>
      <c r="R133" s="270">
        <f t="shared" si="108"/>
        <v>3.3333333333333335E-3</v>
      </c>
      <c r="S133" s="270">
        <f t="shared" si="108"/>
        <v>5.0000000000000001E-3</v>
      </c>
      <c r="T133" s="270">
        <f t="shared" si="108"/>
        <v>0.01</v>
      </c>
      <c r="U133" s="270" t="str">
        <f t="shared" si="108"/>
        <v>DL</v>
      </c>
      <c r="V133" s="270" t="str">
        <f t="shared" si="108"/>
        <v>DL</v>
      </c>
      <c r="W133" s="270">
        <f t="shared" si="108"/>
        <v>0.01</v>
      </c>
      <c r="X133" s="270">
        <f t="shared" si="108"/>
        <v>2.6666666666666668E-2</v>
      </c>
      <c r="Y133" s="270">
        <f t="shared" si="108"/>
        <v>0</v>
      </c>
      <c r="Z133" s="270">
        <f t="shared" si="108"/>
        <v>1.6666666666666666E-2</v>
      </c>
      <c r="AA133" s="270">
        <f t="shared" si="108"/>
        <v>0</v>
      </c>
      <c r="AB133" s="270">
        <f t="shared" si="108"/>
        <v>0</v>
      </c>
      <c r="AC133" s="270">
        <f t="shared" si="108"/>
        <v>0</v>
      </c>
      <c r="AD133" s="270" t="str">
        <f t="shared" si="108"/>
        <v>DL</v>
      </c>
      <c r="AE133" s="270">
        <f t="shared" si="108"/>
        <v>0</v>
      </c>
      <c r="AF133" s="270" t="str">
        <f t="shared" si="108"/>
        <v>DL</v>
      </c>
      <c r="AG133" s="270">
        <f t="shared" si="108"/>
        <v>0</v>
      </c>
      <c r="AH133" s="270" t="str">
        <f t="shared" si="108"/>
        <v>DL</v>
      </c>
      <c r="AI133" s="270">
        <f t="shared" si="108"/>
        <v>0</v>
      </c>
      <c r="AJ133" s="270" t="str">
        <f t="shared" si="108"/>
        <v>DL</v>
      </c>
      <c r="AK133" s="270">
        <f t="shared" si="108"/>
        <v>0</v>
      </c>
      <c r="AL133" s="270">
        <f t="shared" si="108"/>
        <v>1.3333333333333334E-2</v>
      </c>
      <c r="AM133" s="270" t="str">
        <f t="shared" si="108"/>
        <v>DL</v>
      </c>
      <c r="AN133" s="273">
        <f t="shared" si="108"/>
        <v>3.3333333333333335E-3</v>
      </c>
      <c r="AO133" s="287"/>
      <c r="AP133" s="270">
        <f t="shared" ref="AP133:BB133" si="109">IF(ISERROR(AVERAGE(AP130:AP132)), "DL", AVERAGE(AP130:AP132))</f>
        <v>44.96</v>
      </c>
      <c r="AQ133" s="270" t="str">
        <f t="shared" si="109"/>
        <v>DL</v>
      </c>
      <c r="AR133" s="270">
        <f t="shared" si="109"/>
        <v>1.0933333333333333</v>
      </c>
      <c r="AS133" s="270">
        <f t="shared" si="109"/>
        <v>0.39666666666666667</v>
      </c>
      <c r="AT133" s="270">
        <f t="shared" si="109"/>
        <v>53.386666666666663</v>
      </c>
      <c r="AU133" s="270">
        <f t="shared" si="109"/>
        <v>1.49</v>
      </c>
      <c r="AV133" s="270">
        <f t="shared" si="109"/>
        <v>61.696666666666665</v>
      </c>
      <c r="AW133" s="270">
        <f t="shared" si="109"/>
        <v>29.91</v>
      </c>
      <c r="AX133" s="270">
        <f t="shared" si="109"/>
        <v>0.69333333333333336</v>
      </c>
      <c r="AY133" s="270">
        <f t="shared" si="109"/>
        <v>1532.47</v>
      </c>
      <c r="AZ133" s="270">
        <f t="shared" si="109"/>
        <v>298.20333333333332</v>
      </c>
      <c r="BA133" s="270">
        <f t="shared" si="109"/>
        <v>626.17333333333329</v>
      </c>
      <c r="BB133" s="273">
        <f t="shared" si="109"/>
        <v>34.28</v>
      </c>
    </row>
    <row r="134" spans="1:54" s="263" customFormat="1">
      <c r="A134" s="265"/>
      <c r="B134" s="265"/>
      <c r="C134" s="265"/>
      <c r="D134" s="265"/>
      <c r="E134" s="264"/>
      <c r="F134" s="311" t="s">
        <v>184</v>
      </c>
      <c r="G134" s="266" t="str">
        <f>IF(ISERROR(STDEV(G130:G132)), "-", STDEV(G130:G132))</f>
        <v>-</v>
      </c>
      <c r="H134" s="266">
        <f t="shared" ref="H134:AN134" si="110">IF(ISERROR(STDEV(H130:H132)), "-", STDEV(H130:H132))</f>
        <v>0.13503086067019399</v>
      </c>
      <c r="I134" s="266">
        <f t="shared" si="110"/>
        <v>1.0000000000000009E-2</v>
      </c>
      <c r="J134" s="266" t="str">
        <f t="shared" si="110"/>
        <v>-</v>
      </c>
      <c r="K134" s="266">
        <f t="shared" si="110"/>
        <v>5.773502691896258E-3</v>
      </c>
      <c r="L134" s="266">
        <f t="shared" si="110"/>
        <v>1.1547005383792526E-2</v>
      </c>
      <c r="M134" s="266" t="str">
        <f t="shared" si="110"/>
        <v>-</v>
      </c>
      <c r="N134" s="266" t="str">
        <f t="shared" si="110"/>
        <v>-</v>
      </c>
      <c r="O134" s="266">
        <f t="shared" si="110"/>
        <v>0</v>
      </c>
      <c r="P134" s="266">
        <f t="shared" si="110"/>
        <v>0</v>
      </c>
      <c r="Q134" s="266">
        <f t="shared" si="110"/>
        <v>0</v>
      </c>
      <c r="R134" s="266">
        <f t="shared" si="110"/>
        <v>5.773502691896258E-3</v>
      </c>
      <c r="S134" s="266">
        <f t="shared" si="110"/>
        <v>7.0710678118654753E-3</v>
      </c>
      <c r="T134" s="266">
        <f t="shared" si="110"/>
        <v>0</v>
      </c>
      <c r="U134" s="266" t="str">
        <f t="shared" si="110"/>
        <v>-</v>
      </c>
      <c r="V134" s="266" t="str">
        <f t="shared" si="110"/>
        <v>-</v>
      </c>
      <c r="W134" s="266">
        <f t="shared" si="110"/>
        <v>0</v>
      </c>
      <c r="X134" s="266">
        <f t="shared" si="110"/>
        <v>5.7735026918962398E-3</v>
      </c>
      <c r="Y134" s="266">
        <f t="shared" si="110"/>
        <v>0</v>
      </c>
      <c r="Z134" s="266">
        <f t="shared" si="110"/>
        <v>5.7735026918962493E-3</v>
      </c>
      <c r="AA134" s="266">
        <f t="shared" si="110"/>
        <v>0</v>
      </c>
      <c r="AB134" s="266">
        <f t="shared" si="110"/>
        <v>0</v>
      </c>
      <c r="AC134" s="266">
        <f t="shared" si="110"/>
        <v>0</v>
      </c>
      <c r="AD134" s="266" t="str">
        <f t="shared" si="110"/>
        <v>-</v>
      </c>
      <c r="AE134" s="266">
        <f t="shared" si="110"/>
        <v>0</v>
      </c>
      <c r="AF134" s="266" t="str">
        <f t="shared" si="110"/>
        <v>-</v>
      </c>
      <c r="AG134" s="266">
        <f t="shared" si="110"/>
        <v>0</v>
      </c>
      <c r="AH134" s="266" t="str">
        <f t="shared" si="110"/>
        <v>-</v>
      </c>
      <c r="AI134" s="266" t="str">
        <f t="shared" si="110"/>
        <v>-</v>
      </c>
      <c r="AJ134" s="266" t="str">
        <f t="shared" si="110"/>
        <v>-</v>
      </c>
      <c r="AK134" s="266">
        <f t="shared" si="110"/>
        <v>0</v>
      </c>
      <c r="AL134" s="266">
        <f t="shared" si="110"/>
        <v>5.7735026918962588E-3</v>
      </c>
      <c r="AM134" s="266" t="str">
        <f t="shared" si="110"/>
        <v>-</v>
      </c>
      <c r="AN134" s="274">
        <f t="shared" si="110"/>
        <v>5.773502691896258E-3</v>
      </c>
      <c r="AO134" s="288"/>
      <c r="AP134" s="266">
        <f t="shared" ref="AP134:BB134" si="111">IF(ISERROR(STDEV(AP130:AP132)), "-", STDEV(AP130:AP132))</f>
        <v>18.976329992914867</v>
      </c>
      <c r="AQ134" s="266" t="str">
        <f t="shared" si="111"/>
        <v>-</v>
      </c>
      <c r="AR134" s="266">
        <f t="shared" si="111"/>
        <v>0.34355979586286528</v>
      </c>
      <c r="AS134" s="266">
        <f t="shared" si="111"/>
        <v>0.16743157806499137</v>
      </c>
      <c r="AT134" s="266">
        <f t="shared" si="111"/>
        <v>17.773689356274158</v>
      </c>
      <c r="AU134" s="266">
        <f t="shared" si="111"/>
        <v>1.2727922061357855</v>
      </c>
      <c r="AV134" s="266">
        <f t="shared" si="111"/>
        <v>24.043764957538013</v>
      </c>
      <c r="AW134" s="266">
        <f t="shared" si="111"/>
        <v>11.42288492457137</v>
      </c>
      <c r="AX134" s="266">
        <f t="shared" si="111"/>
        <v>0.17039170558842717</v>
      </c>
      <c r="AY134" s="266">
        <f t="shared" si="111"/>
        <v>618.77526768609596</v>
      </c>
      <c r="AZ134" s="266">
        <f t="shared" si="111"/>
        <v>112.16409511663396</v>
      </c>
      <c r="BA134" s="266">
        <f t="shared" si="111"/>
        <v>206.54156538898718</v>
      </c>
      <c r="BB134" s="274">
        <f t="shared" si="111"/>
        <v>9.3809541092577629</v>
      </c>
    </row>
    <row r="135" spans="1:54" s="263" customFormat="1">
      <c r="A135" s="265"/>
      <c r="B135" s="265"/>
      <c r="C135" s="265"/>
      <c r="D135" s="265"/>
      <c r="E135" s="264"/>
      <c r="F135" s="311" t="s">
        <v>186</v>
      </c>
      <c r="G135" s="266" t="str">
        <f>IF(ISERROR(G134/SQRT(2)), "-", G134/SQRT(2))</f>
        <v>-</v>
      </c>
      <c r="H135" s="266">
        <f t="shared" ref="H135:AN135" si="112">IF(ISERROR(H134/SQRT(2)), "-", H134/SQRT(2))</f>
        <v>9.5481237249350037E-2</v>
      </c>
      <c r="I135" s="266">
        <f t="shared" si="112"/>
        <v>7.0710678118654814E-3</v>
      </c>
      <c r="J135" s="266" t="str">
        <f t="shared" si="112"/>
        <v>-</v>
      </c>
      <c r="K135" s="266">
        <f t="shared" si="112"/>
        <v>4.0824829046386298E-3</v>
      </c>
      <c r="L135" s="266">
        <f t="shared" si="112"/>
        <v>8.1649658092772682E-3</v>
      </c>
      <c r="M135" s="266" t="str">
        <f t="shared" si="112"/>
        <v>-</v>
      </c>
      <c r="N135" s="266" t="str">
        <f t="shared" si="112"/>
        <v>-</v>
      </c>
      <c r="O135" s="266">
        <f t="shared" si="112"/>
        <v>0</v>
      </c>
      <c r="P135" s="266">
        <f t="shared" si="112"/>
        <v>0</v>
      </c>
      <c r="Q135" s="266">
        <f t="shared" si="112"/>
        <v>0</v>
      </c>
      <c r="R135" s="266">
        <f t="shared" si="112"/>
        <v>4.0824829046386298E-3</v>
      </c>
      <c r="S135" s="266">
        <f t="shared" si="112"/>
        <v>5.0000000000000001E-3</v>
      </c>
      <c r="T135" s="266">
        <f t="shared" si="112"/>
        <v>0</v>
      </c>
      <c r="U135" s="266" t="str">
        <f t="shared" si="112"/>
        <v>-</v>
      </c>
      <c r="V135" s="266" t="str">
        <f t="shared" si="112"/>
        <v>-</v>
      </c>
      <c r="W135" s="266">
        <f t="shared" si="112"/>
        <v>0</v>
      </c>
      <c r="X135" s="266">
        <f t="shared" si="112"/>
        <v>4.0824829046386176E-3</v>
      </c>
      <c r="Y135" s="266">
        <f t="shared" si="112"/>
        <v>0</v>
      </c>
      <c r="Z135" s="266">
        <f t="shared" si="112"/>
        <v>4.0824829046386237E-3</v>
      </c>
      <c r="AA135" s="266">
        <f t="shared" si="112"/>
        <v>0</v>
      </c>
      <c r="AB135" s="266">
        <f t="shared" si="112"/>
        <v>0</v>
      </c>
      <c r="AC135" s="266">
        <f t="shared" si="112"/>
        <v>0</v>
      </c>
      <c r="AD135" s="266" t="str">
        <f t="shared" si="112"/>
        <v>-</v>
      </c>
      <c r="AE135" s="266">
        <f t="shared" si="112"/>
        <v>0</v>
      </c>
      <c r="AF135" s="266" t="str">
        <f t="shared" si="112"/>
        <v>-</v>
      </c>
      <c r="AG135" s="266">
        <f t="shared" si="112"/>
        <v>0</v>
      </c>
      <c r="AH135" s="266" t="str">
        <f t="shared" si="112"/>
        <v>-</v>
      </c>
      <c r="AI135" s="266" t="str">
        <f t="shared" si="112"/>
        <v>-</v>
      </c>
      <c r="AJ135" s="266" t="str">
        <f t="shared" si="112"/>
        <v>-</v>
      </c>
      <c r="AK135" s="266">
        <f t="shared" si="112"/>
        <v>0</v>
      </c>
      <c r="AL135" s="266">
        <f t="shared" si="112"/>
        <v>4.0824829046386306E-3</v>
      </c>
      <c r="AM135" s="266" t="str">
        <f t="shared" si="112"/>
        <v>-</v>
      </c>
      <c r="AN135" s="274">
        <f t="shared" si="112"/>
        <v>4.0824829046386298E-3</v>
      </c>
      <c r="AO135" s="288"/>
      <c r="AP135" s="266">
        <f t="shared" ref="AP135:BB135" si="113">IF(ISERROR(AP134/SQRT(2)), "-", AP134/SQRT(2))</f>
        <v>13.418291620023771</v>
      </c>
      <c r="AQ135" s="266" t="str">
        <f t="shared" si="113"/>
        <v>-</v>
      </c>
      <c r="AR135" s="266">
        <f t="shared" si="113"/>
        <v>0.242933461397698</v>
      </c>
      <c r="AS135" s="266">
        <f t="shared" si="113"/>
        <v>0.11839200423452019</v>
      </c>
      <c r="AT135" s="266">
        <f t="shared" si="113"/>
        <v>12.567896270524619</v>
      </c>
      <c r="AU135" s="266">
        <f t="shared" si="113"/>
        <v>0.89999999999999991</v>
      </c>
      <c r="AV135" s="266">
        <f t="shared" si="113"/>
        <v>17.00150924673061</v>
      </c>
      <c r="AW135" s="266">
        <f t="shared" si="113"/>
        <v>8.0771993908780004</v>
      </c>
      <c r="AX135" s="266">
        <f t="shared" si="113"/>
        <v>0.12048513047951859</v>
      </c>
      <c r="AY135" s="266">
        <f t="shared" si="113"/>
        <v>437.5401878113596</v>
      </c>
      <c r="AZ135" s="266">
        <f t="shared" si="113"/>
        <v>79.311992262624784</v>
      </c>
      <c r="BA135" s="266">
        <f t="shared" si="113"/>
        <v>146.04694148343754</v>
      </c>
      <c r="BB135" s="274">
        <f t="shared" si="113"/>
        <v>6.6333362646559726</v>
      </c>
    </row>
    <row r="136" spans="1:54" s="263" customFormat="1">
      <c r="A136" s="265"/>
      <c r="B136" s="265"/>
      <c r="C136" s="265"/>
      <c r="D136" s="265"/>
      <c r="E136" s="264"/>
      <c r="F136" s="307"/>
      <c r="G136" s="266"/>
      <c r="H136" s="266"/>
      <c r="I136" s="266"/>
      <c r="J136" s="266"/>
      <c r="K136" s="266"/>
      <c r="L136" s="266"/>
      <c r="M136" s="266"/>
      <c r="N136" s="266"/>
      <c r="O136" s="266"/>
      <c r="P136" s="266"/>
      <c r="Q136" s="266"/>
      <c r="R136" s="266"/>
      <c r="S136" s="266"/>
      <c r="T136" s="266"/>
      <c r="U136" s="266"/>
      <c r="V136" s="266"/>
      <c r="W136" s="266"/>
      <c r="X136" s="266"/>
      <c r="Y136" s="266"/>
      <c r="Z136" s="266"/>
      <c r="AA136" s="266"/>
      <c r="AB136" s="266"/>
      <c r="AC136" s="266"/>
      <c r="AD136" s="266"/>
      <c r="AE136" s="266"/>
      <c r="AF136" s="266"/>
      <c r="AG136" s="266"/>
      <c r="AH136" s="266"/>
      <c r="AI136" s="266"/>
      <c r="AJ136" s="266"/>
      <c r="AK136" s="266"/>
      <c r="AL136" s="266"/>
      <c r="AM136" s="266"/>
      <c r="AN136" s="274"/>
      <c r="AO136" s="286"/>
      <c r="AP136" s="266"/>
      <c r="AQ136" s="266"/>
      <c r="AR136" s="266"/>
      <c r="AS136" s="266"/>
      <c r="AT136" s="266"/>
      <c r="AU136" s="266"/>
      <c r="AV136" s="266"/>
      <c r="AW136" s="266"/>
      <c r="AX136" s="266"/>
      <c r="AY136" s="266"/>
      <c r="AZ136" s="266"/>
      <c r="BA136" s="266"/>
      <c r="BB136" s="274"/>
    </row>
    <row r="137" spans="1:54" s="263" customFormat="1">
      <c r="A137" s="265" t="s">
        <v>225</v>
      </c>
      <c r="B137" s="265">
        <v>9</v>
      </c>
      <c r="C137" s="265">
        <v>1</v>
      </c>
      <c r="D137" s="265">
        <v>2</v>
      </c>
      <c r="E137" s="264" t="s">
        <v>300</v>
      </c>
      <c r="F137" s="307" t="s">
        <v>329</v>
      </c>
      <c r="G137" s="266" t="s">
        <v>188</v>
      </c>
      <c r="H137" s="266">
        <v>1.1599999999999999</v>
      </c>
      <c r="I137" s="266">
        <v>0.1</v>
      </c>
      <c r="J137" s="266" t="s">
        <v>188</v>
      </c>
      <c r="K137" s="266">
        <v>0.03</v>
      </c>
      <c r="L137" s="266">
        <v>0.47</v>
      </c>
      <c r="M137" s="266" t="s">
        <v>188</v>
      </c>
      <c r="N137" s="266">
        <v>0.38</v>
      </c>
      <c r="O137" s="266">
        <v>0</v>
      </c>
      <c r="P137" s="266" t="s">
        <v>188</v>
      </c>
      <c r="Q137" s="266">
        <v>0</v>
      </c>
      <c r="R137" s="266">
        <v>0</v>
      </c>
      <c r="S137" s="266">
        <v>0</v>
      </c>
      <c r="T137" s="266">
        <v>0</v>
      </c>
      <c r="U137" s="266" t="s">
        <v>188</v>
      </c>
      <c r="V137" s="266" t="s">
        <v>188</v>
      </c>
      <c r="W137" s="266">
        <v>0.01</v>
      </c>
      <c r="X137" s="266" t="s">
        <v>188</v>
      </c>
      <c r="Y137" s="266" t="s">
        <v>188</v>
      </c>
      <c r="Z137" s="266" t="s">
        <v>188</v>
      </c>
      <c r="AA137" s="266" t="s">
        <v>188</v>
      </c>
      <c r="AB137" s="266">
        <v>0</v>
      </c>
      <c r="AC137" s="266">
        <v>0</v>
      </c>
      <c r="AD137" s="266" t="s">
        <v>188</v>
      </c>
      <c r="AE137" s="266" t="s">
        <v>188</v>
      </c>
      <c r="AF137" s="266" t="s">
        <v>188</v>
      </c>
      <c r="AG137" s="266" t="s">
        <v>188</v>
      </c>
      <c r="AH137" s="266" t="s">
        <v>188</v>
      </c>
      <c r="AI137" s="266" t="s">
        <v>188</v>
      </c>
      <c r="AJ137" s="266" t="s">
        <v>188</v>
      </c>
      <c r="AK137" s="266" t="s">
        <v>188</v>
      </c>
      <c r="AL137" s="266">
        <v>0.02</v>
      </c>
      <c r="AM137" s="266" t="s">
        <v>188</v>
      </c>
      <c r="AN137" s="274">
        <v>0</v>
      </c>
      <c r="AO137" s="286"/>
      <c r="AP137" s="266">
        <v>27.76</v>
      </c>
      <c r="AQ137" s="266" t="s">
        <v>188</v>
      </c>
      <c r="AR137" s="266">
        <v>0.91</v>
      </c>
      <c r="AS137" s="266">
        <v>0.3</v>
      </c>
      <c r="AT137" s="266">
        <v>37.42</v>
      </c>
      <c r="AU137" s="266" t="s">
        <v>188</v>
      </c>
      <c r="AV137" s="266">
        <v>50.09</v>
      </c>
      <c r="AW137" s="266">
        <v>11.47</v>
      </c>
      <c r="AX137" s="266">
        <v>0.6</v>
      </c>
      <c r="AY137" s="266">
        <v>863.92</v>
      </c>
      <c r="AZ137" s="266">
        <v>197.95</v>
      </c>
      <c r="BA137" s="266">
        <v>316.24</v>
      </c>
      <c r="BB137" s="274">
        <v>25.95</v>
      </c>
    </row>
    <row r="138" spans="1:54" s="263" customFormat="1">
      <c r="A138" s="265" t="s">
        <v>225</v>
      </c>
      <c r="B138" s="265">
        <v>9</v>
      </c>
      <c r="C138" s="265">
        <v>2</v>
      </c>
      <c r="D138" s="265">
        <v>2</v>
      </c>
      <c r="E138" s="264" t="s">
        <v>300</v>
      </c>
      <c r="F138" s="307" t="s">
        <v>330</v>
      </c>
      <c r="G138" s="266" t="s">
        <v>188</v>
      </c>
      <c r="H138" s="266">
        <v>1.49</v>
      </c>
      <c r="I138" s="266">
        <v>0.06</v>
      </c>
      <c r="J138" s="266" t="s">
        <v>188</v>
      </c>
      <c r="K138" s="266">
        <v>0.03</v>
      </c>
      <c r="L138" s="266">
        <v>0.48</v>
      </c>
      <c r="M138" s="266" t="s">
        <v>188</v>
      </c>
      <c r="N138" s="266">
        <v>0.41</v>
      </c>
      <c r="O138" s="266">
        <v>0</v>
      </c>
      <c r="P138" s="266" t="s">
        <v>188</v>
      </c>
      <c r="Q138" s="266" t="s">
        <v>188</v>
      </c>
      <c r="R138" s="266">
        <v>0</v>
      </c>
      <c r="S138" s="266" t="s">
        <v>188</v>
      </c>
      <c r="T138" s="266">
        <v>0.01</v>
      </c>
      <c r="U138" s="266" t="s">
        <v>188</v>
      </c>
      <c r="V138" s="266" t="s">
        <v>188</v>
      </c>
      <c r="W138" s="266">
        <v>0</v>
      </c>
      <c r="X138" s="266" t="s">
        <v>188</v>
      </c>
      <c r="Y138" s="266" t="s">
        <v>188</v>
      </c>
      <c r="Z138" s="266" t="s">
        <v>188</v>
      </c>
      <c r="AA138" s="266" t="s">
        <v>188</v>
      </c>
      <c r="AB138" s="266">
        <v>0</v>
      </c>
      <c r="AC138" s="266" t="s">
        <v>188</v>
      </c>
      <c r="AD138" s="266" t="s">
        <v>188</v>
      </c>
      <c r="AE138" s="266" t="s">
        <v>188</v>
      </c>
      <c r="AF138" s="266" t="s">
        <v>188</v>
      </c>
      <c r="AG138" s="266" t="s">
        <v>188</v>
      </c>
      <c r="AH138" s="266" t="s">
        <v>188</v>
      </c>
      <c r="AI138" s="266" t="s">
        <v>188</v>
      </c>
      <c r="AJ138" s="266" t="s">
        <v>188</v>
      </c>
      <c r="AK138" s="266" t="s">
        <v>188</v>
      </c>
      <c r="AL138" s="266" t="s">
        <v>188</v>
      </c>
      <c r="AM138" s="266" t="s">
        <v>188</v>
      </c>
      <c r="AN138" s="274" t="s">
        <v>188</v>
      </c>
      <c r="AO138" s="286"/>
      <c r="AP138" s="266">
        <v>20.43</v>
      </c>
      <c r="AQ138" s="266" t="s">
        <v>188</v>
      </c>
      <c r="AR138" s="266">
        <v>0.9</v>
      </c>
      <c r="AS138" s="266">
        <v>0.3</v>
      </c>
      <c r="AT138" s="266">
        <v>28.84</v>
      </c>
      <c r="AU138" s="266" t="s">
        <v>188</v>
      </c>
      <c r="AV138" s="266">
        <v>45.36</v>
      </c>
      <c r="AW138" s="266">
        <v>11.11</v>
      </c>
      <c r="AX138" s="266">
        <v>0.6</v>
      </c>
      <c r="AY138" s="266">
        <v>645.49</v>
      </c>
      <c r="AZ138" s="266">
        <v>150.47999999999999</v>
      </c>
      <c r="BA138" s="266">
        <v>241.5</v>
      </c>
      <c r="BB138" s="274">
        <v>29.74</v>
      </c>
    </row>
    <row r="139" spans="1:54" s="232" customFormat="1">
      <c r="A139" s="268" t="s">
        <v>225</v>
      </c>
      <c r="B139" s="268">
        <v>9</v>
      </c>
      <c r="C139" s="268">
        <v>3</v>
      </c>
      <c r="D139" s="268">
        <v>2</v>
      </c>
      <c r="E139" s="267" t="s">
        <v>300</v>
      </c>
      <c r="F139" s="308" t="s">
        <v>331</v>
      </c>
      <c r="G139" s="269">
        <v>0.01</v>
      </c>
      <c r="H139" s="269">
        <v>4.04</v>
      </c>
      <c r="I139" s="269">
        <v>0.21</v>
      </c>
      <c r="J139" s="269">
        <v>0.04</v>
      </c>
      <c r="K139" s="269">
        <v>0.04</v>
      </c>
      <c r="L139" s="269">
        <v>0.45</v>
      </c>
      <c r="M139" s="269" t="s">
        <v>188</v>
      </c>
      <c r="N139" s="269">
        <v>0.31</v>
      </c>
      <c r="O139" s="269">
        <v>0.02</v>
      </c>
      <c r="P139" s="269" t="s">
        <v>188</v>
      </c>
      <c r="Q139" s="269">
        <v>0</v>
      </c>
      <c r="R139" s="269">
        <v>0.06</v>
      </c>
      <c r="S139" s="269">
        <v>0.01</v>
      </c>
      <c r="T139" s="269">
        <v>0</v>
      </c>
      <c r="U139" s="269" t="s">
        <v>188</v>
      </c>
      <c r="V139" s="269" t="s">
        <v>188</v>
      </c>
      <c r="W139" s="269">
        <v>0.01</v>
      </c>
      <c r="X139" s="269">
        <v>0.02</v>
      </c>
      <c r="Y139" s="269">
        <v>0</v>
      </c>
      <c r="Z139" s="269">
        <v>0.01</v>
      </c>
      <c r="AA139" s="269">
        <v>0</v>
      </c>
      <c r="AB139" s="269">
        <v>0</v>
      </c>
      <c r="AC139" s="269">
        <v>0</v>
      </c>
      <c r="AD139" s="269" t="s">
        <v>188</v>
      </c>
      <c r="AE139" s="269">
        <v>0</v>
      </c>
      <c r="AF139" s="269" t="s">
        <v>188</v>
      </c>
      <c r="AG139" s="269" t="s">
        <v>188</v>
      </c>
      <c r="AH139" s="269" t="s">
        <v>188</v>
      </c>
      <c r="AI139" s="269">
        <v>0</v>
      </c>
      <c r="AJ139" s="269" t="s">
        <v>188</v>
      </c>
      <c r="AK139" s="269">
        <v>0</v>
      </c>
      <c r="AL139" s="269">
        <v>0.02</v>
      </c>
      <c r="AM139" s="269" t="s">
        <v>188</v>
      </c>
      <c r="AN139" s="335">
        <v>0</v>
      </c>
      <c r="AO139" s="309"/>
      <c r="AP139" s="269">
        <v>20.059999999999999</v>
      </c>
      <c r="AQ139" s="269">
        <v>6.29</v>
      </c>
      <c r="AR139" s="269">
        <v>0.6</v>
      </c>
      <c r="AS139" s="269">
        <v>0.3</v>
      </c>
      <c r="AT139" s="269">
        <v>29.64</v>
      </c>
      <c r="AU139" s="269">
        <v>0.3</v>
      </c>
      <c r="AV139" s="269">
        <v>162.87</v>
      </c>
      <c r="AW139" s="269">
        <v>6.89</v>
      </c>
      <c r="AX139" s="269">
        <v>3.29</v>
      </c>
      <c r="AY139" s="269">
        <v>634.13</v>
      </c>
      <c r="AZ139" s="269">
        <v>157.49</v>
      </c>
      <c r="BA139" s="269">
        <v>236.83</v>
      </c>
      <c r="BB139" s="335">
        <v>121.26</v>
      </c>
    </row>
    <row r="140" spans="1:54" s="263" customFormat="1">
      <c r="A140" s="265"/>
      <c r="B140" s="265"/>
      <c r="C140" s="265"/>
      <c r="D140" s="265"/>
      <c r="E140" s="264"/>
      <c r="F140" s="310" t="s">
        <v>183</v>
      </c>
      <c r="G140" s="270">
        <f>IF(ISERROR(AVERAGE(G137:G139)), "DL", AVERAGE(G137:G139))</f>
        <v>0.01</v>
      </c>
      <c r="H140" s="270">
        <f t="shared" ref="H140:AN140" si="114">IF(ISERROR(AVERAGE(H137:H139)), "DL", AVERAGE(H137:H139))</f>
        <v>2.23</v>
      </c>
      <c r="I140" s="270">
        <f t="shared" si="114"/>
        <v>0.12333333333333334</v>
      </c>
      <c r="J140" s="270">
        <f t="shared" si="114"/>
        <v>0.04</v>
      </c>
      <c r="K140" s="270">
        <f t="shared" si="114"/>
        <v>3.3333333333333333E-2</v>
      </c>
      <c r="L140" s="270">
        <f t="shared" si="114"/>
        <v>0.46666666666666662</v>
      </c>
      <c r="M140" s="270" t="str">
        <f t="shared" si="114"/>
        <v>DL</v>
      </c>
      <c r="N140" s="270">
        <f t="shared" si="114"/>
        <v>0.3666666666666667</v>
      </c>
      <c r="O140" s="270">
        <f t="shared" si="114"/>
        <v>6.6666666666666671E-3</v>
      </c>
      <c r="P140" s="270" t="str">
        <f t="shared" si="114"/>
        <v>DL</v>
      </c>
      <c r="Q140" s="270">
        <f t="shared" si="114"/>
        <v>0</v>
      </c>
      <c r="R140" s="270">
        <f t="shared" si="114"/>
        <v>0.02</v>
      </c>
      <c r="S140" s="270">
        <f t="shared" si="114"/>
        <v>5.0000000000000001E-3</v>
      </c>
      <c r="T140" s="270">
        <f t="shared" si="114"/>
        <v>3.3333333333333335E-3</v>
      </c>
      <c r="U140" s="270" t="str">
        <f t="shared" si="114"/>
        <v>DL</v>
      </c>
      <c r="V140" s="270" t="str">
        <f t="shared" si="114"/>
        <v>DL</v>
      </c>
      <c r="W140" s="270">
        <f t="shared" si="114"/>
        <v>6.6666666666666671E-3</v>
      </c>
      <c r="X140" s="270">
        <f t="shared" si="114"/>
        <v>0.02</v>
      </c>
      <c r="Y140" s="270">
        <f t="shared" si="114"/>
        <v>0</v>
      </c>
      <c r="Z140" s="270">
        <f t="shared" si="114"/>
        <v>0.01</v>
      </c>
      <c r="AA140" s="270">
        <f t="shared" si="114"/>
        <v>0</v>
      </c>
      <c r="AB140" s="270">
        <f t="shared" si="114"/>
        <v>0</v>
      </c>
      <c r="AC140" s="270">
        <f t="shared" si="114"/>
        <v>0</v>
      </c>
      <c r="AD140" s="270" t="str">
        <f t="shared" si="114"/>
        <v>DL</v>
      </c>
      <c r="AE140" s="270">
        <f t="shared" si="114"/>
        <v>0</v>
      </c>
      <c r="AF140" s="270" t="str">
        <f t="shared" si="114"/>
        <v>DL</v>
      </c>
      <c r="AG140" s="270" t="str">
        <f t="shared" si="114"/>
        <v>DL</v>
      </c>
      <c r="AH140" s="270" t="str">
        <f t="shared" si="114"/>
        <v>DL</v>
      </c>
      <c r="AI140" s="270">
        <f t="shared" si="114"/>
        <v>0</v>
      </c>
      <c r="AJ140" s="270" t="str">
        <f t="shared" si="114"/>
        <v>DL</v>
      </c>
      <c r="AK140" s="270">
        <f t="shared" si="114"/>
        <v>0</v>
      </c>
      <c r="AL140" s="270">
        <f t="shared" si="114"/>
        <v>0.02</v>
      </c>
      <c r="AM140" s="270" t="str">
        <f t="shared" si="114"/>
        <v>DL</v>
      </c>
      <c r="AN140" s="273">
        <f t="shared" si="114"/>
        <v>0</v>
      </c>
      <c r="AO140" s="287"/>
      <c r="AP140" s="270">
        <f t="shared" ref="AP140:BB140" si="115">IF(ISERROR(AVERAGE(AP137:AP139)), "DL", AVERAGE(AP137:AP139))</f>
        <v>22.75</v>
      </c>
      <c r="AQ140" s="270">
        <f t="shared" si="115"/>
        <v>6.29</v>
      </c>
      <c r="AR140" s="270">
        <f t="shared" si="115"/>
        <v>0.80333333333333334</v>
      </c>
      <c r="AS140" s="270">
        <f t="shared" si="115"/>
        <v>0.3</v>
      </c>
      <c r="AT140" s="270">
        <f t="shared" si="115"/>
        <v>31.966666666666669</v>
      </c>
      <c r="AU140" s="270">
        <f t="shared" si="115"/>
        <v>0.3</v>
      </c>
      <c r="AV140" s="270">
        <f t="shared" si="115"/>
        <v>86.106666666666669</v>
      </c>
      <c r="AW140" s="270">
        <f t="shared" si="115"/>
        <v>9.8233333333333324</v>
      </c>
      <c r="AX140" s="270">
        <f t="shared" si="115"/>
        <v>1.4966666666666668</v>
      </c>
      <c r="AY140" s="270">
        <f t="shared" si="115"/>
        <v>714.51333333333332</v>
      </c>
      <c r="AZ140" s="270">
        <f t="shared" si="115"/>
        <v>168.64</v>
      </c>
      <c r="BA140" s="270">
        <f t="shared" si="115"/>
        <v>264.85666666666668</v>
      </c>
      <c r="BB140" s="273">
        <f t="shared" si="115"/>
        <v>58.983333333333327</v>
      </c>
    </row>
    <row r="141" spans="1:54" s="263" customFormat="1">
      <c r="A141" s="265"/>
      <c r="B141" s="265"/>
      <c r="C141" s="265"/>
      <c r="D141" s="265"/>
      <c r="E141" s="264"/>
      <c r="F141" s="311" t="s">
        <v>184</v>
      </c>
      <c r="G141" s="266" t="str">
        <f>IF(ISERROR(STDEV(G137:G139)), "-", STDEV(G137:G139))</f>
        <v>-</v>
      </c>
      <c r="H141" s="266">
        <f t="shared" ref="H141:AN141" si="116">IF(ISERROR(STDEV(H137:H139)), "-", STDEV(H137:H139))</f>
        <v>1.5761662348876784</v>
      </c>
      <c r="I141" s="266">
        <f t="shared" si="116"/>
        <v>7.7674534651540283E-2</v>
      </c>
      <c r="J141" s="266" t="str">
        <f t="shared" si="116"/>
        <v>-</v>
      </c>
      <c r="K141" s="266">
        <f t="shared" si="116"/>
        <v>5.7735026918962588E-3</v>
      </c>
      <c r="L141" s="266">
        <f t="shared" si="116"/>
        <v>1.5275252316519451E-2</v>
      </c>
      <c r="M141" s="266" t="str">
        <f t="shared" si="116"/>
        <v>-</v>
      </c>
      <c r="N141" s="266">
        <f t="shared" si="116"/>
        <v>5.1316014394468722E-2</v>
      </c>
      <c r="O141" s="266">
        <f t="shared" si="116"/>
        <v>1.1547005383792516E-2</v>
      </c>
      <c r="P141" s="266" t="str">
        <f t="shared" si="116"/>
        <v>-</v>
      </c>
      <c r="Q141" s="266">
        <f t="shared" si="116"/>
        <v>0</v>
      </c>
      <c r="R141" s="266">
        <f t="shared" si="116"/>
        <v>3.4641016151377546E-2</v>
      </c>
      <c r="S141" s="266">
        <f t="shared" si="116"/>
        <v>7.0710678118654753E-3</v>
      </c>
      <c r="T141" s="266">
        <f t="shared" si="116"/>
        <v>5.773502691896258E-3</v>
      </c>
      <c r="U141" s="266" t="str">
        <f t="shared" si="116"/>
        <v>-</v>
      </c>
      <c r="V141" s="266" t="str">
        <f t="shared" si="116"/>
        <v>-</v>
      </c>
      <c r="W141" s="266">
        <f t="shared" si="116"/>
        <v>5.773502691896258E-3</v>
      </c>
      <c r="X141" s="266" t="str">
        <f t="shared" si="116"/>
        <v>-</v>
      </c>
      <c r="Y141" s="266" t="str">
        <f t="shared" si="116"/>
        <v>-</v>
      </c>
      <c r="Z141" s="266" t="str">
        <f t="shared" si="116"/>
        <v>-</v>
      </c>
      <c r="AA141" s="266" t="str">
        <f t="shared" si="116"/>
        <v>-</v>
      </c>
      <c r="AB141" s="266">
        <f t="shared" si="116"/>
        <v>0</v>
      </c>
      <c r="AC141" s="266">
        <f t="shared" si="116"/>
        <v>0</v>
      </c>
      <c r="AD141" s="266" t="str">
        <f t="shared" si="116"/>
        <v>-</v>
      </c>
      <c r="AE141" s="266" t="str">
        <f t="shared" si="116"/>
        <v>-</v>
      </c>
      <c r="AF141" s="266" t="str">
        <f t="shared" si="116"/>
        <v>-</v>
      </c>
      <c r="AG141" s="266" t="str">
        <f t="shared" si="116"/>
        <v>-</v>
      </c>
      <c r="AH141" s="266" t="str">
        <f t="shared" si="116"/>
        <v>-</v>
      </c>
      <c r="AI141" s="266" t="str">
        <f t="shared" si="116"/>
        <v>-</v>
      </c>
      <c r="AJ141" s="266" t="str">
        <f t="shared" si="116"/>
        <v>-</v>
      </c>
      <c r="AK141" s="266" t="str">
        <f t="shared" si="116"/>
        <v>-</v>
      </c>
      <c r="AL141" s="266">
        <f t="shared" si="116"/>
        <v>0</v>
      </c>
      <c r="AM141" s="266" t="str">
        <f t="shared" si="116"/>
        <v>-</v>
      </c>
      <c r="AN141" s="274">
        <f t="shared" si="116"/>
        <v>0</v>
      </c>
      <c r="AO141" s="288"/>
      <c r="AP141" s="266">
        <f t="shared" ref="AP141:BB141" si="117">IF(ISERROR(STDEV(AP137:AP139)), "-", STDEV(AP137:AP139))</f>
        <v>4.3427295563965256</v>
      </c>
      <c r="AQ141" s="266" t="str">
        <f t="shared" si="117"/>
        <v>-</v>
      </c>
      <c r="AR141" s="266">
        <f t="shared" si="117"/>
        <v>0.17616280348965058</v>
      </c>
      <c r="AS141" s="266">
        <f t="shared" si="117"/>
        <v>0</v>
      </c>
      <c r="AT141" s="266">
        <f t="shared" si="117"/>
        <v>4.7396343037552136</v>
      </c>
      <c r="AU141" s="266" t="str">
        <f t="shared" si="117"/>
        <v>-</v>
      </c>
      <c r="AV141" s="266">
        <f t="shared" si="117"/>
        <v>66.521051054033535</v>
      </c>
      <c r="AW141" s="266">
        <f t="shared" si="117"/>
        <v>2.5467102963103878</v>
      </c>
      <c r="AX141" s="266">
        <f t="shared" si="117"/>
        <v>1.5530722241200932</v>
      </c>
      <c r="AY141" s="266">
        <f t="shared" si="117"/>
        <v>129.51458000292246</v>
      </c>
      <c r="AZ141" s="266">
        <f t="shared" si="117"/>
        <v>25.624053153238691</v>
      </c>
      <c r="BA141" s="266">
        <f t="shared" si="117"/>
        <v>44.560491843485494</v>
      </c>
      <c r="BB141" s="274">
        <f t="shared" si="117"/>
        <v>53.966456557136809</v>
      </c>
    </row>
    <row r="142" spans="1:54" s="263" customFormat="1">
      <c r="A142" s="265"/>
      <c r="B142" s="265"/>
      <c r="C142" s="265"/>
      <c r="D142" s="265"/>
      <c r="E142" s="264"/>
      <c r="F142" s="311" t="s">
        <v>186</v>
      </c>
      <c r="G142" s="266" t="str">
        <f>IF(ISERROR(G141/SQRT(2)), "-", G141/SQRT(2))</f>
        <v>-</v>
      </c>
      <c r="H142" s="266">
        <f t="shared" ref="H142:AN142" si="118">IF(ISERROR(H141/SQRT(2)), "-", H141/SQRT(2))</f>
        <v>1.1145178329663459</v>
      </c>
      <c r="I142" s="266">
        <f t="shared" si="118"/>
        <v>5.4924190177613595E-2</v>
      </c>
      <c r="J142" s="266" t="str">
        <f t="shared" si="118"/>
        <v>-</v>
      </c>
      <c r="K142" s="266">
        <f t="shared" si="118"/>
        <v>4.0824829046386306E-3</v>
      </c>
      <c r="L142" s="266">
        <f t="shared" si="118"/>
        <v>1.0801234497346423E-2</v>
      </c>
      <c r="M142" s="266" t="str">
        <f t="shared" si="118"/>
        <v>-</v>
      </c>
      <c r="N142" s="266">
        <f t="shared" si="118"/>
        <v>3.6285901761795317E-2</v>
      </c>
      <c r="O142" s="266">
        <f t="shared" si="118"/>
        <v>8.1649658092772595E-3</v>
      </c>
      <c r="P142" s="266" t="str">
        <f t="shared" si="118"/>
        <v>-</v>
      </c>
      <c r="Q142" s="266">
        <f t="shared" si="118"/>
        <v>0</v>
      </c>
      <c r="R142" s="266">
        <f t="shared" si="118"/>
        <v>2.4494897427831779E-2</v>
      </c>
      <c r="S142" s="266">
        <f t="shared" si="118"/>
        <v>5.0000000000000001E-3</v>
      </c>
      <c r="T142" s="266">
        <f t="shared" si="118"/>
        <v>4.0824829046386298E-3</v>
      </c>
      <c r="U142" s="266" t="str">
        <f t="shared" si="118"/>
        <v>-</v>
      </c>
      <c r="V142" s="266" t="str">
        <f t="shared" si="118"/>
        <v>-</v>
      </c>
      <c r="W142" s="266">
        <f t="shared" si="118"/>
        <v>4.0824829046386298E-3</v>
      </c>
      <c r="X142" s="266" t="str">
        <f t="shared" si="118"/>
        <v>-</v>
      </c>
      <c r="Y142" s="266" t="str">
        <f t="shared" si="118"/>
        <v>-</v>
      </c>
      <c r="Z142" s="266" t="str">
        <f t="shared" si="118"/>
        <v>-</v>
      </c>
      <c r="AA142" s="266" t="str">
        <f t="shared" si="118"/>
        <v>-</v>
      </c>
      <c r="AB142" s="266">
        <f t="shared" si="118"/>
        <v>0</v>
      </c>
      <c r="AC142" s="266">
        <f t="shared" si="118"/>
        <v>0</v>
      </c>
      <c r="AD142" s="266" t="str">
        <f t="shared" si="118"/>
        <v>-</v>
      </c>
      <c r="AE142" s="266" t="str">
        <f t="shared" si="118"/>
        <v>-</v>
      </c>
      <c r="AF142" s="266" t="str">
        <f t="shared" si="118"/>
        <v>-</v>
      </c>
      <c r="AG142" s="266" t="str">
        <f t="shared" si="118"/>
        <v>-</v>
      </c>
      <c r="AH142" s="266" t="str">
        <f t="shared" si="118"/>
        <v>-</v>
      </c>
      <c r="AI142" s="266" t="str">
        <f t="shared" si="118"/>
        <v>-</v>
      </c>
      <c r="AJ142" s="266" t="str">
        <f t="shared" si="118"/>
        <v>-</v>
      </c>
      <c r="AK142" s="266" t="str">
        <f t="shared" si="118"/>
        <v>-</v>
      </c>
      <c r="AL142" s="266">
        <f t="shared" si="118"/>
        <v>0</v>
      </c>
      <c r="AM142" s="266" t="str">
        <f t="shared" si="118"/>
        <v>-</v>
      </c>
      <c r="AN142" s="274">
        <f t="shared" si="118"/>
        <v>0</v>
      </c>
      <c r="AO142" s="288"/>
      <c r="AP142" s="266">
        <f t="shared" ref="AP142:BB142" si="119">IF(ISERROR(AP141/SQRT(2)), "-", AP141/SQRT(2))</f>
        <v>3.0707735181872304</v>
      </c>
      <c r="AQ142" s="266" t="str">
        <f t="shared" si="119"/>
        <v>-</v>
      </c>
      <c r="AR142" s="266">
        <f t="shared" si="119"/>
        <v>0.12456591294036511</v>
      </c>
      <c r="AS142" s="266">
        <f t="shared" si="119"/>
        <v>0</v>
      </c>
      <c r="AT142" s="266">
        <f t="shared" si="119"/>
        <v>3.3514275565296923</v>
      </c>
      <c r="AU142" s="266" t="str">
        <f t="shared" si="119"/>
        <v>-</v>
      </c>
      <c r="AV142" s="266">
        <f t="shared" si="119"/>
        <v>47.037486291963646</v>
      </c>
      <c r="AW142" s="266">
        <f t="shared" si="119"/>
        <v>1.8007961202386769</v>
      </c>
      <c r="AX142" s="266">
        <f t="shared" si="119"/>
        <v>1.0981879013477913</v>
      </c>
      <c r="AY142" s="266">
        <f t="shared" si="119"/>
        <v>91.580637782594081</v>
      </c>
      <c r="AZ142" s="266">
        <f t="shared" si="119"/>
        <v>18.118941746139612</v>
      </c>
      <c r="BA142" s="266">
        <f t="shared" si="119"/>
        <v>31.50902595553643</v>
      </c>
      <c r="BB142" s="274">
        <f t="shared" si="119"/>
        <v>38.160047388160656</v>
      </c>
    </row>
    <row r="143" spans="1:54" s="263" customFormat="1">
      <c r="A143" s="265"/>
      <c r="B143" s="265"/>
      <c r="C143" s="265"/>
      <c r="D143" s="265"/>
      <c r="E143" s="264"/>
      <c r="F143" s="307"/>
      <c r="G143" s="266"/>
      <c r="H143" s="266"/>
      <c r="I143" s="266"/>
      <c r="J143" s="266"/>
      <c r="K143" s="266"/>
      <c r="L143" s="266"/>
      <c r="M143" s="266"/>
      <c r="N143" s="266"/>
      <c r="O143" s="266"/>
      <c r="P143" s="266"/>
      <c r="Q143" s="266"/>
      <c r="R143" s="266"/>
      <c r="S143" s="266"/>
      <c r="T143" s="266"/>
      <c r="U143" s="266"/>
      <c r="V143" s="266"/>
      <c r="W143" s="266"/>
      <c r="X143" s="266"/>
      <c r="Y143" s="266"/>
      <c r="Z143" s="266"/>
      <c r="AA143" s="266"/>
      <c r="AB143" s="266"/>
      <c r="AC143" s="266"/>
      <c r="AD143" s="266"/>
      <c r="AE143" s="266"/>
      <c r="AF143" s="266"/>
      <c r="AG143" s="266"/>
      <c r="AH143" s="266"/>
      <c r="AI143" s="266"/>
      <c r="AJ143" s="266"/>
      <c r="AK143" s="266"/>
      <c r="AL143" s="266"/>
      <c r="AM143" s="266"/>
      <c r="AN143" s="274"/>
      <c r="AO143" s="286"/>
      <c r="AP143" s="266"/>
      <c r="AQ143" s="266"/>
      <c r="AR143" s="266"/>
      <c r="AS143" s="266"/>
      <c r="AT143" s="266"/>
      <c r="AU143" s="266"/>
      <c r="AV143" s="266"/>
      <c r="AW143" s="266"/>
      <c r="AX143" s="266"/>
      <c r="AY143" s="266"/>
      <c r="AZ143" s="266"/>
      <c r="BA143" s="266"/>
      <c r="BB143" s="274"/>
    </row>
    <row r="144" spans="1:54" s="22" customFormat="1">
      <c r="A144" s="156" t="s">
        <v>262</v>
      </c>
      <c r="B144" s="156">
        <v>0</v>
      </c>
      <c r="C144" s="156">
        <v>1</v>
      </c>
      <c r="D144" s="156">
        <v>3</v>
      </c>
      <c r="E144" s="39" t="s">
        <v>332</v>
      </c>
      <c r="F144" s="312" t="s">
        <v>333</v>
      </c>
      <c r="G144" s="60" t="s">
        <v>188</v>
      </c>
      <c r="H144" s="60">
        <v>2.16</v>
      </c>
      <c r="I144" s="60">
        <v>0.13</v>
      </c>
      <c r="J144" s="60">
        <v>1.42</v>
      </c>
      <c r="K144" s="60">
        <v>0.1</v>
      </c>
      <c r="L144" s="60">
        <v>1.5</v>
      </c>
      <c r="M144" s="60">
        <v>5.26</v>
      </c>
      <c r="N144" s="60">
        <v>1.42</v>
      </c>
      <c r="O144" s="60" t="s">
        <v>188</v>
      </c>
      <c r="P144" s="60">
        <v>0</v>
      </c>
      <c r="Q144" s="60">
        <v>0.01</v>
      </c>
      <c r="R144" s="60">
        <v>0.09</v>
      </c>
      <c r="S144" s="60">
        <v>0.34</v>
      </c>
      <c r="T144" s="60">
        <v>0.13</v>
      </c>
      <c r="U144" s="60">
        <v>0.04</v>
      </c>
      <c r="V144" s="60">
        <v>0.01</v>
      </c>
      <c r="W144" s="60">
        <v>0.01</v>
      </c>
      <c r="X144" s="60" t="s">
        <v>188</v>
      </c>
      <c r="Y144" s="60">
        <v>0</v>
      </c>
      <c r="Z144" s="60">
        <v>0.01</v>
      </c>
      <c r="AA144" s="60">
        <v>0</v>
      </c>
      <c r="AB144" s="60">
        <v>0</v>
      </c>
      <c r="AC144" s="60">
        <v>0</v>
      </c>
      <c r="AD144" s="60">
        <v>0</v>
      </c>
      <c r="AE144" s="60">
        <v>0</v>
      </c>
      <c r="AF144" s="60">
        <v>0</v>
      </c>
      <c r="AG144" s="60">
        <v>0</v>
      </c>
      <c r="AH144" s="60">
        <v>0</v>
      </c>
      <c r="AI144" s="60">
        <v>0</v>
      </c>
      <c r="AJ144" s="60" t="s">
        <v>188</v>
      </c>
      <c r="AK144" s="60">
        <v>0.15</v>
      </c>
      <c r="AL144" s="60">
        <v>0.09</v>
      </c>
      <c r="AM144" s="60">
        <v>0.06</v>
      </c>
      <c r="AN144" s="171">
        <v>0.1</v>
      </c>
      <c r="AO144" s="289"/>
      <c r="AP144" s="60">
        <v>12.38</v>
      </c>
      <c r="AQ144" s="60">
        <v>3.92</v>
      </c>
      <c r="AR144" s="60">
        <v>1.21</v>
      </c>
      <c r="AS144" s="60">
        <v>0.91</v>
      </c>
      <c r="AT144" s="60">
        <v>24.76</v>
      </c>
      <c r="AU144" s="60">
        <v>96.01</v>
      </c>
      <c r="AV144" s="60">
        <v>99.63</v>
      </c>
      <c r="AW144" s="60">
        <v>9.66</v>
      </c>
      <c r="AX144" s="60">
        <v>0.6</v>
      </c>
      <c r="AY144" s="60">
        <v>1541.86</v>
      </c>
      <c r="AZ144" s="60">
        <v>381.92</v>
      </c>
      <c r="BA144" s="60">
        <v>2007.71</v>
      </c>
      <c r="BB144" s="171">
        <v>29.59</v>
      </c>
    </row>
    <row r="145" spans="1:54" s="22" customFormat="1">
      <c r="A145" s="156" t="s">
        <v>262</v>
      </c>
      <c r="B145" s="156">
        <v>0</v>
      </c>
      <c r="C145" s="156">
        <v>2</v>
      </c>
      <c r="D145" s="156">
        <v>3</v>
      </c>
      <c r="E145" s="39" t="s">
        <v>332</v>
      </c>
      <c r="F145" s="312" t="s">
        <v>334</v>
      </c>
      <c r="G145" s="60" t="s">
        <v>188</v>
      </c>
      <c r="H145" s="60">
        <v>2.31</v>
      </c>
      <c r="I145" s="60">
        <v>0.12</v>
      </c>
      <c r="J145" s="60">
        <v>1.55</v>
      </c>
      <c r="K145" s="60">
        <v>0.11</v>
      </c>
      <c r="L145" s="60">
        <v>1.53</v>
      </c>
      <c r="M145" s="60">
        <v>5.19</v>
      </c>
      <c r="N145" s="60">
        <v>1.34</v>
      </c>
      <c r="O145" s="60" t="s">
        <v>188</v>
      </c>
      <c r="P145" s="60">
        <v>0.01</v>
      </c>
      <c r="Q145" s="60">
        <v>0.01</v>
      </c>
      <c r="R145" s="60">
        <v>0.04</v>
      </c>
      <c r="S145" s="60">
        <v>0.2</v>
      </c>
      <c r="T145" s="60">
        <v>0.09</v>
      </c>
      <c r="U145" s="60">
        <v>0.03</v>
      </c>
      <c r="V145" s="60">
        <v>0.01</v>
      </c>
      <c r="W145" s="60">
        <v>0</v>
      </c>
      <c r="X145" s="60" t="s">
        <v>188</v>
      </c>
      <c r="Y145" s="60">
        <v>0</v>
      </c>
      <c r="Z145" s="60">
        <v>0.01</v>
      </c>
      <c r="AA145" s="60">
        <v>0</v>
      </c>
      <c r="AB145" s="60">
        <v>0</v>
      </c>
      <c r="AC145" s="60">
        <v>0</v>
      </c>
      <c r="AD145" s="60" t="s">
        <v>188</v>
      </c>
      <c r="AE145" s="60">
        <v>0</v>
      </c>
      <c r="AF145" s="60" t="s">
        <v>188</v>
      </c>
      <c r="AG145" s="60">
        <v>0</v>
      </c>
      <c r="AH145" s="60" t="s">
        <v>188</v>
      </c>
      <c r="AI145" s="60">
        <v>0</v>
      </c>
      <c r="AJ145" s="60" t="s">
        <v>188</v>
      </c>
      <c r="AK145" s="60">
        <v>0.08</v>
      </c>
      <c r="AL145" s="60">
        <v>0.09</v>
      </c>
      <c r="AM145" s="60">
        <v>0.05</v>
      </c>
      <c r="AN145" s="171">
        <v>0.09</v>
      </c>
      <c r="AO145" s="289"/>
      <c r="AP145" s="60">
        <v>9.4499999999999993</v>
      </c>
      <c r="AQ145" s="60">
        <v>3.05</v>
      </c>
      <c r="AR145" s="60">
        <v>0.91</v>
      </c>
      <c r="AS145" s="60">
        <v>0.61</v>
      </c>
      <c r="AT145" s="60">
        <v>14.32</v>
      </c>
      <c r="AU145" s="60">
        <v>87.47</v>
      </c>
      <c r="AV145" s="60">
        <v>64.61</v>
      </c>
      <c r="AW145" s="60">
        <v>3.05</v>
      </c>
      <c r="AX145" s="60">
        <v>0.61</v>
      </c>
      <c r="AY145" s="60">
        <v>1265.1400000000001</v>
      </c>
      <c r="AZ145" s="60">
        <v>307.52</v>
      </c>
      <c r="BA145" s="60">
        <v>102.41</v>
      </c>
      <c r="BB145" s="171">
        <v>20.420000000000002</v>
      </c>
    </row>
    <row r="146" spans="1:54" s="69" customFormat="1">
      <c r="A146" s="183" t="s">
        <v>262</v>
      </c>
      <c r="B146" s="183">
        <v>0</v>
      </c>
      <c r="C146" s="183">
        <v>3</v>
      </c>
      <c r="D146" s="183">
        <v>3</v>
      </c>
      <c r="E146" s="72" t="s">
        <v>332</v>
      </c>
      <c r="F146" s="313" t="s">
        <v>335</v>
      </c>
      <c r="G146" s="88" t="s">
        <v>188</v>
      </c>
      <c r="H146" s="88">
        <v>2.5099999999999998</v>
      </c>
      <c r="I146" s="88">
        <v>0.18</v>
      </c>
      <c r="J146" s="88">
        <v>1.95</v>
      </c>
      <c r="K146" s="88">
        <v>0.1</v>
      </c>
      <c r="L146" s="88">
        <v>1.5</v>
      </c>
      <c r="M146" s="88">
        <v>4.8499999999999996</v>
      </c>
      <c r="N146" s="88">
        <v>1.31</v>
      </c>
      <c r="O146" s="88" t="s">
        <v>188</v>
      </c>
      <c r="P146" s="88">
        <v>0</v>
      </c>
      <c r="Q146" s="88">
        <v>0.01</v>
      </c>
      <c r="R146" s="88">
        <v>0.03</v>
      </c>
      <c r="S146" s="88">
        <v>0.15</v>
      </c>
      <c r="T146" s="88">
        <v>0.09</v>
      </c>
      <c r="U146" s="88">
        <v>0.03</v>
      </c>
      <c r="V146" s="88">
        <v>0.01</v>
      </c>
      <c r="W146" s="88">
        <v>0</v>
      </c>
      <c r="X146" s="88" t="s">
        <v>188</v>
      </c>
      <c r="Y146" s="88">
        <v>0</v>
      </c>
      <c r="Z146" s="88">
        <v>0.01</v>
      </c>
      <c r="AA146" s="88">
        <v>0</v>
      </c>
      <c r="AB146" s="88">
        <v>0</v>
      </c>
      <c r="AC146" s="88">
        <v>0</v>
      </c>
      <c r="AD146" s="88" t="s">
        <v>188</v>
      </c>
      <c r="AE146" s="88">
        <v>0</v>
      </c>
      <c r="AF146" s="88" t="s">
        <v>188</v>
      </c>
      <c r="AG146" s="88">
        <v>0</v>
      </c>
      <c r="AH146" s="88" t="s">
        <v>188</v>
      </c>
      <c r="AI146" s="88">
        <v>0</v>
      </c>
      <c r="AJ146" s="88" t="s">
        <v>188</v>
      </c>
      <c r="AK146" s="88">
        <v>0.05</v>
      </c>
      <c r="AL146" s="88">
        <v>0.08</v>
      </c>
      <c r="AM146" s="88">
        <v>0.04</v>
      </c>
      <c r="AN146" s="186">
        <v>0.09</v>
      </c>
      <c r="AO146" s="314"/>
      <c r="AP146" s="88">
        <v>9.3699999999999992</v>
      </c>
      <c r="AQ146" s="88">
        <v>3.32</v>
      </c>
      <c r="AR146" s="88">
        <v>0.91</v>
      </c>
      <c r="AS146" s="88">
        <v>0.6</v>
      </c>
      <c r="AT146" s="88">
        <v>13.9</v>
      </c>
      <c r="AU146" s="88">
        <v>99.72</v>
      </c>
      <c r="AV146" s="88">
        <v>55.91</v>
      </c>
      <c r="AW146" s="88">
        <v>5.74</v>
      </c>
      <c r="AX146" s="88">
        <v>0.6</v>
      </c>
      <c r="AY146" s="88">
        <v>1265.29</v>
      </c>
      <c r="AZ146" s="88">
        <v>312.47000000000003</v>
      </c>
      <c r="BA146" s="88">
        <v>71.62</v>
      </c>
      <c r="BB146" s="186">
        <v>20.85</v>
      </c>
    </row>
    <row r="147" spans="1:54" s="22" customFormat="1">
      <c r="A147" s="156"/>
      <c r="B147" s="156"/>
      <c r="C147" s="156"/>
      <c r="D147" s="156"/>
      <c r="E147" s="39"/>
      <c r="F147" s="315" t="s">
        <v>183</v>
      </c>
      <c r="G147" s="262" t="str">
        <f>IF(ISERROR(AVERAGE(G144:G146)), "DL", AVERAGE(G144:G146))</f>
        <v>DL</v>
      </c>
      <c r="H147" s="262">
        <f t="shared" ref="H147:AN147" si="120">IF(ISERROR(AVERAGE(H144:H146)), "DL", AVERAGE(H144:H146))</f>
        <v>2.3266666666666667</v>
      </c>
      <c r="I147" s="262">
        <f t="shared" si="120"/>
        <v>0.14333333333333334</v>
      </c>
      <c r="J147" s="262">
        <f t="shared" si="120"/>
        <v>1.64</v>
      </c>
      <c r="K147" s="262">
        <f t="shared" si="120"/>
        <v>0.10333333333333335</v>
      </c>
      <c r="L147" s="262">
        <f t="shared" si="120"/>
        <v>1.51</v>
      </c>
      <c r="M147" s="262">
        <f t="shared" si="120"/>
        <v>5.0999999999999996</v>
      </c>
      <c r="N147" s="262">
        <f t="shared" si="120"/>
        <v>1.3566666666666667</v>
      </c>
      <c r="O147" s="262" t="str">
        <f t="shared" si="120"/>
        <v>DL</v>
      </c>
      <c r="P147" s="262">
        <f t="shared" si="120"/>
        <v>3.3333333333333335E-3</v>
      </c>
      <c r="Q147" s="262">
        <f t="shared" si="120"/>
        <v>0.01</v>
      </c>
      <c r="R147" s="262">
        <f t="shared" si="120"/>
        <v>5.3333333333333337E-2</v>
      </c>
      <c r="S147" s="262">
        <f t="shared" si="120"/>
        <v>0.23</v>
      </c>
      <c r="T147" s="262">
        <f t="shared" si="120"/>
        <v>0.10333333333333333</v>
      </c>
      <c r="U147" s="262">
        <f t="shared" si="120"/>
        <v>3.3333333333333333E-2</v>
      </c>
      <c r="V147" s="262">
        <f t="shared" si="120"/>
        <v>0.01</v>
      </c>
      <c r="W147" s="262">
        <f t="shared" si="120"/>
        <v>3.3333333333333335E-3</v>
      </c>
      <c r="X147" s="262" t="str">
        <f t="shared" si="120"/>
        <v>DL</v>
      </c>
      <c r="Y147" s="262">
        <f t="shared" si="120"/>
        <v>0</v>
      </c>
      <c r="Z147" s="262">
        <f t="shared" si="120"/>
        <v>0.01</v>
      </c>
      <c r="AA147" s="262">
        <f t="shared" si="120"/>
        <v>0</v>
      </c>
      <c r="AB147" s="262">
        <f t="shared" si="120"/>
        <v>0</v>
      </c>
      <c r="AC147" s="262">
        <f t="shared" si="120"/>
        <v>0</v>
      </c>
      <c r="AD147" s="262">
        <f t="shared" si="120"/>
        <v>0</v>
      </c>
      <c r="AE147" s="262">
        <f t="shared" si="120"/>
        <v>0</v>
      </c>
      <c r="AF147" s="262">
        <f t="shared" si="120"/>
        <v>0</v>
      </c>
      <c r="AG147" s="262">
        <f t="shared" si="120"/>
        <v>0</v>
      </c>
      <c r="AH147" s="262">
        <f t="shared" si="120"/>
        <v>0</v>
      </c>
      <c r="AI147" s="262">
        <f t="shared" si="120"/>
        <v>0</v>
      </c>
      <c r="AJ147" s="262" t="str">
        <f t="shared" si="120"/>
        <v>DL</v>
      </c>
      <c r="AK147" s="262">
        <f t="shared" si="120"/>
        <v>9.3333333333333324E-2</v>
      </c>
      <c r="AL147" s="262">
        <f t="shared" si="120"/>
        <v>8.666666666666667E-2</v>
      </c>
      <c r="AM147" s="262">
        <f t="shared" si="120"/>
        <v>4.9999999999999996E-2</v>
      </c>
      <c r="AN147" s="275">
        <f t="shared" si="120"/>
        <v>9.3333333333333338E-2</v>
      </c>
      <c r="AO147" s="290"/>
      <c r="AP147" s="262">
        <f t="shared" ref="AP147:BB147" si="121">IF(ISERROR(AVERAGE(AP144:AP146)), "DL", AVERAGE(AP144:AP146))</f>
        <v>10.399999999999999</v>
      </c>
      <c r="AQ147" s="262">
        <f t="shared" si="121"/>
        <v>3.4299999999999997</v>
      </c>
      <c r="AR147" s="262">
        <f t="shared" si="121"/>
        <v>1.01</v>
      </c>
      <c r="AS147" s="262">
        <f t="shared" si="121"/>
        <v>0.70666666666666667</v>
      </c>
      <c r="AT147" s="262">
        <f t="shared" si="121"/>
        <v>17.66</v>
      </c>
      <c r="AU147" s="262">
        <f t="shared" si="121"/>
        <v>94.40000000000002</v>
      </c>
      <c r="AV147" s="262">
        <f t="shared" si="121"/>
        <v>73.38333333333334</v>
      </c>
      <c r="AW147" s="262">
        <f t="shared" si="121"/>
        <v>6.1500000000000012</v>
      </c>
      <c r="AX147" s="262">
        <f t="shared" si="121"/>
        <v>0.60333333333333339</v>
      </c>
      <c r="AY147" s="262">
        <f t="shared" si="121"/>
        <v>1357.43</v>
      </c>
      <c r="AZ147" s="262">
        <f t="shared" si="121"/>
        <v>333.97</v>
      </c>
      <c r="BA147" s="262">
        <f t="shared" si="121"/>
        <v>727.24666666666656</v>
      </c>
      <c r="BB147" s="275">
        <f t="shared" si="121"/>
        <v>23.620000000000005</v>
      </c>
    </row>
    <row r="148" spans="1:54" s="22" customFormat="1">
      <c r="A148" s="156"/>
      <c r="B148" s="156"/>
      <c r="C148" s="156"/>
      <c r="D148" s="156"/>
      <c r="E148" s="39"/>
      <c r="F148" s="316" t="s">
        <v>184</v>
      </c>
      <c r="G148" s="60" t="str">
        <f>IF(ISERROR(STDEV(G144:G146)), "-", STDEV(G144:G146))</f>
        <v>-</v>
      </c>
      <c r="H148" s="60">
        <f t="shared" ref="H148:AN148" si="122">IF(ISERROR(STDEV(H144:H146)), "-", STDEV(H144:H146))</f>
        <v>0.17559422921421214</v>
      </c>
      <c r="I148" s="60">
        <f t="shared" si="122"/>
        <v>3.2145502536643299E-2</v>
      </c>
      <c r="J148" s="60">
        <f t="shared" si="122"/>
        <v>0.27622454633866395</v>
      </c>
      <c r="K148" s="60">
        <f t="shared" si="122"/>
        <v>5.7735026918962545E-3</v>
      </c>
      <c r="L148" s="60">
        <f t="shared" si="122"/>
        <v>1.7320508075688787E-2</v>
      </c>
      <c r="M148" s="60">
        <f t="shared" si="122"/>
        <v>0.21931712199461328</v>
      </c>
      <c r="N148" s="60">
        <f t="shared" si="122"/>
        <v>5.6862407030773193E-2</v>
      </c>
      <c r="O148" s="60" t="str">
        <f t="shared" si="122"/>
        <v>-</v>
      </c>
      <c r="P148" s="60">
        <f t="shared" si="122"/>
        <v>5.773502691896258E-3</v>
      </c>
      <c r="Q148" s="60">
        <f t="shared" si="122"/>
        <v>0</v>
      </c>
      <c r="R148" s="60">
        <f t="shared" si="122"/>
        <v>3.2145502536643181E-2</v>
      </c>
      <c r="S148" s="60">
        <f t="shared" si="122"/>
        <v>9.8488578017960973E-2</v>
      </c>
      <c r="T148" s="60">
        <f t="shared" si="122"/>
        <v>2.3094010767585035E-2</v>
      </c>
      <c r="U148" s="60">
        <f t="shared" si="122"/>
        <v>5.773502691896258E-3</v>
      </c>
      <c r="V148" s="60">
        <f t="shared" si="122"/>
        <v>0</v>
      </c>
      <c r="W148" s="60">
        <f t="shared" si="122"/>
        <v>5.773502691896258E-3</v>
      </c>
      <c r="X148" s="60" t="str">
        <f t="shared" si="122"/>
        <v>-</v>
      </c>
      <c r="Y148" s="60">
        <f t="shared" si="122"/>
        <v>0</v>
      </c>
      <c r="Z148" s="60">
        <f t="shared" si="122"/>
        <v>0</v>
      </c>
      <c r="AA148" s="60">
        <f t="shared" si="122"/>
        <v>0</v>
      </c>
      <c r="AB148" s="60">
        <f t="shared" si="122"/>
        <v>0</v>
      </c>
      <c r="AC148" s="60">
        <f t="shared" si="122"/>
        <v>0</v>
      </c>
      <c r="AD148" s="60" t="str">
        <f t="shared" si="122"/>
        <v>-</v>
      </c>
      <c r="AE148" s="60">
        <f t="shared" si="122"/>
        <v>0</v>
      </c>
      <c r="AF148" s="60" t="str">
        <f t="shared" si="122"/>
        <v>-</v>
      </c>
      <c r="AG148" s="60">
        <f t="shared" si="122"/>
        <v>0</v>
      </c>
      <c r="AH148" s="60" t="str">
        <f t="shared" si="122"/>
        <v>-</v>
      </c>
      <c r="AI148" s="60">
        <f t="shared" si="122"/>
        <v>0</v>
      </c>
      <c r="AJ148" s="60" t="str">
        <f t="shared" si="122"/>
        <v>-</v>
      </c>
      <c r="AK148" s="60">
        <f t="shared" si="122"/>
        <v>5.1316014394468853E-2</v>
      </c>
      <c r="AL148" s="60">
        <f t="shared" si="122"/>
        <v>5.7735026918962545E-3</v>
      </c>
      <c r="AM148" s="60">
        <f t="shared" si="122"/>
        <v>1.0000000000000012E-2</v>
      </c>
      <c r="AN148" s="171">
        <f t="shared" si="122"/>
        <v>5.7735026918962632E-3</v>
      </c>
      <c r="AO148" s="291"/>
      <c r="AP148" s="60">
        <f t="shared" ref="AP148:BB148" si="123">IF(ISERROR(STDEV(AP144:AP146)), "-", STDEV(AP144:AP146))</f>
        <v>1.7151967817134082</v>
      </c>
      <c r="AQ148" s="60">
        <f t="shared" si="123"/>
        <v>0.44530888156424603</v>
      </c>
      <c r="AR148" s="60">
        <f t="shared" si="123"/>
        <v>0.17320508075688781</v>
      </c>
      <c r="AS148" s="60">
        <f t="shared" si="123"/>
        <v>0.17616280348965058</v>
      </c>
      <c r="AT148" s="60">
        <f t="shared" si="123"/>
        <v>6.1523653987714457</v>
      </c>
      <c r="AU148" s="60">
        <f t="shared" si="123"/>
        <v>6.2816956309582537</v>
      </c>
      <c r="AV148" s="60">
        <f t="shared" si="123"/>
        <v>23.142777130961047</v>
      </c>
      <c r="AW148" s="60">
        <f t="shared" si="123"/>
        <v>3.3240186521738986</v>
      </c>
      <c r="AX148" s="60">
        <f t="shared" si="123"/>
        <v>5.7735026918962632E-3</v>
      </c>
      <c r="AY148" s="60">
        <f t="shared" si="123"/>
        <v>159.72108282878617</v>
      </c>
      <c r="AZ148" s="60">
        <f t="shared" si="123"/>
        <v>41.599609373165954</v>
      </c>
      <c r="BA148" s="60">
        <f t="shared" si="123"/>
        <v>1109.0206341783428</v>
      </c>
      <c r="BB148" s="171">
        <f t="shared" si="123"/>
        <v>5.1746400841024309</v>
      </c>
    </row>
    <row r="149" spans="1:54" s="22" customFormat="1">
      <c r="A149" s="156"/>
      <c r="B149" s="156"/>
      <c r="C149" s="156"/>
      <c r="D149" s="156"/>
      <c r="E149" s="39"/>
      <c r="F149" s="316" t="s">
        <v>186</v>
      </c>
      <c r="G149" s="60" t="str">
        <f>IF(ISERROR(G148/SQRT(2)), "-", G148/SQRT(2))</f>
        <v>-</v>
      </c>
      <c r="H149" s="60">
        <f t="shared" ref="H149:AN149" si="124">IF(ISERROR(H148/SQRT(2)), "-", H148/SQRT(2))</f>
        <v>0.12416387021459437</v>
      </c>
      <c r="I149" s="60">
        <f t="shared" si="124"/>
        <v>2.2730302828309838E-2</v>
      </c>
      <c r="J149" s="60">
        <f t="shared" si="124"/>
        <v>0.19532024984624699</v>
      </c>
      <c r="K149" s="60">
        <f t="shared" si="124"/>
        <v>4.082482904638628E-3</v>
      </c>
      <c r="L149" s="60">
        <f t="shared" si="124"/>
        <v>1.22474487139159E-2</v>
      </c>
      <c r="M149" s="60">
        <f t="shared" si="124"/>
        <v>0.15508062419270835</v>
      </c>
      <c r="N149" s="60">
        <f t="shared" si="124"/>
        <v>4.0207793606049341E-2</v>
      </c>
      <c r="O149" s="60" t="str">
        <f t="shared" si="124"/>
        <v>-</v>
      </c>
      <c r="P149" s="60">
        <f t="shared" si="124"/>
        <v>4.0824829046386298E-3</v>
      </c>
      <c r="Q149" s="60">
        <f t="shared" si="124"/>
        <v>0</v>
      </c>
      <c r="R149" s="60">
        <f t="shared" si="124"/>
        <v>2.2730302828309755E-2</v>
      </c>
      <c r="S149" s="60">
        <f t="shared" si="124"/>
        <v>6.9641941385920544E-2</v>
      </c>
      <c r="T149" s="60">
        <f t="shared" si="124"/>
        <v>1.6329931618554522E-2</v>
      </c>
      <c r="U149" s="60">
        <f t="shared" si="124"/>
        <v>4.0824829046386298E-3</v>
      </c>
      <c r="V149" s="60">
        <f t="shared" si="124"/>
        <v>0</v>
      </c>
      <c r="W149" s="60">
        <f t="shared" si="124"/>
        <v>4.0824829046386298E-3</v>
      </c>
      <c r="X149" s="60" t="str">
        <f t="shared" si="124"/>
        <v>-</v>
      </c>
      <c r="Y149" s="60">
        <f t="shared" si="124"/>
        <v>0</v>
      </c>
      <c r="Z149" s="60">
        <f t="shared" si="124"/>
        <v>0</v>
      </c>
      <c r="AA149" s="60">
        <f t="shared" si="124"/>
        <v>0</v>
      </c>
      <c r="AB149" s="60">
        <f t="shared" si="124"/>
        <v>0</v>
      </c>
      <c r="AC149" s="60">
        <f t="shared" si="124"/>
        <v>0</v>
      </c>
      <c r="AD149" s="60" t="str">
        <f t="shared" si="124"/>
        <v>-</v>
      </c>
      <c r="AE149" s="60">
        <f t="shared" si="124"/>
        <v>0</v>
      </c>
      <c r="AF149" s="60" t="str">
        <f t="shared" si="124"/>
        <v>-</v>
      </c>
      <c r="AG149" s="60">
        <f t="shared" si="124"/>
        <v>0</v>
      </c>
      <c r="AH149" s="60" t="str">
        <f t="shared" si="124"/>
        <v>-</v>
      </c>
      <c r="AI149" s="60">
        <f t="shared" si="124"/>
        <v>0</v>
      </c>
      <c r="AJ149" s="60" t="str">
        <f t="shared" si="124"/>
        <v>-</v>
      </c>
      <c r="AK149" s="60">
        <f t="shared" si="124"/>
        <v>3.6285901761795407E-2</v>
      </c>
      <c r="AL149" s="60">
        <f t="shared" si="124"/>
        <v>4.082482904638628E-3</v>
      </c>
      <c r="AM149" s="60">
        <f t="shared" si="124"/>
        <v>7.0710678118654832E-3</v>
      </c>
      <c r="AN149" s="171">
        <f t="shared" si="124"/>
        <v>4.0824829046386341E-3</v>
      </c>
      <c r="AO149" s="291"/>
      <c r="AP149" s="60">
        <f t="shared" ref="AP149:BB149" si="125">IF(ISERROR(AP148/SQRT(2)), "-", AP148/SQRT(2))</f>
        <v>1.2128272754188933</v>
      </c>
      <c r="AQ149" s="60">
        <f t="shared" si="125"/>
        <v>0.31488092987667549</v>
      </c>
      <c r="AR149" s="60">
        <f t="shared" si="125"/>
        <v>0.12247448713915896</v>
      </c>
      <c r="AS149" s="60">
        <f t="shared" si="125"/>
        <v>0.12456591294036511</v>
      </c>
      <c r="AT149" s="60">
        <f t="shared" si="125"/>
        <v>4.3503792938087669</v>
      </c>
      <c r="AU149" s="60">
        <f t="shared" si="125"/>
        <v>4.4418295780004895</v>
      </c>
      <c r="AV149" s="60">
        <f t="shared" si="125"/>
        <v>16.364414644791509</v>
      </c>
      <c r="AW149" s="60">
        <f t="shared" si="125"/>
        <v>2.3504361297427314</v>
      </c>
      <c r="AX149" s="60">
        <f t="shared" si="125"/>
        <v>4.0824829046386341E-3</v>
      </c>
      <c r="AY149" s="60">
        <f t="shared" si="125"/>
        <v>112.93986076669293</v>
      </c>
      <c r="AZ149" s="60">
        <f t="shared" si="125"/>
        <v>29.415365882477108</v>
      </c>
      <c r="BA149" s="60">
        <f t="shared" si="125"/>
        <v>784.1960109033115</v>
      </c>
      <c r="BB149" s="171">
        <f t="shared" si="125"/>
        <v>3.659023093668555</v>
      </c>
    </row>
    <row r="150" spans="1:54" s="22" customFormat="1">
      <c r="A150" s="156"/>
      <c r="B150" s="156"/>
      <c r="C150" s="156"/>
      <c r="D150" s="156"/>
      <c r="E150" s="39"/>
      <c r="F150" s="312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171"/>
      <c r="AO150" s="289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171"/>
    </row>
    <row r="151" spans="1:54" s="22" customFormat="1">
      <c r="A151" s="156" t="s">
        <v>267</v>
      </c>
      <c r="B151" s="156">
        <v>1</v>
      </c>
      <c r="C151" s="156">
        <v>1</v>
      </c>
      <c r="D151" s="156">
        <v>3</v>
      </c>
      <c r="E151" s="39" t="s">
        <v>332</v>
      </c>
      <c r="F151" s="312" t="s">
        <v>336</v>
      </c>
      <c r="G151" s="60" t="s">
        <v>188</v>
      </c>
      <c r="H151" s="60">
        <v>0.47</v>
      </c>
      <c r="I151" s="60">
        <v>0.04</v>
      </c>
      <c r="J151" s="60">
        <v>0.13</v>
      </c>
      <c r="K151" s="60">
        <v>0.01</v>
      </c>
      <c r="L151" s="60">
        <v>0.28999999999999998</v>
      </c>
      <c r="M151" s="60">
        <v>0.38</v>
      </c>
      <c r="N151" s="60" t="s">
        <v>188</v>
      </c>
      <c r="O151" s="60" t="s">
        <v>188</v>
      </c>
      <c r="P151" s="60" t="s">
        <v>188</v>
      </c>
      <c r="Q151" s="60">
        <v>0</v>
      </c>
      <c r="R151" s="60" t="s">
        <v>188</v>
      </c>
      <c r="S151" s="60">
        <v>0.01</v>
      </c>
      <c r="T151" s="60">
        <v>0.08</v>
      </c>
      <c r="U151" s="60">
        <v>0.02</v>
      </c>
      <c r="V151" s="60">
        <v>0</v>
      </c>
      <c r="W151" s="60" t="s">
        <v>188</v>
      </c>
      <c r="X151" s="60" t="s">
        <v>188</v>
      </c>
      <c r="Y151" s="60" t="s">
        <v>188</v>
      </c>
      <c r="Z151" s="60" t="s">
        <v>188</v>
      </c>
      <c r="AA151" s="60" t="s">
        <v>188</v>
      </c>
      <c r="AB151" s="60">
        <v>0</v>
      </c>
      <c r="AC151" s="60" t="s">
        <v>188</v>
      </c>
      <c r="AD151" s="60" t="s">
        <v>188</v>
      </c>
      <c r="AE151" s="60" t="s">
        <v>188</v>
      </c>
      <c r="AF151" s="60" t="s">
        <v>188</v>
      </c>
      <c r="AG151" s="60" t="s">
        <v>188</v>
      </c>
      <c r="AH151" s="60" t="s">
        <v>188</v>
      </c>
      <c r="AI151" s="60" t="s">
        <v>188</v>
      </c>
      <c r="AJ151" s="60" t="s">
        <v>188</v>
      </c>
      <c r="AK151" s="60" t="s">
        <v>188</v>
      </c>
      <c r="AL151" s="60">
        <v>0.02</v>
      </c>
      <c r="AM151" s="60">
        <v>0.03</v>
      </c>
      <c r="AN151" s="171">
        <v>0.04</v>
      </c>
      <c r="AO151" s="289"/>
      <c r="AP151" s="60">
        <v>9.41</v>
      </c>
      <c r="AQ151" s="60">
        <v>3.04</v>
      </c>
      <c r="AR151" s="60">
        <v>0.91</v>
      </c>
      <c r="AS151" s="60">
        <v>0.3</v>
      </c>
      <c r="AT151" s="60">
        <v>7.59</v>
      </c>
      <c r="AU151" s="60">
        <v>99.56</v>
      </c>
      <c r="AV151" s="60">
        <v>99.25</v>
      </c>
      <c r="AW151" s="60">
        <v>3.34</v>
      </c>
      <c r="AX151" s="60">
        <v>0.91</v>
      </c>
      <c r="AY151" s="60">
        <v>78.31</v>
      </c>
      <c r="AZ151" s="60">
        <v>140.22999999999999</v>
      </c>
      <c r="BA151" s="60">
        <v>1376.47</v>
      </c>
      <c r="BB151" s="171">
        <v>32.78</v>
      </c>
    </row>
    <row r="152" spans="1:54" s="22" customFormat="1">
      <c r="A152" s="156" t="s">
        <v>267</v>
      </c>
      <c r="B152" s="156">
        <v>1</v>
      </c>
      <c r="C152" s="156">
        <v>2</v>
      </c>
      <c r="D152" s="156">
        <v>3</v>
      </c>
      <c r="E152" s="39" t="s">
        <v>332</v>
      </c>
      <c r="F152" s="312" t="s">
        <v>337</v>
      </c>
      <c r="G152" s="60" t="s">
        <v>188</v>
      </c>
      <c r="H152" s="60">
        <v>0.49</v>
      </c>
      <c r="I152" s="60">
        <v>0.05</v>
      </c>
      <c r="J152" s="60">
        <v>0.13</v>
      </c>
      <c r="K152" s="60">
        <v>0.01</v>
      </c>
      <c r="L152" s="60">
        <v>0.25</v>
      </c>
      <c r="M152" s="60">
        <v>0.56999999999999995</v>
      </c>
      <c r="N152" s="60" t="s">
        <v>188</v>
      </c>
      <c r="O152" s="60" t="s">
        <v>188</v>
      </c>
      <c r="P152" s="60">
        <v>0</v>
      </c>
      <c r="Q152" s="60">
        <v>0.01</v>
      </c>
      <c r="R152" s="60">
        <v>0.01</v>
      </c>
      <c r="S152" s="60">
        <v>0.05</v>
      </c>
      <c r="T152" s="60">
        <v>0.05</v>
      </c>
      <c r="U152" s="60">
        <v>0.01</v>
      </c>
      <c r="V152" s="60">
        <v>0</v>
      </c>
      <c r="W152" s="60">
        <v>0.01</v>
      </c>
      <c r="X152" s="60" t="s">
        <v>188</v>
      </c>
      <c r="Y152" s="60">
        <v>0</v>
      </c>
      <c r="Z152" s="60">
        <v>0.01</v>
      </c>
      <c r="AA152" s="60">
        <v>0</v>
      </c>
      <c r="AB152" s="60">
        <v>0</v>
      </c>
      <c r="AC152" s="60">
        <v>0</v>
      </c>
      <c r="AD152" s="60" t="s">
        <v>188</v>
      </c>
      <c r="AE152" s="60">
        <v>0</v>
      </c>
      <c r="AF152" s="60" t="s">
        <v>188</v>
      </c>
      <c r="AG152" s="60">
        <v>0</v>
      </c>
      <c r="AH152" s="60" t="s">
        <v>188</v>
      </c>
      <c r="AI152" s="60" t="s">
        <v>188</v>
      </c>
      <c r="AJ152" s="60" t="s">
        <v>188</v>
      </c>
      <c r="AK152" s="60">
        <v>0.01</v>
      </c>
      <c r="AL152" s="60">
        <v>0.04</v>
      </c>
      <c r="AM152" s="60">
        <v>0.02</v>
      </c>
      <c r="AN152" s="171">
        <v>0.09</v>
      </c>
      <c r="AO152" s="289"/>
      <c r="AP152" s="60">
        <v>8.25</v>
      </c>
      <c r="AQ152" s="60">
        <v>1.77</v>
      </c>
      <c r="AR152" s="60">
        <v>0.88</v>
      </c>
      <c r="AS152" s="60">
        <v>0.28999999999999998</v>
      </c>
      <c r="AT152" s="60">
        <v>6.48</v>
      </c>
      <c r="AU152" s="60">
        <v>98.73</v>
      </c>
      <c r="AV152" s="60">
        <v>73.09</v>
      </c>
      <c r="AW152" s="60">
        <v>2.06</v>
      </c>
      <c r="AX152" s="60">
        <v>0.59</v>
      </c>
      <c r="AY152" s="60">
        <v>67.2</v>
      </c>
      <c r="AZ152" s="60">
        <v>119.66</v>
      </c>
      <c r="BA152" s="60">
        <v>59.53</v>
      </c>
      <c r="BB152" s="171">
        <v>16.8</v>
      </c>
    </row>
    <row r="153" spans="1:54" s="69" customFormat="1">
      <c r="A153" s="183" t="s">
        <v>267</v>
      </c>
      <c r="B153" s="183">
        <v>1</v>
      </c>
      <c r="C153" s="183">
        <v>3</v>
      </c>
      <c r="D153" s="183">
        <v>3</v>
      </c>
      <c r="E153" s="72" t="s">
        <v>332</v>
      </c>
      <c r="F153" s="313" t="s">
        <v>338</v>
      </c>
      <c r="G153" s="88" t="s">
        <v>188</v>
      </c>
      <c r="H153" s="88">
        <v>0.57999999999999996</v>
      </c>
      <c r="I153" s="88">
        <v>0.13</v>
      </c>
      <c r="J153" s="88">
        <v>0.31</v>
      </c>
      <c r="K153" s="88">
        <v>0.02</v>
      </c>
      <c r="L153" s="88">
        <v>0.32</v>
      </c>
      <c r="M153" s="88">
        <v>0.88</v>
      </c>
      <c r="N153" s="88" t="s">
        <v>188</v>
      </c>
      <c r="O153" s="88" t="s">
        <v>188</v>
      </c>
      <c r="P153" s="88" t="s">
        <v>188</v>
      </c>
      <c r="Q153" s="88">
        <v>0.01</v>
      </c>
      <c r="R153" s="88">
        <v>0.01</v>
      </c>
      <c r="S153" s="88">
        <v>0.04</v>
      </c>
      <c r="T153" s="88">
        <v>0.15</v>
      </c>
      <c r="U153" s="88">
        <v>0.01</v>
      </c>
      <c r="V153" s="88">
        <v>0</v>
      </c>
      <c r="W153" s="88">
        <v>0.01</v>
      </c>
      <c r="X153" s="88" t="s">
        <v>188</v>
      </c>
      <c r="Y153" s="88">
        <v>0</v>
      </c>
      <c r="Z153" s="88">
        <v>0.01</v>
      </c>
      <c r="AA153" s="88">
        <v>0</v>
      </c>
      <c r="AB153" s="88">
        <v>0</v>
      </c>
      <c r="AC153" s="88">
        <v>0</v>
      </c>
      <c r="AD153" s="88" t="s">
        <v>188</v>
      </c>
      <c r="AE153" s="88">
        <v>0</v>
      </c>
      <c r="AF153" s="88" t="s">
        <v>188</v>
      </c>
      <c r="AG153" s="88">
        <v>0</v>
      </c>
      <c r="AH153" s="88" t="s">
        <v>188</v>
      </c>
      <c r="AI153" s="88" t="s">
        <v>188</v>
      </c>
      <c r="AJ153" s="88" t="s">
        <v>188</v>
      </c>
      <c r="AK153" s="88">
        <v>0.01</v>
      </c>
      <c r="AL153" s="88">
        <v>0.04</v>
      </c>
      <c r="AM153" s="88">
        <v>0.02</v>
      </c>
      <c r="AN153" s="186">
        <v>0.13</v>
      </c>
      <c r="AO153" s="314"/>
      <c r="AP153" s="88">
        <v>12.86</v>
      </c>
      <c r="AQ153" s="88">
        <v>1.84</v>
      </c>
      <c r="AR153" s="88">
        <v>0.92</v>
      </c>
      <c r="AS153" s="88">
        <v>0.31</v>
      </c>
      <c r="AT153" s="88">
        <v>14.4</v>
      </c>
      <c r="AU153" s="88">
        <v>62.48</v>
      </c>
      <c r="AV153" s="88">
        <v>69.22</v>
      </c>
      <c r="AW153" s="88">
        <v>5.21</v>
      </c>
      <c r="AX153" s="88">
        <v>0.61</v>
      </c>
      <c r="AY153" s="88">
        <v>105.67</v>
      </c>
      <c r="AZ153" s="88">
        <v>193.58</v>
      </c>
      <c r="BA153" s="88">
        <v>74.12</v>
      </c>
      <c r="BB153" s="186">
        <v>20.22</v>
      </c>
    </row>
    <row r="154" spans="1:54" s="22" customFormat="1">
      <c r="A154" s="156"/>
      <c r="B154" s="156"/>
      <c r="C154" s="156"/>
      <c r="D154" s="156"/>
      <c r="E154" s="39"/>
      <c r="F154" s="315" t="s">
        <v>183</v>
      </c>
      <c r="G154" s="262" t="str">
        <f>IF(ISERROR(AVERAGE(G151:G153)), "DL", AVERAGE(G151:G153))</f>
        <v>DL</v>
      </c>
      <c r="H154" s="262">
        <f t="shared" ref="H154:AN154" si="126">IF(ISERROR(AVERAGE(H151:H153)), "DL", AVERAGE(H151:H153))</f>
        <v>0.51333333333333331</v>
      </c>
      <c r="I154" s="262">
        <f t="shared" si="126"/>
        <v>7.3333333333333334E-2</v>
      </c>
      <c r="J154" s="262">
        <f t="shared" si="126"/>
        <v>0.19000000000000003</v>
      </c>
      <c r="K154" s="262">
        <f t="shared" si="126"/>
        <v>1.3333333333333334E-2</v>
      </c>
      <c r="L154" s="262">
        <f t="shared" si="126"/>
        <v>0.28666666666666668</v>
      </c>
      <c r="M154" s="262">
        <f t="shared" si="126"/>
        <v>0.61</v>
      </c>
      <c r="N154" s="262" t="str">
        <f t="shared" si="126"/>
        <v>DL</v>
      </c>
      <c r="O154" s="262" t="str">
        <f t="shared" si="126"/>
        <v>DL</v>
      </c>
      <c r="P154" s="262">
        <f t="shared" si="126"/>
        <v>0</v>
      </c>
      <c r="Q154" s="262">
        <f t="shared" si="126"/>
        <v>6.6666666666666671E-3</v>
      </c>
      <c r="R154" s="262">
        <f t="shared" si="126"/>
        <v>0.01</v>
      </c>
      <c r="S154" s="262">
        <f t="shared" si="126"/>
        <v>3.3333333333333333E-2</v>
      </c>
      <c r="T154" s="262">
        <f t="shared" si="126"/>
        <v>9.3333333333333338E-2</v>
      </c>
      <c r="U154" s="262">
        <f t="shared" si="126"/>
        <v>1.3333333333333334E-2</v>
      </c>
      <c r="V154" s="262">
        <f t="shared" si="126"/>
        <v>0</v>
      </c>
      <c r="W154" s="262">
        <f t="shared" si="126"/>
        <v>0.01</v>
      </c>
      <c r="X154" s="262" t="str">
        <f t="shared" si="126"/>
        <v>DL</v>
      </c>
      <c r="Y154" s="262">
        <f t="shared" si="126"/>
        <v>0</v>
      </c>
      <c r="Z154" s="262">
        <f t="shared" si="126"/>
        <v>0.01</v>
      </c>
      <c r="AA154" s="262">
        <f t="shared" si="126"/>
        <v>0</v>
      </c>
      <c r="AB154" s="262">
        <f t="shared" si="126"/>
        <v>0</v>
      </c>
      <c r="AC154" s="262">
        <f t="shared" si="126"/>
        <v>0</v>
      </c>
      <c r="AD154" s="262" t="str">
        <f t="shared" si="126"/>
        <v>DL</v>
      </c>
      <c r="AE154" s="262">
        <f t="shared" si="126"/>
        <v>0</v>
      </c>
      <c r="AF154" s="262" t="str">
        <f t="shared" si="126"/>
        <v>DL</v>
      </c>
      <c r="AG154" s="262">
        <f t="shared" si="126"/>
        <v>0</v>
      </c>
      <c r="AH154" s="262" t="str">
        <f t="shared" si="126"/>
        <v>DL</v>
      </c>
      <c r="AI154" s="262" t="str">
        <f t="shared" si="126"/>
        <v>DL</v>
      </c>
      <c r="AJ154" s="262" t="str">
        <f t="shared" si="126"/>
        <v>DL</v>
      </c>
      <c r="AK154" s="262">
        <f t="shared" si="126"/>
        <v>0.01</v>
      </c>
      <c r="AL154" s="262">
        <f t="shared" si="126"/>
        <v>3.3333333333333333E-2</v>
      </c>
      <c r="AM154" s="262">
        <f t="shared" si="126"/>
        <v>2.3333333333333334E-2</v>
      </c>
      <c r="AN154" s="275">
        <f t="shared" si="126"/>
        <v>8.666666666666667E-2</v>
      </c>
      <c r="AO154" s="290"/>
      <c r="AP154" s="262">
        <f t="shared" ref="AP154:BB154" si="127">IF(ISERROR(AVERAGE(AP151:AP153)), "DL", AVERAGE(AP151:AP153))</f>
        <v>10.173333333333334</v>
      </c>
      <c r="AQ154" s="262">
        <f t="shared" si="127"/>
        <v>2.2166666666666668</v>
      </c>
      <c r="AR154" s="262">
        <f t="shared" si="127"/>
        <v>0.90333333333333332</v>
      </c>
      <c r="AS154" s="262">
        <f t="shared" si="127"/>
        <v>0.3</v>
      </c>
      <c r="AT154" s="262">
        <f t="shared" si="127"/>
        <v>9.49</v>
      </c>
      <c r="AU154" s="262">
        <f t="shared" si="127"/>
        <v>86.923333333333346</v>
      </c>
      <c r="AV154" s="262">
        <f t="shared" si="127"/>
        <v>80.52</v>
      </c>
      <c r="AW154" s="262">
        <f t="shared" si="127"/>
        <v>3.5366666666666666</v>
      </c>
      <c r="AX154" s="262">
        <f t="shared" si="127"/>
        <v>0.70333333333333325</v>
      </c>
      <c r="AY154" s="262">
        <f t="shared" si="127"/>
        <v>83.726666666666674</v>
      </c>
      <c r="AZ154" s="262">
        <f t="shared" si="127"/>
        <v>151.15666666666667</v>
      </c>
      <c r="BA154" s="262">
        <f t="shared" si="127"/>
        <v>503.37333333333328</v>
      </c>
      <c r="BB154" s="275">
        <f t="shared" si="127"/>
        <v>23.266666666666666</v>
      </c>
    </row>
    <row r="155" spans="1:54" s="22" customFormat="1">
      <c r="A155" s="156"/>
      <c r="B155" s="156"/>
      <c r="C155" s="156"/>
      <c r="D155" s="156"/>
      <c r="E155" s="39"/>
      <c r="F155" s="316" t="s">
        <v>184</v>
      </c>
      <c r="G155" s="60" t="str">
        <f>IF(ISERROR(STDEV(G151:G153)), "-", STDEV(G151:G153))</f>
        <v>-</v>
      </c>
      <c r="H155" s="60">
        <f t="shared" ref="H155:AN155" si="128">IF(ISERROR(STDEV(H151:H153)), "-", STDEV(H151:H153))</f>
        <v>5.8594652770823138E-2</v>
      </c>
      <c r="I155" s="60">
        <f t="shared" si="128"/>
        <v>4.9328828623162485E-2</v>
      </c>
      <c r="J155" s="60">
        <f t="shared" si="128"/>
        <v>0.10392304845413262</v>
      </c>
      <c r="K155" s="60">
        <f t="shared" si="128"/>
        <v>5.7735026918962588E-3</v>
      </c>
      <c r="L155" s="60">
        <f t="shared" si="128"/>
        <v>3.5118845842842465E-2</v>
      </c>
      <c r="M155" s="60">
        <f t="shared" si="128"/>
        <v>0.2523885892824792</v>
      </c>
      <c r="N155" s="60" t="str">
        <f t="shared" si="128"/>
        <v>-</v>
      </c>
      <c r="O155" s="60" t="str">
        <f t="shared" si="128"/>
        <v>-</v>
      </c>
      <c r="P155" s="60" t="str">
        <f t="shared" si="128"/>
        <v>-</v>
      </c>
      <c r="Q155" s="60">
        <f t="shared" si="128"/>
        <v>5.773502691896258E-3</v>
      </c>
      <c r="R155" s="60">
        <f t="shared" si="128"/>
        <v>0</v>
      </c>
      <c r="S155" s="60">
        <f t="shared" si="128"/>
        <v>2.0816659994661327E-2</v>
      </c>
      <c r="T155" s="60">
        <f t="shared" si="128"/>
        <v>5.1316014394468805E-2</v>
      </c>
      <c r="U155" s="60">
        <f t="shared" si="128"/>
        <v>5.7735026918962588E-3</v>
      </c>
      <c r="V155" s="60">
        <f t="shared" si="128"/>
        <v>0</v>
      </c>
      <c r="W155" s="60">
        <f t="shared" si="128"/>
        <v>0</v>
      </c>
      <c r="X155" s="60" t="str">
        <f t="shared" si="128"/>
        <v>-</v>
      </c>
      <c r="Y155" s="60">
        <f t="shared" si="128"/>
        <v>0</v>
      </c>
      <c r="Z155" s="60">
        <f t="shared" si="128"/>
        <v>0</v>
      </c>
      <c r="AA155" s="60">
        <f t="shared" si="128"/>
        <v>0</v>
      </c>
      <c r="AB155" s="60">
        <f t="shared" si="128"/>
        <v>0</v>
      </c>
      <c r="AC155" s="60">
        <f t="shared" si="128"/>
        <v>0</v>
      </c>
      <c r="AD155" s="60" t="str">
        <f t="shared" si="128"/>
        <v>-</v>
      </c>
      <c r="AE155" s="60">
        <f t="shared" si="128"/>
        <v>0</v>
      </c>
      <c r="AF155" s="60" t="str">
        <f t="shared" si="128"/>
        <v>-</v>
      </c>
      <c r="AG155" s="60">
        <f t="shared" si="128"/>
        <v>0</v>
      </c>
      <c r="AH155" s="60" t="str">
        <f t="shared" si="128"/>
        <v>-</v>
      </c>
      <c r="AI155" s="60" t="str">
        <f t="shared" si="128"/>
        <v>-</v>
      </c>
      <c r="AJ155" s="60" t="str">
        <f t="shared" si="128"/>
        <v>-</v>
      </c>
      <c r="AK155" s="60">
        <f t="shared" si="128"/>
        <v>0</v>
      </c>
      <c r="AL155" s="60">
        <f t="shared" si="128"/>
        <v>1.1547005383792499E-2</v>
      </c>
      <c r="AM155" s="60">
        <f t="shared" si="128"/>
        <v>5.7735026918962398E-3</v>
      </c>
      <c r="AN155" s="171">
        <f t="shared" si="128"/>
        <v>4.5092497528228942E-2</v>
      </c>
      <c r="AO155" s="291"/>
      <c r="AP155" s="60">
        <f t="shared" ref="AP155:BB155" si="129">IF(ISERROR(STDEV(AP151:AP153)), "-", STDEV(AP151:AP153))</f>
        <v>2.3979227121267552</v>
      </c>
      <c r="AQ155" s="60">
        <f t="shared" si="129"/>
        <v>0.71388607868015841</v>
      </c>
      <c r="AR155" s="60">
        <f t="shared" si="129"/>
        <v>2.0816659994661344E-2</v>
      </c>
      <c r="AS155" s="60">
        <f t="shared" si="129"/>
        <v>1.0000000000000009E-2</v>
      </c>
      <c r="AT155" s="60">
        <f t="shared" si="129"/>
        <v>4.288251391884577</v>
      </c>
      <c r="AU155" s="60">
        <f t="shared" si="129"/>
        <v>21.172615174638395</v>
      </c>
      <c r="AV155" s="60">
        <f t="shared" si="129"/>
        <v>16.335663439236257</v>
      </c>
      <c r="AW155" s="60">
        <f t="shared" si="129"/>
        <v>1.5841822285751526</v>
      </c>
      <c r="AX155" s="60">
        <f t="shared" si="129"/>
        <v>0.17925772879665039</v>
      </c>
      <c r="AY155" s="60">
        <f t="shared" si="129"/>
        <v>19.798748276932368</v>
      </c>
      <c r="AZ155" s="60">
        <f t="shared" si="129"/>
        <v>38.152137991642469</v>
      </c>
      <c r="BA155" s="60">
        <f t="shared" si="129"/>
        <v>756.15908315203967</v>
      </c>
      <c r="BB155" s="171">
        <f t="shared" si="129"/>
        <v>8.4143765861371733</v>
      </c>
    </row>
    <row r="156" spans="1:54" s="22" customFormat="1">
      <c r="A156" s="156"/>
      <c r="B156" s="156"/>
      <c r="C156" s="156"/>
      <c r="D156" s="156"/>
      <c r="E156" s="39"/>
      <c r="F156" s="316" t="s">
        <v>186</v>
      </c>
      <c r="G156" s="60" t="str">
        <f>IF(ISERROR(G155/SQRT(2)), "-", G155/SQRT(2))</f>
        <v>-</v>
      </c>
      <c r="H156" s="60">
        <f t="shared" ref="H156:AN156" si="130">IF(ISERROR(H155/SQRT(2)), "-", H155/SQRT(2))</f>
        <v>4.1432676315520167E-2</v>
      </c>
      <c r="I156" s="60">
        <f t="shared" si="130"/>
        <v>3.4880749227427253E-2</v>
      </c>
      <c r="J156" s="60">
        <f t="shared" si="130"/>
        <v>7.3484692283495329E-2</v>
      </c>
      <c r="K156" s="60">
        <f t="shared" si="130"/>
        <v>4.0824829046386306E-3</v>
      </c>
      <c r="L156" s="60">
        <f t="shared" si="130"/>
        <v>2.48327740429189E-2</v>
      </c>
      <c r="M156" s="60">
        <f t="shared" si="130"/>
        <v>0.17846568297574741</v>
      </c>
      <c r="N156" s="60" t="str">
        <f t="shared" si="130"/>
        <v>-</v>
      </c>
      <c r="O156" s="60" t="str">
        <f t="shared" si="130"/>
        <v>-</v>
      </c>
      <c r="P156" s="60" t="str">
        <f t="shared" si="130"/>
        <v>-</v>
      </c>
      <c r="Q156" s="60">
        <f t="shared" si="130"/>
        <v>4.0824829046386298E-3</v>
      </c>
      <c r="R156" s="60">
        <f t="shared" si="130"/>
        <v>0</v>
      </c>
      <c r="S156" s="60">
        <f t="shared" si="130"/>
        <v>1.4719601443879743E-2</v>
      </c>
      <c r="T156" s="60">
        <f t="shared" si="130"/>
        <v>3.6285901761795372E-2</v>
      </c>
      <c r="U156" s="60">
        <f t="shared" si="130"/>
        <v>4.0824829046386306E-3</v>
      </c>
      <c r="V156" s="60">
        <f t="shared" si="130"/>
        <v>0</v>
      </c>
      <c r="W156" s="60">
        <f t="shared" si="130"/>
        <v>0</v>
      </c>
      <c r="X156" s="60" t="str">
        <f t="shared" si="130"/>
        <v>-</v>
      </c>
      <c r="Y156" s="60">
        <f t="shared" si="130"/>
        <v>0</v>
      </c>
      <c r="Z156" s="60">
        <f t="shared" si="130"/>
        <v>0</v>
      </c>
      <c r="AA156" s="60">
        <f t="shared" si="130"/>
        <v>0</v>
      </c>
      <c r="AB156" s="60">
        <f t="shared" si="130"/>
        <v>0</v>
      </c>
      <c r="AC156" s="60">
        <f t="shared" si="130"/>
        <v>0</v>
      </c>
      <c r="AD156" s="60" t="str">
        <f t="shared" si="130"/>
        <v>-</v>
      </c>
      <c r="AE156" s="60">
        <f t="shared" si="130"/>
        <v>0</v>
      </c>
      <c r="AF156" s="60" t="str">
        <f t="shared" si="130"/>
        <v>-</v>
      </c>
      <c r="AG156" s="60">
        <f t="shared" si="130"/>
        <v>0</v>
      </c>
      <c r="AH156" s="60" t="str">
        <f t="shared" si="130"/>
        <v>-</v>
      </c>
      <c r="AI156" s="60" t="str">
        <f t="shared" si="130"/>
        <v>-</v>
      </c>
      <c r="AJ156" s="60" t="str">
        <f t="shared" si="130"/>
        <v>-</v>
      </c>
      <c r="AK156" s="60">
        <f t="shared" si="130"/>
        <v>0</v>
      </c>
      <c r="AL156" s="60">
        <f t="shared" si="130"/>
        <v>8.1649658092772474E-3</v>
      </c>
      <c r="AM156" s="60">
        <f t="shared" si="130"/>
        <v>4.0824829046386176E-3</v>
      </c>
      <c r="AN156" s="171">
        <f t="shared" si="130"/>
        <v>3.1885210782848318E-2</v>
      </c>
      <c r="AO156" s="291"/>
      <c r="AP156" s="60">
        <f t="shared" ref="AP156:BB156" si="131">IF(ISERROR(AP155/SQRT(2)), "-", AP155/SQRT(2))</f>
        <v>1.695587410506066</v>
      </c>
      <c r="AQ156" s="60">
        <f t="shared" si="131"/>
        <v>0.5047936872294132</v>
      </c>
      <c r="AR156" s="60">
        <f t="shared" si="131"/>
        <v>1.4719601443879756E-2</v>
      </c>
      <c r="AS156" s="60">
        <f t="shared" si="131"/>
        <v>7.0710678118654814E-3</v>
      </c>
      <c r="AT156" s="60">
        <f t="shared" si="131"/>
        <v>3.0322516386342353</v>
      </c>
      <c r="AU156" s="60">
        <f t="shared" si="131"/>
        <v>14.971299765440007</v>
      </c>
      <c r="AV156" s="60">
        <f t="shared" si="131"/>
        <v>11.551058393065116</v>
      </c>
      <c r="AW156" s="60">
        <f t="shared" si="131"/>
        <v>1.1201859964607075</v>
      </c>
      <c r="AX156" s="60">
        <f t="shared" si="131"/>
        <v>0.12675435561221055</v>
      </c>
      <c r="AY156" s="60">
        <f t="shared" si="131"/>
        <v>13.99982916562435</v>
      </c>
      <c r="AZ156" s="60">
        <f t="shared" si="131"/>
        <v>26.977635490655295</v>
      </c>
      <c r="BA156" s="60">
        <f t="shared" si="131"/>
        <v>534.6852153526097</v>
      </c>
      <c r="BB156" s="171">
        <f t="shared" si="131"/>
        <v>5.949862743514907</v>
      </c>
    </row>
    <row r="157" spans="1:54" s="22" customFormat="1">
      <c r="A157" s="156"/>
      <c r="B157" s="156"/>
      <c r="C157" s="156"/>
      <c r="D157" s="156"/>
      <c r="E157" s="39"/>
      <c r="F157" s="312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171"/>
      <c r="AO157" s="289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171"/>
    </row>
    <row r="158" spans="1:54" s="22" customFormat="1">
      <c r="A158" s="156" t="s">
        <v>271</v>
      </c>
      <c r="B158" s="156">
        <v>2</v>
      </c>
      <c r="C158" s="156">
        <v>1</v>
      </c>
      <c r="D158" s="156">
        <v>3</v>
      </c>
      <c r="E158" s="39" t="s">
        <v>332</v>
      </c>
      <c r="F158" s="312" t="s">
        <v>339</v>
      </c>
      <c r="G158" s="60" t="s">
        <v>188</v>
      </c>
      <c r="H158" s="60">
        <v>0.91</v>
      </c>
      <c r="I158" s="60">
        <v>0.01</v>
      </c>
      <c r="J158" s="60">
        <v>0.15</v>
      </c>
      <c r="K158" s="60">
        <v>0.05</v>
      </c>
      <c r="L158" s="60">
        <v>1.67</v>
      </c>
      <c r="M158" s="60">
        <v>1.48</v>
      </c>
      <c r="N158" s="60" t="s">
        <v>188</v>
      </c>
      <c r="O158" s="60">
        <v>0</v>
      </c>
      <c r="P158" s="60">
        <v>0.02</v>
      </c>
      <c r="Q158" s="60">
        <v>0.05</v>
      </c>
      <c r="R158" s="60">
        <v>0</v>
      </c>
      <c r="S158" s="60">
        <v>0.02</v>
      </c>
      <c r="T158" s="60">
        <v>0.03</v>
      </c>
      <c r="U158" s="60">
        <v>0.02</v>
      </c>
      <c r="V158" s="60">
        <v>0</v>
      </c>
      <c r="W158" s="60">
        <v>0.03</v>
      </c>
      <c r="X158" s="60" t="s">
        <v>188</v>
      </c>
      <c r="Y158" s="60">
        <v>0.01</v>
      </c>
      <c r="Z158" s="60">
        <v>0.05</v>
      </c>
      <c r="AA158" s="60">
        <v>0.01</v>
      </c>
      <c r="AB158" s="60">
        <v>0</v>
      </c>
      <c r="AC158" s="60">
        <v>0.01</v>
      </c>
      <c r="AD158" s="60">
        <v>0</v>
      </c>
      <c r="AE158" s="60">
        <v>0.01</v>
      </c>
      <c r="AF158" s="60">
        <v>0</v>
      </c>
      <c r="AG158" s="60">
        <v>0</v>
      </c>
      <c r="AH158" s="60" t="s">
        <v>188</v>
      </c>
      <c r="AI158" s="60">
        <v>0</v>
      </c>
      <c r="AJ158" s="60" t="s">
        <v>188</v>
      </c>
      <c r="AK158" s="60">
        <v>0</v>
      </c>
      <c r="AL158" s="60">
        <v>0.03</v>
      </c>
      <c r="AM158" s="60">
        <v>0.01</v>
      </c>
      <c r="AN158" s="171">
        <v>0.11</v>
      </c>
      <c r="AO158" s="289"/>
      <c r="AP158" s="60">
        <v>3.34</v>
      </c>
      <c r="AQ158" s="60">
        <v>8.8000000000000007</v>
      </c>
      <c r="AR158" s="60">
        <v>0.91</v>
      </c>
      <c r="AS158" s="60">
        <v>0.61</v>
      </c>
      <c r="AT158" s="60">
        <v>3.64</v>
      </c>
      <c r="AU158" s="60">
        <v>107.12</v>
      </c>
      <c r="AV158" s="60">
        <v>121.08</v>
      </c>
      <c r="AW158" s="60">
        <v>1.82</v>
      </c>
      <c r="AX158" s="60">
        <v>1.52</v>
      </c>
      <c r="AY158" s="60">
        <v>239.13</v>
      </c>
      <c r="AZ158" s="60">
        <v>127.76</v>
      </c>
      <c r="BA158" s="60">
        <v>1338.57</v>
      </c>
      <c r="BB158" s="171">
        <v>65.239999999999995</v>
      </c>
    </row>
    <row r="159" spans="1:54" s="22" customFormat="1">
      <c r="A159" s="156" t="s">
        <v>271</v>
      </c>
      <c r="B159" s="156">
        <v>2</v>
      </c>
      <c r="C159" s="156">
        <v>2</v>
      </c>
      <c r="D159" s="156">
        <v>3</v>
      </c>
      <c r="E159" s="39" t="s">
        <v>332</v>
      </c>
      <c r="F159" s="312" t="s">
        <v>340</v>
      </c>
      <c r="G159" s="60" t="s">
        <v>188</v>
      </c>
      <c r="H159" s="60">
        <v>0.64</v>
      </c>
      <c r="I159" s="60">
        <v>0.01</v>
      </c>
      <c r="J159" s="60">
        <v>0.14000000000000001</v>
      </c>
      <c r="K159" s="60">
        <v>0.05</v>
      </c>
      <c r="L159" s="60">
        <v>1.74</v>
      </c>
      <c r="M159" s="60">
        <v>0.97</v>
      </c>
      <c r="N159" s="60" t="s">
        <v>188</v>
      </c>
      <c r="O159" s="60" t="s">
        <v>188</v>
      </c>
      <c r="P159" s="60" t="s">
        <v>188</v>
      </c>
      <c r="Q159" s="60">
        <v>0.01</v>
      </c>
      <c r="R159" s="60" t="s">
        <v>188</v>
      </c>
      <c r="S159" s="60" t="s">
        <v>188</v>
      </c>
      <c r="T159" s="60">
        <v>0.03</v>
      </c>
      <c r="U159" s="60">
        <v>0.02</v>
      </c>
      <c r="V159" s="60" t="s">
        <v>188</v>
      </c>
      <c r="W159" s="60" t="s">
        <v>188</v>
      </c>
      <c r="X159" s="60" t="s">
        <v>188</v>
      </c>
      <c r="Y159" s="60">
        <v>0</v>
      </c>
      <c r="Z159" s="60">
        <v>0</v>
      </c>
      <c r="AA159" s="60">
        <v>0</v>
      </c>
      <c r="AB159" s="60">
        <v>0</v>
      </c>
      <c r="AC159" s="60">
        <v>0</v>
      </c>
      <c r="AD159" s="60" t="s">
        <v>188</v>
      </c>
      <c r="AE159" s="60">
        <v>0</v>
      </c>
      <c r="AF159" s="60" t="s">
        <v>188</v>
      </c>
      <c r="AG159" s="60" t="s">
        <v>188</v>
      </c>
      <c r="AH159" s="60" t="s">
        <v>188</v>
      </c>
      <c r="AI159" s="60" t="s">
        <v>188</v>
      </c>
      <c r="AJ159" s="60" t="s">
        <v>188</v>
      </c>
      <c r="AK159" s="60">
        <v>0</v>
      </c>
      <c r="AL159" s="60">
        <v>0.01</v>
      </c>
      <c r="AM159" s="60">
        <v>0.01</v>
      </c>
      <c r="AN159" s="171">
        <v>0.03</v>
      </c>
      <c r="AO159" s="289"/>
      <c r="AP159" s="60">
        <v>2.74</v>
      </c>
      <c r="AQ159" s="60">
        <v>5.78</v>
      </c>
      <c r="AR159" s="60">
        <v>0.91</v>
      </c>
      <c r="AS159" s="60">
        <v>0.3</v>
      </c>
      <c r="AT159" s="60">
        <v>2.74</v>
      </c>
      <c r="AU159" s="60">
        <v>98.27</v>
      </c>
      <c r="AV159" s="60">
        <v>75.760000000000005</v>
      </c>
      <c r="AW159" s="60">
        <v>5.17</v>
      </c>
      <c r="AX159" s="60">
        <v>1.22</v>
      </c>
      <c r="AY159" s="60">
        <v>208.71</v>
      </c>
      <c r="AZ159" s="60">
        <v>108.31</v>
      </c>
      <c r="BA159" s="60">
        <v>75.760000000000005</v>
      </c>
      <c r="BB159" s="171">
        <v>44.42</v>
      </c>
    </row>
    <row r="160" spans="1:54" s="69" customFormat="1">
      <c r="A160" s="183" t="s">
        <v>271</v>
      </c>
      <c r="B160" s="183">
        <v>2</v>
      </c>
      <c r="C160" s="183">
        <v>3</v>
      </c>
      <c r="D160" s="183">
        <v>3</v>
      </c>
      <c r="E160" s="72" t="s">
        <v>332</v>
      </c>
      <c r="F160" s="313" t="s">
        <v>341</v>
      </c>
      <c r="G160" s="88" t="s">
        <v>188</v>
      </c>
      <c r="H160" s="88">
        <v>1.05</v>
      </c>
      <c r="I160" s="88">
        <v>0.03</v>
      </c>
      <c r="J160" s="88">
        <v>0.59</v>
      </c>
      <c r="K160" s="88">
        <v>0.08</v>
      </c>
      <c r="L160" s="88">
        <v>2.54</v>
      </c>
      <c r="M160" s="88">
        <v>2.2999999999999998</v>
      </c>
      <c r="N160" s="88" t="s">
        <v>188</v>
      </c>
      <c r="O160" s="88">
        <v>0</v>
      </c>
      <c r="P160" s="88">
        <v>0</v>
      </c>
      <c r="Q160" s="88">
        <v>0.05</v>
      </c>
      <c r="R160" s="88">
        <v>0.01</v>
      </c>
      <c r="S160" s="88">
        <v>0.03</v>
      </c>
      <c r="T160" s="88">
        <v>0.08</v>
      </c>
      <c r="U160" s="88">
        <v>0.03</v>
      </c>
      <c r="V160" s="88" t="s">
        <v>188</v>
      </c>
      <c r="W160" s="88">
        <v>0.02</v>
      </c>
      <c r="X160" s="88" t="s">
        <v>188</v>
      </c>
      <c r="Y160" s="88">
        <v>0.01</v>
      </c>
      <c r="Z160" s="88">
        <v>0.03</v>
      </c>
      <c r="AA160" s="88">
        <v>0.01</v>
      </c>
      <c r="AB160" s="88">
        <v>0</v>
      </c>
      <c r="AC160" s="88">
        <v>0.01</v>
      </c>
      <c r="AD160" s="88">
        <v>0</v>
      </c>
      <c r="AE160" s="88">
        <v>0.01</v>
      </c>
      <c r="AF160" s="88">
        <v>0</v>
      </c>
      <c r="AG160" s="88">
        <v>0</v>
      </c>
      <c r="AH160" s="88" t="s">
        <v>188</v>
      </c>
      <c r="AI160" s="88">
        <v>0</v>
      </c>
      <c r="AJ160" s="88" t="s">
        <v>188</v>
      </c>
      <c r="AK160" s="88">
        <v>0.01</v>
      </c>
      <c r="AL160" s="88">
        <v>0.04</v>
      </c>
      <c r="AM160" s="88">
        <v>0.01</v>
      </c>
      <c r="AN160" s="186">
        <v>0.13</v>
      </c>
      <c r="AO160" s="314"/>
      <c r="AP160" s="88">
        <v>3.9</v>
      </c>
      <c r="AQ160" s="88">
        <v>3.9</v>
      </c>
      <c r="AR160" s="88">
        <v>0.9</v>
      </c>
      <c r="AS160" s="88">
        <v>0.3</v>
      </c>
      <c r="AT160" s="88">
        <v>9.59</v>
      </c>
      <c r="AU160" s="88">
        <v>54.27</v>
      </c>
      <c r="AV160" s="88">
        <v>41.38</v>
      </c>
      <c r="AW160" s="88">
        <v>13.19</v>
      </c>
      <c r="AX160" s="88">
        <v>0.6</v>
      </c>
      <c r="AY160" s="88">
        <v>376.58</v>
      </c>
      <c r="AZ160" s="88">
        <v>174.2</v>
      </c>
      <c r="BA160" s="88">
        <v>80.95</v>
      </c>
      <c r="BB160" s="186">
        <v>28.48</v>
      </c>
    </row>
    <row r="161" spans="1:54" s="22" customFormat="1">
      <c r="A161" s="156"/>
      <c r="B161" s="156"/>
      <c r="C161" s="156"/>
      <c r="D161" s="156"/>
      <c r="E161" s="39"/>
      <c r="F161" s="315" t="s">
        <v>183</v>
      </c>
      <c r="G161" s="262" t="str">
        <f>IF(ISERROR(AVERAGE(G158:G160)), "DL", AVERAGE(G158:G160))</f>
        <v>DL</v>
      </c>
      <c r="H161" s="262">
        <f t="shared" ref="H161:AN161" si="132">IF(ISERROR(AVERAGE(H158:H160)), "DL", AVERAGE(H158:H160))</f>
        <v>0.8666666666666667</v>
      </c>
      <c r="I161" s="262">
        <f t="shared" si="132"/>
        <v>1.6666666666666666E-2</v>
      </c>
      <c r="J161" s="262">
        <f t="shared" si="132"/>
        <v>0.29333333333333333</v>
      </c>
      <c r="K161" s="262">
        <f t="shared" si="132"/>
        <v>0.06</v>
      </c>
      <c r="L161" s="262">
        <f t="shared" si="132"/>
        <v>1.9833333333333334</v>
      </c>
      <c r="M161" s="262">
        <f t="shared" si="132"/>
        <v>1.5833333333333333</v>
      </c>
      <c r="N161" s="262" t="str">
        <f t="shared" si="132"/>
        <v>DL</v>
      </c>
      <c r="O161" s="262">
        <f t="shared" si="132"/>
        <v>0</v>
      </c>
      <c r="P161" s="262">
        <f t="shared" si="132"/>
        <v>0.01</v>
      </c>
      <c r="Q161" s="262">
        <f t="shared" si="132"/>
        <v>3.6666666666666674E-2</v>
      </c>
      <c r="R161" s="262">
        <f t="shared" si="132"/>
        <v>5.0000000000000001E-3</v>
      </c>
      <c r="S161" s="262">
        <f t="shared" si="132"/>
        <v>2.5000000000000001E-2</v>
      </c>
      <c r="T161" s="262">
        <f t="shared" si="132"/>
        <v>4.6666666666666669E-2</v>
      </c>
      <c r="U161" s="262">
        <f t="shared" si="132"/>
        <v>2.3333333333333334E-2</v>
      </c>
      <c r="V161" s="262">
        <f t="shared" si="132"/>
        <v>0</v>
      </c>
      <c r="W161" s="262">
        <f t="shared" si="132"/>
        <v>2.5000000000000001E-2</v>
      </c>
      <c r="X161" s="262" t="str">
        <f t="shared" si="132"/>
        <v>DL</v>
      </c>
      <c r="Y161" s="262">
        <f t="shared" si="132"/>
        <v>6.6666666666666671E-3</v>
      </c>
      <c r="Z161" s="262">
        <f t="shared" si="132"/>
        <v>2.6666666666666668E-2</v>
      </c>
      <c r="AA161" s="262">
        <f t="shared" si="132"/>
        <v>6.6666666666666671E-3</v>
      </c>
      <c r="AB161" s="262">
        <f t="shared" si="132"/>
        <v>0</v>
      </c>
      <c r="AC161" s="262">
        <f t="shared" si="132"/>
        <v>6.6666666666666671E-3</v>
      </c>
      <c r="AD161" s="262">
        <f t="shared" si="132"/>
        <v>0</v>
      </c>
      <c r="AE161" s="262">
        <f t="shared" si="132"/>
        <v>6.6666666666666671E-3</v>
      </c>
      <c r="AF161" s="262">
        <f t="shared" si="132"/>
        <v>0</v>
      </c>
      <c r="AG161" s="262">
        <f t="shared" si="132"/>
        <v>0</v>
      </c>
      <c r="AH161" s="262" t="str">
        <f t="shared" si="132"/>
        <v>DL</v>
      </c>
      <c r="AI161" s="262">
        <f t="shared" si="132"/>
        <v>0</v>
      </c>
      <c r="AJ161" s="262" t="str">
        <f t="shared" si="132"/>
        <v>DL</v>
      </c>
      <c r="AK161" s="262">
        <f t="shared" si="132"/>
        <v>3.3333333333333335E-3</v>
      </c>
      <c r="AL161" s="262">
        <f t="shared" si="132"/>
        <v>2.6666666666666668E-2</v>
      </c>
      <c r="AM161" s="262">
        <f t="shared" si="132"/>
        <v>0.01</v>
      </c>
      <c r="AN161" s="275">
        <f t="shared" si="132"/>
        <v>9.0000000000000011E-2</v>
      </c>
      <c r="AO161" s="290"/>
      <c r="AP161" s="262">
        <f t="shared" ref="AP161:BB161" si="133">IF(ISERROR(AVERAGE(AP158:AP160)), "DL", AVERAGE(AP158:AP160))</f>
        <v>3.3266666666666667</v>
      </c>
      <c r="AQ161" s="262">
        <f t="shared" si="133"/>
        <v>6.16</v>
      </c>
      <c r="AR161" s="262">
        <f t="shared" si="133"/>
        <v>0.90666666666666673</v>
      </c>
      <c r="AS161" s="262">
        <f t="shared" si="133"/>
        <v>0.40333333333333332</v>
      </c>
      <c r="AT161" s="262">
        <f t="shared" si="133"/>
        <v>5.3233333333333333</v>
      </c>
      <c r="AU161" s="262">
        <f t="shared" si="133"/>
        <v>86.553333333333327</v>
      </c>
      <c r="AV161" s="262">
        <f t="shared" si="133"/>
        <v>79.406666666666666</v>
      </c>
      <c r="AW161" s="262">
        <f t="shared" si="133"/>
        <v>6.7266666666666666</v>
      </c>
      <c r="AX161" s="262">
        <f t="shared" si="133"/>
        <v>1.1133333333333335</v>
      </c>
      <c r="AY161" s="262">
        <f t="shared" si="133"/>
        <v>274.80666666666667</v>
      </c>
      <c r="AZ161" s="262">
        <f t="shared" si="133"/>
        <v>136.75666666666666</v>
      </c>
      <c r="BA161" s="262">
        <f t="shared" si="133"/>
        <v>498.42666666666668</v>
      </c>
      <c r="BB161" s="275">
        <f t="shared" si="133"/>
        <v>46.04666666666666</v>
      </c>
    </row>
    <row r="162" spans="1:54" s="22" customFormat="1">
      <c r="A162" s="156"/>
      <c r="B162" s="156"/>
      <c r="C162" s="156"/>
      <c r="D162" s="156"/>
      <c r="E162" s="39"/>
      <c r="F162" s="316" t="s">
        <v>184</v>
      </c>
      <c r="G162" s="60" t="str">
        <f>IF(ISERROR(STDEV(G158:G160)), "-", STDEV(G158:G160))</f>
        <v>-</v>
      </c>
      <c r="H162" s="60">
        <f t="shared" ref="H162:AN162" si="134">IF(ISERROR(STDEV(H158:H160)), "-", STDEV(H158:H160))</f>
        <v>0.2084066537645414</v>
      </c>
      <c r="I162" s="60">
        <f t="shared" si="134"/>
        <v>1.1547005383792512E-2</v>
      </c>
      <c r="J162" s="60">
        <f t="shared" si="134"/>
        <v>0.25696951829610715</v>
      </c>
      <c r="K162" s="60">
        <f t="shared" si="134"/>
        <v>1.7320508075688797E-2</v>
      </c>
      <c r="L162" s="60">
        <f t="shared" si="134"/>
        <v>0.48335632129241124</v>
      </c>
      <c r="M162" s="60">
        <f t="shared" si="134"/>
        <v>0.6709942871093113</v>
      </c>
      <c r="N162" s="60" t="str">
        <f t="shared" si="134"/>
        <v>-</v>
      </c>
      <c r="O162" s="60">
        <f t="shared" si="134"/>
        <v>0</v>
      </c>
      <c r="P162" s="60">
        <f t="shared" si="134"/>
        <v>1.4142135623730951E-2</v>
      </c>
      <c r="Q162" s="60">
        <f t="shared" si="134"/>
        <v>2.3094010767585025E-2</v>
      </c>
      <c r="R162" s="60">
        <f t="shared" si="134"/>
        <v>7.0710678118654753E-3</v>
      </c>
      <c r="S162" s="60">
        <f t="shared" si="134"/>
        <v>7.0710678118654537E-3</v>
      </c>
      <c r="T162" s="60">
        <f t="shared" si="134"/>
        <v>2.8867513459481284E-2</v>
      </c>
      <c r="U162" s="60">
        <f t="shared" si="134"/>
        <v>5.7735026918962493E-3</v>
      </c>
      <c r="V162" s="60" t="str">
        <f t="shared" si="134"/>
        <v>-</v>
      </c>
      <c r="W162" s="60">
        <f t="shared" si="134"/>
        <v>7.0710678118654537E-3</v>
      </c>
      <c r="X162" s="60" t="str">
        <f t="shared" si="134"/>
        <v>-</v>
      </c>
      <c r="Y162" s="60">
        <f t="shared" si="134"/>
        <v>5.773502691896258E-3</v>
      </c>
      <c r="Z162" s="60">
        <f t="shared" si="134"/>
        <v>2.5166114784235832E-2</v>
      </c>
      <c r="AA162" s="60">
        <f t="shared" si="134"/>
        <v>5.773502691896258E-3</v>
      </c>
      <c r="AB162" s="60">
        <f t="shared" si="134"/>
        <v>0</v>
      </c>
      <c r="AC162" s="60">
        <f t="shared" si="134"/>
        <v>5.773502691896258E-3</v>
      </c>
      <c r="AD162" s="60">
        <f t="shared" si="134"/>
        <v>0</v>
      </c>
      <c r="AE162" s="60">
        <f t="shared" si="134"/>
        <v>5.773502691896258E-3</v>
      </c>
      <c r="AF162" s="60">
        <f t="shared" si="134"/>
        <v>0</v>
      </c>
      <c r="AG162" s="60">
        <f t="shared" si="134"/>
        <v>0</v>
      </c>
      <c r="AH162" s="60" t="str">
        <f t="shared" si="134"/>
        <v>-</v>
      </c>
      <c r="AI162" s="60">
        <f t="shared" si="134"/>
        <v>0</v>
      </c>
      <c r="AJ162" s="60" t="str">
        <f t="shared" si="134"/>
        <v>-</v>
      </c>
      <c r="AK162" s="60">
        <f t="shared" si="134"/>
        <v>5.773502691896258E-3</v>
      </c>
      <c r="AL162" s="60">
        <f t="shared" si="134"/>
        <v>1.5275252316519463E-2</v>
      </c>
      <c r="AM162" s="60">
        <f t="shared" si="134"/>
        <v>0</v>
      </c>
      <c r="AN162" s="171">
        <f t="shared" si="134"/>
        <v>5.2915026221291815E-2</v>
      </c>
      <c r="AO162" s="291"/>
      <c r="AP162" s="60">
        <f t="shared" ref="AP162:BB162" si="135">IF(ISERROR(STDEV(AP158:AP160)), "-", STDEV(AP158:AP160))</f>
        <v>0.58011493114152113</v>
      </c>
      <c r="AQ162" s="60">
        <f t="shared" si="135"/>
        <v>2.4720032362438373</v>
      </c>
      <c r="AR162" s="60">
        <f t="shared" si="135"/>
        <v>5.7735026918962623E-3</v>
      </c>
      <c r="AS162" s="60">
        <f t="shared" si="135"/>
        <v>0.1789785834487839</v>
      </c>
      <c r="AT162" s="60">
        <f t="shared" si="135"/>
        <v>3.722342452452934</v>
      </c>
      <c r="AU162" s="60">
        <f t="shared" si="135"/>
        <v>28.306197790118922</v>
      </c>
      <c r="AV162" s="60">
        <f t="shared" si="135"/>
        <v>39.974943819014108</v>
      </c>
      <c r="AW162" s="60">
        <f t="shared" si="135"/>
        <v>5.8426563593397587</v>
      </c>
      <c r="AX162" s="60">
        <f t="shared" si="135"/>
        <v>0.46918368826434415</v>
      </c>
      <c r="AY162" s="60">
        <f t="shared" si="135"/>
        <v>89.441056754341318</v>
      </c>
      <c r="AZ162" s="60">
        <f t="shared" si="135"/>
        <v>33.85377428490559</v>
      </c>
      <c r="BA162" s="60">
        <f t="shared" si="135"/>
        <v>727.59009712428963</v>
      </c>
      <c r="BB162" s="171">
        <f t="shared" si="135"/>
        <v>18.433907164064109</v>
      </c>
    </row>
    <row r="163" spans="1:54" s="22" customFormat="1">
      <c r="A163" s="156"/>
      <c r="B163" s="156"/>
      <c r="C163" s="156"/>
      <c r="D163" s="156"/>
      <c r="E163" s="39"/>
      <c r="F163" s="316" t="s">
        <v>186</v>
      </c>
      <c r="G163" s="60" t="str">
        <f>IF(ISERROR(G162/SQRT(2)), "-", G162/SQRT(2))</f>
        <v>-</v>
      </c>
      <c r="H163" s="60">
        <f t="shared" ref="H163:AN163" si="136">IF(ISERROR(H162/SQRT(2)), "-", H162/SQRT(2))</f>
        <v>0.14736575812130415</v>
      </c>
      <c r="I163" s="60">
        <f t="shared" si="136"/>
        <v>8.1649658092772578E-3</v>
      </c>
      <c r="J163" s="60">
        <f t="shared" si="136"/>
        <v>0.18170488894541795</v>
      </c>
      <c r="K163" s="60">
        <f t="shared" si="136"/>
        <v>1.2247448713915907E-2</v>
      </c>
      <c r="L163" s="60">
        <f t="shared" si="136"/>
        <v>0.3417845325152476</v>
      </c>
      <c r="M163" s="60">
        <f t="shared" si="136"/>
        <v>0.47446461055242722</v>
      </c>
      <c r="N163" s="60" t="str">
        <f t="shared" si="136"/>
        <v>-</v>
      </c>
      <c r="O163" s="60">
        <f t="shared" si="136"/>
        <v>0</v>
      </c>
      <c r="P163" s="60">
        <f t="shared" si="136"/>
        <v>0.01</v>
      </c>
      <c r="Q163" s="60">
        <f t="shared" si="136"/>
        <v>1.6329931618554516E-2</v>
      </c>
      <c r="R163" s="60">
        <f t="shared" si="136"/>
        <v>5.0000000000000001E-3</v>
      </c>
      <c r="S163" s="60">
        <f t="shared" si="136"/>
        <v>4.9999999999999845E-3</v>
      </c>
      <c r="T163" s="60">
        <f t="shared" si="136"/>
        <v>2.0412414523193145E-2</v>
      </c>
      <c r="U163" s="60">
        <f t="shared" si="136"/>
        <v>4.0824829046386237E-3</v>
      </c>
      <c r="V163" s="60" t="str">
        <f t="shared" si="136"/>
        <v>-</v>
      </c>
      <c r="W163" s="60">
        <f t="shared" si="136"/>
        <v>4.9999999999999845E-3</v>
      </c>
      <c r="X163" s="60" t="str">
        <f t="shared" si="136"/>
        <v>-</v>
      </c>
      <c r="Y163" s="60">
        <f t="shared" si="136"/>
        <v>4.0824829046386298E-3</v>
      </c>
      <c r="Z163" s="60">
        <f t="shared" si="136"/>
        <v>1.7795130420052183E-2</v>
      </c>
      <c r="AA163" s="60">
        <f t="shared" si="136"/>
        <v>4.0824829046386298E-3</v>
      </c>
      <c r="AB163" s="60">
        <f t="shared" si="136"/>
        <v>0</v>
      </c>
      <c r="AC163" s="60">
        <f t="shared" si="136"/>
        <v>4.0824829046386298E-3</v>
      </c>
      <c r="AD163" s="60">
        <f t="shared" si="136"/>
        <v>0</v>
      </c>
      <c r="AE163" s="60">
        <f t="shared" si="136"/>
        <v>4.0824829046386298E-3</v>
      </c>
      <c r="AF163" s="60">
        <f t="shared" si="136"/>
        <v>0</v>
      </c>
      <c r="AG163" s="60">
        <f t="shared" si="136"/>
        <v>0</v>
      </c>
      <c r="AH163" s="60" t="str">
        <f t="shared" si="136"/>
        <v>-</v>
      </c>
      <c r="AI163" s="60">
        <f t="shared" si="136"/>
        <v>0</v>
      </c>
      <c r="AJ163" s="60" t="str">
        <f t="shared" si="136"/>
        <v>-</v>
      </c>
      <c r="AK163" s="60">
        <f t="shared" si="136"/>
        <v>4.0824829046386298E-3</v>
      </c>
      <c r="AL163" s="60">
        <f t="shared" si="136"/>
        <v>1.0801234497346431E-2</v>
      </c>
      <c r="AM163" s="60">
        <f t="shared" si="136"/>
        <v>0</v>
      </c>
      <c r="AN163" s="171">
        <f t="shared" si="136"/>
        <v>3.7416573867739417E-2</v>
      </c>
      <c r="AO163" s="291"/>
      <c r="AP163" s="60">
        <f t="shared" ref="AP163:BB163" si="137">IF(ISERROR(AP162/SQRT(2)), "-", AP162/SQRT(2))</f>
        <v>0.41020320167773666</v>
      </c>
      <c r="AQ163" s="60">
        <f t="shared" si="137"/>
        <v>1.7479702514631084</v>
      </c>
      <c r="AR163" s="60">
        <f t="shared" si="137"/>
        <v>4.0824829046386332E-3</v>
      </c>
      <c r="AS163" s="60">
        <f t="shared" si="137"/>
        <v>0.12655697004379746</v>
      </c>
      <c r="AT163" s="60">
        <f t="shared" si="137"/>
        <v>2.6320935900280333</v>
      </c>
      <c r="AU163" s="60">
        <f t="shared" si="137"/>
        <v>20.015504407000755</v>
      </c>
      <c r="AV163" s="60">
        <f t="shared" si="137"/>
        <v>28.266553851976138</v>
      </c>
      <c r="AW163" s="60">
        <f t="shared" si="137"/>
        <v>4.1313819318318492</v>
      </c>
      <c r="AX163" s="60">
        <f t="shared" si="137"/>
        <v>0.33176296759383289</v>
      </c>
      <c r="AY163" s="60">
        <f t="shared" si="137"/>
        <v>63.244377747485601</v>
      </c>
      <c r="AZ163" s="60">
        <f t="shared" si="137"/>
        <v>23.938233365615506</v>
      </c>
      <c r="BA163" s="60">
        <f t="shared" si="137"/>
        <v>514.48389160076385</v>
      </c>
      <c r="BB163" s="171">
        <f t="shared" si="137"/>
        <v>13.03474075947301</v>
      </c>
    </row>
    <row r="164" spans="1:54" s="22" customFormat="1">
      <c r="A164" s="156"/>
      <c r="B164" s="156"/>
      <c r="C164" s="156"/>
      <c r="D164" s="156"/>
      <c r="E164" s="39"/>
      <c r="F164" s="312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171"/>
      <c r="AO164" s="289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171"/>
    </row>
    <row r="165" spans="1:54" s="22" customFormat="1">
      <c r="A165" s="156" t="s">
        <v>275</v>
      </c>
      <c r="B165" s="156">
        <v>3</v>
      </c>
      <c r="C165" s="156">
        <v>1</v>
      </c>
      <c r="D165" s="156">
        <v>3</v>
      </c>
      <c r="E165" s="39" t="s">
        <v>332</v>
      </c>
      <c r="F165" s="312" t="s">
        <v>342</v>
      </c>
      <c r="G165" s="60" t="s">
        <v>188</v>
      </c>
      <c r="H165" s="60">
        <v>0.56999999999999995</v>
      </c>
      <c r="I165" s="60">
        <v>7.0000000000000007E-2</v>
      </c>
      <c r="J165" s="60">
        <v>0.15</v>
      </c>
      <c r="K165" s="60">
        <v>0.01</v>
      </c>
      <c r="L165" s="60">
        <v>0.34</v>
      </c>
      <c r="M165" s="60">
        <v>0.98</v>
      </c>
      <c r="N165" s="60" t="s">
        <v>188</v>
      </c>
      <c r="O165" s="60" t="s">
        <v>188</v>
      </c>
      <c r="P165" s="60" t="s">
        <v>188</v>
      </c>
      <c r="Q165" s="60">
        <v>0.01</v>
      </c>
      <c r="R165" s="60">
        <v>0.01</v>
      </c>
      <c r="S165" s="60">
        <v>0.02</v>
      </c>
      <c r="T165" s="60">
        <v>7.0000000000000007E-2</v>
      </c>
      <c r="U165" s="60">
        <v>0</v>
      </c>
      <c r="V165" s="60" t="s">
        <v>188</v>
      </c>
      <c r="W165" s="60">
        <v>0</v>
      </c>
      <c r="X165" s="60" t="s">
        <v>188</v>
      </c>
      <c r="Y165" s="60">
        <v>0</v>
      </c>
      <c r="Z165" s="60">
        <v>0.01</v>
      </c>
      <c r="AA165" s="60">
        <v>0</v>
      </c>
      <c r="AB165" s="60">
        <v>0</v>
      </c>
      <c r="AC165" s="60">
        <v>0</v>
      </c>
      <c r="AD165" s="60" t="s">
        <v>188</v>
      </c>
      <c r="AE165" s="60">
        <v>0</v>
      </c>
      <c r="AF165" s="60" t="s">
        <v>188</v>
      </c>
      <c r="AG165" s="60" t="s">
        <v>188</v>
      </c>
      <c r="AH165" s="60" t="s">
        <v>188</v>
      </c>
      <c r="AI165" s="60" t="s">
        <v>188</v>
      </c>
      <c r="AJ165" s="60" t="s">
        <v>188</v>
      </c>
      <c r="AK165" s="60">
        <v>0</v>
      </c>
      <c r="AL165" s="60">
        <v>0.03</v>
      </c>
      <c r="AM165" s="60">
        <v>0.01</v>
      </c>
      <c r="AN165" s="171">
        <v>0.08</v>
      </c>
      <c r="AO165" s="289"/>
      <c r="AP165" s="60">
        <v>18.46</v>
      </c>
      <c r="AQ165" s="60">
        <v>2.98</v>
      </c>
      <c r="AR165" s="60">
        <v>0.89</v>
      </c>
      <c r="AS165" s="60">
        <v>0.3</v>
      </c>
      <c r="AT165" s="60">
        <v>13.4</v>
      </c>
      <c r="AU165" s="60">
        <v>92.58</v>
      </c>
      <c r="AV165" s="60">
        <v>93.17</v>
      </c>
      <c r="AW165" s="60">
        <v>6.85</v>
      </c>
      <c r="AX165" s="60">
        <v>1.19</v>
      </c>
      <c r="AY165" s="60">
        <v>151.22</v>
      </c>
      <c r="AZ165" s="60">
        <v>225.34</v>
      </c>
      <c r="BA165" s="60">
        <v>89.9</v>
      </c>
      <c r="BB165" s="171">
        <v>32.450000000000003</v>
      </c>
    </row>
    <row r="166" spans="1:54" s="22" customFormat="1">
      <c r="A166" s="156" t="s">
        <v>275</v>
      </c>
      <c r="B166" s="156">
        <v>3</v>
      </c>
      <c r="C166" s="156">
        <v>2</v>
      </c>
      <c r="D166" s="156">
        <v>3</v>
      </c>
      <c r="E166" s="39" t="s">
        <v>332</v>
      </c>
      <c r="F166" s="312" t="s">
        <v>343</v>
      </c>
      <c r="G166" s="60" t="s">
        <v>188</v>
      </c>
      <c r="H166" s="60">
        <v>0.75</v>
      </c>
      <c r="I166" s="60">
        <v>0.3</v>
      </c>
      <c r="J166" s="60">
        <v>0.1</v>
      </c>
      <c r="K166" s="60">
        <v>0.01</v>
      </c>
      <c r="L166" s="60">
        <v>0.42</v>
      </c>
      <c r="M166" s="60">
        <v>1.1200000000000001</v>
      </c>
      <c r="N166" s="60" t="s">
        <v>188</v>
      </c>
      <c r="O166" s="60" t="s">
        <v>188</v>
      </c>
      <c r="P166" s="60" t="s">
        <v>188</v>
      </c>
      <c r="Q166" s="60">
        <v>0</v>
      </c>
      <c r="R166" s="60">
        <v>0.01</v>
      </c>
      <c r="S166" s="60">
        <v>0.01</v>
      </c>
      <c r="T166" s="60">
        <v>0.12</v>
      </c>
      <c r="U166" s="60">
        <v>0</v>
      </c>
      <c r="V166" s="60">
        <v>0</v>
      </c>
      <c r="W166" s="60">
        <v>0</v>
      </c>
      <c r="X166" s="60" t="s">
        <v>188</v>
      </c>
      <c r="Y166" s="60" t="s">
        <v>188</v>
      </c>
      <c r="Z166" s="60">
        <v>0</v>
      </c>
      <c r="AA166" s="60">
        <v>0</v>
      </c>
      <c r="AB166" s="60">
        <v>0</v>
      </c>
      <c r="AC166" s="60" t="s">
        <v>188</v>
      </c>
      <c r="AD166" s="60" t="s">
        <v>188</v>
      </c>
      <c r="AE166" s="60">
        <v>0</v>
      </c>
      <c r="AF166" s="60" t="s">
        <v>188</v>
      </c>
      <c r="AG166" s="60" t="s">
        <v>188</v>
      </c>
      <c r="AH166" s="60" t="s">
        <v>188</v>
      </c>
      <c r="AI166" s="60" t="s">
        <v>188</v>
      </c>
      <c r="AJ166" s="60" t="s">
        <v>188</v>
      </c>
      <c r="AK166" s="60">
        <v>0</v>
      </c>
      <c r="AL166" s="60">
        <v>0.03</v>
      </c>
      <c r="AM166" s="60">
        <v>0.01</v>
      </c>
      <c r="AN166" s="171">
        <v>0.12</v>
      </c>
      <c r="AO166" s="289"/>
      <c r="AP166" s="60">
        <v>13.83</v>
      </c>
      <c r="AQ166" s="60">
        <v>4.51</v>
      </c>
      <c r="AR166" s="60">
        <v>0.9</v>
      </c>
      <c r="AS166" s="60">
        <v>0.3</v>
      </c>
      <c r="AT166" s="60">
        <v>12.33</v>
      </c>
      <c r="AU166" s="60">
        <v>74.58</v>
      </c>
      <c r="AV166" s="60">
        <v>75.48</v>
      </c>
      <c r="AW166" s="60">
        <v>3.31</v>
      </c>
      <c r="AX166" s="60">
        <v>1.2</v>
      </c>
      <c r="AY166" s="60">
        <v>118.79</v>
      </c>
      <c r="AZ166" s="60">
        <v>201.19</v>
      </c>
      <c r="BA166" s="60">
        <v>79.39</v>
      </c>
      <c r="BB166" s="171">
        <v>43.3</v>
      </c>
    </row>
    <row r="167" spans="1:54" s="69" customFormat="1">
      <c r="A167" s="183" t="s">
        <v>275</v>
      </c>
      <c r="B167" s="183">
        <v>3</v>
      </c>
      <c r="C167" s="183">
        <v>3</v>
      </c>
      <c r="D167" s="183">
        <v>3</v>
      </c>
      <c r="E167" s="72" t="s">
        <v>332</v>
      </c>
      <c r="F167" s="313" t="s">
        <v>344</v>
      </c>
      <c r="G167" s="88" t="s">
        <v>188</v>
      </c>
      <c r="H167" s="88">
        <v>0.34</v>
      </c>
      <c r="I167" s="88">
        <v>0.04</v>
      </c>
      <c r="J167" s="88">
        <v>0.11</v>
      </c>
      <c r="K167" s="88">
        <v>0.01</v>
      </c>
      <c r="L167" s="88">
        <v>0.4</v>
      </c>
      <c r="M167" s="88">
        <v>0.65</v>
      </c>
      <c r="N167" s="88" t="s">
        <v>188</v>
      </c>
      <c r="O167" s="88" t="s">
        <v>188</v>
      </c>
      <c r="P167" s="88" t="s">
        <v>188</v>
      </c>
      <c r="Q167" s="88">
        <v>0</v>
      </c>
      <c r="R167" s="88" t="s">
        <v>188</v>
      </c>
      <c r="S167" s="88" t="s">
        <v>188</v>
      </c>
      <c r="T167" s="88">
        <v>0.06</v>
      </c>
      <c r="U167" s="88">
        <v>0.01</v>
      </c>
      <c r="V167" s="88" t="s">
        <v>188</v>
      </c>
      <c r="W167" s="88" t="s">
        <v>188</v>
      </c>
      <c r="X167" s="88" t="s">
        <v>188</v>
      </c>
      <c r="Y167" s="88" t="s">
        <v>188</v>
      </c>
      <c r="Z167" s="88" t="s">
        <v>188</v>
      </c>
      <c r="AA167" s="88" t="s">
        <v>188</v>
      </c>
      <c r="AB167" s="88">
        <v>0</v>
      </c>
      <c r="AC167" s="88" t="s">
        <v>188</v>
      </c>
      <c r="AD167" s="88" t="s">
        <v>188</v>
      </c>
      <c r="AE167" s="88" t="s">
        <v>188</v>
      </c>
      <c r="AF167" s="88" t="s">
        <v>188</v>
      </c>
      <c r="AG167" s="88" t="s">
        <v>188</v>
      </c>
      <c r="AH167" s="88" t="s">
        <v>188</v>
      </c>
      <c r="AI167" s="88" t="s">
        <v>188</v>
      </c>
      <c r="AJ167" s="88" t="s">
        <v>188</v>
      </c>
      <c r="AK167" s="88">
        <v>0</v>
      </c>
      <c r="AL167" s="88">
        <v>0.01</v>
      </c>
      <c r="AM167" s="88">
        <v>0.01</v>
      </c>
      <c r="AN167" s="186">
        <v>0.02</v>
      </c>
      <c r="AO167" s="314"/>
      <c r="AP167" s="88">
        <v>8.39</v>
      </c>
      <c r="AQ167" s="88">
        <v>3.9</v>
      </c>
      <c r="AR167" s="88">
        <v>0.6</v>
      </c>
      <c r="AS167" s="88">
        <v>0.3</v>
      </c>
      <c r="AT167" s="88">
        <v>6.6</v>
      </c>
      <c r="AU167" s="88">
        <v>73.45</v>
      </c>
      <c r="AV167" s="88">
        <v>83.34</v>
      </c>
      <c r="AW167" s="88" t="s">
        <v>188</v>
      </c>
      <c r="AX167" s="88">
        <v>1.2</v>
      </c>
      <c r="AY167" s="88">
        <v>70.45</v>
      </c>
      <c r="AZ167" s="88">
        <v>107.92</v>
      </c>
      <c r="BA167" s="88">
        <v>78.84</v>
      </c>
      <c r="BB167" s="186">
        <v>42.57</v>
      </c>
    </row>
    <row r="168" spans="1:54" s="22" customFormat="1">
      <c r="A168" s="156"/>
      <c r="B168" s="156"/>
      <c r="C168" s="156"/>
      <c r="D168" s="156"/>
      <c r="E168" s="39"/>
      <c r="F168" s="315" t="s">
        <v>183</v>
      </c>
      <c r="G168" s="262" t="str">
        <f>IF(ISERROR(AVERAGE(G165:G167)), "DL", AVERAGE(G165:G167))</f>
        <v>DL</v>
      </c>
      <c r="H168" s="262">
        <f t="shared" ref="H168:AN168" si="138">IF(ISERROR(AVERAGE(H165:H167)), "DL", AVERAGE(H165:H167))</f>
        <v>0.55333333333333334</v>
      </c>
      <c r="I168" s="262">
        <f t="shared" si="138"/>
        <v>0.13666666666666666</v>
      </c>
      <c r="J168" s="262">
        <f t="shared" si="138"/>
        <v>0.12</v>
      </c>
      <c r="K168" s="262">
        <f t="shared" si="138"/>
        <v>0.01</v>
      </c>
      <c r="L168" s="262">
        <f t="shared" si="138"/>
        <v>0.38666666666666671</v>
      </c>
      <c r="M168" s="262">
        <f t="shared" si="138"/>
        <v>0.91666666666666663</v>
      </c>
      <c r="N168" s="262" t="str">
        <f t="shared" si="138"/>
        <v>DL</v>
      </c>
      <c r="O168" s="262" t="str">
        <f t="shared" si="138"/>
        <v>DL</v>
      </c>
      <c r="P168" s="262" t="str">
        <f t="shared" si="138"/>
        <v>DL</v>
      </c>
      <c r="Q168" s="262">
        <f t="shared" si="138"/>
        <v>3.3333333333333335E-3</v>
      </c>
      <c r="R168" s="262">
        <f t="shared" si="138"/>
        <v>0.01</v>
      </c>
      <c r="S168" s="262">
        <f t="shared" si="138"/>
        <v>1.4999999999999999E-2</v>
      </c>
      <c r="T168" s="262">
        <f t="shared" si="138"/>
        <v>8.3333333333333329E-2</v>
      </c>
      <c r="U168" s="262">
        <f t="shared" si="138"/>
        <v>3.3333333333333335E-3</v>
      </c>
      <c r="V168" s="262">
        <f t="shared" si="138"/>
        <v>0</v>
      </c>
      <c r="W168" s="262">
        <f t="shared" si="138"/>
        <v>0</v>
      </c>
      <c r="X168" s="262" t="str">
        <f t="shared" si="138"/>
        <v>DL</v>
      </c>
      <c r="Y168" s="262">
        <f t="shared" si="138"/>
        <v>0</v>
      </c>
      <c r="Z168" s="262">
        <f t="shared" si="138"/>
        <v>5.0000000000000001E-3</v>
      </c>
      <c r="AA168" s="262">
        <f t="shared" si="138"/>
        <v>0</v>
      </c>
      <c r="AB168" s="262">
        <f t="shared" si="138"/>
        <v>0</v>
      </c>
      <c r="AC168" s="262">
        <f t="shared" si="138"/>
        <v>0</v>
      </c>
      <c r="AD168" s="262" t="str">
        <f t="shared" si="138"/>
        <v>DL</v>
      </c>
      <c r="AE168" s="262">
        <f t="shared" si="138"/>
        <v>0</v>
      </c>
      <c r="AF168" s="262" t="str">
        <f t="shared" si="138"/>
        <v>DL</v>
      </c>
      <c r="AG168" s="262" t="str">
        <f t="shared" si="138"/>
        <v>DL</v>
      </c>
      <c r="AH168" s="262" t="str">
        <f t="shared" si="138"/>
        <v>DL</v>
      </c>
      <c r="AI168" s="262" t="str">
        <f t="shared" si="138"/>
        <v>DL</v>
      </c>
      <c r="AJ168" s="262" t="str">
        <f t="shared" si="138"/>
        <v>DL</v>
      </c>
      <c r="AK168" s="262">
        <f t="shared" si="138"/>
        <v>0</v>
      </c>
      <c r="AL168" s="262">
        <f t="shared" si="138"/>
        <v>2.3333333333333331E-2</v>
      </c>
      <c r="AM168" s="262">
        <f t="shared" si="138"/>
        <v>0.01</v>
      </c>
      <c r="AN168" s="275">
        <f t="shared" si="138"/>
        <v>7.3333333333333334E-2</v>
      </c>
      <c r="AO168" s="290"/>
      <c r="AP168" s="262">
        <f t="shared" ref="AP168:BB168" si="139">IF(ISERROR(AVERAGE(AP165:AP167)), "DL", AVERAGE(AP165:AP167))</f>
        <v>13.56</v>
      </c>
      <c r="AQ168" s="262">
        <f t="shared" si="139"/>
        <v>3.7966666666666669</v>
      </c>
      <c r="AR168" s="262">
        <f t="shared" si="139"/>
        <v>0.79666666666666675</v>
      </c>
      <c r="AS168" s="262">
        <f t="shared" si="139"/>
        <v>0.3</v>
      </c>
      <c r="AT168" s="262">
        <f t="shared" si="139"/>
        <v>10.776666666666666</v>
      </c>
      <c r="AU168" s="262">
        <f t="shared" si="139"/>
        <v>80.203333333333333</v>
      </c>
      <c r="AV168" s="262">
        <f t="shared" si="139"/>
        <v>83.99666666666667</v>
      </c>
      <c r="AW168" s="262">
        <f t="shared" si="139"/>
        <v>5.08</v>
      </c>
      <c r="AX168" s="262">
        <f t="shared" si="139"/>
        <v>1.1966666666666665</v>
      </c>
      <c r="AY168" s="262">
        <f t="shared" si="139"/>
        <v>113.48666666666666</v>
      </c>
      <c r="AZ168" s="262">
        <f t="shared" si="139"/>
        <v>178.14999999999998</v>
      </c>
      <c r="BA168" s="262">
        <f t="shared" si="139"/>
        <v>82.710000000000008</v>
      </c>
      <c r="BB168" s="275">
        <f t="shared" si="139"/>
        <v>39.44</v>
      </c>
    </row>
    <row r="169" spans="1:54" s="22" customFormat="1">
      <c r="A169" s="156"/>
      <c r="B169" s="156"/>
      <c r="C169" s="156"/>
      <c r="D169" s="156"/>
      <c r="E169" s="39"/>
      <c r="F169" s="316" t="s">
        <v>184</v>
      </c>
      <c r="G169" s="60" t="str">
        <f>IF(ISERROR(STDEV(G165:G167)), "-", STDEV(G165:G167))</f>
        <v>-</v>
      </c>
      <c r="H169" s="60">
        <f t="shared" ref="H169:AN169" si="140">IF(ISERROR(STDEV(H165:H167)), "-", STDEV(H165:H167))</f>
        <v>0.20550750189064459</v>
      </c>
      <c r="I169" s="60">
        <f t="shared" si="140"/>
        <v>0.14224392195567914</v>
      </c>
      <c r="J169" s="60">
        <f t="shared" si="140"/>
        <v>2.6457513110645956E-2</v>
      </c>
      <c r="K169" s="60">
        <f t="shared" si="140"/>
        <v>0</v>
      </c>
      <c r="L169" s="60">
        <f t="shared" si="140"/>
        <v>4.163331998932264E-2</v>
      </c>
      <c r="M169" s="60">
        <f t="shared" si="140"/>
        <v>0.24131583730317693</v>
      </c>
      <c r="N169" s="60" t="str">
        <f t="shared" si="140"/>
        <v>-</v>
      </c>
      <c r="O169" s="60" t="str">
        <f t="shared" si="140"/>
        <v>-</v>
      </c>
      <c r="P169" s="60" t="str">
        <f t="shared" si="140"/>
        <v>-</v>
      </c>
      <c r="Q169" s="60">
        <f t="shared" si="140"/>
        <v>5.773502691896258E-3</v>
      </c>
      <c r="R169" s="60">
        <f t="shared" si="140"/>
        <v>0</v>
      </c>
      <c r="S169" s="60">
        <f t="shared" si="140"/>
        <v>7.0710678118654771E-3</v>
      </c>
      <c r="T169" s="60">
        <f t="shared" si="140"/>
        <v>3.2145502536643195E-2</v>
      </c>
      <c r="U169" s="60">
        <f t="shared" si="140"/>
        <v>5.773502691896258E-3</v>
      </c>
      <c r="V169" s="60" t="str">
        <f t="shared" si="140"/>
        <v>-</v>
      </c>
      <c r="W169" s="60">
        <f t="shared" si="140"/>
        <v>0</v>
      </c>
      <c r="X169" s="60" t="str">
        <f t="shared" si="140"/>
        <v>-</v>
      </c>
      <c r="Y169" s="60" t="str">
        <f t="shared" si="140"/>
        <v>-</v>
      </c>
      <c r="Z169" s="60">
        <f t="shared" si="140"/>
        <v>7.0710678118654753E-3</v>
      </c>
      <c r="AA169" s="60">
        <f t="shared" si="140"/>
        <v>0</v>
      </c>
      <c r="AB169" s="60">
        <f t="shared" si="140"/>
        <v>0</v>
      </c>
      <c r="AC169" s="60" t="str">
        <f t="shared" si="140"/>
        <v>-</v>
      </c>
      <c r="AD169" s="60" t="str">
        <f t="shared" si="140"/>
        <v>-</v>
      </c>
      <c r="AE169" s="60">
        <f t="shared" si="140"/>
        <v>0</v>
      </c>
      <c r="AF169" s="60" t="str">
        <f t="shared" si="140"/>
        <v>-</v>
      </c>
      <c r="AG169" s="60" t="str">
        <f t="shared" si="140"/>
        <v>-</v>
      </c>
      <c r="AH169" s="60" t="str">
        <f t="shared" si="140"/>
        <v>-</v>
      </c>
      <c r="AI169" s="60" t="str">
        <f t="shared" si="140"/>
        <v>-</v>
      </c>
      <c r="AJ169" s="60" t="str">
        <f t="shared" si="140"/>
        <v>-</v>
      </c>
      <c r="AK169" s="60">
        <f t="shared" si="140"/>
        <v>0</v>
      </c>
      <c r="AL169" s="60">
        <f t="shared" si="140"/>
        <v>1.1547005383792523E-2</v>
      </c>
      <c r="AM169" s="60">
        <f t="shared" si="140"/>
        <v>0</v>
      </c>
      <c r="AN169" s="171">
        <f t="shared" si="140"/>
        <v>5.0332229568471665E-2</v>
      </c>
      <c r="AO169" s="291"/>
      <c r="AP169" s="60">
        <f t="shared" ref="AP169:BB169" si="141">IF(ISERROR(STDEV(AP165:AP167)), "-", STDEV(AP165:AP167))</f>
        <v>5.0404265692498713</v>
      </c>
      <c r="AQ169" s="60">
        <f t="shared" si="141"/>
        <v>0.77021641980246947</v>
      </c>
      <c r="AR169" s="60">
        <f t="shared" si="141"/>
        <v>0.17039170558842717</v>
      </c>
      <c r="AS169" s="60">
        <f t="shared" si="141"/>
        <v>0</v>
      </c>
      <c r="AT169" s="60">
        <f t="shared" si="141"/>
        <v>3.6564509204053803</v>
      </c>
      <c r="AU169" s="60">
        <f t="shared" si="141"/>
        <v>10.733388716213124</v>
      </c>
      <c r="AV169" s="60">
        <f t="shared" si="141"/>
        <v>8.863263131225052</v>
      </c>
      <c r="AW169" s="60">
        <f t="shared" si="141"/>
        <v>2.5031580054003766</v>
      </c>
      <c r="AX169" s="60">
        <f t="shared" si="141"/>
        <v>5.7735026918962632E-3</v>
      </c>
      <c r="AY169" s="60">
        <f t="shared" si="141"/>
        <v>40.645322404101229</v>
      </c>
      <c r="AZ169" s="60">
        <f t="shared" si="141"/>
        <v>62.008026093401945</v>
      </c>
      <c r="BA169" s="60">
        <f t="shared" si="141"/>
        <v>6.2327923116368975</v>
      </c>
      <c r="BB169" s="171">
        <f t="shared" si="141"/>
        <v>6.0645115219611831</v>
      </c>
    </row>
    <row r="170" spans="1:54" s="22" customFormat="1">
      <c r="A170" s="156"/>
      <c r="B170" s="156"/>
      <c r="C170" s="156"/>
      <c r="D170" s="156"/>
      <c r="E170" s="39"/>
      <c r="F170" s="316" t="s">
        <v>186</v>
      </c>
      <c r="G170" s="60" t="str">
        <f>IF(ISERROR(G169/SQRT(2)), "-", G169/SQRT(2))</f>
        <v>-</v>
      </c>
      <c r="H170" s="60">
        <f t="shared" ref="H170:AN170" si="142">IF(ISERROR(H169/SQRT(2)), "-", H169/SQRT(2))</f>
        <v>0.14531574817158202</v>
      </c>
      <c r="I170" s="60">
        <f t="shared" si="142"/>
        <v>0.10058164179743075</v>
      </c>
      <c r="J170" s="60">
        <f t="shared" si="142"/>
        <v>1.870828693386974E-2</v>
      </c>
      <c r="K170" s="60">
        <f t="shared" si="142"/>
        <v>0</v>
      </c>
      <c r="L170" s="60">
        <f t="shared" si="142"/>
        <v>2.9439202887759478E-2</v>
      </c>
      <c r="M170" s="60">
        <f t="shared" si="142"/>
        <v>0.17063606496478603</v>
      </c>
      <c r="N170" s="60" t="str">
        <f t="shared" si="142"/>
        <v>-</v>
      </c>
      <c r="O170" s="60" t="str">
        <f t="shared" si="142"/>
        <v>-</v>
      </c>
      <c r="P170" s="60" t="str">
        <f t="shared" si="142"/>
        <v>-</v>
      </c>
      <c r="Q170" s="60">
        <f t="shared" si="142"/>
        <v>4.0824829046386298E-3</v>
      </c>
      <c r="R170" s="60">
        <f t="shared" si="142"/>
        <v>0</v>
      </c>
      <c r="S170" s="60">
        <f t="shared" si="142"/>
        <v>5.000000000000001E-3</v>
      </c>
      <c r="T170" s="60">
        <f t="shared" si="142"/>
        <v>2.2730302828309765E-2</v>
      </c>
      <c r="U170" s="60">
        <f t="shared" si="142"/>
        <v>4.0824829046386298E-3</v>
      </c>
      <c r="V170" s="60" t="str">
        <f t="shared" si="142"/>
        <v>-</v>
      </c>
      <c r="W170" s="60">
        <f t="shared" si="142"/>
        <v>0</v>
      </c>
      <c r="X170" s="60" t="str">
        <f t="shared" si="142"/>
        <v>-</v>
      </c>
      <c r="Y170" s="60" t="str">
        <f t="shared" si="142"/>
        <v>-</v>
      </c>
      <c r="Z170" s="60">
        <f t="shared" si="142"/>
        <v>5.0000000000000001E-3</v>
      </c>
      <c r="AA170" s="60">
        <f t="shared" si="142"/>
        <v>0</v>
      </c>
      <c r="AB170" s="60">
        <f t="shared" si="142"/>
        <v>0</v>
      </c>
      <c r="AC170" s="60" t="str">
        <f t="shared" si="142"/>
        <v>-</v>
      </c>
      <c r="AD170" s="60" t="str">
        <f t="shared" si="142"/>
        <v>-</v>
      </c>
      <c r="AE170" s="60">
        <f t="shared" si="142"/>
        <v>0</v>
      </c>
      <c r="AF170" s="60" t="str">
        <f t="shared" si="142"/>
        <v>-</v>
      </c>
      <c r="AG170" s="60" t="str">
        <f t="shared" si="142"/>
        <v>-</v>
      </c>
      <c r="AH170" s="60" t="str">
        <f t="shared" si="142"/>
        <v>-</v>
      </c>
      <c r="AI170" s="60" t="str">
        <f t="shared" si="142"/>
        <v>-</v>
      </c>
      <c r="AJ170" s="60" t="str">
        <f t="shared" si="142"/>
        <v>-</v>
      </c>
      <c r="AK170" s="60">
        <f t="shared" si="142"/>
        <v>0</v>
      </c>
      <c r="AL170" s="60">
        <f t="shared" si="142"/>
        <v>8.1649658092772647E-3</v>
      </c>
      <c r="AM170" s="60">
        <f t="shared" si="142"/>
        <v>0</v>
      </c>
      <c r="AN170" s="171">
        <f t="shared" si="142"/>
        <v>3.5590260840104367E-2</v>
      </c>
      <c r="AO170" s="291"/>
      <c r="AP170" s="60">
        <f t="shared" ref="AP170:BB170" si="143">IF(ISERROR(AP169/SQRT(2)), "-", AP169/SQRT(2))</f>
        <v>3.5641198071894289</v>
      </c>
      <c r="AQ170" s="60">
        <f t="shared" si="143"/>
        <v>0.54462525342355073</v>
      </c>
      <c r="AR170" s="60">
        <f t="shared" si="143"/>
        <v>0.12048513047951859</v>
      </c>
      <c r="AS170" s="60">
        <f t="shared" si="143"/>
        <v>0</v>
      </c>
      <c r="AT170" s="60">
        <f t="shared" si="143"/>
        <v>2.5855012408944376</v>
      </c>
      <c r="AU170" s="60">
        <f t="shared" si="143"/>
        <v>7.5896519463454712</v>
      </c>
      <c r="AV170" s="60">
        <f t="shared" si="143"/>
        <v>6.2672734635299463</v>
      </c>
      <c r="AW170" s="60">
        <f t="shared" si="143"/>
        <v>1.7699999999999987</v>
      </c>
      <c r="AX170" s="60">
        <f t="shared" si="143"/>
        <v>4.0824829046386341E-3</v>
      </c>
      <c r="AY170" s="60">
        <f t="shared" si="143"/>
        <v>28.740583095453484</v>
      </c>
      <c r="AZ170" s="60">
        <f t="shared" si="143"/>
        <v>43.846295738636897</v>
      </c>
      <c r="BA170" s="60">
        <f t="shared" si="143"/>
        <v>4.4072497092858267</v>
      </c>
      <c r="BB170" s="171">
        <f t="shared" si="143"/>
        <v>4.2882572217627022</v>
      </c>
    </row>
    <row r="171" spans="1:54" s="22" customFormat="1">
      <c r="A171" s="156"/>
      <c r="B171" s="156"/>
      <c r="C171" s="156"/>
      <c r="D171" s="156"/>
      <c r="E171" s="39"/>
      <c r="F171" s="312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171"/>
      <c r="AO171" s="289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171"/>
    </row>
    <row r="172" spans="1:54" s="22" customFormat="1">
      <c r="A172" s="156" t="s">
        <v>279</v>
      </c>
      <c r="B172" s="156">
        <v>4</v>
      </c>
      <c r="C172" s="156">
        <v>1</v>
      </c>
      <c r="D172" s="156">
        <v>3</v>
      </c>
      <c r="E172" s="39" t="s">
        <v>332</v>
      </c>
      <c r="F172" s="312" t="s">
        <v>345</v>
      </c>
      <c r="G172" s="60" t="s">
        <v>188</v>
      </c>
      <c r="H172" s="60">
        <v>0.63</v>
      </c>
      <c r="I172" s="60">
        <v>0.03</v>
      </c>
      <c r="J172" s="60">
        <v>0.32</v>
      </c>
      <c r="K172" s="60">
        <v>0.03</v>
      </c>
      <c r="L172" s="60">
        <v>1.53</v>
      </c>
      <c r="M172" s="60">
        <v>1.1000000000000001</v>
      </c>
      <c r="N172" s="60" t="s">
        <v>188</v>
      </c>
      <c r="O172" s="60" t="s">
        <v>188</v>
      </c>
      <c r="P172" s="60" t="s">
        <v>188</v>
      </c>
      <c r="Q172" s="60">
        <v>0.01</v>
      </c>
      <c r="R172" s="60" t="s">
        <v>188</v>
      </c>
      <c r="S172" s="60" t="s">
        <v>188</v>
      </c>
      <c r="T172" s="60">
        <v>0.05</v>
      </c>
      <c r="U172" s="60">
        <v>0.01</v>
      </c>
      <c r="V172" s="60" t="s">
        <v>188</v>
      </c>
      <c r="W172" s="60" t="s">
        <v>188</v>
      </c>
      <c r="X172" s="60" t="s">
        <v>188</v>
      </c>
      <c r="Y172" s="60" t="s">
        <v>188</v>
      </c>
      <c r="Z172" s="60">
        <v>0</v>
      </c>
      <c r="AA172" s="60">
        <v>0</v>
      </c>
      <c r="AB172" s="60">
        <v>0</v>
      </c>
      <c r="AC172" s="60">
        <v>0</v>
      </c>
      <c r="AD172" s="60" t="s">
        <v>188</v>
      </c>
      <c r="AE172" s="60">
        <v>0</v>
      </c>
      <c r="AF172" s="60" t="s">
        <v>188</v>
      </c>
      <c r="AG172" s="60" t="s">
        <v>188</v>
      </c>
      <c r="AH172" s="60" t="s">
        <v>188</v>
      </c>
      <c r="AI172" s="60" t="s">
        <v>188</v>
      </c>
      <c r="AJ172" s="60" t="s">
        <v>188</v>
      </c>
      <c r="AK172" s="60">
        <v>0</v>
      </c>
      <c r="AL172" s="60">
        <v>0.01</v>
      </c>
      <c r="AM172" s="60">
        <v>0.01</v>
      </c>
      <c r="AN172" s="171">
        <v>0.04</v>
      </c>
      <c r="AO172" s="289"/>
      <c r="AP172" s="60">
        <v>6.7</v>
      </c>
      <c r="AQ172" s="60">
        <v>4.26</v>
      </c>
      <c r="AR172" s="60">
        <v>0.91</v>
      </c>
      <c r="AS172" s="60">
        <v>0.3</v>
      </c>
      <c r="AT172" s="60">
        <v>7.92</v>
      </c>
      <c r="AU172" s="60">
        <v>67</v>
      </c>
      <c r="AV172" s="60">
        <v>51.17</v>
      </c>
      <c r="AW172" s="60">
        <v>7.01</v>
      </c>
      <c r="AX172" s="60">
        <v>1.22</v>
      </c>
      <c r="AY172" s="60">
        <v>243.04</v>
      </c>
      <c r="AZ172" s="60">
        <v>178.17</v>
      </c>
      <c r="BA172" s="60">
        <v>80.709999999999994</v>
      </c>
      <c r="BB172" s="171">
        <v>35.94</v>
      </c>
    </row>
    <row r="173" spans="1:54" s="22" customFormat="1">
      <c r="A173" s="156" t="s">
        <v>279</v>
      </c>
      <c r="B173" s="156">
        <v>4</v>
      </c>
      <c r="C173" s="156">
        <v>2</v>
      </c>
      <c r="D173" s="156">
        <v>3</v>
      </c>
      <c r="E173" s="39" t="s">
        <v>332</v>
      </c>
      <c r="F173" s="312" t="s">
        <v>346</v>
      </c>
      <c r="G173" s="60" t="s">
        <v>188</v>
      </c>
      <c r="H173" s="60">
        <v>0.87</v>
      </c>
      <c r="I173" s="60">
        <v>0.04</v>
      </c>
      <c r="J173" s="60">
        <v>0.36</v>
      </c>
      <c r="K173" s="60">
        <v>0.03</v>
      </c>
      <c r="L173" s="60">
        <v>1.6</v>
      </c>
      <c r="M173" s="60">
        <v>1.32</v>
      </c>
      <c r="N173" s="60">
        <v>0.01</v>
      </c>
      <c r="O173" s="60" t="s">
        <v>188</v>
      </c>
      <c r="P173" s="60">
        <v>0</v>
      </c>
      <c r="Q173" s="60">
        <v>0.01</v>
      </c>
      <c r="R173" s="60" t="s">
        <v>188</v>
      </c>
      <c r="S173" s="60" t="s">
        <v>188</v>
      </c>
      <c r="T173" s="60">
        <v>0.05</v>
      </c>
      <c r="U173" s="60">
        <v>0.01</v>
      </c>
      <c r="V173" s="60" t="s">
        <v>188</v>
      </c>
      <c r="W173" s="60">
        <v>0</v>
      </c>
      <c r="X173" s="60" t="s">
        <v>188</v>
      </c>
      <c r="Y173" s="60">
        <v>0</v>
      </c>
      <c r="Z173" s="60">
        <v>0.01</v>
      </c>
      <c r="AA173" s="60">
        <v>0</v>
      </c>
      <c r="AB173" s="60">
        <v>0</v>
      </c>
      <c r="AC173" s="60">
        <v>0</v>
      </c>
      <c r="AD173" s="60" t="s">
        <v>188</v>
      </c>
      <c r="AE173" s="60">
        <v>0</v>
      </c>
      <c r="AF173" s="60" t="s">
        <v>188</v>
      </c>
      <c r="AG173" s="60">
        <v>0</v>
      </c>
      <c r="AH173" s="60" t="s">
        <v>188</v>
      </c>
      <c r="AI173" s="60" t="s">
        <v>188</v>
      </c>
      <c r="AJ173" s="60" t="s">
        <v>188</v>
      </c>
      <c r="AK173" s="60">
        <v>0</v>
      </c>
      <c r="AL173" s="60">
        <v>0.01</v>
      </c>
      <c r="AM173" s="60">
        <v>0</v>
      </c>
      <c r="AN173" s="171">
        <v>0.06</v>
      </c>
      <c r="AO173" s="289"/>
      <c r="AP173" s="60">
        <v>6.63</v>
      </c>
      <c r="AQ173" s="60">
        <v>6.33</v>
      </c>
      <c r="AR173" s="60">
        <v>0.9</v>
      </c>
      <c r="AS173" s="60">
        <v>0.3</v>
      </c>
      <c r="AT173" s="60">
        <v>6.63</v>
      </c>
      <c r="AU173" s="60">
        <v>40.67</v>
      </c>
      <c r="AV173" s="60">
        <v>91.59</v>
      </c>
      <c r="AW173" s="60">
        <v>7.83</v>
      </c>
      <c r="AX173" s="60">
        <v>1.21</v>
      </c>
      <c r="AY173" s="60">
        <v>279.60000000000002</v>
      </c>
      <c r="AZ173" s="60">
        <v>156.66999999999999</v>
      </c>
      <c r="BA173" s="60">
        <v>72.61</v>
      </c>
      <c r="BB173" s="171">
        <v>49.71</v>
      </c>
    </row>
    <row r="174" spans="1:54" s="69" customFormat="1">
      <c r="A174" s="183" t="s">
        <v>279</v>
      </c>
      <c r="B174" s="183">
        <v>4</v>
      </c>
      <c r="C174" s="183">
        <v>3</v>
      </c>
      <c r="D174" s="183">
        <v>3</v>
      </c>
      <c r="E174" s="72" t="s">
        <v>332</v>
      </c>
      <c r="F174" s="313" t="s">
        <v>347</v>
      </c>
      <c r="G174" s="88" t="s">
        <v>188</v>
      </c>
      <c r="H174" s="88">
        <v>0.87</v>
      </c>
      <c r="I174" s="88">
        <v>0.02</v>
      </c>
      <c r="J174" s="88">
        <v>0.27</v>
      </c>
      <c r="K174" s="88">
        <v>0.05</v>
      </c>
      <c r="L174" s="88">
        <v>1.5</v>
      </c>
      <c r="M174" s="88">
        <v>1.39</v>
      </c>
      <c r="N174" s="88" t="s">
        <v>188</v>
      </c>
      <c r="O174" s="88" t="s">
        <v>188</v>
      </c>
      <c r="P174" s="88">
        <v>0.01</v>
      </c>
      <c r="Q174" s="88">
        <v>0.01</v>
      </c>
      <c r="R174" s="88">
        <v>0</v>
      </c>
      <c r="S174" s="88" t="s">
        <v>188</v>
      </c>
      <c r="T174" s="88">
        <v>0.05</v>
      </c>
      <c r="U174" s="88">
        <v>0.01</v>
      </c>
      <c r="V174" s="88" t="s">
        <v>188</v>
      </c>
      <c r="W174" s="88">
        <v>0</v>
      </c>
      <c r="X174" s="88" t="s">
        <v>188</v>
      </c>
      <c r="Y174" s="88">
        <v>0</v>
      </c>
      <c r="Z174" s="88">
        <v>0.01</v>
      </c>
      <c r="AA174" s="88">
        <v>0</v>
      </c>
      <c r="AB174" s="88">
        <v>0</v>
      </c>
      <c r="AC174" s="88">
        <v>0</v>
      </c>
      <c r="AD174" s="88" t="s">
        <v>188</v>
      </c>
      <c r="AE174" s="88">
        <v>0</v>
      </c>
      <c r="AF174" s="88" t="s">
        <v>188</v>
      </c>
      <c r="AG174" s="88">
        <v>0</v>
      </c>
      <c r="AH174" s="88" t="s">
        <v>188</v>
      </c>
      <c r="AI174" s="88" t="s">
        <v>188</v>
      </c>
      <c r="AJ174" s="88" t="s">
        <v>188</v>
      </c>
      <c r="AK174" s="88">
        <v>0</v>
      </c>
      <c r="AL174" s="88">
        <v>0.01</v>
      </c>
      <c r="AM174" s="88">
        <v>0</v>
      </c>
      <c r="AN174" s="186">
        <v>0.05</v>
      </c>
      <c r="AO174" s="314"/>
      <c r="AP174" s="88">
        <v>7.61</v>
      </c>
      <c r="AQ174" s="88">
        <v>3.35</v>
      </c>
      <c r="AR174" s="88">
        <v>0.91</v>
      </c>
      <c r="AS174" s="88">
        <v>0.3</v>
      </c>
      <c r="AT174" s="88">
        <v>6.09</v>
      </c>
      <c r="AU174" s="88">
        <v>71.88</v>
      </c>
      <c r="AV174" s="88">
        <v>43.86</v>
      </c>
      <c r="AW174" s="88">
        <v>5.48</v>
      </c>
      <c r="AX174" s="88">
        <v>0.61</v>
      </c>
      <c r="AY174" s="88">
        <v>259.18</v>
      </c>
      <c r="AZ174" s="88">
        <v>149.54</v>
      </c>
      <c r="BA174" s="88">
        <v>48.42</v>
      </c>
      <c r="BB174" s="186">
        <v>26.5</v>
      </c>
    </row>
    <row r="175" spans="1:54" s="22" customFormat="1">
      <c r="A175" s="156"/>
      <c r="B175" s="156"/>
      <c r="C175" s="156"/>
      <c r="D175" s="156"/>
      <c r="E175" s="39"/>
      <c r="F175" s="315" t="s">
        <v>183</v>
      </c>
      <c r="G175" s="262" t="str">
        <f>IF(ISERROR(AVERAGE(G172:G174)), "DL", AVERAGE(G172:G174))</f>
        <v>DL</v>
      </c>
      <c r="H175" s="262">
        <f t="shared" ref="H175:AN175" si="144">IF(ISERROR(AVERAGE(H172:H174)), "DL", AVERAGE(H172:H174))</f>
        <v>0.79</v>
      </c>
      <c r="I175" s="262">
        <f t="shared" si="144"/>
        <v>3.0000000000000002E-2</v>
      </c>
      <c r="J175" s="262">
        <f t="shared" si="144"/>
        <v>0.31666666666666665</v>
      </c>
      <c r="K175" s="262">
        <f t="shared" si="144"/>
        <v>3.6666666666666667E-2</v>
      </c>
      <c r="L175" s="262">
        <f t="shared" si="144"/>
        <v>1.5433333333333332</v>
      </c>
      <c r="M175" s="262">
        <f t="shared" si="144"/>
        <v>1.2699999999999998</v>
      </c>
      <c r="N175" s="262">
        <f t="shared" si="144"/>
        <v>0.01</v>
      </c>
      <c r="O175" s="262" t="str">
        <f t="shared" si="144"/>
        <v>DL</v>
      </c>
      <c r="P175" s="262">
        <f t="shared" si="144"/>
        <v>5.0000000000000001E-3</v>
      </c>
      <c r="Q175" s="262">
        <f t="shared" si="144"/>
        <v>0.01</v>
      </c>
      <c r="R175" s="262">
        <f t="shared" si="144"/>
        <v>0</v>
      </c>
      <c r="S175" s="262" t="str">
        <f t="shared" si="144"/>
        <v>DL</v>
      </c>
      <c r="T175" s="262">
        <f t="shared" si="144"/>
        <v>5.000000000000001E-2</v>
      </c>
      <c r="U175" s="262">
        <f t="shared" si="144"/>
        <v>0.01</v>
      </c>
      <c r="V175" s="262" t="str">
        <f t="shared" si="144"/>
        <v>DL</v>
      </c>
      <c r="W175" s="262">
        <f t="shared" si="144"/>
        <v>0</v>
      </c>
      <c r="X175" s="262" t="str">
        <f t="shared" si="144"/>
        <v>DL</v>
      </c>
      <c r="Y175" s="262">
        <f t="shared" si="144"/>
        <v>0</v>
      </c>
      <c r="Z175" s="262">
        <f t="shared" si="144"/>
        <v>6.6666666666666671E-3</v>
      </c>
      <c r="AA175" s="262">
        <f t="shared" si="144"/>
        <v>0</v>
      </c>
      <c r="AB175" s="262">
        <f t="shared" si="144"/>
        <v>0</v>
      </c>
      <c r="AC175" s="262">
        <f t="shared" si="144"/>
        <v>0</v>
      </c>
      <c r="AD175" s="262" t="str">
        <f t="shared" si="144"/>
        <v>DL</v>
      </c>
      <c r="AE175" s="262">
        <f t="shared" si="144"/>
        <v>0</v>
      </c>
      <c r="AF175" s="262" t="str">
        <f t="shared" si="144"/>
        <v>DL</v>
      </c>
      <c r="AG175" s="262">
        <f t="shared" si="144"/>
        <v>0</v>
      </c>
      <c r="AH175" s="262" t="str">
        <f t="shared" si="144"/>
        <v>DL</v>
      </c>
      <c r="AI175" s="262" t="str">
        <f t="shared" si="144"/>
        <v>DL</v>
      </c>
      <c r="AJ175" s="262" t="str">
        <f t="shared" si="144"/>
        <v>DL</v>
      </c>
      <c r="AK175" s="262">
        <f t="shared" si="144"/>
        <v>0</v>
      </c>
      <c r="AL175" s="262">
        <f t="shared" si="144"/>
        <v>0.01</v>
      </c>
      <c r="AM175" s="262">
        <f t="shared" si="144"/>
        <v>3.3333333333333335E-3</v>
      </c>
      <c r="AN175" s="275">
        <f t="shared" si="144"/>
        <v>5.000000000000001E-2</v>
      </c>
      <c r="AO175" s="290"/>
      <c r="AP175" s="262">
        <f t="shared" ref="AP175:BB175" si="145">IF(ISERROR(AVERAGE(AP172:AP174)), "DL", AVERAGE(AP172:AP174))</f>
        <v>6.98</v>
      </c>
      <c r="AQ175" s="262">
        <f t="shared" si="145"/>
        <v>4.6466666666666665</v>
      </c>
      <c r="AR175" s="262">
        <f t="shared" si="145"/>
        <v>0.90666666666666673</v>
      </c>
      <c r="AS175" s="262">
        <f t="shared" si="145"/>
        <v>0.3</v>
      </c>
      <c r="AT175" s="262">
        <f t="shared" si="145"/>
        <v>6.88</v>
      </c>
      <c r="AU175" s="262">
        <f t="shared" si="145"/>
        <v>59.85</v>
      </c>
      <c r="AV175" s="262">
        <f t="shared" si="145"/>
        <v>62.206666666666671</v>
      </c>
      <c r="AW175" s="262">
        <f t="shared" si="145"/>
        <v>6.7733333333333334</v>
      </c>
      <c r="AX175" s="262">
        <f t="shared" si="145"/>
        <v>1.0133333333333332</v>
      </c>
      <c r="AY175" s="262">
        <f t="shared" si="145"/>
        <v>260.60666666666663</v>
      </c>
      <c r="AZ175" s="262">
        <f t="shared" si="145"/>
        <v>161.46</v>
      </c>
      <c r="BA175" s="262">
        <f t="shared" si="145"/>
        <v>67.24666666666667</v>
      </c>
      <c r="BB175" s="275">
        <f t="shared" si="145"/>
        <v>37.383333333333333</v>
      </c>
    </row>
    <row r="176" spans="1:54" s="22" customFormat="1">
      <c r="A176" s="156"/>
      <c r="B176" s="156"/>
      <c r="C176" s="156"/>
      <c r="D176" s="156"/>
      <c r="E176" s="39"/>
      <c r="F176" s="316" t="s">
        <v>184</v>
      </c>
      <c r="G176" s="60" t="str">
        <f>IF(ISERROR(STDEV(G172:G174)), "-", STDEV(G172:G174))</f>
        <v>-</v>
      </c>
      <c r="H176" s="60">
        <f t="shared" ref="H176:AN176" si="146">IF(ISERROR(STDEV(H172:H174)), "-", STDEV(H172:H174))</f>
        <v>0.13856406460550977</v>
      </c>
      <c r="I176" s="60">
        <f t="shared" si="146"/>
        <v>9.9999999999999915E-3</v>
      </c>
      <c r="J176" s="60">
        <f t="shared" si="146"/>
        <v>4.5092497528228921E-2</v>
      </c>
      <c r="K176" s="60">
        <f t="shared" si="146"/>
        <v>1.1547005383792518E-2</v>
      </c>
      <c r="L176" s="60">
        <f t="shared" si="146"/>
        <v>5.1316014394468888E-2</v>
      </c>
      <c r="M176" s="60">
        <f t="shared" si="146"/>
        <v>0.15132745950421547</v>
      </c>
      <c r="N176" s="60" t="str">
        <f t="shared" si="146"/>
        <v>-</v>
      </c>
      <c r="O176" s="60" t="str">
        <f t="shared" si="146"/>
        <v>-</v>
      </c>
      <c r="P176" s="60">
        <f t="shared" si="146"/>
        <v>7.0710678118654753E-3</v>
      </c>
      <c r="Q176" s="60">
        <f t="shared" si="146"/>
        <v>0</v>
      </c>
      <c r="R176" s="60" t="str">
        <f t="shared" si="146"/>
        <v>-</v>
      </c>
      <c r="S176" s="60" t="str">
        <f t="shared" si="146"/>
        <v>-</v>
      </c>
      <c r="T176" s="60">
        <f t="shared" si="146"/>
        <v>8.4983747219407389E-18</v>
      </c>
      <c r="U176" s="60">
        <f t="shared" si="146"/>
        <v>0</v>
      </c>
      <c r="V176" s="60" t="str">
        <f t="shared" si="146"/>
        <v>-</v>
      </c>
      <c r="W176" s="60">
        <f t="shared" si="146"/>
        <v>0</v>
      </c>
      <c r="X176" s="60" t="str">
        <f t="shared" si="146"/>
        <v>-</v>
      </c>
      <c r="Y176" s="60">
        <f t="shared" si="146"/>
        <v>0</v>
      </c>
      <c r="Z176" s="60">
        <f t="shared" si="146"/>
        <v>5.773502691896258E-3</v>
      </c>
      <c r="AA176" s="60">
        <f t="shared" si="146"/>
        <v>0</v>
      </c>
      <c r="AB176" s="60">
        <f t="shared" si="146"/>
        <v>0</v>
      </c>
      <c r="AC176" s="60">
        <f t="shared" si="146"/>
        <v>0</v>
      </c>
      <c r="AD176" s="60" t="str">
        <f t="shared" si="146"/>
        <v>-</v>
      </c>
      <c r="AE176" s="60">
        <f t="shared" si="146"/>
        <v>0</v>
      </c>
      <c r="AF176" s="60" t="str">
        <f t="shared" si="146"/>
        <v>-</v>
      </c>
      <c r="AG176" s="60">
        <f t="shared" si="146"/>
        <v>0</v>
      </c>
      <c r="AH176" s="60" t="str">
        <f t="shared" si="146"/>
        <v>-</v>
      </c>
      <c r="AI176" s="60" t="str">
        <f t="shared" si="146"/>
        <v>-</v>
      </c>
      <c r="AJ176" s="60" t="str">
        <f t="shared" si="146"/>
        <v>-</v>
      </c>
      <c r="AK176" s="60">
        <f t="shared" si="146"/>
        <v>0</v>
      </c>
      <c r="AL176" s="60">
        <f t="shared" si="146"/>
        <v>0</v>
      </c>
      <c r="AM176" s="60">
        <f t="shared" si="146"/>
        <v>5.773502691896258E-3</v>
      </c>
      <c r="AN176" s="171">
        <f t="shared" si="146"/>
        <v>9.9999999999999482E-3</v>
      </c>
      <c r="AO176" s="291"/>
      <c r="AP176" s="60">
        <f t="shared" ref="AP176:BB176" si="147">IF(ISERROR(STDEV(AP172:AP174)), "-", STDEV(AP172:AP174))</f>
        <v>0.54671747731346598</v>
      </c>
      <c r="AQ176" s="60">
        <f t="shared" si="147"/>
        <v>1.5271651296874635</v>
      </c>
      <c r="AR176" s="60">
        <f t="shared" si="147"/>
        <v>5.7735026918962623E-3</v>
      </c>
      <c r="AS176" s="60">
        <f t="shared" si="147"/>
        <v>0</v>
      </c>
      <c r="AT176" s="60">
        <f t="shared" si="147"/>
        <v>0.94026591983331476</v>
      </c>
      <c r="AU176" s="60">
        <f t="shared" si="147"/>
        <v>16.788624124686308</v>
      </c>
      <c r="AV176" s="60">
        <f t="shared" si="147"/>
        <v>25.707863258803393</v>
      </c>
      <c r="AW176" s="60">
        <f t="shared" si="147"/>
        <v>1.1927419391189937</v>
      </c>
      <c r="AX176" s="60">
        <f t="shared" si="147"/>
        <v>0.34933269720043875</v>
      </c>
      <c r="AY176" s="60">
        <f t="shared" si="147"/>
        <v>18.321706616288065</v>
      </c>
      <c r="AZ176" s="60">
        <f t="shared" si="147"/>
        <v>14.903935721815227</v>
      </c>
      <c r="BA176" s="60">
        <f t="shared" si="147"/>
        <v>16.799852181889328</v>
      </c>
      <c r="BB176" s="171">
        <f t="shared" si="147"/>
        <v>11.672122057849354</v>
      </c>
    </row>
    <row r="177" spans="1:54" s="22" customFormat="1">
      <c r="A177" s="156"/>
      <c r="B177" s="156"/>
      <c r="C177" s="156"/>
      <c r="D177" s="156"/>
      <c r="E177" s="39"/>
      <c r="F177" s="316" t="s">
        <v>186</v>
      </c>
      <c r="G177" s="60" t="str">
        <f>IF(ISERROR(G176/SQRT(2)), "-", G176/SQRT(2))</f>
        <v>-</v>
      </c>
      <c r="H177" s="60">
        <f t="shared" ref="H177:AN177" si="148">IF(ISERROR(H176/SQRT(2)), "-", H176/SQRT(2))</f>
        <v>9.7979589711326823E-2</v>
      </c>
      <c r="I177" s="60">
        <f t="shared" si="148"/>
        <v>7.0710678118654684E-3</v>
      </c>
      <c r="J177" s="60">
        <f t="shared" si="148"/>
        <v>3.1885210782848297E-2</v>
      </c>
      <c r="K177" s="60">
        <f t="shared" si="148"/>
        <v>8.1649658092772612E-3</v>
      </c>
      <c r="L177" s="60">
        <f t="shared" si="148"/>
        <v>3.6285901761795435E-2</v>
      </c>
      <c r="M177" s="60">
        <f t="shared" si="148"/>
        <v>0.10700467279516342</v>
      </c>
      <c r="N177" s="60" t="str">
        <f t="shared" si="148"/>
        <v>-</v>
      </c>
      <c r="O177" s="60" t="str">
        <f t="shared" si="148"/>
        <v>-</v>
      </c>
      <c r="P177" s="60">
        <f t="shared" si="148"/>
        <v>5.0000000000000001E-3</v>
      </c>
      <c r="Q177" s="60">
        <f t="shared" si="148"/>
        <v>0</v>
      </c>
      <c r="R177" s="60" t="str">
        <f t="shared" si="148"/>
        <v>-</v>
      </c>
      <c r="S177" s="60" t="str">
        <f t="shared" si="148"/>
        <v>-</v>
      </c>
      <c r="T177" s="60">
        <f t="shared" si="148"/>
        <v>6.0092583949486362E-18</v>
      </c>
      <c r="U177" s="60">
        <f t="shared" si="148"/>
        <v>0</v>
      </c>
      <c r="V177" s="60" t="str">
        <f t="shared" si="148"/>
        <v>-</v>
      </c>
      <c r="W177" s="60">
        <f t="shared" si="148"/>
        <v>0</v>
      </c>
      <c r="X177" s="60" t="str">
        <f t="shared" si="148"/>
        <v>-</v>
      </c>
      <c r="Y177" s="60">
        <f t="shared" si="148"/>
        <v>0</v>
      </c>
      <c r="Z177" s="60">
        <f t="shared" si="148"/>
        <v>4.0824829046386298E-3</v>
      </c>
      <c r="AA177" s="60">
        <f t="shared" si="148"/>
        <v>0</v>
      </c>
      <c r="AB177" s="60">
        <f t="shared" si="148"/>
        <v>0</v>
      </c>
      <c r="AC177" s="60">
        <f t="shared" si="148"/>
        <v>0</v>
      </c>
      <c r="AD177" s="60" t="str">
        <f t="shared" si="148"/>
        <v>-</v>
      </c>
      <c r="AE177" s="60">
        <f t="shared" si="148"/>
        <v>0</v>
      </c>
      <c r="AF177" s="60" t="str">
        <f t="shared" si="148"/>
        <v>-</v>
      </c>
      <c r="AG177" s="60">
        <f t="shared" si="148"/>
        <v>0</v>
      </c>
      <c r="AH177" s="60" t="str">
        <f t="shared" si="148"/>
        <v>-</v>
      </c>
      <c r="AI177" s="60" t="str">
        <f t="shared" si="148"/>
        <v>-</v>
      </c>
      <c r="AJ177" s="60" t="str">
        <f t="shared" si="148"/>
        <v>-</v>
      </c>
      <c r="AK177" s="60">
        <f t="shared" si="148"/>
        <v>0</v>
      </c>
      <c r="AL177" s="60">
        <f t="shared" si="148"/>
        <v>0</v>
      </c>
      <c r="AM177" s="60">
        <f t="shared" si="148"/>
        <v>4.0824829046386298E-3</v>
      </c>
      <c r="AN177" s="171">
        <f t="shared" si="148"/>
        <v>7.071067811865438E-3</v>
      </c>
      <c r="AO177" s="291"/>
      <c r="AP177" s="60">
        <f t="shared" ref="AP177:BB177" si="149">IF(ISERROR(AP176/SQRT(2)), "-", AP176/SQRT(2))</f>
        <v>0.38658763560155424</v>
      </c>
      <c r="AQ177" s="60">
        <f t="shared" si="149"/>
        <v>1.0798688191936388</v>
      </c>
      <c r="AR177" s="60">
        <f t="shared" si="149"/>
        <v>4.0824829046386332E-3</v>
      </c>
      <c r="AS177" s="60">
        <f t="shared" si="149"/>
        <v>0</v>
      </c>
      <c r="AT177" s="60">
        <f t="shared" si="149"/>
        <v>0.6648684080327435</v>
      </c>
      <c r="AU177" s="60">
        <f t="shared" si="149"/>
        <v>11.871349965357753</v>
      </c>
      <c r="AV177" s="60">
        <f t="shared" si="149"/>
        <v>18.178204440116374</v>
      </c>
      <c r="AW177" s="60">
        <f t="shared" si="149"/>
        <v>0.84339591335663266</v>
      </c>
      <c r="AX177" s="60">
        <f t="shared" si="149"/>
        <v>0.24701551908061709</v>
      </c>
      <c r="AY177" s="60">
        <f t="shared" si="149"/>
        <v>12.955402991287723</v>
      </c>
      <c r="AZ177" s="60">
        <f t="shared" si="149"/>
        <v>10.538674015263968</v>
      </c>
      <c r="BA177" s="60">
        <f t="shared" si="149"/>
        <v>11.879289400745559</v>
      </c>
      <c r="BB177" s="171">
        <f t="shared" si="149"/>
        <v>8.2534366579423573</v>
      </c>
    </row>
    <row r="178" spans="1:54" s="22" customFormat="1">
      <c r="A178" s="156"/>
      <c r="B178" s="156"/>
      <c r="C178" s="156"/>
      <c r="D178" s="156"/>
      <c r="E178" s="39"/>
      <c r="F178" s="312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171"/>
      <c r="AO178" s="289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171"/>
    </row>
    <row r="179" spans="1:54" s="22" customFormat="1">
      <c r="A179" s="156" t="s">
        <v>283</v>
      </c>
      <c r="B179" s="156">
        <v>5</v>
      </c>
      <c r="C179" s="156">
        <v>1</v>
      </c>
      <c r="D179" s="156">
        <v>3</v>
      </c>
      <c r="E179" s="39" t="s">
        <v>332</v>
      </c>
      <c r="F179" s="312" t="s">
        <v>348</v>
      </c>
      <c r="G179" s="60" t="s">
        <v>188</v>
      </c>
      <c r="H179" s="60">
        <v>0.6</v>
      </c>
      <c r="I179" s="60">
        <v>0.06</v>
      </c>
      <c r="J179" s="60">
        <v>0.05</v>
      </c>
      <c r="K179" s="60" t="s">
        <v>188</v>
      </c>
      <c r="L179" s="60">
        <v>0.1</v>
      </c>
      <c r="M179" s="60">
        <v>0.03</v>
      </c>
      <c r="N179" s="60" t="s">
        <v>188</v>
      </c>
      <c r="O179" s="60" t="s">
        <v>188</v>
      </c>
      <c r="P179" s="60" t="s">
        <v>188</v>
      </c>
      <c r="Q179" s="60">
        <v>0</v>
      </c>
      <c r="R179" s="60">
        <v>0.03</v>
      </c>
      <c r="S179" s="60">
        <v>0.19</v>
      </c>
      <c r="T179" s="60">
        <v>0.05</v>
      </c>
      <c r="U179" s="60">
        <v>0.02</v>
      </c>
      <c r="V179" s="60">
        <v>0.01</v>
      </c>
      <c r="W179" s="60" t="s">
        <v>188</v>
      </c>
      <c r="X179" s="60" t="s">
        <v>188</v>
      </c>
      <c r="Y179" s="60" t="s">
        <v>188</v>
      </c>
      <c r="Z179" s="60" t="s">
        <v>188</v>
      </c>
      <c r="AA179" s="60">
        <v>0</v>
      </c>
      <c r="AB179" s="60">
        <v>0</v>
      </c>
      <c r="AC179" s="60" t="s">
        <v>188</v>
      </c>
      <c r="AD179" s="60" t="s">
        <v>188</v>
      </c>
      <c r="AE179" s="60" t="s">
        <v>188</v>
      </c>
      <c r="AF179" s="60" t="s">
        <v>188</v>
      </c>
      <c r="AG179" s="60">
        <v>0</v>
      </c>
      <c r="AH179" s="60" t="s">
        <v>188</v>
      </c>
      <c r="AI179" s="60">
        <v>0</v>
      </c>
      <c r="AJ179" s="60" t="s">
        <v>188</v>
      </c>
      <c r="AK179" s="60">
        <v>0.04</v>
      </c>
      <c r="AL179" s="60">
        <v>0.03</v>
      </c>
      <c r="AM179" s="60">
        <v>0.05</v>
      </c>
      <c r="AN179" s="171">
        <v>0.02</v>
      </c>
      <c r="AO179" s="289"/>
      <c r="AP179" s="60">
        <v>7.1</v>
      </c>
      <c r="AQ179" s="60">
        <v>4.63</v>
      </c>
      <c r="AR179" s="60">
        <v>0.62</v>
      </c>
      <c r="AS179" s="60">
        <v>0.31</v>
      </c>
      <c r="AT179" s="60">
        <v>3.4</v>
      </c>
      <c r="AU179" s="60">
        <v>79.36</v>
      </c>
      <c r="AV179" s="60">
        <v>125.68</v>
      </c>
      <c r="AW179" s="60">
        <v>0.31</v>
      </c>
      <c r="AX179" s="60">
        <v>1.85</v>
      </c>
      <c r="AY179" s="60">
        <v>52.18</v>
      </c>
      <c r="AZ179" s="60">
        <v>98.81</v>
      </c>
      <c r="BA179" s="60">
        <v>127.22</v>
      </c>
      <c r="BB179" s="171">
        <v>44.47</v>
      </c>
    </row>
    <row r="180" spans="1:54" s="22" customFormat="1">
      <c r="A180" s="156" t="s">
        <v>283</v>
      </c>
      <c r="B180" s="156">
        <v>5</v>
      </c>
      <c r="C180" s="156">
        <v>2</v>
      </c>
      <c r="D180" s="156">
        <v>3</v>
      </c>
      <c r="E180" s="39" t="s">
        <v>332</v>
      </c>
      <c r="F180" s="312" t="s">
        <v>349</v>
      </c>
      <c r="G180" s="60" t="s">
        <v>188</v>
      </c>
      <c r="H180" s="60">
        <v>0.35</v>
      </c>
      <c r="I180" s="60">
        <v>0.09</v>
      </c>
      <c r="J180" s="60">
        <v>0.11</v>
      </c>
      <c r="K180" s="60" t="s">
        <v>188</v>
      </c>
      <c r="L180" s="60">
        <v>0.05</v>
      </c>
      <c r="M180" s="60" t="s">
        <v>188</v>
      </c>
      <c r="N180" s="60">
        <v>3.47</v>
      </c>
      <c r="O180" s="60" t="s">
        <v>188</v>
      </c>
      <c r="P180" s="60" t="s">
        <v>188</v>
      </c>
      <c r="Q180" s="60" t="s">
        <v>188</v>
      </c>
      <c r="R180" s="60" t="s">
        <v>188</v>
      </c>
      <c r="S180" s="60">
        <v>0.03</v>
      </c>
      <c r="T180" s="60">
        <v>7.0000000000000007E-2</v>
      </c>
      <c r="U180" s="60">
        <v>0.02</v>
      </c>
      <c r="V180" s="60">
        <v>0</v>
      </c>
      <c r="W180" s="60" t="s">
        <v>188</v>
      </c>
      <c r="X180" s="60" t="s">
        <v>188</v>
      </c>
      <c r="Y180" s="60" t="s">
        <v>188</v>
      </c>
      <c r="Z180" s="60" t="s">
        <v>188</v>
      </c>
      <c r="AA180" s="60" t="s">
        <v>188</v>
      </c>
      <c r="AB180" s="60">
        <v>0</v>
      </c>
      <c r="AC180" s="60" t="s">
        <v>188</v>
      </c>
      <c r="AD180" s="60" t="s">
        <v>188</v>
      </c>
      <c r="AE180" s="60" t="s">
        <v>188</v>
      </c>
      <c r="AF180" s="60" t="s">
        <v>188</v>
      </c>
      <c r="AG180" s="60" t="s">
        <v>188</v>
      </c>
      <c r="AH180" s="60" t="s">
        <v>188</v>
      </c>
      <c r="AI180" s="60" t="s">
        <v>188</v>
      </c>
      <c r="AJ180" s="60" t="s">
        <v>188</v>
      </c>
      <c r="AK180" s="60">
        <v>0</v>
      </c>
      <c r="AL180" s="60">
        <v>0.01</v>
      </c>
      <c r="AM180" s="60">
        <v>0.04</v>
      </c>
      <c r="AN180" s="171">
        <v>0.01</v>
      </c>
      <c r="AO180" s="289"/>
      <c r="AP180" s="60">
        <v>9.27</v>
      </c>
      <c r="AQ180" s="60">
        <v>2.09</v>
      </c>
      <c r="AR180" s="60">
        <v>0.6</v>
      </c>
      <c r="AS180" s="60">
        <v>0.3</v>
      </c>
      <c r="AT180" s="60">
        <v>6.28</v>
      </c>
      <c r="AU180" s="60">
        <v>68.150000000000006</v>
      </c>
      <c r="AV180" s="60">
        <v>53.5</v>
      </c>
      <c r="AW180" s="60">
        <v>5.08</v>
      </c>
      <c r="AX180" s="60">
        <v>0.6</v>
      </c>
      <c r="AY180" s="60">
        <v>73.83</v>
      </c>
      <c r="AZ180" s="60">
        <v>120.16</v>
      </c>
      <c r="BA180" s="60">
        <v>39.75</v>
      </c>
      <c r="BB180" s="171">
        <v>18.53</v>
      </c>
    </row>
    <row r="181" spans="1:54" s="69" customFormat="1">
      <c r="A181" s="183" t="s">
        <v>283</v>
      </c>
      <c r="B181" s="183">
        <v>5</v>
      </c>
      <c r="C181" s="183">
        <v>3</v>
      </c>
      <c r="D181" s="183">
        <v>3</v>
      </c>
      <c r="E181" s="72" t="s">
        <v>332</v>
      </c>
      <c r="F181" s="313" t="s">
        <v>350</v>
      </c>
      <c r="G181" s="88" t="s">
        <v>188</v>
      </c>
      <c r="H181" s="88">
        <v>0.38</v>
      </c>
      <c r="I181" s="88">
        <v>0.06</v>
      </c>
      <c r="J181" s="88">
        <v>0.05</v>
      </c>
      <c r="K181" s="88" t="s">
        <v>188</v>
      </c>
      <c r="L181" s="88">
        <v>0.08</v>
      </c>
      <c r="M181" s="88" t="s">
        <v>188</v>
      </c>
      <c r="N181" s="88">
        <v>0.53</v>
      </c>
      <c r="O181" s="88" t="s">
        <v>188</v>
      </c>
      <c r="P181" s="88" t="s">
        <v>188</v>
      </c>
      <c r="Q181" s="88" t="s">
        <v>188</v>
      </c>
      <c r="R181" s="88" t="s">
        <v>188</v>
      </c>
      <c r="S181" s="88">
        <v>0.03</v>
      </c>
      <c r="T181" s="88">
        <v>0.04</v>
      </c>
      <c r="U181" s="88">
        <v>0.01</v>
      </c>
      <c r="V181" s="88">
        <v>0</v>
      </c>
      <c r="W181" s="88" t="s">
        <v>188</v>
      </c>
      <c r="X181" s="88" t="s">
        <v>188</v>
      </c>
      <c r="Y181" s="88" t="s">
        <v>188</v>
      </c>
      <c r="Z181" s="88" t="s">
        <v>188</v>
      </c>
      <c r="AA181" s="88" t="s">
        <v>188</v>
      </c>
      <c r="AB181" s="88">
        <v>0</v>
      </c>
      <c r="AC181" s="88" t="s">
        <v>188</v>
      </c>
      <c r="AD181" s="88" t="s">
        <v>188</v>
      </c>
      <c r="AE181" s="88" t="s">
        <v>188</v>
      </c>
      <c r="AF181" s="88" t="s">
        <v>188</v>
      </c>
      <c r="AG181" s="88" t="s">
        <v>188</v>
      </c>
      <c r="AH181" s="88" t="s">
        <v>188</v>
      </c>
      <c r="AI181" s="88" t="s">
        <v>188</v>
      </c>
      <c r="AJ181" s="88" t="s">
        <v>188</v>
      </c>
      <c r="AK181" s="88">
        <v>0</v>
      </c>
      <c r="AL181" s="88">
        <v>0.01</v>
      </c>
      <c r="AM181" s="88">
        <v>0.02</v>
      </c>
      <c r="AN181" s="186">
        <v>0.01</v>
      </c>
      <c r="AO181" s="314"/>
      <c r="AP181" s="88">
        <v>7.25</v>
      </c>
      <c r="AQ181" s="88">
        <v>2.72</v>
      </c>
      <c r="AR181" s="88">
        <v>0.6</v>
      </c>
      <c r="AS181" s="88">
        <v>0.3</v>
      </c>
      <c r="AT181" s="88">
        <v>3.32</v>
      </c>
      <c r="AU181" s="88">
        <v>87.3</v>
      </c>
      <c r="AV181" s="88">
        <v>88.21</v>
      </c>
      <c r="AW181" s="88">
        <v>6.34</v>
      </c>
      <c r="AX181" s="88">
        <v>0.91</v>
      </c>
      <c r="AY181" s="88">
        <v>51.65</v>
      </c>
      <c r="AZ181" s="88">
        <v>99.08</v>
      </c>
      <c r="BA181" s="88">
        <v>45.61</v>
      </c>
      <c r="BB181" s="186">
        <v>31.72</v>
      </c>
    </row>
    <row r="182" spans="1:54" s="22" customFormat="1">
      <c r="A182" s="156"/>
      <c r="B182" s="156"/>
      <c r="C182" s="156"/>
      <c r="D182" s="156"/>
      <c r="E182" s="39"/>
      <c r="F182" s="315" t="s">
        <v>183</v>
      </c>
      <c r="G182" s="262" t="str">
        <f>IF(ISERROR(AVERAGE(G179:G181)), "DL", AVERAGE(G179:G181))</f>
        <v>DL</v>
      </c>
      <c r="H182" s="262">
        <f t="shared" ref="H182:AN182" si="150">IF(ISERROR(AVERAGE(H179:H181)), "DL", AVERAGE(H179:H181))</f>
        <v>0.44333333333333336</v>
      </c>
      <c r="I182" s="262">
        <f t="shared" si="150"/>
        <v>6.9999999999999993E-2</v>
      </c>
      <c r="J182" s="262">
        <f t="shared" si="150"/>
        <v>7.0000000000000007E-2</v>
      </c>
      <c r="K182" s="262" t="str">
        <f t="shared" si="150"/>
        <v>DL</v>
      </c>
      <c r="L182" s="262">
        <f t="shared" si="150"/>
        <v>7.6666666666666675E-2</v>
      </c>
      <c r="M182" s="262">
        <f t="shared" si="150"/>
        <v>0.03</v>
      </c>
      <c r="N182" s="262">
        <f t="shared" si="150"/>
        <v>2</v>
      </c>
      <c r="O182" s="262" t="str">
        <f t="shared" si="150"/>
        <v>DL</v>
      </c>
      <c r="P182" s="262" t="str">
        <f t="shared" si="150"/>
        <v>DL</v>
      </c>
      <c r="Q182" s="262">
        <f t="shared" si="150"/>
        <v>0</v>
      </c>
      <c r="R182" s="262">
        <f t="shared" si="150"/>
        <v>0.03</v>
      </c>
      <c r="S182" s="262">
        <f t="shared" si="150"/>
        <v>8.3333333333333329E-2</v>
      </c>
      <c r="T182" s="262">
        <f t="shared" si="150"/>
        <v>5.3333333333333337E-2</v>
      </c>
      <c r="U182" s="262">
        <f t="shared" si="150"/>
        <v>1.6666666666666666E-2</v>
      </c>
      <c r="V182" s="262">
        <f t="shared" si="150"/>
        <v>3.3333333333333335E-3</v>
      </c>
      <c r="W182" s="262" t="str">
        <f t="shared" si="150"/>
        <v>DL</v>
      </c>
      <c r="X182" s="262" t="str">
        <f t="shared" si="150"/>
        <v>DL</v>
      </c>
      <c r="Y182" s="262" t="str">
        <f t="shared" si="150"/>
        <v>DL</v>
      </c>
      <c r="Z182" s="262" t="str">
        <f t="shared" si="150"/>
        <v>DL</v>
      </c>
      <c r="AA182" s="262">
        <f t="shared" si="150"/>
        <v>0</v>
      </c>
      <c r="AB182" s="262">
        <f t="shared" si="150"/>
        <v>0</v>
      </c>
      <c r="AC182" s="262" t="str">
        <f t="shared" si="150"/>
        <v>DL</v>
      </c>
      <c r="AD182" s="262" t="str">
        <f t="shared" si="150"/>
        <v>DL</v>
      </c>
      <c r="AE182" s="262" t="str">
        <f t="shared" si="150"/>
        <v>DL</v>
      </c>
      <c r="AF182" s="262" t="str">
        <f t="shared" si="150"/>
        <v>DL</v>
      </c>
      <c r="AG182" s="262">
        <f t="shared" si="150"/>
        <v>0</v>
      </c>
      <c r="AH182" s="262" t="str">
        <f t="shared" si="150"/>
        <v>DL</v>
      </c>
      <c r="AI182" s="262">
        <f t="shared" si="150"/>
        <v>0</v>
      </c>
      <c r="AJ182" s="262" t="str">
        <f t="shared" si="150"/>
        <v>DL</v>
      </c>
      <c r="AK182" s="262">
        <f t="shared" si="150"/>
        <v>1.3333333333333334E-2</v>
      </c>
      <c r="AL182" s="262">
        <f t="shared" si="150"/>
        <v>1.6666666666666666E-2</v>
      </c>
      <c r="AM182" s="262">
        <f t="shared" si="150"/>
        <v>3.6666666666666667E-2</v>
      </c>
      <c r="AN182" s="275">
        <f t="shared" si="150"/>
        <v>1.3333333333333334E-2</v>
      </c>
      <c r="AO182" s="290"/>
      <c r="AP182" s="262">
        <f t="shared" ref="AP182:BB182" si="151">IF(ISERROR(AVERAGE(AP179:AP181)), "DL", AVERAGE(AP179:AP181))</f>
        <v>7.8733333333333322</v>
      </c>
      <c r="AQ182" s="262">
        <f t="shared" si="151"/>
        <v>3.1466666666666665</v>
      </c>
      <c r="AR182" s="262">
        <f t="shared" si="151"/>
        <v>0.60666666666666658</v>
      </c>
      <c r="AS182" s="262">
        <f t="shared" si="151"/>
        <v>0.30333333333333329</v>
      </c>
      <c r="AT182" s="262">
        <f t="shared" si="151"/>
        <v>4.333333333333333</v>
      </c>
      <c r="AU182" s="262">
        <f t="shared" si="151"/>
        <v>78.27</v>
      </c>
      <c r="AV182" s="262">
        <f t="shared" si="151"/>
        <v>89.13</v>
      </c>
      <c r="AW182" s="262">
        <f t="shared" si="151"/>
        <v>3.91</v>
      </c>
      <c r="AX182" s="262">
        <f t="shared" si="151"/>
        <v>1.1200000000000001</v>
      </c>
      <c r="AY182" s="262">
        <f t="shared" si="151"/>
        <v>59.22</v>
      </c>
      <c r="AZ182" s="262">
        <f t="shared" si="151"/>
        <v>106.01666666666667</v>
      </c>
      <c r="BA182" s="262">
        <f t="shared" si="151"/>
        <v>70.86</v>
      </c>
      <c r="BB182" s="275">
        <f t="shared" si="151"/>
        <v>31.573333333333334</v>
      </c>
    </row>
    <row r="183" spans="1:54" s="22" customFormat="1">
      <c r="A183" s="156"/>
      <c r="B183" s="156"/>
      <c r="C183" s="156"/>
      <c r="D183" s="156"/>
      <c r="E183" s="39"/>
      <c r="F183" s="316" t="s">
        <v>184</v>
      </c>
      <c r="G183" s="60" t="str">
        <f>IF(ISERROR(STDEV(G179:G181)), "-", STDEV(G179:G181))</f>
        <v>-</v>
      </c>
      <c r="H183" s="60">
        <f t="shared" ref="H183:AN183" si="152">IF(ISERROR(STDEV(H179:H181)), "-", STDEV(H179:H181))</f>
        <v>0.13650396819628846</v>
      </c>
      <c r="I183" s="60">
        <f t="shared" si="152"/>
        <v>1.732050807568877E-2</v>
      </c>
      <c r="J183" s="60">
        <f t="shared" si="152"/>
        <v>3.4641016151377525E-2</v>
      </c>
      <c r="K183" s="60" t="str">
        <f t="shared" si="152"/>
        <v>-</v>
      </c>
      <c r="L183" s="60">
        <f t="shared" si="152"/>
        <v>2.5166114784235825E-2</v>
      </c>
      <c r="M183" s="60" t="str">
        <f t="shared" si="152"/>
        <v>-</v>
      </c>
      <c r="N183" s="60">
        <f t="shared" si="152"/>
        <v>2.0788939366884502</v>
      </c>
      <c r="O183" s="60" t="str">
        <f t="shared" si="152"/>
        <v>-</v>
      </c>
      <c r="P183" s="60" t="str">
        <f t="shared" si="152"/>
        <v>-</v>
      </c>
      <c r="Q183" s="60" t="str">
        <f t="shared" si="152"/>
        <v>-</v>
      </c>
      <c r="R183" s="60" t="str">
        <f t="shared" si="152"/>
        <v>-</v>
      </c>
      <c r="S183" s="60">
        <f t="shared" si="152"/>
        <v>9.2376043070340114E-2</v>
      </c>
      <c r="T183" s="60">
        <f t="shared" si="152"/>
        <v>1.5275252316519477E-2</v>
      </c>
      <c r="U183" s="60">
        <f t="shared" si="152"/>
        <v>5.7735026918962545E-3</v>
      </c>
      <c r="V183" s="60">
        <f t="shared" si="152"/>
        <v>5.773502691896258E-3</v>
      </c>
      <c r="W183" s="60" t="str">
        <f t="shared" si="152"/>
        <v>-</v>
      </c>
      <c r="X183" s="60" t="str">
        <f t="shared" si="152"/>
        <v>-</v>
      </c>
      <c r="Y183" s="60" t="str">
        <f t="shared" si="152"/>
        <v>-</v>
      </c>
      <c r="Z183" s="60" t="str">
        <f t="shared" si="152"/>
        <v>-</v>
      </c>
      <c r="AA183" s="60" t="str">
        <f t="shared" si="152"/>
        <v>-</v>
      </c>
      <c r="AB183" s="60">
        <f t="shared" si="152"/>
        <v>0</v>
      </c>
      <c r="AC183" s="60" t="str">
        <f t="shared" si="152"/>
        <v>-</v>
      </c>
      <c r="AD183" s="60" t="str">
        <f t="shared" si="152"/>
        <v>-</v>
      </c>
      <c r="AE183" s="60" t="str">
        <f t="shared" si="152"/>
        <v>-</v>
      </c>
      <c r="AF183" s="60" t="str">
        <f t="shared" si="152"/>
        <v>-</v>
      </c>
      <c r="AG183" s="60" t="str">
        <f t="shared" si="152"/>
        <v>-</v>
      </c>
      <c r="AH183" s="60" t="str">
        <f t="shared" si="152"/>
        <v>-</v>
      </c>
      <c r="AI183" s="60" t="str">
        <f t="shared" si="152"/>
        <v>-</v>
      </c>
      <c r="AJ183" s="60" t="str">
        <f t="shared" si="152"/>
        <v>-</v>
      </c>
      <c r="AK183" s="60">
        <f t="shared" si="152"/>
        <v>2.3094010767585032E-2</v>
      </c>
      <c r="AL183" s="60">
        <f t="shared" si="152"/>
        <v>1.1547005383792512E-2</v>
      </c>
      <c r="AM183" s="60">
        <f t="shared" si="152"/>
        <v>1.5275252316519477E-2</v>
      </c>
      <c r="AN183" s="171">
        <f t="shared" si="152"/>
        <v>5.7735026918962588E-3</v>
      </c>
      <c r="AO183" s="291"/>
      <c r="AP183" s="60">
        <f t="shared" ref="AP183:BB183" si="153">IF(ISERROR(STDEV(AP179:AP181)), "-", STDEV(AP179:AP181))</f>
        <v>1.211871830406724</v>
      </c>
      <c r="AQ183" s="60">
        <f t="shared" si="153"/>
        <v>1.3226614583230782</v>
      </c>
      <c r="AR183" s="60">
        <f t="shared" si="153"/>
        <v>1.1547005383792525E-2</v>
      </c>
      <c r="AS183" s="60">
        <f t="shared" si="153"/>
        <v>5.7735026918962623E-3</v>
      </c>
      <c r="AT183" s="60">
        <f t="shared" si="153"/>
        <v>1.6863372537346535</v>
      </c>
      <c r="AU183" s="60">
        <f t="shared" si="153"/>
        <v>9.621418814291367</v>
      </c>
      <c r="AV183" s="60">
        <f t="shared" si="153"/>
        <v>36.098793608651299</v>
      </c>
      <c r="AW183" s="60">
        <f t="shared" si="153"/>
        <v>3.1807074684730123</v>
      </c>
      <c r="AX183" s="60">
        <f t="shared" si="153"/>
        <v>0.65092242241299347</v>
      </c>
      <c r="AY183" s="60">
        <f t="shared" si="153"/>
        <v>12.655405959509926</v>
      </c>
      <c r="AZ183" s="60">
        <f t="shared" si="153"/>
        <v>12.249229907766988</v>
      </c>
      <c r="BA183" s="60">
        <f t="shared" si="153"/>
        <v>48.897056148606744</v>
      </c>
      <c r="BB183" s="171">
        <f t="shared" si="153"/>
        <v>12.970621933173957</v>
      </c>
    </row>
    <row r="184" spans="1:54" s="22" customFormat="1">
      <c r="A184" s="156"/>
      <c r="B184" s="156"/>
      <c r="C184" s="156"/>
      <c r="D184" s="156"/>
      <c r="E184" s="39"/>
      <c r="F184" s="316" t="s">
        <v>186</v>
      </c>
      <c r="G184" s="60" t="str">
        <f>IF(ISERROR(G183/SQRT(2)), "-", G183/SQRT(2))</f>
        <v>-</v>
      </c>
      <c r="H184" s="60">
        <f t="shared" ref="H184:AN184" si="154">IF(ISERROR(H183/SQRT(2)), "-", H183/SQRT(2))</f>
        <v>9.6522881570468386E-2</v>
      </c>
      <c r="I184" s="60">
        <f t="shared" si="154"/>
        <v>1.2247448713915888E-2</v>
      </c>
      <c r="J184" s="60">
        <f t="shared" si="154"/>
        <v>2.4494897427831765E-2</v>
      </c>
      <c r="K184" s="60" t="str">
        <f t="shared" si="154"/>
        <v>-</v>
      </c>
      <c r="L184" s="60">
        <f t="shared" si="154"/>
        <v>1.779513042005218E-2</v>
      </c>
      <c r="M184" s="60" t="str">
        <f t="shared" si="154"/>
        <v>-</v>
      </c>
      <c r="N184" s="60">
        <f t="shared" si="154"/>
        <v>1.4700000000000002</v>
      </c>
      <c r="O184" s="60" t="str">
        <f t="shared" si="154"/>
        <v>-</v>
      </c>
      <c r="P184" s="60" t="str">
        <f t="shared" si="154"/>
        <v>-</v>
      </c>
      <c r="Q184" s="60" t="str">
        <f t="shared" si="154"/>
        <v>-</v>
      </c>
      <c r="R184" s="60" t="str">
        <f t="shared" si="154"/>
        <v>-</v>
      </c>
      <c r="S184" s="60">
        <f t="shared" si="154"/>
        <v>6.5319726474218076E-2</v>
      </c>
      <c r="T184" s="60">
        <f t="shared" si="154"/>
        <v>1.080123449734644E-2</v>
      </c>
      <c r="U184" s="60">
        <f t="shared" si="154"/>
        <v>4.082482904638628E-3</v>
      </c>
      <c r="V184" s="60">
        <f t="shared" si="154"/>
        <v>4.0824829046386298E-3</v>
      </c>
      <c r="W184" s="60" t="str">
        <f t="shared" si="154"/>
        <v>-</v>
      </c>
      <c r="X184" s="60" t="str">
        <f t="shared" si="154"/>
        <v>-</v>
      </c>
      <c r="Y184" s="60" t="str">
        <f t="shared" si="154"/>
        <v>-</v>
      </c>
      <c r="Z184" s="60" t="str">
        <f t="shared" si="154"/>
        <v>-</v>
      </c>
      <c r="AA184" s="60" t="str">
        <f t="shared" si="154"/>
        <v>-</v>
      </c>
      <c r="AB184" s="60">
        <f t="shared" si="154"/>
        <v>0</v>
      </c>
      <c r="AC184" s="60" t="str">
        <f t="shared" si="154"/>
        <v>-</v>
      </c>
      <c r="AD184" s="60" t="str">
        <f t="shared" si="154"/>
        <v>-</v>
      </c>
      <c r="AE184" s="60" t="str">
        <f t="shared" si="154"/>
        <v>-</v>
      </c>
      <c r="AF184" s="60" t="str">
        <f t="shared" si="154"/>
        <v>-</v>
      </c>
      <c r="AG184" s="60" t="str">
        <f t="shared" si="154"/>
        <v>-</v>
      </c>
      <c r="AH184" s="60" t="str">
        <f t="shared" si="154"/>
        <v>-</v>
      </c>
      <c r="AI184" s="60" t="str">
        <f t="shared" si="154"/>
        <v>-</v>
      </c>
      <c r="AJ184" s="60" t="str">
        <f t="shared" si="154"/>
        <v>-</v>
      </c>
      <c r="AK184" s="60">
        <f t="shared" si="154"/>
        <v>1.6329931618554519E-2</v>
      </c>
      <c r="AL184" s="60">
        <f t="shared" si="154"/>
        <v>8.1649658092772578E-3</v>
      </c>
      <c r="AM184" s="60">
        <f t="shared" si="154"/>
        <v>1.080123449734644E-2</v>
      </c>
      <c r="AN184" s="171">
        <f t="shared" si="154"/>
        <v>4.0824829046386306E-3</v>
      </c>
      <c r="AO184" s="291"/>
      <c r="AP184" s="60">
        <f t="shared" ref="AP184:BB184" si="155">IF(ISERROR(AP183/SQRT(2)), "-", AP183/SQRT(2))</f>
        <v>0.85692278920954812</v>
      </c>
      <c r="AQ184" s="60">
        <f t="shared" si="155"/>
        <v>0.93526288639433663</v>
      </c>
      <c r="AR184" s="60">
        <f t="shared" si="155"/>
        <v>8.1649658092772665E-3</v>
      </c>
      <c r="AS184" s="60">
        <f t="shared" si="155"/>
        <v>4.0824829046386332E-3</v>
      </c>
      <c r="AT184" s="60">
        <f t="shared" si="155"/>
        <v>1.192420507483273</v>
      </c>
      <c r="AU184" s="60">
        <f t="shared" si="155"/>
        <v>6.8033704882212565</v>
      </c>
      <c r="AV184" s="60">
        <f t="shared" si="155"/>
        <v>25.525701753330932</v>
      </c>
      <c r="AW184" s="60">
        <f t="shared" si="155"/>
        <v>2.2490998199279635</v>
      </c>
      <c r="AX184" s="60">
        <f t="shared" si="155"/>
        <v>0.46027165891460198</v>
      </c>
      <c r="AY184" s="60">
        <f t="shared" si="155"/>
        <v>8.9487233726381135</v>
      </c>
      <c r="AZ184" s="60">
        <f t="shared" si="155"/>
        <v>8.6615135320951051</v>
      </c>
      <c r="BA184" s="60">
        <f t="shared" si="155"/>
        <v>34.575439982739198</v>
      </c>
      <c r="BB184" s="171">
        <f t="shared" si="155"/>
        <v>9.1716147251542708</v>
      </c>
    </row>
    <row r="185" spans="1:54" s="22" customFormat="1">
      <c r="A185" s="156"/>
      <c r="B185" s="156"/>
      <c r="C185" s="156"/>
      <c r="D185" s="156"/>
      <c r="E185" s="39"/>
      <c r="F185" s="312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171"/>
      <c r="AO185" s="289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171"/>
    </row>
    <row r="186" spans="1:54" s="22" customFormat="1">
      <c r="A186" s="156" t="s">
        <v>221</v>
      </c>
      <c r="B186" s="156">
        <v>6</v>
      </c>
      <c r="C186" s="156">
        <v>1</v>
      </c>
      <c r="D186" s="156">
        <v>3</v>
      </c>
      <c r="E186" s="39" t="s">
        <v>332</v>
      </c>
      <c r="F186" s="312" t="s">
        <v>351</v>
      </c>
      <c r="G186" s="60" t="s">
        <v>188</v>
      </c>
      <c r="H186" s="60">
        <v>0.67</v>
      </c>
      <c r="I186" s="60">
        <v>0.05</v>
      </c>
      <c r="J186" s="60">
        <v>0.92</v>
      </c>
      <c r="K186" s="60">
        <v>0.02</v>
      </c>
      <c r="L186" s="60">
        <v>0.72</v>
      </c>
      <c r="M186" s="60">
        <v>4.03</v>
      </c>
      <c r="N186" s="60">
        <v>0.42</v>
      </c>
      <c r="O186" s="60" t="s">
        <v>188</v>
      </c>
      <c r="P186" s="60">
        <v>0</v>
      </c>
      <c r="Q186" s="60">
        <v>0.01</v>
      </c>
      <c r="R186" s="60" t="s">
        <v>188</v>
      </c>
      <c r="S186" s="60">
        <v>0.01</v>
      </c>
      <c r="T186" s="60">
        <v>0.1</v>
      </c>
      <c r="U186" s="60">
        <v>0.02</v>
      </c>
      <c r="V186" s="60" t="s">
        <v>188</v>
      </c>
      <c r="W186" s="60">
        <v>0</v>
      </c>
      <c r="X186" s="60" t="s">
        <v>188</v>
      </c>
      <c r="Y186" s="60">
        <v>0</v>
      </c>
      <c r="Z186" s="60">
        <v>0.01</v>
      </c>
      <c r="AA186" s="60">
        <v>0</v>
      </c>
      <c r="AB186" s="60">
        <v>0</v>
      </c>
      <c r="AC186" s="60">
        <v>0</v>
      </c>
      <c r="AD186" s="60" t="s">
        <v>188</v>
      </c>
      <c r="AE186" s="60">
        <v>0</v>
      </c>
      <c r="AF186" s="60" t="s">
        <v>188</v>
      </c>
      <c r="AG186" s="60">
        <v>0</v>
      </c>
      <c r="AH186" s="60" t="s">
        <v>188</v>
      </c>
      <c r="AI186" s="60" t="s">
        <v>188</v>
      </c>
      <c r="AJ186" s="60" t="s">
        <v>188</v>
      </c>
      <c r="AK186" s="60">
        <v>0</v>
      </c>
      <c r="AL186" s="60">
        <v>0.01</v>
      </c>
      <c r="AM186" s="60">
        <v>0.02</v>
      </c>
      <c r="AN186" s="171">
        <v>0.05</v>
      </c>
      <c r="AO186" s="289"/>
      <c r="AP186" s="60">
        <v>13.97</v>
      </c>
      <c r="AQ186" s="60">
        <v>3.04</v>
      </c>
      <c r="AR186" s="60">
        <v>0.91</v>
      </c>
      <c r="AS186" s="60">
        <v>0.3</v>
      </c>
      <c r="AT186" s="60">
        <v>10.33</v>
      </c>
      <c r="AU186" s="60">
        <v>51.93</v>
      </c>
      <c r="AV186" s="60">
        <v>51.32</v>
      </c>
      <c r="AW186" s="60">
        <v>8.1999999999999993</v>
      </c>
      <c r="AX186" s="60">
        <v>0.61</v>
      </c>
      <c r="AY186" s="60">
        <v>262.08</v>
      </c>
      <c r="AZ186" s="60">
        <v>173.1</v>
      </c>
      <c r="BA186" s="60">
        <v>65.59</v>
      </c>
      <c r="BB186" s="171">
        <v>34.92</v>
      </c>
    </row>
    <row r="187" spans="1:54" s="22" customFormat="1">
      <c r="A187" s="156" t="s">
        <v>221</v>
      </c>
      <c r="B187" s="156">
        <v>6</v>
      </c>
      <c r="C187" s="156">
        <v>2</v>
      </c>
      <c r="D187" s="156">
        <v>3</v>
      </c>
      <c r="E187" s="39" t="s">
        <v>332</v>
      </c>
      <c r="F187" s="312" t="s">
        <v>352</v>
      </c>
      <c r="G187" s="60" t="s">
        <v>188</v>
      </c>
      <c r="H187" s="60">
        <v>0.74</v>
      </c>
      <c r="I187" s="60">
        <v>0.08</v>
      </c>
      <c r="J187" s="60">
        <v>0.84</v>
      </c>
      <c r="K187" s="60">
        <v>0.02</v>
      </c>
      <c r="L187" s="60">
        <v>0.87</v>
      </c>
      <c r="M187" s="60">
        <v>3.92</v>
      </c>
      <c r="N187" s="60">
        <v>0.27</v>
      </c>
      <c r="O187" s="60">
        <v>0</v>
      </c>
      <c r="P187" s="60" t="s">
        <v>188</v>
      </c>
      <c r="Q187" s="60">
        <v>0.01</v>
      </c>
      <c r="R187" s="60">
        <v>0</v>
      </c>
      <c r="S187" s="60">
        <v>0</v>
      </c>
      <c r="T187" s="60">
        <v>0.13</v>
      </c>
      <c r="U187" s="60">
        <v>0.01</v>
      </c>
      <c r="V187" s="60">
        <v>0</v>
      </c>
      <c r="W187" s="60">
        <v>0.01</v>
      </c>
      <c r="X187" s="60" t="s">
        <v>188</v>
      </c>
      <c r="Y187" s="60">
        <v>0</v>
      </c>
      <c r="Z187" s="60">
        <v>0.01</v>
      </c>
      <c r="AA187" s="60">
        <v>0</v>
      </c>
      <c r="AB187" s="60">
        <v>0</v>
      </c>
      <c r="AC187" s="60">
        <v>0</v>
      </c>
      <c r="AD187" s="60" t="s">
        <v>188</v>
      </c>
      <c r="AE187" s="60">
        <v>0</v>
      </c>
      <c r="AF187" s="60" t="s">
        <v>188</v>
      </c>
      <c r="AG187" s="60">
        <v>0</v>
      </c>
      <c r="AH187" s="60" t="s">
        <v>188</v>
      </c>
      <c r="AI187" s="60" t="s">
        <v>188</v>
      </c>
      <c r="AJ187" s="60" t="s">
        <v>188</v>
      </c>
      <c r="AK187" s="60">
        <v>0</v>
      </c>
      <c r="AL187" s="60">
        <v>0.01</v>
      </c>
      <c r="AM187" s="60">
        <v>0.02</v>
      </c>
      <c r="AN187" s="171">
        <v>0.06</v>
      </c>
      <c r="AO187" s="289"/>
      <c r="AP187" s="60">
        <v>14.23</v>
      </c>
      <c r="AQ187" s="60">
        <v>2.96</v>
      </c>
      <c r="AR187" s="60">
        <v>0.89</v>
      </c>
      <c r="AS187" s="60">
        <v>0.3</v>
      </c>
      <c r="AT187" s="60">
        <v>10.67</v>
      </c>
      <c r="AU187" s="60">
        <v>61.65</v>
      </c>
      <c r="AV187" s="60">
        <v>46.83</v>
      </c>
      <c r="AW187" s="60">
        <v>10.37</v>
      </c>
      <c r="AX187" s="60">
        <v>0.89</v>
      </c>
      <c r="AY187" s="60">
        <v>271.51</v>
      </c>
      <c r="AZ187" s="60">
        <v>169.25</v>
      </c>
      <c r="BA187" s="60">
        <v>49.2</v>
      </c>
      <c r="BB187" s="171">
        <v>35.86</v>
      </c>
    </row>
    <row r="188" spans="1:54" s="69" customFormat="1">
      <c r="A188" s="183" t="s">
        <v>221</v>
      </c>
      <c r="B188" s="183">
        <v>6</v>
      </c>
      <c r="C188" s="183">
        <v>3</v>
      </c>
      <c r="D188" s="183">
        <v>3</v>
      </c>
      <c r="E188" s="72" t="s">
        <v>332</v>
      </c>
      <c r="F188" s="313" t="s">
        <v>353</v>
      </c>
      <c r="G188" s="88" t="s">
        <v>188</v>
      </c>
      <c r="H188" s="88">
        <v>0.74</v>
      </c>
      <c r="I188" s="88">
        <v>0.11</v>
      </c>
      <c r="J188" s="88">
        <v>0.57999999999999996</v>
      </c>
      <c r="K188" s="88">
        <v>0.02</v>
      </c>
      <c r="L188" s="88">
        <v>0.75</v>
      </c>
      <c r="M188" s="88">
        <v>4.1399999999999997</v>
      </c>
      <c r="N188" s="88" t="s">
        <v>188</v>
      </c>
      <c r="O188" s="88">
        <v>0</v>
      </c>
      <c r="P188" s="88">
        <v>0</v>
      </c>
      <c r="Q188" s="88">
        <v>0.02</v>
      </c>
      <c r="R188" s="88" t="s">
        <v>188</v>
      </c>
      <c r="S188" s="88">
        <v>0.01</v>
      </c>
      <c r="T188" s="88">
        <v>0.13</v>
      </c>
      <c r="U188" s="88">
        <v>0.01</v>
      </c>
      <c r="V188" s="88">
        <v>0</v>
      </c>
      <c r="W188" s="88">
        <v>0.02</v>
      </c>
      <c r="X188" s="88" t="s">
        <v>188</v>
      </c>
      <c r="Y188" s="88">
        <v>0</v>
      </c>
      <c r="Z188" s="88">
        <v>0.02</v>
      </c>
      <c r="AA188" s="88">
        <v>0</v>
      </c>
      <c r="AB188" s="88">
        <v>0</v>
      </c>
      <c r="AC188" s="88">
        <v>0</v>
      </c>
      <c r="AD188" s="88">
        <v>0</v>
      </c>
      <c r="AE188" s="88">
        <v>0</v>
      </c>
      <c r="AF188" s="88">
        <v>0</v>
      </c>
      <c r="AG188" s="88">
        <v>0</v>
      </c>
      <c r="AH188" s="88" t="s">
        <v>188</v>
      </c>
      <c r="AI188" s="88" t="s">
        <v>188</v>
      </c>
      <c r="AJ188" s="88" t="s">
        <v>188</v>
      </c>
      <c r="AK188" s="88">
        <v>0</v>
      </c>
      <c r="AL188" s="88">
        <v>0.01</v>
      </c>
      <c r="AM188" s="88">
        <v>0.02</v>
      </c>
      <c r="AN188" s="186">
        <v>0.11</v>
      </c>
      <c r="AO188" s="314"/>
      <c r="AP188" s="88">
        <v>14.81</v>
      </c>
      <c r="AQ188" s="88">
        <v>2.4700000000000002</v>
      </c>
      <c r="AR188" s="88">
        <v>0.93</v>
      </c>
      <c r="AS188" s="88">
        <v>0.31</v>
      </c>
      <c r="AT188" s="88">
        <v>11.72</v>
      </c>
      <c r="AU188" s="88">
        <v>63.87</v>
      </c>
      <c r="AV188" s="88">
        <v>34.869999999999997</v>
      </c>
      <c r="AW188" s="88">
        <v>9.26</v>
      </c>
      <c r="AX188" s="88">
        <v>0.62</v>
      </c>
      <c r="AY188" s="88">
        <v>271.83</v>
      </c>
      <c r="AZ188" s="88">
        <v>197.47</v>
      </c>
      <c r="BA188" s="88">
        <v>31.78</v>
      </c>
      <c r="BB188" s="186">
        <v>29.31</v>
      </c>
    </row>
    <row r="189" spans="1:54" s="22" customFormat="1">
      <c r="A189" s="156"/>
      <c r="B189" s="156"/>
      <c r="C189" s="156"/>
      <c r="D189" s="156"/>
      <c r="E189" s="39"/>
      <c r="F189" s="315" t="s">
        <v>183</v>
      </c>
      <c r="G189" s="262" t="str">
        <f>IF(ISERROR(AVERAGE(G186:G188)), "DL", AVERAGE(G186:G188))</f>
        <v>DL</v>
      </c>
      <c r="H189" s="262">
        <f t="shared" ref="H189:AN189" si="156">IF(ISERROR(AVERAGE(H186:H188)), "DL", AVERAGE(H186:H188))</f>
        <v>0.71666666666666679</v>
      </c>
      <c r="I189" s="262">
        <f t="shared" si="156"/>
        <v>0.08</v>
      </c>
      <c r="J189" s="262">
        <f t="shared" si="156"/>
        <v>0.77999999999999992</v>
      </c>
      <c r="K189" s="262">
        <f t="shared" si="156"/>
        <v>0.02</v>
      </c>
      <c r="L189" s="262">
        <f t="shared" si="156"/>
        <v>0.77999999999999992</v>
      </c>
      <c r="M189" s="262">
        <f t="shared" si="156"/>
        <v>4.03</v>
      </c>
      <c r="N189" s="262">
        <f t="shared" si="156"/>
        <v>0.34499999999999997</v>
      </c>
      <c r="O189" s="262">
        <f t="shared" si="156"/>
        <v>0</v>
      </c>
      <c r="P189" s="262">
        <f t="shared" si="156"/>
        <v>0</v>
      </c>
      <c r="Q189" s="262">
        <f t="shared" si="156"/>
        <v>1.3333333333333334E-2</v>
      </c>
      <c r="R189" s="262">
        <f t="shared" si="156"/>
        <v>0</v>
      </c>
      <c r="S189" s="262">
        <f t="shared" si="156"/>
        <v>6.6666666666666671E-3</v>
      </c>
      <c r="T189" s="262">
        <f t="shared" si="156"/>
        <v>0.12</v>
      </c>
      <c r="U189" s="262">
        <f t="shared" si="156"/>
        <v>1.3333333333333334E-2</v>
      </c>
      <c r="V189" s="262">
        <f t="shared" si="156"/>
        <v>0</v>
      </c>
      <c r="W189" s="262">
        <f t="shared" si="156"/>
        <v>0.01</v>
      </c>
      <c r="X189" s="262" t="str">
        <f t="shared" si="156"/>
        <v>DL</v>
      </c>
      <c r="Y189" s="262">
        <f t="shared" si="156"/>
        <v>0</v>
      </c>
      <c r="Z189" s="262">
        <f t="shared" si="156"/>
        <v>1.3333333333333334E-2</v>
      </c>
      <c r="AA189" s="262">
        <f t="shared" si="156"/>
        <v>0</v>
      </c>
      <c r="AB189" s="262">
        <f t="shared" si="156"/>
        <v>0</v>
      </c>
      <c r="AC189" s="262">
        <f t="shared" si="156"/>
        <v>0</v>
      </c>
      <c r="AD189" s="262">
        <f t="shared" si="156"/>
        <v>0</v>
      </c>
      <c r="AE189" s="262">
        <f t="shared" si="156"/>
        <v>0</v>
      </c>
      <c r="AF189" s="262">
        <f t="shared" si="156"/>
        <v>0</v>
      </c>
      <c r="AG189" s="262">
        <f t="shared" si="156"/>
        <v>0</v>
      </c>
      <c r="AH189" s="262" t="str">
        <f t="shared" si="156"/>
        <v>DL</v>
      </c>
      <c r="AI189" s="262" t="str">
        <f t="shared" si="156"/>
        <v>DL</v>
      </c>
      <c r="AJ189" s="262" t="str">
        <f t="shared" si="156"/>
        <v>DL</v>
      </c>
      <c r="AK189" s="262">
        <f t="shared" si="156"/>
        <v>0</v>
      </c>
      <c r="AL189" s="262">
        <f t="shared" si="156"/>
        <v>0.01</v>
      </c>
      <c r="AM189" s="262">
        <f t="shared" si="156"/>
        <v>0.02</v>
      </c>
      <c r="AN189" s="275">
        <f t="shared" si="156"/>
        <v>7.3333333333333334E-2</v>
      </c>
      <c r="AO189" s="290"/>
      <c r="AP189" s="262">
        <f t="shared" ref="AP189:BB189" si="157">IF(ISERROR(AVERAGE(AP186:AP188)), "DL", AVERAGE(AP186:AP188))</f>
        <v>14.336666666666668</v>
      </c>
      <c r="AQ189" s="262">
        <f t="shared" si="157"/>
        <v>2.8233333333333337</v>
      </c>
      <c r="AR189" s="262">
        <f t="shared" si="157"/>
        <v>0.91</v>
      </c>
      <c r="AS189" s="262">
        <f t="shared" si="157"/>
        <v>0.30333333333333329</v>
      </c>
      <c r="AT189" s="262">
        <f t="shared" si="157"/>
        <v>10.906666666666666</v>
      </c>
      <c r="AU189" s="262">
        <f t="shared" si="157"/>
        <v>59.15</v>
      </c>
      <c r="AV189" s="262">
        <f t="shared" si="157"/>
        <v>44.34</v>
      </c>
      <c r="AW189" s="262">
        <f t="shared" si="157"/>
        <v>9.2766666666666655</v>
      </c>
      <c r="AX189" s="262">
        <f t="shared" si="157"/>
        <v>0.70666666666666667</v>
      </c>
      <c r="AY189" s="262">
        <f t="shared" si="157"/>
        <v>268.4733333333333</v>
      </c>
      <c r="AZ189" s="262">
        <f t="shared" si="157"/>
        <v>179.94000000000003</v>
      </c>
      <c r="BA189" s="262">
        <f t="shared" si="157"/>
        <v>48.856666666666662</v>
      </c>
      <c r="BB189" s="275">
        <f t="shared" si="157"/>
        <v>33.363333333333337</v>
      </c>
    </row>
    <row r="190" spans="1:54" s="22" customFormat="1">
      <c r="A190" s="156"/>
      <c r="B190" s="156"/>
      <c r="C190" s="156"/>
      <c r="D190" s="156"/>
      <c r="E190" s="39"/>
      <c r="F190" s="316" t="s">
        <v>184</v>
      </c>
      <c r="G190" s="60" t="str">
        <f>IF(ISERROR(STDEV(G186:G188)), "-", STDEV(G186:G188))</f>
        <v>-</v>
      </c>
      <c r="H190" s="60">
        <f t="shared" ref="H190:AN190" si="158">IF(ISERROR(STDEV(H186:H188)), "-", STDEV(H186:H188))</f>
        <v>4.0414518843273774E-2</v>
      </c>
      <c r="I190" s="60">
        <f t="shared" si="158"/>
        <v>3.0000000000000023E-2</v>
      </c>
      <c r="J190" s="60">
        <f t="shared" si="158"/>
        <v>0.17776388834631229</v>
      </c>
      <c r="K190" s="60">
        <f t="shared" si="158"/>
        <v>0</v>
      </c>
      <c r="L190" s="60">
        <f t="shared" si="158"/>
        <v>7.9372539331937733E-2</v>
      </c>
      <c r="M190" s="60">
        <f t="shared" si="158"/>
        <v>0.10999999999999988</v>
      </c>
      <c r="N190" s="60">
        <f t="shared" si="158"/>
        <v>0.10606601717798217</v>
      </c>
      <c r="O190" s="60">
        <f t="shared" si="158"/>
        <v>0</v>
      </c>
      <c r="P190" s="60">
        <f t="shared" si="158"/>
        <v>0</v>
      </c>
      <c r="Q190" s="60">
        <f t="shared" si="158"/>
        <v>5.7735026918962588E-3</v>
      </c>
      <c r="R190" s="60" t="str">
        <f t="shared" si="158"/>
        <v>-</v>
      </c>
      <c r="S190" s="60">
        <f t="shared" si="158"/>
        <v>5.773502691896258E-3</v>
      </c>
      <c r="T190" s="60">
        <f t="shared" si="158"/>
        <v>1.7320508075688922E-2</v>
      </c>
      <c r="U190" s="60">
        <f t="shared" si="158"/>
        <v>5.7735026918962588E-3</v>
      </c>
      <c r="V190" s="60">
        <f t="shared" si="158"/>
        <v>0</v>
      </c>
      <c r="W190" s="60">
        <f t="shared" si="158"/>
        <v>0.01</v>
      </c>
      <c r="X190" s="60" t="str">
        <f t="shared" si="158"/>
        <v>-</v>
      </c>
      <c r="Y190" s="60">
        <f t="shared" si="158"/>
        <v>0</v>
      </c>
      <c r="Z190" s="60">
        <f t="shared" si="158"/>
        <v>5.7735026918962588E-3</v>
      </c>
      <c r="AA190" s="60">
        <f t="shared" si="158"/>
        <v>0</v>
      </c>
      <c r="AB190" s="60">
        <f t="shared" si="158"/>
        <v>0</v>
      </c>
      <c r="AC190" s="60">
        <f t="shared" si="158"/>
        <v>0</v>
      </c>
      <c r="AD190" s="60" t="str">
        <f t="shared" si="158"/>
        <v>-</v>
      </c>
      <c r="AE190" s="60">
        <f t="shared" si="158"/>
        <v>0</v>
      </c>
      <c r="AF190" s="60" t="str">
        <f t="shared" si="158"/>
        <v>-</v>
      </c>
      <c r="AG190" s="60">
        <f t="shared" si="158"/>
        <v>0</v>
      </c>
      <c r="AH190" s="60" t="str">
        <f t="shared" si="158"/>
        <v>-</v>
      </c>
      <c r="AI190" s="60" t="str">
        <f t="shared" si="158"/>
        <v>-</v>
      </c>
      <c r="AJ190" s="60" t="str">
        <f t="shared" si="158"/>
        <v>-</v>
      </c>
      <c r="AK190" s="60">
        <f t="shared" si="158"/>
        <v>0</v>
      </c>
      <c r="AL190" s="60">
        <f t="shared" si="158"/>
        <v>0</v>
      </c>
      <c r="AM190" s="60">
        <f t="shared" si="158"/>
        <v>0</v>
      </c>
      <c r="AN190" s="171">
        <f t="shared" si="158"/>
        <v>3.2145502536643195E-2</v>
      </c>
      <c r="AO190" s="291"/>
      <c r="AP190" s="60">
        <f t="shared" ref="AP190:BB190" si="159">IF(ISERROR(STDEV(AP186:AP188)), "-", STDEV(AP186:AP188))</f>
        <v>0.43003875794320362</v>
      </c>
      <c r="AQ190" s="60">
        <f t="shared" si="159"/>
        <v>0.3085989846602436</v>
      </c>
      <c r="AR190" s="60">
        <f t="shared" si="159"/>
        <v>2.0000000000000018E-2</v>
      </c>
      <c r="AS190" s="60">
        <f t="shared" si="159"/>
        <v>5.7735026918962623E-3</v>
      </c>
      <c r="AT190" s="60">
        <f t="shared" si="159"/>
        <v>0.72459183912968117</v>
      </c>
      <c r="AU190" s="60">
        <f t="shared" si="159"/>
        <v>6.3504645499364836</v>
      </c>
      <c r="AV190" s="60">
        <f t="shared" si="159"/>
        <v>8.5029818299228932</v>
      </c>
      <c r="AW190" s="60">
        <f t="shared" si="159"/>
        <v>1.0850960018972207</v>
      </c>
      <c r="AX190" s="60">
        <f t="shared" si="159"/>
        <v>0.15885003409925139</v>
      </c>
      <c r="AY190" s="60">
        <f t="shared" si="159"/>
        <v>5.5391004083093991</v>
      </c>
      <c r="AZ190" s="60">
        <f t="shared" si="159"/>
        <v>15.302983369264963</v>
      </c>
      <c r="BA190" s="60">
        <f t="shared" si="159"/>
        <v>16.907614655336047</v>
      </c>
      <c r="BB190" s="171">
        <f t="shared" si="159"/>
        <v>3.541614509419869</v>
      </c>
    </row>
    <row r="191" spans="1:54" s="22" customFormat="1">
      <c r="A191" s="156"/>
      <c r="B191" s="156"/>
      <c r="C191" s="156"/>
      <c r="D191" s="156"/>
      <c r="E191" s="39"/>
      <c r="F191" s="316" t="s">
        <v>186</v>
      </c>
      <c r="G191" s="60" t="str">
        <f>IF(ISERROR(G190/SQRT(2)), "-", G190/SQRT(2))</f>
        <v>-</v>
      </c>
      <c r="H191" s="60">
        <f t="shared" ref="H191:AN191" si="160">IF(ISERROR(H190/SQRT(2)), "-", H190/SQRT(2))</f>
        <v>2.8577380332470387E-2</v>
      </c>
      <c r="I191" s="60">
        <f t="shared" si="160"/>
        <v>2.1213203435596441E-2</v>
      </c>
      <c r="J191" s="60">
        <f t="shared" si="160"/>
        <v>0.12569805089976571</v>
      </c>
      <c r="K191" s="60">
        <f t="shared" si="160"/>
        <v>0</v>
      </c>
      <c r="L191" s="60">
        <f t="shared" si="160"/>
        <v>5.6124860801609125E-2</v>
      </c>
      <c r="M191" s="60">
        <f t="shared" si="160"/>
        <v>7.7781745930520133E-2</v>
      </c>
      <c r="N191" s="60">
        <f t="shared" si="160"/>
        <v>7.5000000000000025E-2</v>
      </c>
      <c r="O191" s="60">
        <f t="shared" si="160"/>
        <v>0</v>
      </c>
      <c r="P191" s="60">
        <f t="shared" si="160"/>
        <v>0</v>
      </c>
      <c r="Q191" s="60">
        <f t="shared" si="160"/>
        <v>4.0824829046386306E-3</v>
      </c>
      <c r="R191" s="60" t="str">
        <f t="shared" si="160"/>
        <v>-</v>
      </c>
      <c r="S191" s="60">
        <f t="shared" si="160"/>
        <v>4.0824829046386298E-3</v>
      </c>
      <c r="T191" s="60">
        <f t="shared" si="160"/>
        <v>1.2247448713915995E-2</v>
      </c>
      <c r="U191" s="60">
        <f t="shared" si="160"/>
        <v>4.0824829046386306E-3</v>
      </c>
      <c r="V191" s="60">
        <f t="shared" si="160"/>
        <v>0</v>
      </c>
      <c r="W191" s="60">
        <f t="shared" si="160"/>
        <v>7.0710678118654745E-3</v>
      </c>
      <c r="X191" s="60" t="str">
        <f t="shared" si="160"/>
        <v>-</v>
      </c>
      <c r="Y191" s="60">
        <f t="shared" si="160"/>
        <v>0</v>
      </c>
      <c r="Z191" s="60">
        <f t="shared" si="160"/>
        <v>4.0824829046386306E-3</v>
      </c>
      <c r="AA191" s="60">
        <f t="shared" si="160"/>
        <v>0</v>
      </c>
      <c r="AB191" s="60">
        <f t="shared" si="160"/>
        <v>0</v>
      </c>
      <c r="AC191" s="60">
        <f t="shared" si="160"/>
        <v>0</v>
      </c>
      <c r="AD191" s="60" t="str">
        <f t="shared" si="160"/>
        <v>-</v>
      </c>
      <c r="AE191" s="60">
        <f t="shared" si="160"/>
        <v>0</v>
      </c>
      <c r="AF191" s="60" t="str">
        <f t="shared" si="160"/>
        <v>-</v>
      </c>
      <c r="AG191" s="60">
        <f t="shared" si="160"/>
        <v>0</v>
      </c>
      <c r="AH191" s="60" t="str">
        <f t="shared" si="160"/>
        <v>-</v>
      </c>
      <c r="AI191" s="60" t="str">
        <f t="shared" si="160"/>
        <v>-</v>
      </c>
      <c r="AJ191" s="60" t="str">
        <f t="shared" si="160"/>
        <v>-</v>
      </c>
      <c r="AK191" s="60">
        <f t="shared" si="160"/>
        <v>0</v>
      </c>
      <c r="AL191" s="60">
        <f t="shared" si="160"/>
        <v>0</v>
      </c>
      <c r="AM191" s="60">
        <f t="shared" si="160"/>
        <v>0</v>
      </c>
      <c r="AN191" s="171">
        <f t="shared" si="160"/>
        <v>2.2730302828309765E-2</v>
      </c>
      <c r="AO191" s="291"/>
      <c r="AP191" s="60">
        <f t="shared" ref="AP191:BB191" si="161">IF(ISERROR(AP190/SQRT(2)), "-", AP190/SQRT(2))</f>
        <v>0.30408332191467952</v>
      </c>
      <c r="AQ191" s="60">
        <f t="shared" si="161"/>
        <v>0.21821243472054158</v>
      </c>
      <c r="AR191" s="60">
        <f t="shared" si="161"/>
        <v>1.4142135623730963E-2</v>
      </c>
      <c r="AS191" s="60">
        <f t="shared" si="161"/>
        <v>4.0824829046386332E-3</v>
      </c>
      <c r="AT191" s="60">
        <f t="shared" si="161"/>
        <v>0.51236380304102946</v>
      </c>
      <c r="AU191" s="60">
        <f t="shared" si="161"/>
        <v>4.4904565469448636</v>
      </c>
      <c r="AV191" s="60">
        <f t="shared" si="161"/>
        <v>6.0125161122444766</v>
      </c>
      <c r="AW191" s="60">
        <f t="shared" si="161"/>
        <v>0.76727874117993555</v>
      </c>
      <c r="AX191" s="60">
        <f t="shared" si="161"/>
        <v>0.11232393630329496</v>
      </c>
      <c r="AY191" s="60">
        <f t="shared" si="161"/>
        <v>3.9167354603887499</v>
      </c>
      <c r="AZ191" s="60">
        <f t="shared" si="161"/>
        <v>10.820843312792215</v>
      </c>
      <c r="BA191" s="60">
        <f t="shared" si="161"/>
        <v>11.95548897647717</v>
      </c>
      <c r="BB191" s="171">
        <f t="shared" si="161"/>
        <v>2.5042996359594571</v>
      </c>
    </row>
    <row r="192" spans="1:54" s="22" customFormat="1">
      <c r="A192" s="156"/>
      <c r="B192" s="156"/>
      <c r="C192" s="156"/>
      <c r="D192" s="156"/>
      <c r="E192" s="39"/>
      <c r="F192" s="312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171"/>
      <c r="AO192" s="289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171"/>
    </row>
    <row r="193" spans="1:54" s="22" customFormat="1">
      <c r="A193" s="156" t="s">
        <v>290</v>
      </c>
      <c r="B193" s="156">
        <v>7</v>
      </c>
      <c r="C193" s="156">
        <v>1</v>
      </c>
      <c r="D193" s="156">
        <v>3</v>
      </c>
      <c r="E193" s="39" t="s">
        <v>332</v>
      </c>
      <c r="F193" s="312" t="s">
        <v>354</v>
      </c>
      <c r="G193" s="60" t="s">
        <v>188</v>
      </c>
      <c r="H193" s="60">
        <v>2.4300000000000002</v>
      </c>
      <c r="I193" s="60">
        <v>0.5</v>
      </c>
      <c r="J193" s="60">
        <v>0.64</v>
      </c>
      <c r="K193" s="60">
        <v>0.01</v>
      </c>
      <c r="L193" s="60">
        <v>0.08</v>
      </c>
      <c r="M193" s="60">
        <v>17.420000000000002</v>
      </c>
      <c r="N193" s="60" t="s">
        <v>188</v>
      </c>
      <c r="O193" s="60">
        <v>0.02</v>
      </c>
      <c r="P193" s="60" t="s">
        <v>188</v>
      </c>
      <c r="Q193" s="60">
        <v>0</v>
      </c>
      <c r="R193" s="60">
        <v>0.01</v>
      </c>
      <c r="S193" s="60">
        <v>0.02</v>
      </c>
      <c r="T193" s="60">
        <v>0.17</v>
      </c>
      <c r="U193" s="60">
        <v>0.04</v>
      </c>
      <c r="V193" s="60" t="s">
        <v>188</v>
      </c>
      <c r="W193" s="60" t="s">
        <v>188</v>
      </c>
      <c r="X193" s="60" t="s">
        <v>188</v>
      </c>
      <c r="Y193" s="60" t="s">
        <v>188</v>
      </c>
      <c r="Z193" s="60" t="s">
        <v>188</v>
      </c>
      <c r="AA193" s="60" t="s">
        <v>188</v>
      </c>
      <c r="AB193" s="60">
        <v>0.01</v>
      </c>
      <c r="AC193" s="60" t="s">
        <v>188</v>
      </c>
      <c r="AD193" s="60" t="s">
        <v>188</v>
      </c>
      <c r="AE193" s="60" t="s">
        <v>188</v>
      </c>
      <c r="AF193" s="60" t="s">
        <v>188</v>
      </c>
      <c r="AG193" s="60" t="s">
        <v>188</v>
      </c>
      <c r="AH193" s="60" t="s">
        <v>188</v>
      </c>
      <c r="AI193" s="60" t="s">
        <v>188</v>
      </c>
      <c r="AJ193" s="60" t="s">
        <v>188</v>
      </c>
      <c r="AK193" s="60">
        <v>0</v>
      </c>
      <c r="AL193" s="60">
        <v>0.02</v>
      </c>
      <c r="AM193" s="60">
        <v>0.01</v>
      </c>
      <c r="AN193" s="171">
        <v>0.09</v>
      </c>
      <c r="AO193" s="289"/>
      <c r="AP193" s="60">
        <v>51</v>
      </c>
      <c r="AQ193" s="60">
        <v>2.14</v>
      </c>
      <c r="AR193" s="60">
        <v>0.61</v>
      </c>
      <c r="AS193" s="60">
        <v>0.31</v>
      </c>
      <c r="AT193" s="60">
        <v>4.28</v>
      </c>
      <c r="AU193" s="60">
        <v>42.14</v>
      </c>
      <c r="AV193" s="60">
        <v>9.77</v>
      </c>
      <c r="AW193" s="60">
        <v>18.63</v>
      </c>
      <c r="AX193" s="60">
        <v>2.44</v>
      </c>
      <c r="AY193" s="60">
        <v>1027.55</v>
      </c>
      <c r="AZ193" s="60">
        <v>58.94</v>
      </c>
      <c r="BA193" s="60">
        <v>61.07</v>
      </c>
      <c r="BB193" s="171">
        <v>34.51</v>
      </c>
    </row>
    <row r="194" spans="1:54" s="22" customFormat="1">
      <c r="A194" s="156" t="s">
        <v>290</v>
      </c>
      <c r="B194" s="156">
        <v>7</v>
      </c>
      <c r="C194" s="156">
        <v>2</v>
      </c>
      <c r="D194" s="156">
        <v>3</v>
      </c>
      <c r="E194" s="39" t="s">
        <v>332</v>
      </c>
      <c r="F194" s="312" t="s">
        <v>355</v>
      </c>
      <c r="G194" s="60" t="s">
        <v>188</v>
      </c>
      <c r="H194" s="60">
        <v>2.59</v>
      </c>
      <c r="I194" s="60">
        <v>0.44</v>
      </c>
      <c r="J194" s="60">
        <v>0.88</v>
      </c>
      <c r="K194" s="60">
        <v>0.02</v>
      </c>
      <c r="L194" s="60">
        <v>0.13</v>
      </c>
      <c r="M194" s="60">
        <v>20.16</v>
      </c>
      <c r="N194" s="60" t="s">
        <v>188</v>
      </c>
      <c r="O194" s="60">
        <v>0.03</v>
      </c>
      <c r="P194" s="60" t="s">
        <v>188</v>
      </c>
      <c r="Q194" s="60">
        <v>0</v>
      </c>
      <c r="R194" s="60">
        <v>0.01</v>
      </c>
      <c r="S194" s="60">
        <v>0.02</v>
      </c>
      <c r="T194" s="60">
        <v>0.2</v>
      </c>
      <c r="U194" s="60">
        <v>0.04</v>
      </c>
      <c r="V194" s="60" t="s">
        <v>188</v>
      </c>
      <c r="W194" s="60" t="s">
        <v>188</v>
      </c>
      <c r="X194" s="60" t="s">
        <v>188</v>
      </c>
      <c r="Y194" s="60" t="s">
        <v>188</v>
      </c>
      <c r="Z194" s="60" t="s">
        <v>188</v>
      </c>
      <c r="AA194" s="60" t="s">
        <v>188</v>
      </c>
      <c r="AB194" s="60">
        <v>0.01</v>
      </c>
      <c r="AC194" s="60" t="s">
        <v>188</v>
      </c>
      <c r="AD194" s="60" t="s">
        <v>188</v>
      </c>
      <c r="AE194" s="60" t="s">
        <v>188</v>
      </c>
      <c r="AF194" s="60" t="s">
        <v>188</v>
      </c>
      <c r="AG194" s="60" t="s">
        <v>188</v>
      </c>
      <c r="AH194" s="60" t="s">
        <v>188</v>
      </c>
      <c r="AI194" s="60" t="s">
        <v>188</v>
      </c>
      <c r="AJ194" s="60" t="s">
        <v>188</v>
      </c>
      <c r="AK194" s="60">
        <v>0</v>
      </c>
      <c r="AL194" s="60">
        <v>0.02</v>
      </c>
      <c r="AM194" s="60">
        <v>0.01</v>
      </c>
      <c r="AN194" s="171">
        <v>0.1</v>
      </c>
      <c r="AO194" s="289"/>
      <c r="AP194" s="60">
        <v>53.1</v>
      </c>
      <c r="AQ194" s="60">
        <v>2.72</v>
      </c>
      <c r="AR194" s="60">
        <v>0.6</v>
      </c>
      <c r="AS194" s="60">
        <v>0.3</v>
      </c>
      <c r="AT194" s="60">
        <v>5.43</v>
      </c>
      <c r="AU194" s="60">
        <v>21.12</v>
      </c>
      <c r="AV194" s="60">
        <v>20.82</v>
      </c>
      <c r="AW194" s="60">
        <v>18.100000000000001</v>
      </c>
      <c r="AX194" s="60">
        <v>3.32</v>
      </c>
      <c r="AY194" s="60">
        <v>1145.01</v>
      </c>
      <c r="AZ194" s="60">
        <v>63.06</v>
      </c>
      <c r="BA194" s="60">
        <v>39.83</v>
      </c>
      <c r="BB194" s="171">
        <v>44.65</v>
      </c>
    </row>
    <row r="195" spans="1:54" s="69" customFormat="1">
      <c r="A195" s="183" t="s">
        <v>290</v>
      </c>
      <c r="B195" s="183">
        <v>7</v>
      </c>
      <c r="C195" s="183">
        <v>3</v>
      </c>
      <c r="D195" s="183">
        <v>3</v>
      </c>
      <c r="E195" s="72" t="s">
        <v>332</v>
      </c>
      <c r="F195" s="313" t="s">
        <v>356</v>
      </c>
      <c r="G195" s="88" t="s">
        <v>188</v>
      </c>
      <c r="H195" s="88">
        <v>3.13</v>
      </c>
      <c r="I195" s="88">
        <v>0.44</v>
      </c>
      <c r="J195" s="88">
        <v>1</v>
      </c>
      <c r="K195" s="88">
        <v>0.02</v>
      </c>
      <c r="L195" s="88">
        <v>7.0000000000000007E-2</v>
      </c>
      <c r="M195" s="88">
        <v>18.52</v>
      </c>
      <c r="N195" s="88" t="s">
        <v>188</v>
      </c>
      <c r="O195" s="88">
        <v>0.03</v>
      </c>
      <c r="P195" s="88" t="s">
        <v>188</v>
      </c>
      <c r="Q195" s="88">
        <v>0.01</v>
      </c>
      <c r="R195" s="88">
        <v>0.03</v>
      </c>
      <c r="S195" s="88">
        <v>0.05</v>
      </c>
      <c r="T195" s="88">
        <v>0.18</v>
      </c>
      <c r="U195" s="88">
        <v>0.04</v>
      </c>
      <c r="V195" s="88">
        <v>0</v>
      </c>
      <c r="W195" s="88" t="s">
        <v>188</v>
      </c>
      <c r="X195" s="88" t="s">
        <v>188</v>
      </c>
      <c r="Y195" s="88" t="s">
        <v>188</v>
      </c>
      <c r="Z195" s="88" t="s">
        <v>188</v>
      </c>
      <c r="AA195" s="88">
        <v>0</v>
      </c>
      <c r="AB195" s="88">
        <v>0.01</v>
      </c>
      <c r="AC195" s="88" t="s">
        <v>188</v>
      </c>
      <c r="AD195" s="88" t="s">
        <v>188</v>
      </c>
      <c r="AE195" s="88">
        <v>0</v>
      </c>
      <c r="AF195" s="88" t="s">
        <v>188</v>
      </c>
      <c r="AG195" s="88" t="s">
        <v>188</v>
      </c>
      <c r="AH195" s="88" t="s">
        <v>188</v>
      </c>
      <c r="AI195" s="88" t="s">
        <v>188</v>
      </c>
      <c r="AJ195" s="88" t="s">
        <v>188</v>
      </c>
      <c r="AK195" s="88">
        <v>0.03</v>
      </c>
      <c r="AL195" s="88">
        <v>0.03</v>
      </c>
      <c r="AM195" s="88">
        <v>0.01</v>
      </c>
      <c r="AN195" s="186">
        <v>0.15</v>
      </c>
      <c r="AO195" s="314"/>
      <c r="AP195" s="88">
        <v>50.35</v>
      </c>
      <c r="AQ195" s="88">
        <v>2.1</v>
      </c>
      <c r="AR195" s="88">
        <v>0.6</v>
      </c>
      <c r="AS195" s="88">
        <v>0.3</v>
      </c>
      <c r="AT195" s="88">
        <v>4.5</v>
      </c>
      <c r="AU195" s="88" t="s">
        <v>188</v>
      </c>
      <c r="AV195" s="88">
        <v>8.99</v>
      </c>
      <c r="AW195" s="88">
        <v>17.68</v>
      </c>
      <c r="AX195" s="88">
        <v>2.4</v>
      </c>
      <c r="AY195" s="88">
        <v>1199.0899999999999</v>
      </c>
      <c r="AZ195" s="88">
        <v>55.14</v>
      </c>
      <c r="BA195" s="88">
        <v>23.98</v>
      </c>
      <c r="BB195" s="186">
        <v>36.26</v>
      </c>
    </row>
    <row r="196" spans="1:54" s="22" customFormat="1">
      <c r="A196" s="156"/>
      <c r="B196" s="156"/>
      <c r="C196" s="156"/>
      <c r="D196" s="156"/>
      <c r="E196" s="39"/>
      <c r="F196" s="315" t="s">
        <v>183</v>
      </c>
      <c r="G196" s="262" t="str">
        <f>IF(ISERROR(AVERAGE(G193:G195)), "DL", AVERAGE(G193:G195))</f>
        <v>DL</v>
      </c>
      <c r="H196" s="262">
        <f t="shared" ref="H196:AN196" si="162">IF(ISERROR(AVERAGE(H193:H195)), "DL", AVERAGE(H193:H195))</f>
        <v>2.7166666666666663</v>
      </c>
      <c r="I196" s="262">
        <f t="shared" si="162"/>
        <v>0.45999999999999996</v>
      </c>
      <c r="J196" s="262">
        <f t="shared" si="162"/>
        <v>0.84</v>
      </c>
      <c r="K196" s="262">
        <f t="shared" si="162"/>
        <v>1.6666666666666666E-2</v>
      </c>
      <c r="L196" s="262">
        <f t="shared" si="162"/>
        <v>9.3333333333333338E-2</v>
      </c>
      <c r="M196" s="262">
        <f t="shared" si="162"/>
        <v>18.7</v>
      </c>
      <c r="N196" s="262" t="str">
        <f t="shared" si="162"/>
        <v>DL</v>
      </c>
      <c r="O196" s="262">
        <f t="shared" si="162"/>
        <v>2.6666666666666668E-2</v>
      </c>
      <c r="P196" s="262" t="str">
        <f t="shared" si="162"/>
        <v>DL</v>
      </c>
      <c r="Q196" s="262">
        <f t="shared" si="162"/>
        <v>3.3333333333333335E-3</v>
      </c>
      <c r="R196" s="262">
        <f t="shared" si="162"/>
        <v>1.6666666666666666E-2</v>
      </c>
      <c r="S196" s="262">
        <f t="shared" si="162"/>
        <v>0.03</v>
      </c>
      <c r="T196" s="262">
        <f t="shared" si="162"/>
        <v>0.18333333333333335</v>
      </c>
      <c r="U196" s="262">
        <f t="shared" si="162"/>
        <v>0.04</v>
      </c>
      <c r="V196" s="262">
        <f t="shared" si="162"/>
        <v>0</v>
      </c>
      <c r="W196" s="262" t="str">
        <f t="shared" si="162"/>
        <v>DL</v>
      </c>
      <c r="X196" s="262" t="str">
        <f t="shared" si="162"/>
        <v>DL</v>
      </c>
      <c r="Y196" s="262" t="str">
        <f t="shared" si="162"/>
        <v>DL</v>
      </c>
      <c r="Z196" s="262" t="str">
        <f t="shared" si="162"/>
        <v>DL</v>
      </c>
      <c r="AA196" s="262">
        <f t="shared" si="162"/>
        <v>0</v>
      </c>
      <c r="AB196" s="262">
        <f t="shared" si="162"/>
        <v>0.01</v>
      </c>
      <c r="AC196" s="262" t="str">
        <f t="shared" si="162"/>
        <v>DL</v>
      </c>
      <c r="AD196" s="262" t="str">
        <f t="shared" si="162"/>
        <v>DL</v>
      </c>
      <c r="AE196" s="262">
        <f t="shared" si="162"/>
        <v>0</v>
      </c>
      <c r="AF196" s="262" t="str">
        <f t="shared" si="162"/>
        <v>DL</v>
      </c>
      <c r="AG196" s="262" t="str">
        <f t="shared" si="162"/>
        <v>DL</v>
      </c>
      <c r="AH196" s="262" t="str">
        <f t="shared" si="162"/>
        <v>DL</v>
      </c>
      <c r="AI196" s="262" t="str">
        <f t="shared" si="162"/>
        <v>DL</v>
      </c>
      <c r="AJ196" s="262" t="str">
        <f t="shared" si="162"/>
        <v>DL</v>
      </c>
      <c r="AK196" s="262">
        <f t="shared" si="162"/>
        <v>0.01</v>
      </c>
      <c r="AL196" s="262">
        <f t="shared" si="162"/>
        <v>2.3333333333333334E-2</v>
      </c>
      <c r="AM196" s="262">
        <f t="shared" si="162"/>
        <v>0.01</v>
      </c>
      <c r="AN196" s="275">
        <f t="shared" si="162"/>
        <v>0.11333333333333333</v>
      </c>
      <c r="AO196" s="290"/>
      <c r="AP196" s="262">
        <f t="shared" ref="AP196:BB196" si="163">IF(ISERROR(AVERAGE(AP193:AP195)), "DL", AVERAGE(AP193:AP195))</f>
        <v>51.483333333333327</v>
      </c>
      <c r="AQ196" s="262">
        <f t="shared" si="163"/>
        <v>2.3200000000000003</v>
      </c>
      <c r="AR196" s="262">
        <f t="shared" si="163"/>
        <v>0.60333333333333339</v>
      </c>
      <c r="AS196" s="262">
        <f t="shared" si="163"/>
        <v>0.30333333333333329</v>
      </c>
      <c r="AT196" s="262">
        <f t="shared" si="163"/>
        <v>4.7366666666666672</v>
      </c>
      <c r="AU196" s="262">
        <f t="shared" si="163"/>
        <v>31.630000000000003</v>
      </c>
      <c r="AV196" s="262">
        <f t="shared" si="163"/>
        <v>13.193333333333333</v>
      </c>
      <c r="AW196" s="262">
        <f t="shared" si="163"/>
        <v>18.136666666666667</v>
      </c>
      <c r="AX196" s="262">
        <f t="shared" si="163"/>
        <v>2.72</v>
      </c>
      <c r="AY196" s="262">
        <f t="shared" si="163"/>
        <v>1123.8833333333332</v>
      </c>
      <c r="AZ196" s="262">
        <f t="shared" si="163"/>
        <v>59.04666666666666</v>
      </c>
      <c r="BA196" s="262">
        <f t="shared" si="163"/>
        <v>41.626666666666672</v>
      </c>
      <c r="BB196" s="275">
        <f t="shared" si="163"/>
        <v>38.473333333333329</v>
      </c>
    </row>
    <row r="197" spans="1:54" s="22" customFormat="1">
      <c r="A197" s="156"/>
      <c r="B197" s="156"/>
      <c r="C197" s="156"/>
      <c r="D197" s="156"/>
      <c r="E197" s="39"/>
      <c r="F197" s="316" t="s">
        <v>184</v>
      </c>
      <c r="G197" s="60" t="str">
        <f>IF(ISERROR(STDEV(G193:G195)), "-", STDEV(G193:G195))</f>
        <v>-</v>
      </c>
      <c r="H197" s="60">
        <f t="shared" ref="H197:AN197" si="164">IF(ISERROR(STDEV(H193:H195)), "-", STDEV(H193:H195))</f>
        <v>0.36678785875944553</v>
      </c>
      <c r="I197" s="60">
        <f t="shared" si="164"/>
        <v>3.4641016151377546E-2</v>
      </c>
      <c r="J197" s="60">
        <f t="shared" si="164"/>
        <v>0.18330302779823379</v>
      </c>
      <c r="K197" s="60">
        <f t="shared" si="164"/>
        <v>5.7735026918962493E-3</v>
      </c>
      <c r="L197" s="60">
        <f t="shared" si="164"/>
        <v>3.2145502536643167E-2</v>
      </c>
      <c r="M197" s="60">
        <f t="shared" si="164"/>
        <v>1.3788400922514539</v>
      </c>
      <c r="N197" s="60" t="str">
        <f t="shared" si="164"/>
        <v>-</v>
      </c>
      <c r="O197" s="60">
        <f t="shared" si="164"/>
        <v>5.7735026918962398E-3</v>
      </c>
      <c r="P197" s="60" t="str">
        <f t="shared" si="164"/>
        <v>-</v>
      </c>
      <c r="Q197" s="60">
        <f t="shared" si="164"/>
        <v>5.773502691896258E-3</v>
      </c>
      <c r="R197" s="60">
        <f t="shared" si="164"/>
        <v>1.1547005383792512E-2</v>
      </c>
      <c r="S197" s="60">
        <f t="shared" si="164"/>
        <v>1.7320508075688783E-2</v>
      </c>
      <c r="T197" s="60">
        <f t="shared" si="164"/>
        <v>1.5275252316519468E-2</v>
      </c>
      <c r="U197" s="60">
        <f t="shared" si="164"/>
        <v>0</v>
      </c>
      <c r="V197" s="60" t="str">
        <f t="shared" si="164"/>
        <v>-</v>
      </c>
      <c r="W197" s="60" t="str">
        <f t="shared" si="164"/>
        <v>-</v>
      </c>
      <c r="X197" s="60" t="str">
        <f t="shared" si="164"/>
        <v>-</v>
      </c>
      <c r="Y197" s="60" t="str">
        <f t="shared" si="164"/>
        <v>-</v>
      </c>
      <c r="Z197" s="60" t="str">
        <f t="shared" si="164"/>
        <v>-</v>
      </c>
      <c r="AA197" s="60" t="str">
        <f t="shared" si="164"/>
        <v>-</v>
      </c>
      <c r="AB197" s="60">
        <f t="shared" si="164"/>
        <v>0</v>
      </c>
      <c r="AC197" s="60" t="str">
        <f t="shared" si="164"/>
        <v>-</v>
      </c>
      <c r="AD197" s="60" t="str">
        <f t="shared" si="164"/>
        <v>-</v>
      </c>
      <c r="AE197" s="60" t="str">
        <f t="shared" si="164"/>
        <v>-</v>
      </c>
      <c r="AF197" s="60" t="str">
        <f t="shared" si="164"/>
        <v>-</v>
      </c>
      <c r="AG197" s="60" t="str">
        <f t="shared" si="164"/>
        <v>-</v>
      </c>
      <c r="AH197" s="60" t="str">
        <f t="shared" si="164"/>
        <v>-</v>
      </c>
      <c r="AI197" s="60" t="str">
        <f t="shared" si="164"/>
        <v>-</v>
      </c>
      <c r="AJ197" s="60" t="str">
        <f t="shared" si="164"/>
        <v>-</v>
      </c>
      <c r="AK197" s="60">
        <f t="shared" si="164"/>
        <v>1.7320508075688773E-2</v>
      </c>
      <c r="AL197" s="60">
        <f t="shared" si="164"/>
        <v>5.7735026918962493E-3</v>
      </c>
      <c r="AM197" s="60">
        <f t="shared" si="164"/>
        <v>0</v>
      </c>
      <c r="AN197" s="171">
        <f t="shared" si="164"/>
        <v>3.2145502536643195E-2</v>
      </c>
      <c r="AO197" s="291"/>
      <c r="AP197" s="60">
        <f t="shared" ref="AP197:BB197" si="165">IF(ISERROR(STDEV(AP193:AP195)), "-", STDEV(AP193:AP195))</f>
        <v>1.4373007108233593</v>
      </c>
      <c r="AQ197" s="60">
        <f t="shared" si="165"/>
        <v>0.34698703145794696</v>
      </c>
      <c r="AR197" s="60">
        <f t="shared" si="165"/>
        <v>5.7735026918962632E-3</v>
      </c>
      <c r="AS197" s="60">
        <f t="shared" si="165"/>
        <v>5.7735026918962623E-3</v>
      </c>
      <c r="AT197" s="60">
        <f t="shared" si="165"/>
        <v>0.61043700193658468</v>
      </c>
      <c r="AU197" s="60">
        <f t="shared" si="165"/>
        <v>14.863384540541229</v>
      </c>
      <c r="AV197" s="60">
        <f t="shared" si="165"/>
        <v>6.6163912621105876</v>
      </c>
      <c r="AW197" s="60">
        <f t="shared" si="165"/>
        <v>0.47606022028030542</v>
      </c>
      <c r="AX197" s="60">
        <f t="shared" si="165"/>
        <v>0.51999999999999869</v>
      </c>
      <c r="AY197" s="60">
        <f t="shared" si="165"/>
        <v>87.699743063097571</v>
      </c>
      <c r="AZ197" s="60">
        <f t="shared" si="165"/>
        <v>3.961077294541643</v>
      </c>
      <c r="BA197" s="60">
        <f t="shared" si="165"/>
        <v>18.610159411819474</v>
      </c>
      <c r="BB197" s="171">
        <f t="shared" si="165"/>
        <v>5.420242921985472</v>
      </c>
    </row>
    <row r="198" spans="1:54" s="22" customFormat="1">
      <c r="A198" s="156"/>
      <c r="B198" s="156"/>
      <c r="C198" s="156"/>
      <c r="D198" s="156"/>
      <c r="E198" s="39"/>
      <c r="F198" s="316" t="s">
        <v>186</v>
      </c>
      <c r="G198" s="60" t="str">
        <f>IF(ISERROR(G197/SQRT(2)), "-", G197/SQRT(2))</f>
        <v>-</v>
      </c>
      <c r="H198" s="60">
        <f t="shared" ref="H198:AN198" si="166">IF(ISERROR(H197/SQRT(2)), "-", H197/SQRT(2))</f>
        <v>0.25935818218569751</v>
      </c>
      <c r="I198" s="60">
        <f t="shared" si="166"/>
        <v>2.4494897427831779E-2</v>
      </c>
      <c r="J198" s="60">
        <f t="shared" si="166"/>
        <v>0.12961481396815733</v>
      </c>
      <c r="K198" s="60">
        <f t="shared" si="166"/>
        <v>4.0824829046386237E-3</v>
      </c>
      <c r="L198" s="60">
        <f t="shared" si="166"/>
        <v>2.2730302828309748E-2</v>
      </c>
      <c r="M198" s="60">
        <f t="shared" si="166"/>
        <v>0.9749871794028877</v>
      </c>
      <c r="N198" s="60" t="str">
        <f t="shared" si="166"/>
        <v>-</v>
      </c>
      <c r="O198" s="60">
        <f t="shared" si="166"/>
        <v>4.0824829046386176E-3</v>
      </c>
      <c r="P198" s="60" t="str">
        <f t="shared" si="166"/>
        <v>-</v>
      </c>
      <c r="Q198" s="60">
        <f t="shared" si="166"/>
        <v>4.0824829046386298E-3</v>
      </c>
      <c r="R198" s="60">
        <f t="shared" si="166"/>
        <v>8.1649658092772578E-3</v>
      </c>
      <c r="S198" s="60">
        <f t="shared" si="166"/>
        <v>1.2247448713915898E-2</v>
      </c>
      <c r="T198" s="60">
        <f t="shared" si="166"/>
        <v>1.0801234497346435E-2</v>
      </c>
      <c r="U198" s="60">
        <f t="shared" si="166"/>
        <v>0</v>
      </c>
      <c r="V198" s="60" t="str">
        <f t="shared" si="166"/>
        <v>-</v>
      </c>
      <c r="W198" s="60" t="str">
        <f t="shared" si="166"/>
        <v>-</v>
      </c>
      <c r="X198" s="60" t="str">
        <f t="shared" si="166"/>
        <v>-</v>
      </c>
      <c r="Y198" s="60" t="str">
        <f t="shared" si="166"/>
        <v>-</v>
      </c>
      <c r="Z198" s="60" t="str">
        <f t="shared" si="166"/>
        <v>-</v>
      </c>
      <c r="AA198" s="60" t="str">
        <f t="shared" si="166"/>
        <v>-</v>
      </c>
      <c r="AB198" s="60">
        <f t="shared" si="166"/>
        <v>0</v>
      </c>
      <c r="AC198" s="60" t="str">
        <f t="shared" si="166"/>
        <v>-</v>
      </c>
      <c r="AD198" s="60" t="str">
        <f t="shared" si="166"/>
        <v>-</v>
      </c>
      <c r="AE198" s="60" t="str">
        <f t="shared" si="166"/>
        <v>-</v>
      </c>
      <c r="AF198" s="60" t="str">
        <f t="shared" si="166"/>
        <v>-</v>
      </c>
      <c r="AG198" s="60" t="str">
        <f t="shared" si="166"/>
        <v>-</v>
      </c>
      <c r="AH198" s="60" t="str">
        <f t="shared" si="166"/>
        <v>-</v>
      </c>
      <c r="AI198" s="60" t="str">
        <f t="shared" si="166"/>
        <v>-</v>
      </c>
      <c r="AJ198" s="60" t="str">
        <f t="shared" si="166"/>
        <v>-</v>
      </c>
      <c r="AK198" s="60">
        <f t="shared" si="166"/>
        <v>1.2247448713915889E-2</v>
      </c>
      <c r="AL198" s="60">
        <f t="shared" si="166"/>
        <v>4.0824829046386237E-3</v>
      </c>
      <c r="AM198" s="60">
        <f t="shared" si="166"/>
        <v>0</v>
      </c>
      <c r="AN198" s="171">
        <f t="shared" si="166"/>
        <v>2.2730302828309765E-2</v>
      </c>
      <c r="AO198" s="291"/>
      <c r="AP198" s="60">
        <f t="shared" ref="AP198:BB198" si="167">IF(ISERROR(AP197/SQRT(2)), "-", AP197/SQRT(2))</f>
        <v>1.0163250792274423</v>
      </c>
      <c r="AQ198" s="60">
        <f t="shared" si="167"/>
        <v>0.24535688292770416</v>
      </c>
      <c r="AR198" s="60">
        <f t="shared" si="167"/>
        <v>4.0824829046386341E-3</v>
      </c>
      <c r="AS198" s="60">
        <f t="shared" si="167"/>
        <v>4.0824829046386332E-3</v>
      </c>
      <c r="AT198" s="60">
        <f t="shared" si="167"/>
        <v>0.43164414355654462</v>
      </c>
      <c r="AU198" s="60">
        <f t="shared" si="167"/>
        <v>10.51</v>
      </c>
      <c r="AV198" s="60">
        <f t="shared" si="167"/>
        <v>4.6784951284218161</v>
      </c>
      <c r="AW198" s="60">
        <f t="shared" si="167"/>
        <v>0.33662541001336554</v>
      </c>
      <c r="AX198" s="60">
        <f t="shared" si="167"/>
        <v>0.36769552621700374</v>
      </c>
      <c r="AY198" s="60">
        <f t="shared" si="167"/>
        <v>62.013083028234171</v>
      </c>
      <c r="AZ198" s="60">
        <f t="shared" si="167"/>
        <v>2.800904615774459</v>
      </c>
      <c r="BA198" s="60">
        <f t="shared" si="167"/>
        <v>13.1593699190602</v>
      </c>
      <c r="BB198" s="171">
        <f t="shared" si="167"/>
        <v>3.8326905258143138</v>
      </c>
    </row>
    <row r="199" spans="1:54" s="22" customFormat="1">
      <c r="A199" s="156"/>
      <c r="B199" s="156"/>
      <c r="C199" s="156"/>
      <c r="D199" s="156"/>
      <c r="E199" s="39"/>
      <c r="F199" s="312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171"/>
      <c r="AO199" s="289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171"/>
    </row>
    <row r="200" spans="1:54" s="22" customFormat="1">
      <c r="A200" s="156" t="s">
        <v>224</v>
      </c>
      <c r="B200" s="156">
        <v>8</v>
      </c>
      <c r="C200" s="156">
        <v>1</v>
      </c>
      <c r="D200" s="156">
        <v>3</v>
      </c>
      <c r="E200" s="39" t="s">
        <v>332</v>
      </c>
      <c r="F200" s="312" t="s">
        <v>357</v>
      </c>
      <c r="G200" s="60" t="s">
        <v>188</v>
      </c>
      <c r="H200" s="60">
        <v>0.41</v>
      </c>
      <c r="I200" s="60">
        <v>0.12</v>
      </c>
      <c r="J200" s="60">
        <v>0.54</v>
      </c>
      <c r="K200" s="60">
        <v>0.06</v>
      </c>
      <c r="L200" s="60">
        <v>0.98</v>
      </c>
      <c r="M200" s="60">
        <v>2.68</v>
      </c>
      <c r="N200" s="60" t="s">
        <v>188</v>
      </c>
      <c r="O200" s="60" t="s">
        <v>188</v>
      </c>
      <c r="P200" s="60" t="s">
        <v>188</v>
      </c>
      <c r="Q200" s="60">
        <v>0</v>
      </c>
      <c r="R200" s="60" t="s">
        <v>188</v>
      </c>
      <c r="S200" s="60" t="s">
        <v>188</v>
      </c>
      <c r="T200" s="60">
        <v>0.11</v>
      </c>
      <c r="U200" s="60">
        <v>0</v>
      </c>
      <c r="V200" s="60" t="s">
        <v>188</v>
      </c>
      <c r="W200" s="60" t="s">
        <v>188</v>
      </c>
      <c r="X200" s="60" t="s">
        <v>188</v>
      </c>
      <c r="Y200" s="60" t="s">
        <v>188</v>
      </c>
      <c r="Z200" s="60">
        <v>0</v>
      </c>
      <c r="AA200" s="60">
        <v>0</v>
      </c>
      <c r="AB200" s="60">
        <v>0</v>
      </c>
      <c r="AC200" s="60">
        <v>0</v>
      </c>
      <c r="AD200" s="60" t="s">
        <v>188</v>
      </c>
      <c r="AE200" s="60">
        <v>0</v>
      </c>
      <c r="AF200" s="60" t="s">
        <v>188</v>
      </c>
      <c r="AG200" s="60" t="s">
        <v>188</v>
      </c>
      <c r="AH200" s="60" t="s">
        <v>188</v>
      </c>
      <c r="AI200" s="60" t="s">
        <v>188</v>
      </c>
      <c r="AJ200" s="60" t="s">
        <v>188</v>
      </c>
      <c r="AK200" s="60">
        <v>0</v>
      </c>
      <c r="AL200" s="60">
        <v>0.01</v>
      </c>
      <c r="AM200" s="60">
        <v>0</v>
      </c>
      <c r="AN200" s="171">
        <v>0.03</v>
      </c>
      <c r="AO200" s="289"/>
      <c r="AP200" s="60">
        <v>10.18</v>
      </c>
      <c r="AQ200" s="60">
        <v>4.79</v>
      </c>
      <c r="AR200" s="60">
        <v>0.9</v>
      </c>
      <c r="AS200" s="60">
        <v>0.3</v>
      </c>
      <c r="AT200" s="60">
        <v>5.69</v>
      </c>
      <c r="AU200" s="60">
        <v>47.59</v>
      </c>
      <c r="AV200" s="60">
        <v>106.55</v>
      </c>
      <c r="AW200" s="60">
        <v>1.8</v>
      </c>
      <c r="AX200" s="60">
        <v>1.8</v>
      </c>
      <c r="AY200" s="60">
        <v>104.16</v>
      </c>
      <c r="AZ200" s="60">
        <v>179.29</v>
      </c>
      <c r="BA200" s="60">
        <v>85.6</v>
      </c>
      <c r="BB200" s="171">
        <v>67.34</v>
      </c>
    </row>
    <row r="201" spans="1:54" s="22" customFormat="1">
      <c r="A201" s="156" t="s">
        <v>224</v>
      </c>
      <c r="B201" s="156">
        <v>8</v>
      </c>
      <c r="C201" s="156">
        <v>2</v>
      </c>
      <c r="D201" s="156">
        <v>3</v>
      </c>
      <c r="E201" s="39" t="s">
        <v>332</v>
      </c>
      <c r="F201" s="312" t="s">
        <v>358</v>
      </c>
      <c r="G201" s="60" t="s">
        <v>188</v>
      </c>
      <c r="H201" s="60">
        <v>0.59</v>
      </c>
      <c r="I201" s="60">
        <v>0.11</v>
      </c>
      <c r="J201" s="60">
        <v>0.52</v>
      </c>
      <c r="K201" s="60">
        <v>0.06</v>
      </c>
      <c r="L201" s="60">
        <v>0.85</v>
      </c>
      <c r="M201" s="60">
        <v>2.57</v>
      </c>
      <c r="N201" s="60" t="s">
        <v>188</v>
      </c>
      <c r="O201" s="60" t="s">
        <v>188</v>
      </c>
      <c r="P201" s="60" t="s">
        <v>188</v>
      </c>
      <c r="Q201" s="60">
        <v>0.01</v>
      </c>
      <c r="R201" s="60" t="s">
        <v>188</v>
      </c>
      <c r="S201" s="60">
        <v>0</v>
      </c>
      <c r="T201" s="60">
        <v>0.1</v>
      </c>
      <c r="U201" s="60">
        <v>0</v>
      </c>
      <c r="V201" s="60">
        <v>0</v>
      </c>
      <c r="W201" s="60">
        <v>0</v>
      </c>
      <c r="X201" s="60" t="s">
        <v>188</v>
      </c>
      <c r="Y201" s="60">
        <v>0</v>
      </c>
      <c r="Z201" s="60">
        <v>0.01</v>
      </c>
      <c r="AA201" s="60">
        <v>0</v>
      </c>
      <c r="AB201" s="60">
        <v>0</v>
      </c>
      <c r="AC201" s="60">
        <v>0</v>
      </c>
      <c r="AD201" s="60" t="s">
        <v>188</v>
      </c>
      <c r="AE201" s="60">
        <v>0</v>
      </c>
      <c r="AF201" s="60" t="s">
        <v>188</v>
      </c>
      <c r="AG201" s="60" t="s">
        <v>188</v>
      </c>
      <c r="AH201" s="60" t="s">
        <v>188</v>
      </c>
      <c r="AI201" s="60" t="s">
        <v>188</v>
      </c>
      <c r="AJ201" s="60" t="s">
        <v>188</v>
      </c>
      <c r="AK201" s="60">
        <v>0</v>
      </c>
      <c r="AL201" s="60">
        <v>0.01</v>
      </c>
      <c r="AM201" s="60">
        <v>0</v>
      </c>
      <c r="AN201" s="171">
        <v>0.04</v>
      </c>
      <c r="AO201" s="289"/>
      <c r="AP201" s="60">
        <v>9.1999999999999993</v>
      </c>
      <c r="AQ201" s="60">
        <v>3.27</v>
      </c>
      <c r="AR201" s="60">
        <v>0.89</v>
      </c>
      <c r="AS201" s="60">
        <v>0.3</v>
      </c>
      <c r="AT201" s="60">
        <v>5.34</v>
      </c>
      <c r="AU201" s="60">
        <v>36.22</v>
      </c>
      <c r="AV201" s="60">
        <v>73.33</v>
      </c>
      <c r="AW201" s="60">
        <v>0.3</v>
      </c>
      <c r="AX201" s="60">
        <v>1.48</v>
      </c>
      <c r="AY201" s="60">
        <v>103.32</v>
      </c>
      <c r="AZ201" s="60">
        <v>144.88</v>
      </c>
      <c r="BA201" s="60">
        <v>65.91</v>
      </c>
      <c r="BB201" s="171">
        <v>48.39</v>
      </c>
    </row>
    <row r="202" spans="1:54" s="69" customFormat="1">
      <c r="A202" s="183" t="s">
        <v>224</v>
      </c>
      <c r="B202" s="183">
        <v>8</v>
      </c>
      <c r="C202" s="183">
        <v>3</v>
      </c>
      <c r="D202" s="183">
        <v>3</v>
      </c>
      <c r="E202" s="72" t="s">
        <v>332</v>
      </c>
      <c r="F202" s="313" t="s">
        <v>359</v>
      </c>
      <c r="G202" s="88" t="s">
        <v>188</v>
      </c>
      <c r="H202" s="88">
        <v>0.34</v>
      </c>
      <c r="I202" s="88">
        <v>0.03</v>
      </c>
      <c r="J202" s="88">
        <v>0.13</v>
      </c>
      <c r="K202" s="88">
        <v>0.04</v>
      </c>
      <c r="L202" s="88">
        <v>0.8</v>
      </c>
      <c r="M202" s="88">
        <v>1.36</v>
      </c>
      <c r="N202" s="88" t="s">
        <v>188</v>
      </c>
      <c r="O202" s="88" t="s">
        <v>188</v>
      </c>
      <c r="P202" s="88" t="s">
        <v>188</v>
      </c>
      <c r="Q202" s="88">
        <v>0</v>
      </c>
      <c r="R202" s="88" t="s">
        <v>188</v>
      </c>
      <c r="S202" s="88" t="s">
        <v>188</v>
      </c>
      <c r="T202" s="88">
        <v>0.04</v>
      </c>
      <c r="U202" s="88">
        <v>0</v>
      </c>
      <c r="V202" s="88" t="s">
        <v>188</v>
      </c>
      <c r="W202" s="88" t="s">
        <v>188</v>
      </c>
      <c r="X202" s="88" t="s">
        <v>188</v>
      </c>
      <c r="Y202" s="88" t="s">
        <v>188</v>
      </c>
      <c r="Z202" s="88" t="s">
        <v>188</v>
      </c>
      <c r="AA202" s="88" t="s">
        <v>188</v>
      </c>
      <c r="AB202" s="88">
        <v>0</v>
      </c>
      <c r="AC202" s="88" t="s">
        <v>188</v>
      </c>
      <c r="AD202" s="88" t="s">
        <v>188</v>
      </c>
      <c r="AE202" s="88" t="s">
        <v>188</v>
      </c>
      <c r="AF202" s="88" t="s">
        <v>188</v>
      </c>
      <c r="AG202" s="88" t="s">
        <v>188</v>
      </c>
      <c r="AH202" s="88" t="s">
        <v>188</v>
      </c>
      <c r="AI202" s="88" t="s">
        <v>188</v>
      </c>
      <c r="AJ202" s="88" t="s">
        <v>188</v>
      </c>
      <c r="AK202" s="88">
        <v>0</v>
      </c>
      <c r="AL202" s="88">
        <v>0</v>
      </c>
      <c r="AM202" s="88">
        <v>0</v>
      </c>
      <c r="AN202" s="186">
        <v>0.02</v>
      </c>
      <c r="AO202" s="314"/>
      <c r="AP202" s="88">
        <v>6.72</v>
      </c>
      <c r="AQ202" s="88">
        <v>1.83</v>
      </c>
      <c r="AR202" s="88">
        <v>0.61</v>
      </c>
      <c r="AS202" s="88">
        <v>0.31</v>
      </c>
      <c r="AT202" s="88">
        <v>3.36</v>
      </c>
      <c r="AU202" s="88">
        <v>54.34</v>
      </c>
      <c r="AV202" s="88">
        <v>36.33</v>
      </c>
      <c r="AW202" s="88">
        <v>3.97</v>
      </c>
      <c r="AX202" s="88">
        <v>0.61</v>
      </c>
      <c r="AY202" s="88">
        <v>70.819999999999993</v>
      </c>
      <c r="AZ202" s="88">
        <v>92.5</v>
      </c>
      <c r="BA202" s="88">
        <v>29.31</v>
      </c>
      <c r="BB202" s="186">
        <v>25.95</v>
      </c>
    </row>
    <row r="203" spans="1:54" s="22" customFormat="1">
      <c r="A203" s="156"/>
      <c r="B203" s="156"/>
      <c r="C203" s="156"/>
      <c r="D203" s="156"/>
      <c r="E203" s="39"/>
      <c r="F203" s="315" t="s">
        <v>183</v>
      </c>
      <c r="G203" s="262" t="str">
        <f>IF(ISERROR(AVERAGE(G200:G202)), "DL", AVERAGE(G200:G202))</f>
        <v>DL</v>
      </c>
      <c r="H203" s="262">
        <f t="shared" ref="H203:AN203" si="168">IF(ISERROR(AVERAGE(H200:H202)), "DL", AVERAGE(H200:H202))</f>
        <v>0.44666666666666671</v>
      </c>
      <c r="I203" s="262">
        <f t="shared" si="168"/>
        <v>8.666666666666667E-2</v>
      </c>
      <c r="J203" s="262">
        <f t="shared" si="168"/>
        <v>0.39666666666666667</v>
      </c>
      <c r="K203" s="262">
        <f t="shared" si="168"/>
        <v>5.3333333333333337E-2</v>
      </c>
      <c r="L203" s="262">
        <f t="shared" si="168"/>
        <v>0.87666666666666659</v>
      </c>
      <c r="M203" s="262">
        <f t="shared" si="168"/>
        <v>2.2033333333333336</v>
      </c>
      <c r="N203" s="262" t="str">
        <f t="shared" si="168"/>
        <v>DL</v>
      </c>
      <c r="O203" s="262" t="str">
        <f t="shared" si="168"/>
        <v>DL</v>
      </c>
      <c r="P203" s="262" t="str">
        <f t="shared" si="168"/>
        <v>DL</v>
      </c>
      <c r="Q203" s="262">
        <f t="shared" si="168"/>
        <v>3.3333333333333335E-3</v>
      </c>
      <c r="R203" s="262" t="str">
        <f t="shared" si="168"/>
        <v>DL</v>
      </c>
      <c r="S203" s="262">
        <f t="shared" si="168"/>
        <v>0</v>
      </c>
      <c r="T203" s="262">
        <f t="shared" si="168"/>
        <v>8.3333333333333329E-2</v>
      </c>
      <c r="U203" s="262">
        <f t="shared" si="168"/>
        <v>0</v>
      </c>
      <c r="V203" s="262">
        <f t="shared" si="168"/>
        <v>0</v>
      </c>
      <c r="W203" s="262">
        <f t="shared" si="168"/>
        <v>0</v>
      </c>
      <c r="X203" s="262" t="str">
        <f t="shared" si="168"/>
        <v>DL</v>
      </c>
      <c r="Y203" s="262">
        <f t="shared" si="168"/>
        <v>0</v>
      </c>
      <c r="Z203" s="262">
        <f t="shared" si="168"/>
        <v>5.0000000000000001E-3</v>
      </c>
      <c r="AA203" s="262">
        <f t="shared" si="168"/>
        <v>0</v>
      </c>
      <c r="AB203" s="262">
        <f t="shared" si="168"/>
        <v>0</v>
      </c>
      <c r="AC203" s="262">
        <f t="shared" si="168"/>
        <v>0</v>
      </c>
      <c r="AD203" s="262" t="str">
        <f t="shared" si="168"/>
        <v>DL</v>
      </c>
      <c r="AE203" s="262">
        <f t="shared" si="168"/>
        <v>0</v>
      </c>
      <c r="AF203" s="262" t="str">
        <f t="shared" si="168"/>
        <v>DL</v>
      </c>
      <c r="AG203" s="262" t="str">
        <f t="shared" si="168"/>
        <v>DL</v>
      </c>
      <c r="AH203" s="262" t="str">
        <f t="shared" si="168"/>
        <v>DL</v>
      </c>
      <c r="AI203" s="262" t="str">
        <f t="shared" si="168"/>
        <v>DL</v>
      </c>
      <c r="AJ203" s="262" t="str">
        <f t="shared" si="168"/>
        <v>DL</v>
      </c>
      <c r="AK203" s="262">
        <f t="shared" si="168"/>
        <v>0</v>
      </c>
      <c r="AL203" s="262">
        <f t="shared" si="168"/>
        <v>6.6666666666666671E-3</v>
      </c>
      <c r="AM203" s="262">
        <f t="shared" si="168"/>
        <v>0</v>
      </c>
      <c r="AN203" s="275">
        <f t="shared" si="168"/>
        <v>3.0000000000000002E-2</v>
      </c>
      <c r="AO203" s="290"/>
      <c r="AP203" s="262">
        <f t="shared" ref="AP203:BB203" si="169">IF(ISERROR(AVERAGE(AP200:AP202)), "DL", AVERAGE(AP200:AP202))</f>
        <v>8.6999999999999993</v>
      </c>
      <c r="AQ203" s="262">
        <f t="shared" si="169"/>
        <v>3.2966666666666669</v>
      </c>
      <c r="AR203" s="262">
        <f t="shared" si="169"/>
        <v>0.79999999999999993</v>
      </c>
      <c r="AS203" s="262">
        <f t="shared" si="169"/>
        <v>0.30333333333333329</v>
      </c>
      <c r="AT203" s="262">
        <f t="shared" si="169"/>
        <v>4.7966666666666669</v>
      </c>
      <c r="AU203" s="262">
        <f t="shared" si="169"/>
        <v>46.050000000000004</v>
      </c>
      <c r="AV203" s="262">
        <f t="shared" si="169"/>
        <v>72.069999999999993</v>
      </c>
      <c r="AW203" s="262">
        <f t="shared" si="169"/>
        <v>2.0233333333333334</v>
      </c>
      <c r="AX203" s="262">
        <f t="shared" si="169"/>
        <v>1.2966666666666666</v>
      </c>
      <c r="AY203" s="262">
        <f t="shared" si="169"/>
        <v>92.766666666666652</v>
      </c>
      <c r="AZ203" s="262">
        <f t="shared" si="169"/>
        <v>138.88999999999999</v>
      </c>
      <c r="BA203" s="262">
        <f t="shared" si="169"/>
        <v>60.273333333333333</v>
      </c>
      <c r="BB203" s="275">
        <f t="shared" si="169"/>
        <v>47.226666666666667</v>
      </c>
    </row>
    <row r="204" spans="1:54" s="22" customFormat="1">
      <c r="A204" s="156"/>
      <c r="B204" s="156"/>
      <c r="C204" s="156"/>
      <c r="D204" s="156"/>
      <c r="E204" s="39"/>
      <c r="F204" s="316" t="s">
        <v>184</v>
      </c>
      <c r="G204" s="60" t="str">
        <f>IF(ISERROR(STDEV(G200:G202)), "-", STDEV(G200:G202))</f>
        <v>-</v>
      </c>
      <c r="H204" s="60">
        <f t="shared" ref="H204:AN204" si="170">IF(ISERROR(STDEV(H200:H202)), "-", STDEV(H200:H202))</f>
        <v>0.1289702808143538</v>
      </c>
      <c r="I204" s="60">
        <f t="shared" si="170"/>
        <v>4.9328828623162464E-2</v>
      </c>
      <c r="J204" s="60">
        <f t="shared" si="170"/>
        <v>0.23115651263447756</v>
      </c>
      <c r="K204" s="60">
        <f t="shared" si="170"/>
        <v>1.1547005383792518E-2</v>
      </c>
      <c r="L204" s="60">
        <f t="shared" si="170"/>
        <v>9.2915732431775672E-2</v>
      </c>
      <c r="M204" s="60">
        <f t="shared" si="170"/>
        <v>0.73241609303273303</v>
      </c>
      <c r="N204" s="60" t="str">
        <f t="shared" si="170"/>
        <v>-</v>
      </c>
      <c r="O204" s="60" t="str">
        <f t="shared" si="170"/>
        <v>-</v>
      </c>
      <c r="P204" s="60" t="str">
        <f t="shared" si="170"/>
        <v>-</v>
      </c>
      <c r="Q204" s="60">
        <f t="shared" si="170"/>
        <v>5.773502691896258E-3</v>
      </c>
      <c r="R204" s="60" t="str">
        <f t="shared" si="170"/>
        <v>-</v>
      </c>
      <c r="S204" s="60" t="str">
        <f t="shared" si="170"/>
        <v>-</v>
      </c>
      <c r="T204" s="60">
        <f t="shared" si="170"/>
        <v>3.7859388972001848E-2</v>
      </c>
      <c r="U204" s="60">
        <f t="shared" si="170"/>
        <v>0</v>
      </c>
      <c r="V204" s="60" t="str">
        <f t="shared" si="170"/>
        <v>-</v>
      </c>
      <c r="W204" s="60" t="str">
        <f t="shared" si="170"/>
        <v>-</v>
      </c>
      <c r="X204" s="60" t="str">
        <f t="shared" si="170"/>
        <v>-</v>
      </c>
      <c r="Y204" s="60" t="str">
        <f t="shared" si="170"/>
        <v>-</v>
      </c>
      <c r="Z204" s="60">
        <f t="shared" si="170"/>
        <v>7.0710678118654753E-3</v>
      </c>
      <c r="AA204" s="60">
        <f t="shared" si="170"/>
        <v>0</v>
      </c>
      <c r="AB204" s="60">
        <f t="shared" si="170"/>
        <v>0</v>
      </c>
      <c r="AC204" s="60">
        <f t="shared" si="170"/>
        <v>0</v>
      </c>
      <c r="AD204" s="60" t="str">
        <f t="shared" si="170"/>
        <v>-</v>
      </c>
      <c r="AE204" s="60">
        <f t="shared" si="170"/>
        <v>0</v>
      </c>
      <c r="AF204" s="60" t="str">
        <f t="shared" si="170"/>
        <v>-</v>
      </c>
      <c r="AG204" s="60" t="str">
        <f t="shared" si="170"/>
        <v>-</v>
      </c>
      <c r="AH204" s="60" t="str">
        <f t="shared" si="170"/>
        <v>-</v>
      </c>
      <c r="AI204" s="60" t="str">
        <f t="shared" si="170"/>
        <v>-</v>
      </c>
      <c r="AJ204" s="60" t="str">
        <f t="shared" si="170"/>
        <v>-</v>
      </c>
      <c r="AK204" s="60">
        <f t="shared" si="170"/>
        <v>0</v>
      </c>
      <c r="AL204" s="60">
        <f t="shared" si="170"/>
        <v>5.773502691896258E-3</v>
      </c>
      <c r="AM204" s="60">
        <f t="shared" si="170"/>
        <v>0</v>
      </c>
      <c r="AN204" s="171">
        <f t="shared" si="170"/>
        <v>9.9999999999999915E-3</v>
      </c>
      <c r="AO204" s="291"/>
      <c r="AP204" s="60">
        <f t="shared" ref="AP204:BB204" si="171">IF(ISERROR(STDEV(AP200:AP202)), "-", STDEV(AP200:AP202))</f>
        <v>1.7833676009168737</v>
      </c>
      <c r="AQ204" s="60">
        <f t="shared" si="171"/>
        <v>1.4801801692136434</v>
      </c>
      <c r="AR204" s="60">
        <f t="shared" si="171"/>
        <v>0.16462077633154365</v>
      </c>
      <c r="AS204" s="60">
        <f t="shared" si="171"/>
        <v>5.7735026918962623E-3</v>
      </c>
      <c r="AT204" s="60">
        <f t="shared" si="171"/>
        <v>1.2564367605786328</v>
      </c>
      <c r="AU204" s="60">
        <f t="shared" si="171"/>
        <v>9.1576361578739434</v>
      </c>
      <c r="AV204" s="60">
        <f t="shared" si="171"/>
        <v>35.126952614765798</v>
      </c>
      <c r="AW204" s="60">
        <f t="shared" si="171"/>
        <v>1.8451648526170592</v>
      </c>
      <c r="AX204" s="60">
        <f t="shared" si="171"/>
        <v>0.61581923754729606</v>
      </c>
      <c r="AY204" s="60">
        <f t="shared" si="171"/>
        <v>19.011010844595749</v>
      </c>
      <c r="AZ204" s="60">
        <f t="shared" si="171"/>
        <v>43.70395977483053</v>
      </c>
      <c r="BA204" s="60">
        <f t="shared" si="171"/>
        <v>28.565189187774216</v>
      </c>
      <c r="BB204" s="171">
        <f t="shared" si="171"/>
        <v>20.719508520554559</v>
      </c>
    </row>
    <row r="205" spans="1:54" s="22" customFormat="1">
      <c r="A205" s="156"/>
      <c r="B205" s="156"/>
      <c r="C205" s="156"/>
      <c r="D205" s="156"/>
      <c r="E205" s="39"/>
      <c r="F205" s="316" t="s">
        <v>186</v>
      </c>
      <c r="G205" s="60" t="str">
        <f>IF(ISERROR(G204/SQRT(2)), "-", G204/SQRT(2))</f>
        <v>-</v>
      </c>
      <c r="H205" s="60">
        <f t="shared" ref="H205:AN205" si="172">IF(ISERROR(H204/SQRT(2)), "-", H204/SQRT(2))</f>
        <v>9.1195760135362861E-2</v>
      </c>
      <c r="I205" s="60">
        <f t="shared" si="172"/>
        <v>3.4880749227427239E-2</v>
      </c>
      <c r="J205" s="60">
        <f t="shared" si="172"/>
        <v>0.16345233759927291</v>
      </c>
      <c r="K205" s="60">
        <f t="shared" si="172"/>
        <v>8.1649658092772612E-3</v>
      </c>
      <c r="L205" s="60">
        <f t="shared" si="172"/>
        <v>6.5701344481423396E-2</v>
      </c>
      <c r="M205" s="60">
        <f t="shared" si="172"/>
        <v>0.51789638603360277</v>
      </c>
      <c r="N205" s="60" t="str">
        <f t="shared" si="172"/>
        <v>-</v>
      </c>
      <c r="O205" s="60" t="str">
        <f t="shared" si="172"/>
        <v>-</v>
      </c>
      <c r="P205" s="60" t="str">
        <f t="shared" si="172"/>
        <v>-</v>
      </c>
      <c r="Q205" s="60">
        <f t="shared" si="172"/>
        <v>4.0824829046386298E-3</v>
      </c>
      <c r="R205" s="60" t="str">
        <f t="shared" si="172"/>
        <v>-</v>
      </c>
      <c r="S205" s="60" t="str">
        <f t="shared" si="172"/>
        <v>-</v>
      </c>
      <c r="T205" s="60">
        <f t="shared" si="172"/>
        <v>2.6770630673681701E-2</v>
      </c>
      <c r="U205" s="60">
        <f t="shared" si="172"/>
        <v>0</v>
      </c>
      <c r="V205" s="60" t="str">
        <f t="shared" si="172"/>
        <v>-</v>
      </c>
      <c r="W205" s="60" t="str">
        <f t="shared" si="172"/>
        <v>-</v>
      </c>
      <c r="X205" s="60" t="str">
        <f t="shared" si="172"/>
        <v>-</v>
      </c>
      <c r="Y205" s="60" t="str">
        <f t="shared" si="172"/>
        <v>-</v>
      </c>
      <c r="Z205" s="60">
        <f t="shared" si="172"/>
        <v>5.0000000000000001E-3</v>
      </c>
      <c r="AA205" s="60">
        <f t="shared" si="172"/>
        <v>0</v>
      </c>
      <c r="AB205" s="60">
        <f t="shared" si="172"/>
        <v>0</v>
      </c>
      <c r="AC205" s="60">
        <f t="shared" si="172"/>
        <v>0</v>
      </c>
      <c r="AD205" s="60" t="str">
        <f t="shared" si="172"/>
        <v>-</v>
      </c>
      <c r="AE205" s="60">
        <f t="shared" si="172"/>
        <v>0</v>
      </c>
      <c r="AF205" s="60" t="str">
        <f t="shared" si="172"/>
        <v>-</v>
      </c>
      <c r="AG205" s="60" t="str">
        <f t="shared" si="172"/>
        <v>-</v>
      </c>
      <c r="AH205" s="60" t="str">
        <f t="shared" si="172"/>
        <v>-</v>
      </c>
      <c r="AI205" s="60" t="str">
        <f t="shared" si="172"/>
        <v>-</v>
      </c>
      <c r="AJ205" s="60" t="str">
        <f t="shared" si="172"/>
        <v>-</v>
      </c>
      <c r="AK205" s="60">
        <f t="shared" si="172"/>
        <v>0</v>
      </c>
      <c r="AL205" s="60">
        <f t="shared" si="172"/>
        <v>4.0824829046386298E-3</v>
      </c>
      <c r="AM205" s="60">
        <f t="shared" si="172"/>
        <v>0</v>
      </c>
      <c r="AN205" s="171">
        <f t="shared" si="172"/>
        <v>7.0710678118654684E-3</v>
      </c>
      <c r="AO205" s="291"/>
      <c r="AP205" s="60">
        <f t="shared" ref="AP205:BB205" si="173">IF(ISERROR(AP204/SQRT(2)), "-", AP204/SQRT(2))</f>
        <v>1.2610313239567059</v>
      </c>
      <c r="AQ205" s="60">
        <f t="shared" si="173"/>
        <v>1.0466454350288186</v>
      </c>
      <c r="AR205" s="60">
        <f t="shared" si="173"/>
        <v>0.11640446726822841</v>
      </c>
      <c r="AS205" s="60">
        <f t="shared" si="173"/>
        <v>4.0824829046386332E-3</v>
      </c>
      <c r="AT205" s="60">
        <f t="shared" si="173"/>
        <v>0.88843495353720991</v>
      </c>
      <c r="AU205" s="60">
        <f t="shared" si="173"/>
        <v>6.4754266268717862</v>
      </c>
      <c r="AV205" s="60">
        <f t="shared" si="173"/>
        <v>24.838506396319421</v>
      </c>
      <c r="AW205" s="60">
        <f t="shared" si="173"/>
        <v>1.3047285796925989</v>
      </c>
      <c r="AX205" s="60">
        <f t="shared" si="173"/>
        <v>0.43544995885482235</v>
      </c>
      <c r="AY205" s="60">
        <f t="shared" si="173"/>
        <v>13.442814685424647</v>
      </c>
      <c r="AZ205" s="60">
        <f t="shared" si="173"/>
        <v>30.903366321486764</v>
      </c>
      <c r="BA205" s="60">
        <f t="shared" si="173"/>
        <v>20.198638980551795</v>
      </c>
      <c r="BB205" s="171">
        <f t="shared" si="173"/>
        <v>14.650904977736579</v>
      </c>
    </row>
    <row r="206" spans="1:54" s="22" customFormat="1">
      <c r="A206" s="156"/>
      <c r="B206" s="156"/>
      <c r="C206" s="156"/>
      <c r="D206" s="156"/>
      <c r="E206" s="39"/>
      <c r="F206" s="312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171"/>
      <c r="AO206" s="289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171"/>
    </row>
    <row r="207" spans="1:54" s="22" customFormat="1">
      <c r="A207" s="156" t="s">
        <v>225</v>
      </c>
      <c r="B207" s="156">
        <v>9</v>
      </c>
      <c r="C207" s="156">
        <v>1</v>
      </c>
      <c r="D207" s="156">
        <v>3</v>
      </c>
      <c r="E207" s="39" t="s">
        <v>332</v>
      </c>
      <c r="F207" s="312" t="s">
        <v>360</v>
      </c>
      <c r="G207" s="60" t="s">
        <v>188</v>
      </c>
      <c r="H207" s="60">
        <v>0.37</v>
      </c>
      <c r="I207" s="60">
        <v>0.04</v>
      </c>
      <c r="J207" s="60">
        <v>0.04</v>
      </c>
      <c r="K207" s="60">
        <v>0.04</v>
      </c>
      <c r="L207" s="60">
        <v>0.64</v>
      </c>
      <c r="M207" s="60" t="s">
        <v>188</v>
      </c>
      <c r="N207" s="60" t="s">
        <v>188</v>
      </c>
      <c r="O207" s="60" t="s">
        <v>188</v>
      </c>
      <c r="P207" s="60" t="s">
        <v>188</v>
      </c>
      <c r="Q207" s="60">
        <v>0</v>
      </c>
      <c r="R207" s="60" t="s">
        <v>188</v>
      </c>
      <c r="S207" s="60" t="s">
        <v>188</v>
      </c>
      <c r="T207" s="60">
        <v>0.02</v>
      </c>
      <c r="U207" s="60" t="s">
        <v>188</v>
      </c>
      <c r="V207" s="60" t="s">
        <v>188</v>
      </c>
      <c r="W207" s="60" t="s">
        <v>188</v>
      </c>
      <c r="X207" s="60" t="s">
        <v>188</v>
      </c>
      <c r="Y207" s="60" t="s">
        <v>188</v>
      </c>
      <c r="Z207" s="60" t="s">
        <v>188</v>
      </c>
      <c r="AA207" s="60" t="s">
        <v>188</v>
      </c>
      <c r="AB207" s="60">
        <v>0</v>
      </c>
      <c r="AC207" s="60" t="s">
        <v>188</v>
      </c>
      <c r="AD207" s="60" t="s">
        <v>188</v>
      </c>
      <c r="AE207" s="60" t="s">
        <v>188</v>
      </c>
      <c r="AF207" s="60" t="s">
        <v>188</v>
      </c>
      <c r="AG207" s="60" t="s">
        <v>188</v>
      </c>
      <c r="AH207" s="60" t="s">
        <v>188</v>
      </c>
      <c r="AI207" s="60" t="s">
        <v>188</v>
      </c>
      <c r="AJ207" s="60" t="s">
        <v>188</v>
      </c>
      <c r="AK207" s="60">
        <v>0</v>
      </c>
      <c r="AL207" s="60">
        <v>0.01</v>
      </c>
      <c r="AM207" s="60">
        <v>0</v>
      </c>
      <c r="AN207" s="171">
        <v>0.01</v>
      </c>
      <c r="AO207" s="289"/>
      <c r="AP207" s="60">
        <v>5.16</v>
      </c>
      <c r="AQ207" s="60">
        <v>2.73</v>
      </c>
      <c r="AR207" s="60">
        <v>0.61</v>
      </c>
      <c r="AS207" s="60">
        <v>0.3</v>
      </c>
      <c r="AT207" s="60">
        <v>0.91</v>
      </c>
      <c r="AU207" s="60">
        <v>119.04</v>
      </c>
      <c r="AV207" s="60">
        <v>75.010000000000005</v>
      </c>
      <c r="AW207" s="60">
        <v>0.61</v>
      </c>
      <c r="AX207" s="60">
        <v>1.21</v>
      </c>
      <c r="AY207" s="60">
        <v>24.6</v>
      </c>
      <c r="AZ207" s="60">
        <v>75.31</v>
      </c>
      <c r="BA207" s="60">
        <v>123.6</v>
      </c>
      <c r="BB207" s="171">
        <v>46.77</v>
      </c>
    </row>
    <row r="208" spans="1:54" s="22" customFormat="1">
      <c r="A208" s="156" t="s">
        <v>225</v>
      </c>
      <c r="B208" s="156">
        <v>9</v>
      </c>
      <c r="C208" s="156">
        <v>2</v>
      </c>
      <c r="D208" s="156">
        <v>3</v>
      </c>
      <c r="E208" s="39" t="s">
        <v>332</v>
      </c>
      <c r="F208" s="312" t="s">
        <v>361</v>
      </c>
      <c r="G208" s="60" t="s">
        <v>188</v>
      </c>
      <c r="H208" s="60">
        <v>0.47</v>
      </c>
      <c r="I208" s="60">
        <v>0.24</v>
      </c>
      <c r="J208" s="60">
        <v>0.11</v>
      </c>
      <c r="K208" s="60">
        <v>0.02</v>
      </c>
      <c r="L208" s="60">
        <v>0.71</v>
      </c>
      <c r="M208" s="60">
        <v>0.12</v>
      </c>
      <c r="N208" s="60" t="s">
        <v>188</v>
      </c>
      <c r="O208" s="60" t="s">
        <v>188</v>
      </c>
      <c r="P208" s="60" t="s">
        <v>188</v>
      </c>
      <c r="Q208" s="60">
        <v>0</v>
      </c>
      <c r="R208" s="60">
        <v>0.01</v>
      </c>
      <c r="S208" s="60">
        <v>0.04</v>
      </c>
      <c r="T208" s="60">
        <v>0.03</v>
      </c>
      <c r="U208" s="60">
        <v>0</v>
      </c>
      <c r="V208" s="60">
        <v>0</v>
      </c>
      <c r="W208" s="60" t="s">
        <v>188</v>
      </c>
      <c r="X208" s="60" t="s">
        <v>188</v>
      </c>
      <c r="Y208" s="60" t="s">
        <v>188</v>
      </c>
      <c r="Z208" s="60" t="s">
        <v>188</v>
      </c>
      <c r="AA208" s="60" t="s">
        <v>188</v>
      </c>
      <c r="AB208" s="60">
        <v>0</v>
      </c>
      <c r="AC208" s="60" t="s">
        <v>188</v>
      </c>
      <c r="AD208" s="60" t="s">
        <v>188</v>
      </c>
      <c r="AE208" s="60" t="s">
        <v>188</v>
      </c>
      <c r="AF208" s="60" t="s">
        <v>188</v>
      </c>
      <c r="AG208" s="60" t="s">
        <v>188</v>
      </c>
      <c r="AH208" s="60" t="s">
        <v>188</v>
      </c>
      <c r="AI208" s="60" t="s">
        <v>188</v>
      </c>
      <c r="AJ208" s="60" t="s">
        <v>188</v>
      </c>
      <c r="AK208" s="60">
        <v>0.01</v>
      </c>
      <c r="AL208" s="60">
        <v>0.03</v>
      </c>
      <c r="AM208" s="60">
        <v>0.01</v>
      </c>
      <c r="AN208" s="171">
        <v>0.04</v>
      </c>
      <c r="AO208" s="289"/>
      <c r="AP208" s="60">
        <v>7.3</v>
      </c>
      <c r="AQ208" s="60">
        <v>1.52</v>
      </c>
      <c r="AR208" s="60">
        <v>0.61</v>
      </c>
      <c r="AS208" s="60">
        <v>0.3</v>
      </c>
      <c r="AT208" s="60">
        <v>2.74</v>
      </c>
      <c r="AU208" s="60">
        <v>80.03</v>
      </c>
      <c r="AV208" s="60">
        <v>29.82</v>
      </c>
      <c r="AW208" s="60">
        <v>1.52</v>
      </c>
      <c r="AX208" s="60">
        <v>0.61</v>
      </c>
      <c r="AY208" s="60">
        <v>30.12</v>
      </c>
      <c r="AZ208" s="60">
        <v>102.24</v>
      </c>
      <c r="BA208" s="60">
        <v>84.29</v>
      </c>
      <c r="BB208" s="171">
        <v>24.65</v>
      </c>
    </row>
    <row r="209" spans="1:54" s="69" customFormat="1">
      <c r="A209" s="183" t="s">
        <v>225</v>
      </c>
      <c r="B209" s="183">
        <v>9</v>
      </c>
      <c r="C209" s="183">
        <v>3</v>
      </c>
      <c r="D209" s="183">
        <v>3</v>
      </c>
      <c r="E209" s="72" t="s">
        <v>332</v>
      </c>
      <c r="F209" s="313" t="s">
        <v>362</v>
      </c>
      <c r="G209" s="88" t="s">
        <v>188</v>
      </c>
      <c r="H209" s="88">
        <v>0.32</v>
      </c>
      <c r="I209" s="88">
        <v>0.03</v>
      </c>
      <c r="J209" s="88">
        <v>0.11</v>
      </c>
      <c r="K209" s="88">
        <v>0.03</v>
      </c>
      <c r="L209" s="88">
        <v>0.68</v>
      </c>
      <c r="M209" s="88">
        <v>0.01</v>
      </c>
      <c r="N209" s="88" t="s">
        <v>188</v>
      </c>
      <c r="O209" s="88" t="s">
        <v>188</v>
      </c>
      <c r="P209" s="88" t="s">
        <v>188</v>
      </c>
      <c r="Q209" s="88" t="s">
        <v>188</v>
      </c>
      <c r="R209" s="88" t="s">
        <v>188</v>
      </c>
      <c r="S209" s="88" t="s">
        <v>188</v>
      </c>
      <c r="T209" s="88">
        <v>0.03</v>
      </c>
      <c r="U209" s="88">
        <v>0</v>
      </c>
      <c r="V209" s="88" t="s">
        <v>188</v>
      </c>
      <c r="W209" s="88" t="s">
        <v>188</v>
      </c>
      <c r="X209" s="88" t="s">
        <v>188</v>
      </c>
      <c r="Y209" s="88" t="s">
        <v>188</v>
      </c>
      <c r="Z209" s="88" t="s">
        <v>188</v>
      </c>
      <c r="AA209" s="88" t="s">
        <v>188</v>
      </c>
      <c r="AB209" s="88">
        <v>0</v>
      </c>
      <c r="AC209" s="88" t="s">
        <v>188</v>
      </c>
      <c r="AD209" s="88" t="s">
        <v>188</v>
      </c>
      <c r="AE209" s="88" t="s">
        <v>188</v>
      </c>
      <c r="AF209" s="88" t="s">
        <v>188</v>
      </c>
      <c r="AG209" s="88" t="s">
        <v>188</v>
      </c>
      <c r="AH209" s="88" t="s">
        <v>188</v>
      </c>
      <c r="AI209" s="88" t="s">
        <v>188</v>
      </c>
      <c r="AJ209" s="88" t="s">
        <v>188</v>
      </c>
      <c r="AK209" s="88">
        <v>0</v>
      </c>
      <c r="AL209" s="88">
        <v>0.01</v>
      </c>
      <c r="AM209" s="88" t="s">
        <v>188</v>
      </c>
      <c r="AN209" s="186">
        <v>0.01</v>
      </c>
      <c r="AO209" s="314"/>
      <c r="AP209" s="88">
        <v>6.09</v>
      </c>
      <c r="AQ209" s="88">
        <v>1.52</v>
      </c>
      <c r="AR209" s="88">
        <v>0.61</v>
      </c>
      <c r="AS209" s="88">
        <v>0.3</v>
      </c>
      <c r="AT209" s="88">
        <v>1.83</v>
      </c>
      <c r="AU209" s="88">
        <v>38.67</v>
      </c>
      <c r="AV209" s="88">
        <v>40.799999999999997</v>
      </c>
      <c r="AW209" s="88">
        <v>4.26</v>
      </c>
      <c r="AX209" s="88">
        <v>0.61</v>
      </c>
      <c r="AY209" s="88">
        <v>24.97</v>
      </c>
      <c r="AZ209" s="88">
        <v>86.78</v>
      </c>
      <c r="BA209" s="88">
        <v>26.18</v>
      </c>
      <c r="BB209" s="186">
        <v>27.4</v>
      </c>
    </row>
    <row r="210" spans="1:54" s="22" customFormat="1">
      <c r="A210" s="156"/>
      <c r="B210" s="156"/>
      <c r="C210" s="156"/>
      <c r="D210" s="156"/>
      <c r="E210" s="39"/>
      <c r="F210" s="315" t="s">
        <v>183</v>
      </c>
      <c r="G210" s="262" t="str">
        <f>IF(ISERROR(AVERAGE(G207:G209)), "DL", AVERAGE(G207:G209))</f>
        <v>DL</v>
      </c>
      <c r="H210" s="262">
        <f t="shared" ref="H210:AN210" si="174">IF(ISERROR(AVERAGE(H207:H209)), "DL", AVERAGE(H207:H209))</f>
        <v>0.38666666666666666</v>
      </c>
      <c r="I210" s="262">
        <f t="shared" si="174"/>
        <v>0.10333333333333332</v>
      </c>
      <c r="J210" s="262">
        <f t="shared" si="174"/>
        <v>8.666666666666667E-2</v>
      </c>
      <c r="K210" s="262">
        <f t="shared" si="174"/>
        <v>0.03</v>
      </c>
      <c r="L210" s="262">
        <f t="shared" si="174"/>
        <v>0.67666666666666675</v>
      </c>
      <c r="M210" s="262">
        <f t="shared" si="174"/>
        <v>6.5000000000000002E-2</v>
      </c>
      <c r="N210" s="262" t="str">
        <f t="shared" si="174"/>
        <v>DL</v>
      </c>
      <c r="O210" s="262" t="str">
        <f t="shared" si="174"/>
        <v>DL</v>
      </c>
      <c r="P210" s="262" t="str">
        <f t="shared" si="174"/>
        <v>DL</v>
      </c>
      <c r="Q210" s="262">
        <f t="shared" si="174"/>
        <v>0</v>
      </c>
      <c r="R210" s="262">
        <f t="shared" si="174"/>
        <v>0.01</v>
      </c>
      <c r="S210" s="262">
        <f t="shared" si="174"/>
        <v>0.04</v>
      </c>
      <c r="T210" s="262">
        <f t="shared" si="174"/>
        <v>2.6666666666666668E-2</v>
      </c>
      <c r="U210" s="262">
        <f t="shared" si="174"/>
        <v>0</v>
      </c>
      <c r="V210" s="262">
        <f t="shared" si="174"/>
        <v>0</v>
      </c>
      <c r="W210" s="262" t="str">
        <f t="shared" si="174"/>
        <v>DL</v>
      </c>
      <c r="X210" s="262" t="str">
        <f t="shared" si="174"/>
        <v>DL</v>
      </c>
      <c r="Y210" s="262" t="str">
        <f t="shared" si="174"/>
        <v>DL</v>
      </c>
      <c r="Z210" s="262" t="str">
        <f t="shared" si="174"/>
        <v>DL</v>
      </c>
      <c r="AA210" s="262" t="str">
        <f t="shared" si="174"/>
        <v>DL</v>
      </c>
      <c r="AB210" s="262">
        <f t="shared" si="174"/>
        <v>0</v>
      </c>
      <c r="AC210" s="262" t="str">
        <f t="shared" si="174"/>
        <v>DL</v>
      </c>
      <c r="AD210" s="262" t="str">
        <f t="shared" si="174"/>
        <v>DL</v>
      </c>
      <c r="AE210" s="262" t="str">
        <f t="shared" si="174"/>
        <v>DL</v>
      </c>
      <c r="AF210" s="262" t="str">
        <f t="shared" si="174"/>
        <v>DL</v>
      </c>
      <c r="AG210" s="262" t="str">
        <f t="shared" si="174"/>
        <v>DL</v>
      </c>
      <c r="AH210" s="262" t="str">
        <f t="shared" si="174"/>
        <v>DL</v>
      </c>
      <c r="AI210" s="262" t="str">
        <f t="shared" si="174"/>
        <v>DL</v>
      </c>
      <c r="AJ210" s="262" t="str">
        <f t="shared" si="174"/>
        <v>DL</v>
      </c>
      <c r="AK210" s="262">
        <f t="shared" si="174"/>
        <v>3.3333333333333335E-3</v>
      </c>
      <c r="AL210" s="262">
        <f t="shared" si="174"/>
        <v>1.6666666666666666E-2</v>
      </c>
      <c r="AM210" s="262">
        <f t="shared" si="174"/>
        <v>5.0000000000000001E-3</v>
      </c>
      <c r="AN210" s="275">
        <f t="shared" si="174"/>
        <v>0.02</v>
      </c>
      <c r="AO210" s="290"/>
      <c r="AP210" s="262">
        <f t="shared" ref="AP210:BB210" si="175">IF(ISERROR(AVERAGE(AP207:AP209)), "DL", AVERAGE(AP207:AP209))</f>
        <v>6.1833333333333336</v>
      </c>
      <c r="AQ210" s="262">
        <f t="shared" si="175"/>
        <v>1.9233333333333331</v>
      </c>
      <c r="AR210" s="262">
        <f t="shared" si="175"/>
        <v>0.61</v>
      </c>
      <c r="AS210" s="262">
        <f t="shared" si="175"/>
        <v>0.3</v>
      </c>
      <c r="AT210" s="262">
        <f t="shared" si="175"/>
        <v>1.8266666666666669</v>
      </c>
      <c r="AU210" s="262">
        <f t="shared" si="175"/>
        <v>79.24666666666667</v>
      </c>
      <c r="AV210" s="262">
        <f t="shared" si="175"/>
        <v>48.543333333333329</v>
      </c>
      <c r="AW210" s="262">
        <f t="shared" si="175"/>
        <v>2.13</v>
      </c>
      <c r="AX210" s="262">
        <f t="shared" si="175"/>
        <v>0.80999999999999994</v>
      </c>
      <c r="AY210" s="262">
        <f t="shared" si="175"/>
        <v>26.563333333333333</v>
      </c>
      <c r="AZ210" s="262">
        <f t="shared" si="175"/>
        <v>88.110000000000014</v>
      </c>
      <c r="BA210" s="262">
        <f t="shared" si="175"/>
        <v>78.023333333333326</v>
      </c>
      <c r="BB210" s="275">
        <f t="shared" si="175"/>
        <v>32.94</v>
      </c>
    </row>
    <row r="211" spans="1:54" s="22" customFormat="1">
      <c r="A211" s="156"/>
      <c r="B211" s="156"/>
      <c r="C211" s="156"/>
      <c r="D211" s="156"/>
      <c r="E211" s="39"/>
      <c r="F211" s="316" t="s">
        <v>184</v>
      </c>
      <c r="G211" s="60" t="str">
        <f>IF(ISERROR(STDEV(G207:G209)), "-", STDEV(G207:G209))</f>
        <v>-</v>
      </c>
      <c r="H211" s="60">
        <f t="shared" ref="H211:AN211" si="176">IF(ISERROR(STDEV(H207:H209)), "-", STDEV(H207:H209))</f>
        <v>7.6376261582597485E-2</v>
      </c>
      <c r="I211" s="60">
        <f t="shared" si="176"/>
        <v>0.11846237095944574</v>
      </c>
      <c r="J211" s="60">
        <f t="shared" si="176"/>
        <v>4.0414518843273788E-2</v>
      </c>
      <c r="K211" s="60">
        <f t="shared" si="176"/>
        <v>1.0000000000000002E-2</v>
      </c>
      <c r="L211" s="60">
        <f t="shared" si="176"/>
        <v>3.5118845842842444E-2</v>
      </c>
      <c r="M211" s="60">
        <f t="shared" si="176"/>
        <v>7.7781745930520216E-2</v>
      </c>
      <c r="N211" s="60" t="str">
        <f t="shared" si="176"/>
        <v>-</v>
      </c>
      <c r="O211" s="60" t="str">
        <f t="shared" si="176"/>
        <v>-</v>
      </c>
      <c r="P211" s="60" t="str">
        <f t="shared" si="176"/>
        <v>-</v>
      </c>
      <c r="Q211" s="60">
        <f t="shared" si="176"/>
        <v>0</v>
      </c>
      <c r="R211" s="60" t="str">
        <f t="shared" si="176"/>
        <v>-</v>
      </c>
      <c r="S211" s="60" t="str">
        <f t="shared" si="176"/>
        <v>-</v>
      </c>
      <c r="T211" s="60">
        <f t="shared" si="176"/>
        <v>5.7735026918962398E-3</v>
      </c>
      <c r="U211" s="60">
        <f t="shared" si="176"/>
        <v>0</v>
      </c>
      <c r="V211" s="60" t="str">
        <f t="shared" si="176"/>
        <v>-</v>
      </c>
      <c r="W211" s="60" t="str">
        <f t="shared" si="176"/>
        <v>-</v>
      </c>
      <c r="X211" s="60" t="str">
        <f t="shared" si="176"/>
        <v>-</v>
      </c>
      <c r="Y211" s="60" t="str">
        <f t="shared" si="176"/>
        <v>-</v>
      </c>
      <c r="Z211" s="60" t="str">
        <f t="shared" si="176"/>
        <v>-</v>
      </c>
      <c r="AA211" s="60" t="str">
        <f t="shared" si="176"/>
        <v>-</v>
      </c>
      <c r="AB211" s="60">
        <f t="shared" si="176"/>
        <v>0</v>
      </c>
      <c r="AC211" s="60" t="str">
        <f t="shared" si="176"/>
        <v>-</v>
      </c>
      <c r="AD211" s="60" t="str">
        <f t="shared" si="176"/>
        <v>-</v>
      </c>
      <c r="AE211" s="60" t="str">
        <f t="shared" si="176"/>
        <v>-</v>
      </c>
      <c r="AF211" s="60" t="str">
        <f t="shared" si="176"/>
        <v>-</v>
      </c>
      <c r="AG211" s="60" t="str">
        <f t="shared" si="176"/>
        <v>-</v>
      </c>
      <c r="AH211" s="60" t="str">
        <f t="shared" si="176"/>
        <v>-</v>
      </c>
      <c r="AI211" s="60" t="str">
        <f t="shared" si="176"/>
        <v>-</v>
      </c>
      <c r="AJ211" s="60" t="str">
        <f t="shared" si="176"/>
        <v>-</v>
      </c>
      <c r="AK211" s="60">
        <f t="shared" si="176"/>
        <v>5.773502691896258E-3</v>
      </c>
      <c r="AL211" s="60">
        <f t="shared" si="176"/>
        <v>1.1547005383792512E-2</v>
      </c>
      <c r="AM211" s="60">
        <f t="shared" si="176"/>
        <v>7.0710678118654753E-3</v>
      </c>
      <c r="AN211" s="171">
        <f t="shared" si="176"/>
        <v>1.732050807568877E-2</v>
      </c>
      <c r="AO211" s="291"/>
      <c r="AP211" s="60">
        <f t="shared" ref="AP211:BB211" si="177">IF(ISERROR(STDEV(AP207:AP209)), "-", STDEV(AP207:AP209))</f>
        <v>1.0730486164817183</v>
      </c>
      <c r="AQ211" s="60">
        <f t="shared" si="177"/>
        <v>0.69859382571944706</v>
      </c>
      <c r="AR211" s="60">
        <f t="shared" si="177"/>
        <v>0</v>
      </c>
      <c r="AS211" s="60">
        <f t="shared" si="177"/>
        <v>0</v>
      </c>
      <c r="AT211" s="60">
        <f t="shared" si="177"/>
        <v>0.91500455372273082</v>
      </c>
      <c r="AU211" s="60">
        <f t="shared" si="177"/>
        <v>40.190725712946943</v>
      </c>
      <c r="AV211" s="60">
        <f t="shared" si="177"/>
        <v>23.569120334313155</v>
      </c>
      <c r="AW211" s="60">
        <f t="shared" si="177"/>
        <v>1.8999210509913298</v>
      </c>
      <c r="AX211" s="60">
        <f t="shared" si="177"/>
        <v>0.34641016151377579</v>
      </c>
      <c r="AY211" s="60">
        <f t="shared" si="177"/>
        <v>3.0857143959435609</v>
      </c>
      <c r="AZ211" s="60">
        <f t="shared" si="177"/>
        <v>13.51417404061362</v>
      </c>
      <c r="BA211" s="60">
        <f t="shared" si="177"/>
        <v>49.011401054584582</v>
      </c>
      <c r="BB211" s="171">
        <f t="shared" si="177"/>
        <v>12.055799434297182</v>
      </c>
    </row>
    <row r="212" spans="1:54" s="22" customFormat="1">
      <c r="A212" s="156"/>
      <c r="B212" s="156"/>
      <c r="C212" s="156"/>
      <c r="D212" s="156"/>
      <c r="E212" s="39"/>
      <c r="F212" s="316" t="s">
        <v>186</v>
      </c>
      <c r="G212" s="60" t="str">
        <f>IF(ISERROR(G211/SQRT(2)), "-", G211/SQRT(2))</f>
        <v>-</v>
      </c>
      <c r="H212" s="60">
        <f t="shared" ref="H212:AN212" si="178">IF(ISERROR(H211/SQRT(2)), "-", H211/SQRT(2))</f>
        <v>5.4006172486732271E-2</v>
      </c>
      <c r="I212" s="60">
        <f t="shared" si="178"/>
        <v>8.3765545820860418E-2</v>
      </c>
      <c r="J212" s="60">
        <f t="shared" si="178"/>
        <v>2.8577380332470398E-2</v>
      </c>
      <c r="K212" s="60">
        <f t="shared" si="178"/>
        <v>7.0710678118654762E-3</v>
      </c>
      <c r="L212" s="60">
        <f t="shared" si="178"/>
        <v>2.4832774042918886E-2</v>
      </c>
      <c r="M212" s="60">
        <f t="shared" si="178"/>
        <v>5.4999999999999986E-2</v>
      </c>
      <c r="N212" s="60" t="str">
        <f t="shared" si="178"/>
        <v>-</v>
      </c>
      <c r="O212" s="60" t="str">
        <f t="shared" si="178"/>
        <v>-</v>
      </c>
      <c r="P212" s="60" t="str">
        <f t="shared" si="178"/>
        <v>-</v>
      </c>
      <c r="Q212" s="60">
        <f t="shared" si="178"/>
        <v>0</v>
      </c>
      <c r="R212" s="60" t="str">
        <f t="shared" si="178"/>
        <v>-</v>
      </c>
      <c r="S212" s="60" t="str">
        <f t="shared" si="178"/>
        <v>-</v>
      </c>
      <c r="T212" s="60">
        <f t="shared" si="178"/>
        <v>4.0824829046386176E-3</v>
      </c>
      <c r="U212" s="60">
        <f t="shared" si="178"/>
        <v>0</v>
      </c>
      <c r="V212" s="60" t="str">
        <f t="shared" si="178"/>
        <v>-</v>
      </c>
      <c r="W212" s="60" t="str">
        <f t="shared" si="178"/>
        <v>-</v>
      </c>
      <c r="X212" s="60" t="str">
        <f t="shared" si="178"/>
        <v>-</v>
      </c>
      <c r="Y212" s="60" t="str">
        <f t="shared" si="178"/>
        <v>-</v>
      </c>
      <c r="Z212" s="60" t="str">
        <f t="shared" si="178"/>
        <v>-</v>
      </c>
      <c r="AA212" s="60" t="str">
        <f t="shared" si="178"/>
        <v>-</v>
      </c>
      <c r="AB212" s="60">
        <f t="shared" si="178"/>
        <v>0</v>
      </c>
      <c r="AC212" s="60" t="str">
        <f t="shared" si="178"/>
        <v>-</v>
      </c>
      <c r="AD212" s="60" t="str">
        <f t="shared" si="178"/>
        <v>-</v>
      </c>
      <c r="AE212" s="60" t="str">
        <f t="shared" si="178"/>
        <v>-</v>
      </c>
      <c r="AF212" s="60" t="str">
        <f t="shared" si="178"/>
        <v>-</v>
      </c>
      <c r="AG212" s="60" t="str">
        <f t="shared" si="178"/>
        <v>-</v>
      </c>
      <c r="AH212" s="60" t="str">
        <f t="shared" si="178"/>
        <v>-</v>
      </c>
      <c r="AI212" s="60" t="str">
        <f t="shared" si="178"/>
        <v>-</v>
      </c>
      <c r="AJ212" s="60" t="str">
        <f t="shared" si="178"/>
        <v>-</v>
      </c>
      <c r="AK212" s="60">
        <f t="shared" si="178"/>
        <v>4.0824829046386298E-3</v>
      </c>
      <c r="AL212" s="60">
        <f t="shared" si="178"/>
        <v>8.1649658092772578E-3</v>
      </c>
      <c r="AM212" s="60">
        <f t="shared" si="178"/>
        <v>5.0000000000000001E-3</v>
      </c>
      <c r="AN212" s="171">
        <f t="shared" si="178"/>
        <v>1.2247448713915888E-2</v>
      </c>
      <c r="AO212" s="291"/>
      <c r="AP212" s="60">
        <f t="shared" ref="AP212:BB212" si="179">IF(ISERROR(AP211/SQRT(2)), "-", AP211/SQRT(2))</f>
        <v>0.75875995325706591</v>
      </c>
      <c r="AQ212" s="60">
        <f t="shared" si="179"/>
        <v>0.49398043146127413</v>
      </c>
      <c r="AR212" s="60">
        <f t="shared" si="179"/>
        <v>0</v>
      </c>
      <c r="AS212" s="60">
        <f t="shared" si="179"/>
        <v>0</v>
      </c>
      <c r="AT212" s="60">
        <f t="shared" si="179"/>
        <v>0.6470059247539135</v>
      </c>
      <c r="AU212" s="60">
        <f t="shared" si="179"/>
        <v>28.419134692433321</v>
      </c>
      <c r="AV212" s="60">
        <f t="shared" si="179"/>
        <v>16.66588481499458</v>
      </c>
      <c r="AW212" s="60">
        <f t="shared" si="179"/>
        <v>1.3434470588750416</v>
      </c>
      <c r="AX212" s="60">
        <f t="shared" si="179"/>
        <v>0.24494897427831802</v>
      </c>
      <c r="AY212" s="60">
        <f t="shared" si="179"/>
        <v>2.1819295741766429</v>
      </c>
      <c r="AZ212" s="60">
        <f t="shared" si="179"/>
        <v>9.5559641062530947</v>
      </c>
      <c r="BA212" s="60">
        <f t="shared" si="179"/>
        <v>34.656294041150261</v>
      </c>
      <c r="BB212" s="171">
        <f t="shared" si="179"/>
        <v>8.5247375326164807</v>
      </c>
    </row>
    <row r="213" spans="1:54" s="22" customFormat="1">
      <c r="A213" s="156"/>
      <c r="B213" s="156"/>
      <c r="C213" s="156"/>
      <c r="D213" s="156"/>
      <c r="E213" s="39"/>
      <c r="F213" s="312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171"/>
      <c r="AO213" s="289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171"/>
    </row>
    <row r="214" spans="1:54" s="254" customFormat="1">
      <c r="A214" s="256" t="s">
        <v>262</v>
      </c>
      <c r="B214" s="256">
        <v>0</v>
      </c>
      <c r="C214" s="256">
        <v>1</v>
      </c>
      <c r="D214" s="256">
        <v>4</v>
      </c>
      <c r="E214" s="255" t="s">
        <v>363</v>
      </c>
      <c r="F214" s="317" t="s">
        <v>364</v>
      </c>
      <c r="G214" s="257">
        <v>0.34</v>
      </c>
      <c r="H214" s="257">
        <v>6.74</v>
      </c>
      <c r="I214" s="257">
        <v>1.55</v>
      </c>
      <c r="J214" s="257">
        <v>1.58</v>
      </c>
      <c r="K214" s="257">
        <v>3.16</v>
      </c>
      <c r="L214" s="257">
        <v>11.24</v>
      </c>
      <c r="M214" s="257">
        <v>8.4</v>
      </c>
      <c r="N214" s="257">
        <v>24.72</v>
      </c>
      <c r="O214" s="257">
        <v>0.54</v>
      </c>
      <c r="P214" s="257">
        <v>0.79</v>
      </c>
      <c r="Q214" s="257">
        <v>2.79</v>
      </c>
      <c r="R214" s="257">
        <v>0.74</v>
      </c>
      <c r="S214" s="257">
        <v>0.42</v>
      </c>
      <c r="T214" s="257">
        <v>0.03</v>
      </c>
      <c r="U214" s="257">
        <v>0.08</v>
      </c>
      <c r="V214" s="257">
        <v>0.03</v>
      </c>
      <c r="W214" s="257">
        <v>1.53</v>
      </c>
      <c r="X214" s="257">
        <v>3.99</v>
      </c>
      <c r="Y214" s="257">
        <v>0.59</v>
      </c>
      <c r="Z214" s="257">
        <v>2.72</v>
      </c>
      <c r="AA214" s="257">
        <v>0.68</v>
      </c>
      <c r="AB214" s="257">
        <v>0.16</v>
      </c>
      <c r="AC214" s="257">
        <v>0.73</v>
      </c>
      <c r="AD214" s="257">
        <v>0.1</v>
      </c>
      <c r="AE214" s="257">
        <v>0.54</v>
      </c>
      <c r="AF214" s="257">
        <v>0.1</v>
      </c>
      <c r="AG214" s="257">
        <v>0.26</v>
      </c>
      <c r="AH214" s="257">
        <v>0.03</v>
      </c>
      <c r="AI214" s="257">
        <v>0.2</v>
      </c>
      <c r="AJ214" s="257">
        <v>0.03</v>
      </c>
      <c r="AK214" s="257">
        <v>0.48</v>
      </c>
      <c r="AL214" s="257">
        <v>0.22</v>
      </c>
      <c r="AM214" s="257">
        <v>7.0000000000000007E-2</v>
      </c>
      <c r="AN214" s="277">
        <v>0.93</v>
      </c>
      <c r="AO214" s="292"/>
      <c r="AP214" s="257" t="s">
        <v>188</v>
      </c>
      <c r="AQ214" s="257">
        <v>145.33000000000001</v>
      </c>
      <c r="AR214" s="257">
        <v>0.91</v>
      </c>
      <c r="AS214" s="257">
        <v>14.23</v>
      </c>
      <c r="AT214" s="257">
        <v>6.36</v>
      </c>
      <c r="AU214" s="257">
        <v>297.92</v>
      </c>
      <c r="AV214" s="257">
        <v>695.44</v>
      </c>
      <c r="AW214" s="257" t="s">
        <v>188</v>
      </c>
      <c r="AX214" s="257">
        <v>1.51</v>
      </c>
      <c r="AY214" s="257">
        <v>1974.91</v>
      </c>
      <c r="AZ214" s="257">
        <v>50.26</v>
      </c>
      <c r="BA214" s="257">
        <v>347.57</v>
      </c>
      <c r="BB214" s="277">
        <v>654.57000000000005</v>
      </c>
    </row>
    <row r="215" spans="1:54" s="254" customFormat="1">
      <c r="A215" s="256" t="s">
        <v>262</v>
      </c>
      <c r="B215" s="256">
        <v>0</v>
      </c>
      <c r="C215" s="256">
        <v>2</v>
      </c>
      <c r="D215" s="256">
        <v>4</v>
      </c>
      <c r="E215" s="255" t="s">
        <v>363</v>
      </c>
      <c r="F215" s="317" t="s">
        <v>365</v>
      </c>
      <c r="G215" s="257">
        <v>0.26</v>
      </c>
      <c r="H215" s="257">
        <v>6.78</v>
      </c>
      <c r="I215" s="257">
        <v>0.85</v>
      </c>
      <c r="J215" s="257">
        <v>1.23</v>
      </c>
      <c r="K215" s="257">
        <v>2.61</v>
      </c>
      <c r="L215" s="257">
        <v>9.3699999999999992</v>
      </c>
      <c r="M215" s="257">
        <v>6.81</v>
      </c>
      <c r="N215" s="257">
        <v>19.73</v>
      </c>
      <c r="O215" s="257">
        <v>0.56000000000000005</v>
      </c>
      <c r="P215" s="257">
        <v>0.79</v>
      </c>
      <c r="Q215" s="257">
        <v>2.89</v>
      </c>
      <c r="R215" s="257">
        <v>0.51</v>
      </c>
      <c r="S215" s="257">
        <v>0.25</v>
      </c>
      <c r="T215" s="257">
        <v>0.02</v>
      </c>
      <c r="U215" s="257">
        <v>0.06</v>
      </c>
      <c r="V215" s="257">
        <v>0.02</v>
      </c>
      <c r="W215" s="257">
        <v>1.63</v>
      </c>
      <c r="X215" s="257">
        <v>4.0599999999999996</v>
      </c>
      <c r="Y215" s="257">
        <v>0.61</v>
      </c>
      <c r="Z215" s="257">
        <v>2.83</v>
      </c>
      <c r="AA215" s="257">
        <v>0.7</v>
      </c>
      <c r="AB215" s="257">
        <v>0.16</v>
      </c>
      <c r="AC215" s="257">
        <v>0.74</v>
      </c>
      <c r="AD215" s="257">
        <v>0.1</v>
      </c>
      <c r="AE215" s="257">
        <v>0.55000000000000004</v>
      </c>
      <c r="AF215" s="257">
        <v>0.1</v>
      </c>
      <c r="AG215" s="257">
        <v>0.26</v>
      </c>
      <c r="AH215" s="257">
        <v>0.03</v>
      </c>
      <c r="AI215" s="257">
        <v>0.2</v>
      </c>
      <c r="AJ215" s="257">
        <v>0.03</v>
      </c>
      <c r="AK215" s="257">
        <v>0.16</v>
      </c>
      <c r="AL215" s="257">
        <v>0.19</v>
      </c>
      <c r="AM215" s="257">
        <v>0.05</v>
      </c>
      <c r="AN215" s="277">
        <v>0.91</v>
      </c>
      <c r="AO215" s="292"/>
      <c r="AP215" s="257" t="s">
        <v>188</v>
      </c>
      <c r="AQ215" s="257">
        <v>118.46</v>
      </c>
      <c r="AR215" s="257">
        <v>0.61</v>
      </c>
      <c r="AS215" s="257">
        <v>11.66</v>
      </c>
      <c r="AT215" s="257">
        <v>5.22</v>
      </c>
      <c r="AU215" s="257">
        <v>326.83</v>
      </c>
      <c r="AV215" s="257">
        <v>589.83000000000004</v>
      </c>
      <c r="AW215" s="257" t="s">
        <v>188</v>
      </c>
      <c r="AX215" s="257">
        <v>1.53</v>
      </c>
      <c r="AY215" s="257">
        <v>1887.01</v>
      </c>
      <c r="AZ215" s="257">
        <v>43.88</v>
      </c>
      <c r="BA215" s="257">
        <v>248.27</v>
      </c>
      <c r="BB215" s="277">
        <v>583.07000000000005</v>
      </c>
    </row>
    <row r="216" spans="1:54" s="231" customFormat="1">
      <c r="A216" s="259" t="s">
        <v>262</v>
      </c>
      <c r="B216" s="259">
        <v>0</v>
      </c>
      <c r="C216" s="259">
        <v>3</v>
      </c>
      <c r="D216" s="259">
        <v>4</v>
      </c>
      <c r="E216" s="258" t="s">
        <v>363</v>
      </c>
      <c r="F216" s="318" t="s">
        <v>366</v>
      </c>
      <c r="G216" s="260">
        <v>0.25</v>
      </c>
      <c r="H216" s="260">
        <v>7.25</v>
      </c>
      <c r="I216" s="260">
        <v>0.81</v>
      </c>
      <c r="J216" s="260">
        <v>1.1299999999999999</v>
      </c>
      <c r="K216" s="260">
        <v>2.44</v>
      </c>
      <c r="L216" s="260">
        <v>8.99</v>
      </c>
      <c r="M216" s="260">
        <v>6.45</v>
      </c>
      <c r="N216" s="260">
        <v>18.2</v>
      </c>
      <c r="O216" s="260">
        <v>0.61</v>
      </c>
      <c r="P216" s="260">
        <v>0.91</v>
      </c>
      <c r="Q216" s="260">
        <v>3.15</v>
      </c>
      <c r="R216" s="260">
        <v>0.46</v>
      </c>
      <c r="S216" s="260">
        <v>0.19</v>
      </c>
      <c r="T216" s="260">
        <v>0.02</v>
      </c>
      <c r="U216" s="260">
        <v>0.05</v>
      </c>
      <c r="V216" s="260">
        <v>0.02</v>
      </c>
      <c r="W216" s="260">
        <v>2.02</v>
      </c>
      <c r="X216" s="260">
        <v>4.62</v>
      </c>
      <c r="Y216" s="260">
        <v>0.68</v>
      </c>
      <c r="Z216" s="260">
        <v>3.14</v>
      </c>
      <c r="AA216" s="260">
        <v>0.76</v>
      </c>
      <c r="AB216" s="260">
        <v>0.17</v>
      </c>
      <c r="AC216" s="260">
        <v>0.8</v>
      </c>
      <c r="AD216" s="260">
        <v>0.11</v>
      </c>
      <c r="AE216" s="260">
        <v>0.57999999999999996</v>
      </c>
      <c r="AF216" s="260">
        <v>0.11</v>
      </c>
      <c r="AG216" s="260">
        <v>0.27</v>
      </c>
      <c r="AH216" s="260">
        <v>0.03</v>
      </c>
      <c r="AI216" s="260">
        <v>0.2</v>
      </c>
      <c r="AJ216" s="260">
        <v>0.03</v>
      </c>
      <c r="AK216" s="260">
        <v>0.1</v>
      </c>
      <c r="AL216" s="260">
        <v>0.17</v>
      </c>
      <c r="AM216" s="260">
        <v>0.04</v>
      </c>
      <c r="AN216" s="336">
        <v>0.92</v>
      </c>
      <c r="AO216" s="319"/>
      <c r="AP216" s="260" t="s">
        <v>188</v>
      </c>
      <c r="AQ216" s="260">
        <v>99.59</v>
      </c>
      <c r="AR216" s="260">
        <v>0.91</v>
      </c>
      <c r="AS216" s="260">
        <v>11.2</v>
      </c>
      <c r="AT216" s="260">
        <v>6.05</v>
      </c>
      <c r="AU216" s="260">
        <v>298.76</v>
      </c>
      <c r="AV216" s="260">
        <v>569.07000000000005</v>
      </c>
      <c r="AW216" s="260" t="s">
        <v>188</v>
      </c>
      <c r="AX216" s="260">
        <v>2.12</v>
      </c>
      <c r="AY216" s="260">
        <v>1848.27</v>
      </c>
      <c r="AZ216" s="260">
        <v>47.52</v>
      </c>
      <c r="BA216" s="260">
        <v>303.3</v>
      </c>
      <c r="BB216" s="336">
        <v>563.92999999999995</v>
      </c>
    </row>
    <row r="217" spans="1:54" s="254" customFormat="1">
      <c r="A217" s="256"/>
      <c r="B217" s="256"/>
      <c r="C217" s="256"/>
      <c r="D217" s="256"/>
      <c r="E217" s="255"/>
      <c r="F217" s="320" t="s">
        <v>183</v>
      </c>
      <c r="G217" s="261">
        <f>IF(ISERROR(AVERAGE(G214:G216)), "DL", AVERAGE(G214:G216))</f>
        <v>0.28333333333333338</v>
      </c>
      <c r="H217" s="261">
        <f t="shared" ref="H217:AN217" si="180">IF(ISERROR(AVERAGE(H214:H216)), "DL", AVERAGE(H214:H216))</f>
        <v>6.9233333333333329</v>
      </c>
      <c r="I217" s="261">
        <f t="shared" si="180"/>
        <v>1.07</v>
      </c>
      <c r="J217" s="261">
        <f t="shared" si="180"/>
        <v>1.3133333333333332</v>
      </c>
      <c r="K217" s="261">
        <f t="shared" si="180"/>
        <v>2.7366666666666664</v>
      </c>
      <c r="L217" s="261">
        <f t="shared" si="180"/>
        <v>9.8666666666666671</v>
      </c>
      <c r="M217" s="261">
        <f t="shared" si="180"/>
        <v>7.22</v>
      </c>
      <c r="N217" s="261">
        <f t="shared" si="180"/>
        <v>20.883333333333336</v>
      </c>
      <c r="O217" s="261">
        <f t="shared" si="180"/>
        <v>0.56999999999999995</v>
      </c>
      <c r="P217" s="261">
        <f t="shared" si="180"/>
        <v>0.83000000000000007</v>
      </c>
      <c r="Q217" s="261">
        <f t="shared" si="180"/>
        <v>2.9433333333333334</v>
      </c>
      <c r="R217" s="261">
        <f t="shared" si="180"/>
        <v>0.56999999999999995</v>
      </c>
      <c r="S217" s="261">
        <f t="shared" si="180"/>
        <v>0.28666666666666663</v>
      </c>
      <c r="T217" s="261">
        <f t="shared" si="180"/>
        <v>2.3333333333333334E-2</v>
      </c>
      <c r="U217" s="261">
        <f t="shared" si="180"/>
        <v>6.3333333333333339E-2</v>
      </c>
      <c r="V217" s="261">
        <f t="shared" si="180"/>
        <v>2.3333333333333334E-2</v>
      </c>
      <c r="W217" s="261">
        <f t="shared" si="180"/>
        <v>1.7266666666666666</v>
      </c>
      <c r="X217" s="261">
        <f t="shared" si="180"/>
        <v>4.2233333333333336</v>
      </c>
      <c r="Y217" s="261">
        <f t="shared" si="180"/>
        <v>0.62666666666666659</v>
      </c>
      <c r="Z217" s="261">
        <f t="shared" si="180"/>
        <v>2.8966666666666669</v>
      </c>
      <c r="AA217" s="261">
        <f t="shared" si="180"/>
        <v>0.71333333333333326</v>
      </c>
      <c r="AB217" s="261">
        <f t="shared" si="180"/>
        <v>0.16333333333333333</v>
      </c>
      <c r="AC217" s="261">
        <f t="shared" si="180"/>
        <v>0.75666666666666671</v>
      </c>
      <c r="AD217" s="261">
        <f t="shared" si="180"/>
        <v>0.10333333333333333</v>
      </c>
      <c r="AE217" s="261">
        <f t="shared" si="180"/>
        <v>0.55666666666666664</v>
      </c>
      <c r="AF217" s="261">
        <f t="shared" si="180"/>
        <v>0.10333333333333333</v>
      </c>
      <c r="AG217" s="261">
        <f t="shared" si="180"/>
        <v>0.26333333333333336</v>
      </c>
      <c r="AH217" s="261">
        <f t="shared" si="180"/>
        <v>0.03</v>
      </c>
      <c r="AI217" s="261">
        <f t="shared" si="180"/>
        <v>0.20000000000000004</v>
      </c>
      <c r="AJ217" s="261">
        <f t="shared" si="180"/>
        <v>0.03</v>
      </c>
      <c r="AK217" s="261">
        <f t="shared" si="180"/>
        <v>0.24666666666666667</v>
      </c>
      <c r="AL217" s="261">
        <f t="shared" si="180"/>
        <v>0.19333333333333336</v>
      </c>
      <c r="AM217" s="261">
        <f t="shared" si="180"/>
        <v>5.3333333333333337E-2</v>
      </c>
      <c r="AN217" s="276">
        <f t="shared" si="180"/>
        <v>0.92</v>
      </c>
      <c r="AO217" s="293"/>
      <c r="AP217" s="261" t="str">
        <f t="shared" ref="AP217:BB217" si="181">IF(ISERROR(AVERAGE(AP214:AP216)), "DL", AVERAGE(AP214:AP216))</f>
        <v>DL</v>
      </c>
      <c r="AQ217" s="261">
        <f t="shared" si="181"/>
        <v>121.12666666666667</v>
      </c>
      <c r="AR217" s="261">
        <f t="shared" si="181"/>
        <v>0.81</v>
      </c>
      <c r="AS217" s="261">
        <f t="shared" si="181"/>
        <v>12.363333333333335</v>
      </c>
      <c r="AT217" s="261">
        <f t="shared" si="181"/>
        <v>5.876666666666666</v>
      </c>
      <c r="AU217" s="261">
        <f t="shared" si="181"/>
        <v>307.83666666666664</v>
      </c>
      <c r="AV217" s="261">
        <f t="shared" si="181"/>
        <v>618.11333333333334</v>
      </c>
      <c r="AW217" s="261" t="str">
        <f t="shared" si="181"/>
        <v>DL</v>
      </c>
      <c r="AX217" s="261">
        <f t="shared" si="181"/>
        <v>1.72</v>
      </c>
      <c r="AY217" s="261">
        <f t="shared" si="181"/>
        <v>1903.3966666666668</v>
      </c>
      <c r="AZ217" s="261">
        <f t="shared" si="181"/>
        <v>47.22</v>
      </c>
      <c r="BA217" s="261">
        <f t="shared" si="181"/>
        <v>299.71333333333337</v>
      </c>
      <c r="BB217" s="276">
        <f t="shared" si="181"/>
        <v>600.52333333333343</v>
      </c>
    </row>
    <row r="218" spans="1:54" s="254" customFormat="1">
      <c r="A218" s="256"/>
      <c r="B218" s="256"/>
      <c r="C218" s="256"/>
      <c r="D218" s="256"/>
      <c r="E218" s="255"/>
      <c r="F218" s="321" t="s">
        <v>184</v>
      </c>
      <c r="G218" s="257">
        <f>IF(ISERROR(STDEV(G214:G216)), "-", STDEV(G214:G216))</f>
        <v>4.932882862316243E-2</v>
      </c>
      <c r="H218" s="257">
        <f t="shared" ref="H218:AN218" si="182">IF(ISERROR(STDEV(H214:H216)), "-", STDEV(H214:H216))</f>
        <v>0.28360771028541037</v>
      </c>
      <c r="I218" s="257">
        <f t="shared" si="182"/>
        <v>0.4161730409336965</v>
      </c>
      <c r="J218" s="257">
        <f t="shared" si="182"/>
        <v>0.23629078131263009</v>
      </c>
      <c r="K218" s="257">
        <f t="shared" si="182"/>
        <v>0.37634204300521168</v>
      </c>
      <c r="L218" s="257">
        <f t="shared" si="182"/>
        <v>1.2044224065224516</v>
      </c>
      <c r="M218" s="257">
        <f t="shared" si="182"/>
        <v>1.0376415566080623</v>
      </c>
      <c r="N218" s="257">
        <f t="shared" si="182"/>
        <v>3.4095796417349327</v>
      </c>
      <c r="O218" s="257">
        <f t="shared" si="182"/>
        <v>3.6055512754639862E-2</v>
      </c>
      <c r="P218" s="257">
        <f t="shared" si="182"/>
        <v>6.9282032302755092E-2</v>
      </c>
      <c r="Q218" s="257">
        <f t="shared" si="182"/>
        <v>0.18583146486355132</v>
      </c>
      <c r="R218" s="257">
        <f t="shared" si="182"/>
        <v>0.14933184523068074</v>
      </c>
      <c r="S218" s="257">
        <f t="shared" si="182"/>
        <v>0.1193035344544886</v>
      </c>
      <c r="T218" s="257">
        <f t="shared" si="182"/>
        <v>5.7735026918962398E-3</v>
      </c>
      <c r="U218" s="257">
        <f t="shared" si="182"/>
        <v>1.5275252316519477E-2</v>
      </c>
      <c r="V218" s="257">
        <f t="shared" si="182"/>
        <v>5.7735026918962398E-3</v>
      </c>
      <c r="W218" s="257">
        <f t="shared" si="182"/>
        <v>0.2589079630550859</v>
      </c>
      <c r="X218" s="257">
        <f t="shared" si="182"/>
        <v>0.34530180036213737</v>
      </c>
      <c r="Y218" s="257">
        <f t="shared" si="182"/>
        <v>4.7258156262526121E-2</v>
      </c>
      <c r="Z218" s="257">
        <f t="shared" si="182"/>
        <v>0.21779194965226178</v>
      </c>
      <c r="AA218" s="257">
        <f t="shared" si="182"/>
        <v>4.1633319989322647E-2</v>
      </c>
      <c r="AB218" s="257">
        <f t="shared" si="182"/>
        <v>5.7735026918962632E-3</v>
      </c>
      <c r="AC218" s="257">
        <f t="shared" si="182"/>
        <v>3.7859388972001862E-2</v>
      </c>
      <c r="AD218" s="257">
        <f t="shared" si="182"/>
        <v>5.7735026918962545E-3</v>
      </c>
      <c r="AE218" s="257">
        <f t="shared" si="182"/>
        <v>2.0816659994661282E-2</v>
      </c>
      <c r="AF218" s="257">
        <f t="shared" si="182"/>
        <v>5.7735026918962545E-3</v>
      </c>
      <c r="AG218" s="257">
        <f t="shared" si="182"/>
        <v>5.7735026918962623E-3</v>
      </c>
      <c r="AH218" s="257">
        <f t="shared" si="182"/>
        <v>0</v>
      </c>
      <c r="AI218" s="257">
        <f t="shared" si="182"/>
        <v>3.3993498887762956E-17</v>
      </c>
      <c r="AJ218" s="257">
        <f t="shared" si="182"/>
        <v>0</v>
      </c>
      <c r="AK218" s="257">
        <f t="shared" si="182"/>
        <v>0.20428737928059418</v>
      </c>
      <c r="AL218" s="257">
        <f t="shared" si="182"/>
        <v>2.5166114784235548E-2</v>
      </c>
      <c r="AM218" s="257">
        <f t="shared" si="182"/>
        <v>1.5275252316519477E-2</v>
      </c>
      <c r="AN218" s="277">
        <f t="shared" si="182"/>
        <v>1.0000000000000009E-2</v>
      </c>
      <c r="AO218" s="294"/>
      <c r="AP218" s="257" t="str">
        <f t="shared" ref="AP218:BB218" si="183">IF(ISERROR(STDEV(AP214:AP216)), "-", STDEV(AP214:AP216))</f>
        <v>-</v>
      </c>
      <c r="AQ218" s="257">
        <f t="shared" si="183"/>
        <v>22.986305343254678</v>
      </c>
      <c r="AR218" s="257">
        <f t="shared" si="183"/>
        <v>0.17320508075688781</v>
      </c>
      <c r="AS218" s="257">
        <f t="shared" si="183"/>
        <v>1.6328604757704441</v>
      </c>
      <c r="AT218" s="257">
        <f t="shared" si="183"/>
        <v>0.58943475748663965</v>
      </c>
      <c r="AU218" s="257">
        <f t="shared" si="183"/>
        <v>16.454070418389882</v>
      </c>
      <c r="AV218" s="257">
        <f t="shared" si="183"/>
        <v>67.766543613595445</v>
      </c>
      <c r="AW218" s="257" t="str">
        <f t="shared" si="183"/>
        <v>-</v>
      </c>
      <c r="AX218" s="257">
        <f t="shared" si="183"/>
        <v>0.34655446902326892</v>
      </c>
      <c r="AY218" s="257">
        <f t="shared" si="183"/>
        <v>64.890789279629971</v>
      </c>
      <c r="AZ218" s="257">
        <f t="shared" si="183"/>
        <v>3.2005624505702097</v>
      </c>
      <c r="BA218" s="257">
        <f t="shared" si="183"/>
        <v>49.747066580184743</v>
      </c>
      <c r="BB218" s="277">
        <f t="shared" si="183"/>
        <v>47.774119911656527</v>
      </c>
    </row>
    <row r="219" spans="1:54" s="254" customFormat="1">
      <c r="A219" s="256"/>
      <c r="B219" s="256"/>
      <c r="C219" s="256"/>
      <c r="D219" s="256"/>
      <c r="E219" s="255"/>
      <c r="F219" s="321" t="s">
        <v>186</v>
      </c>
      <c r="G219" s="257">
        <f>IF(ISERROR(G218/SQRT(2)), "-", G218/SQRT(2))</f>
        <v>3.4880749227427219E-2</v>
      </c>
      <c r="H219" s="257">
        <f t="shared" ref="H219:AN219" si="184">IF(ISERROR(H218/SQRT(2)), "-", H218/SQRT(2))</f>
        <v>0.20054093513960342</v>
      </c>
      <c r="I219" s="257">
        <f t="shared" si="184"/>
        <v>0.29427877939124342</v>
      </c>
      <c r="J219" s="257">
        <f t="shared" si="184"/>
        <v>0.16708281379802828</v>
      </c>
      <c r="K219" s="257">
        <f t="shared" si="184"/>
        <v>0.26611401065458445</v>
      </c>
      <c r="L219" s="257">
        <f t="shared" si="184"/>
        <v>0.85165525106504614</v>
      </c>
      <c r="M219" s="257">
        <f t="shared" si="184"/>
        <v>0.73372338111852564</v>
      </c>
      <c r="N219" s="257">
        <f t="shared" si="184"/>
        <v>2.41093688566637</v>
      </c>
      <c r="O219" s="257">
        <f t="shared" si="184"/>
        <v>2.5495097567963899E-2</v>
      </c>
      <c r="P219" s="257">
        <f t="shared" si="184"/>
        <v>4.8989794855663557E-2</v>
      </c>
      <c r="Q219" s="257">
        <f t="shared" si="184"/>
        <v>0.13140268896284676</v>
      </c>
      <c r="R219" s="257">
        <f t="shared" si="184"/>
        <v>0.10559356040971433</v>
      </c>
      <c r="S219" s="257">
        <f t="shared" si="184"/>
        <v>8.4360338232291804E-2</v>
      </c>
      <c r="T219" s="257">
        <f t="shared" si="184"/>
        <v>4.0824829046386176E-3</v>
      </c>
      <c r="U219" s="257">
        <f t="shared" si="184"/>
        <v>1.080123449734644E-2</v>
      </c>
      <c r="V219" s="257">
        <f t="shared" si="184"/>
        <v>4.0824829046386176E-3</v>
      </c>
      <c r="W219" s="257">
        <f t="shared" si="184"/>
        <v>0.18307557637944735</v>
      </c>
      <c r="X219" s="257">
        <f t="shared" si="184"/>
        <v>0.24416524459199077</v>
      </c>
      <c r="Y219" s="257">
        <f t="shared" si="184"/>
        <v>3.3416562759605729E-2</v>
      </c>
      <c r="Z219" s="257">
        <f t="shared" si="184"/>
        <v>0.15400216448695345</v>
      </c>
      <c r="AA219" s="257">
        <f t="shared" si="184"/>
        <v>2.9439202887759482E-2</v>
      </c>
      <c r="AB219" s="257">
        <f t="shared" si="184"/>
        <v>4.0824829046386341E-3</v>
      </c>
      <c r="AC219" s="257">
        <f t="shared" si="184"/>
        <v>2.6770630673681708E-2</v>
      </c>
      <c r="AD219" s="257">
        <f t="shared" si="184"/>
        <v>4.082482904638628E-3</v>
      </c>
      <c r="AE219" s="257">
        <f t="shared" si="184"/>
        <v>1.4719601443879711E-2</v>
      </c>
      <c r="AF219" s="257">
        <f t="shared" si="184"/>
        <v>4.082482904638628E-3</v>
      </c>
      <c r="AG219" s="257">
        <f t="shared" si="184"/>
        <v>4.0824829046386332E-3</v>
      </c>
      <c r="AH219" s="257">
        <f t="shared" si="184"/>
        <v>0</v>
      </c>
      <c r="AI219" s="257">
        <f t="shared" si="184"/>
        <v>2.4037033579794545E-17</v>
      </c>
      <c r="AJ219" s="257">
        <f t="shared" si="184"/>
        <v>0</v>
      </c>
      <c r="AK219" s="257">
        <f t="shared" si="184"/>
        <v>0.14445299120013633</v>
      </c>
      <c r="AL219" s="257">
        <f t="shared" si="184"/>
        <v>1.7795130420051982E-2</v>
      </c>
      <c r="AM219" s="257">
        <f t="shared" si="184"/>
        <v>1.080123449734644E-2</v>
      </c>
      <c r="AN219" s="277">
        <f t="shared" si="184"/>
        <v>7.0710678118654814E-3</v>
      </c>
      <c r="AO219" s="294"/>
      <c r="AP219" s="257" t="str">
        <f t="shared" ref="AP219:BB219" si="185">IF(ISERROR(AP218/SQRT(2)), "-", AP218/SQRT(2))</f>
        <v>-</v>
      </c>
      <c r="AQ219" s="257">
        <f t="shared" si="185"/>
        <v>16.253772382639951</v>
      </c>
      <c r="AR219" s="257">
        <f t="shared" si="185"/>
        <v>0.12247448713915896</v>
      </c>
      <c r="AS219" s="257">
        <f t="shared" si="185"/>
        <v>1.1546067151487733</v>
      </c>
      <c r="AT219" s="257">
        <f t="shared" si="185"/>
        <v>0.41679331408585096</v>
      </c>
      <c r="AU219" s="257">
        <f t="shared" si="185"/>
        <v>11.634784770964458</v>
      </c>
      <c r="AV219" s="257">
        <f t="shared" si="185"/>
        <v>47.918182526747259</v>
      </c>
      <c r="AW219" s="257" t="str">
        <f t="shared" si="185"/>
        <v>-</v>
      </c>
      <c r="AX219" s="257">
        <f t="shared" si="185"/>
        <v>0.24505101509685676</v>
      </c>
      <c r="AY219" s="257">
        <f t="shared" si="185"/>
        <v>45.88471713617367</v>
      </c>
      <c r="AZ219" s="257">
        <f t="shared" si="185"/>
        <v>2.2631394124092297</v>
      </c>
      <c r="BA219" s="257">
        <f t="shared" si="185"/>
        <v>35.176488122987301</v>
      </c>
      <c r="BB219" s="277">
        <f t="shared" si="185"/>
        <v>33.781404154751591</v>
      </c>
    </row>
    <row r="220" spans="1:54" s="254" customFormat="1">
      <c r="A220" s="256"/>
      <c r="B220" s="256"/>
      <c r="C220" s="256"/>
      <c r="D220" s="256"/>
      <c r="E220" s="255"/>
      <c r="F220" s="317"/>
      <c r="G220" s="257"/>
      <c r="H220" s="257"/>
      <c r="I220" s="257"/>
      <c r="J220" s="257"/>
      <c r="K220" s="257"/>
      <c r="L220" s="257"/>
      <c r="M220" s="257"/>
      <c r="N220" s="257"/>
      <c r="O220" s="257"/>
      <c r="P220" s="257"/>
      <c r="Q220" s="257"/>
      <c r="R220" s="257"/>
      <c r="S220" s="257"/>
      <c r="T220" s="257"/>
      <c r="U220" s="257"/>
      <c r="V220" s="257"/>
      <c r="W220" s="257"/>
      <c r="X220" s="257"/>
      <c r="Y220" s="257"/>
      <c r="Z220" s="257"/>
      <c r="AA220" s="257"/>
      <c r="AB220" s="257"/>
      <c r="AC220" s="257"/>
      <c r="AD220" s="257"/>
      <c r="AE220" s="257"/>
      <c r="AF220" s="257"/>
      <c r="AG220" s="257"/>
      <c r="AH220" s="257"/>
      <c r="AI220" s="257"/>
      <c r="AJ220" s="257"/>
      <c r="AK220" s="257"/>
      <c r="AL220" s="257"/>
      <c r="AM220" s="257"/>
      <c r="AN220" s="277"/>
      <c r="AO220" s="292"/>
      <c r="AP220" s="257"/>
      <c r="AQ220" s="257"/>
      <c r="AR220" s="257"/>
      <c r="AS220" s="257"/>
      <c r="AT220" s="257"/>
      <c r="AU220" s="257"/>
      <c r="AV220" s="257"/>
      <c r="AW220" s="257"/>
      <c r="AX220" s="257"/>
      <c r="AY220" s="257"/>
      <c r="AZ220" s="257"/>
      <c r="BA220" s="257"/>
      <c r="BB220" s="277"/>
    </row>
    <row r="221" spans="1:54" s="254" customFormat="1">
      <c r="A221" s="256" t="s">
        <v>267</v>
      </c>
      <c r="B221" s="256">
        <v>1</v>
      </c>
      <c r="C221" s="256">
        <v>1</v>
      </c>
      <c r="D221" s="256">
        <v>4</v>
      </c>
      <c r="E221" s="255" t="s">
        <v>363</v>
      </c>
      <c r="F221" s="317" t="s">
        <v>367</v>
      </c>
      <c r="G221" s="257">
        <v>0.06</v>
      </c>
      <c r="H221" s="257">
        <v>4.3499999999999996</v>
      </c>
      <c r="I221" s="257">
        <v>0.18</v>
      </c>
      <c r="J221" s="257">
        <v>0.27</v>
      </c>
      <c r="K221" s="257">
        <v>0.13</v>
      </c>
      <c r="L221" s="257">
        <v>0.26</v>
      </c>
      <c r="M221" s="257">
        <v>0.85</v>
      </c>
      <c r="N221" s="257">
        <v>0.68</v>
      </c>
      <c r="O221" s="257">
        <v>0.2</v>
      </c>
      <c r="P221" s="257">
        <v>0.35</v>
      </c>
      <c r="Q221" s="257">
        <v>0.51</v>
      </c>
      <c r="R221" s="257">
        <v>0.02</v>
      </c>
      <c r="S221" s="257">
        <v>0.06</v>
      </c>
      <c r="T221" s="257">
        <v>0.01</v>
      </c>
      <c r="U221" s="257">
        <v>0.02</v>
      </c>
      <c r="V221" s="257">
        <v>0.01</v>
      </c>
      <c r="W221" s="257">
        <v>0.88</v>
      </c>
      <c r="X221" s="257">
        <v>1.49</v>
      </c>
      <c r="Y221" s="257">
        <v>0.28999999999999998</v>
      </c>
      <c r="Z221" s="257">
        <v>1.2</v>
      </c>
      <c r="AA221" s="257">
        <v>0.27</v>
      </c>
      <c r="AB221" s="257">
        <v>0.06</v>
      </c>
      <c r="AC221" s="257">
        <v>0.24</v>
      </c>
      <c r="AD221" s="257">
        <v>0.03</v>
      </c>
      <c r="AE221" s="257">
        <v>0.14000000000000001</v>
      </c>
      <c r="AF221" s="257">
        <v>0.02</v>
      </c>
      <c r="AG221" s="257">
        <v>0.05</v>
      </c>
      <c r="AH221" s="257">
        <v>0.01</v>
      </c>
      <c r="AI221" s="257">
        <v>0.04</v>
      </c>
      <c r="AJ221" s="257">
        <v>0.01</v>
      </c>
      <c r="AK221" s="257">
        <v>0</v>
      </c>
      <c r="AL221" s="257">
        <v>0.06</v>
      </c>
      <c r="AM221" s="257">
        <v>0.02</v>
      </c>
      <c r="AN221" s="277">
        <v>0.97</v>
      </c>
      <c r="AO221" s="292"/>
      <c r="AP221" s="257" t="s">
        <v>188</v>
      </c>
      <c r="AQ221" s="257">
        <v>1.83</v>
      </c>
      <c r="AR221" s="257">
        <v>0.31</v>
      </c>
      <c r="AS221" s="257" t="s">
        <v>188</v>
      </c>
      <c r="AT221" s="257" t="s">
        <v>188</v>
      </c>
      <c r="AU221" s="257">
        <v>1.22</v>
      </c>
      <c r="AV221" s="257">
        <v>219.88</v>
      </c>
      <c r="AW221" s="257" t="s">
        <v>188</v>
      </c>
      <c r="AX221" s="257">
        <v>2.44</v>
      </c>
      <c r="AY221" s="257" t="s">
        <v>188</v>
      </c>
      <c r="AZ221" s="257">
        <v>15.57</v>
      </c>
      <c r="BA221" s="257">
        <v>6.41</v>
      </c>
      <c r="BB221" s="277">
        <v>85.2</v>
      </c>
    </row>
    <row r="222" spans="1:54" s="254" customFormat="1">
      <c r="A222" s="256" t="s">
        <v>267</v>
      </c>
      <c r="B222" s="256">
        <v>1</v>
      </c>
      <c r="C222" s="256">
        <v>2</v>
      </c>
      <c r="D222" s="256">
        <v>4</v>
      </c>
      <c r="E222" s="255" t="s">
        <v>363</v>
      </c>
      <c r="F222" s="317" t="s">
        <v>368</v>
      </c>
      <c r="G222" s="257">
        <v>0.1</v>
      </c>
      <c r="H222" s="257">
        <v>5.21</v>
      </c>
      <c r="I222" s="257">
        <v>0.18</v>
      </c>
      <c r="J222" s="257">
        <v>0.23</v>
      </c>
      <c r="K222" s="257">
        <v>0.12</v>
      </c>
      <c r="L222" s="257">
        <v>0.22</v>
      </c>
      <c r="M222" s="257">
        <v>0.77</v>
      </c>
      <c r="N222" s="257">
        <v>0.57999999999999996</v>
      </c>
      <c r="O222" s="257">
        <v>0.17</v>
      </c>
      <c r="P222" s="257">
        <v>0.28000000000000003</v>
      </c>
      <c r="Q222" s="257">
        <v>0.4</v>
      </c>
      <c r="R222" s="257">
        <v>0.03</v>
      </c>
      <c r="S222" s="257">
        <v>0.06</v>
      </c>
      <c r="T222" s="257">
        <v>0.01</v>
      </c>
      <c r="U222" s="257">
        <v>0.02</v>
      </c>
      <c r="V222" s="257">
        <v>0.01</v>
      </c>
      <c r="W222" s="257">
        <v>0.7</v>
      </c>
      <c r="X222" s="257">
        <v>1.3</v>
      </c>
      <c r="Y222" s="257">
        <v>0.23</v>
      </c>
      <c r="Z222" s="257">
        <v>0.95</v>
      </c>
      <c r="AA222" s="257">
        <v>0.22</v>
      </c>
      <c r="AB222" s="257">
        <v>0.05</v>
      </c>
      <c r="AC222" s="257">
        <v>0.19</v>
      </c>
      <c r="AD222" s="257">
        <v>0.02</v>
      </c>
      <c r="AE222" s="257">
        <v>0.12</v>
      </c>
      <c r="AF222" s="257">
        <v>0.02</v>
      </c>
      <c r="AG222" s="257">
        <v>0.04</v>
      </c>
      <c r="AH222" s="257">
        <v>0.01</v>
      </c>
      <c r="AI222" s="257">
        <v>0.04</v>
      </c>
      <c r="AJ222" s="257">
        <v>0</v>
      </c>
      <c r="AK222" s="257">
        <v>0</v>
      </c>
      <c r="AL222" s="257">
        <v>0.06</v>
      </c>
      <c r="AM222" s="257">
        <v>0.02</v>
      </c>
      <c r="AN222" s="277">
        <v>0.81</v>
      </c>
      <c r="AO222" s="292"/>
      <c r="AP222" s="257" t="s">
        <v>188</v>
      </c>
      <c r="AQ222" s="257">
        <v>2.93</v>
      </c>
      <c r="AR222" s="257">
        <v>0.59</v>
      </c>
      <c r="AS222" s="257" t="s">
        <v>188</v>
      </c>
      <c r="AT222" s="257" t="s">
        <v>188</v>
      </c>
      <c r="AU222" s="257">
        <v>1.17</v>
      </c>
      <c r="AV222" s="257">
        <v>228.12</v>
      </c>
      <c r="AW222" s="257" t="s">
        <v>188</v>
      </c>
      <c r="AX222" s="257">
        <v>2.93</v>
      </c>
      <c r="AY222" s="257" t="s">
        <v>188</v>
      </c>
      <c r="AZ222" s="257">
        <v>15.23</v>
      </c>
      <c r="BA222" s="257">
        <v>6.15</v>
      </c>
      <c r="BB222" s="277">
        <v>84.63</v>
      </c>
    </row>
    <row r="223" spans="1:54" s="231" customFormat="1">
      <c r="A223" s="259" t="s">
        <v>267</v>
      </c>
      <c r="B223" s="259">
        <v>1</v>
      </c>
      <c r="C223" s="259">
        <v>3</v>
      </c>
      <c r="D223" s="259">
        <v>4</v>
      </c>
      <c r="E223" s="258" t="s">
        <v>363</v>
      </c>
      <c r="F223" s="318" t="s">
        <v>369</v>
      </c>
      <c r="G223" s="260">
        <v>0.11</v>
      </c>
      <c r="H223" s="260">
        <v>4.18</v>
      </c>
      <c r="I223" s="260">
        <v>0.47</v>
      </c>
      <c r="J223" s="260">
        <v>0.56000000000000005</v>
      </c>
      <c r="K223" s="260">
        <v>0.2</v>
      </c>
      <c r="L223" s="260">
        <v>0.35</v>
      </c>
      <c r="M223" s="260">
        <v>0.92</v>
      </c>
      <c r="N223" s="260">
        <v>0.66</v>
      </c>
      <c r="O223" s="260">
        <v>0.23</v>
      </c>
      <c r="P223" s="260">
        <v>0.38</v>
      </c>
      <c r="Q223" s="260">
        <v>0.67</v>
      </c>
      <c r="R223" s="260">
        <v>0.03</v>
      </c>
      <c r="S223" s="260">
        <v>0.06</v>
      </c>
      <c r="T223" s="260">
        <v>0.01</v>
      </c>
      <c r="U223" s="260">
        <v>0.01</v>
      </c>
      <c r="V223" s="260">
        <v>0.01</v>
      </c>
      <c r="W223" s="260">
        <v>1.1000000000000001</v>
      </c>
      <c r="X223" s="260">
        <v>1.84</v>
      </c>
      <c r="Y223" s="260">
        <v>0.34</v>
      </c>
      <c r="Z223" s="260">
        <v>1.39</v>
      </c>
      <c r="AA223" s="260">
        <v>0.32</v>
      </c>
      <c r="AB223" s="260">
        <v>7.0000000000000007E-2</v>
      </c>
      <c r="AC223" s="260">
        <v>0.28999999999999998</v>
      </c>
      <c r="AD223" s="260">
        <v>0.04</v>
      </c>
      <c r="AE223" s="260">
        <v>0.18</v>
      </c>
      <c r="AF223" s="260">
        <v>0.03</v>
      </c>
      <c r="AG223" s="260">
        <v>7.0000000000000007E-2</v>
      </c>
      <c r="AH223" s="260">
        <v>0.01</v>
      </c>
      <c r="AI223" s="260">
        <v>0.06</v>
      </c>
      <c r="AJ223" s="260">
        <v>0.01</v>
      </c>
      <c r="AK223" s="260">
        <v>0</v>
      </c>
      <c r="AL223" s="260">
        <v>0.05</v>
      </c>
      <c r="AM223" s="260">
        <v>0.02</v>
      </c>
      <c r="AN223" s="336">
        <v>1.54</v>
      </c>
      <c r="AO223" s="319"/>
      <c r="AP223" s="260" t="s">
        <v>188</v>
      </c>
      <c r="AQ223" s="260">
        <v>2.74</v>
      </c>
      <c r="AR223" s="260">
        <v>0.3</v>
      </c>
      <c r="AS223" s="260" t="s">
        <v>188</v>
      </c>
      <c r="AT223" s="260">
        <v>3.95</v>
      </c>
      <c r="AU223" s="260">
        <v>3.04</v>
      </c>
      <c r="AV223" s="260">
        <v>315.43</v>
      </c>
      <c r="AW223" s="260" t="s">
        <v>188</v>
      </c>
      <c r="AX223" s="260">
        <v>2.13</v>
      </c>
      <c r="AY223" s="260" t="s">
        <v>188</v>
      </c>
      <c r="AZ223" s="260">
        <v>20.079999999999998</v>
      </c>
      <c r="BA223" s="260">
        <v>13.08</v>
      </c>
      <c r="BB223" s="336">
        <v>137.49</v>
      </c>
    </row>
    <row r="224" spans="1:54" s="254" customFormat="1">
      <c r="A224" s="256"/>
      <c r="B224" s="256"/>
      <c r="C224" s="256"/>
      <c r="D224" s="256"/>
      <c r="E224" s="255"/>
      <c r="F224" s="320" t="s">
        <v>183</v>
      </c>
      <c r="G224" s="261">
        <f>IF(ISERROR(AVERAGE(G221:G223)), "DL", AVERAGE(G221:G223))</f>
        <v>9.0000000000000011E-2</v>
      </c>
      <c r="H224" s="261">
        <f t="shared" ref="H224:AN224" si="186">IF(ISERROR(AVERAGE(H221:H223)), "DL", AVERAGE(H221:H223))</f>
        <v>4.5799999999999992</v>
      </c>
      <c r="I224" s="261">
        <f t="shared" si="186"/>
        <v>0.27666666666666667</v>
      </c>
      <c r="J224" s="261">
        <f t="shared" si="186"/>
        <v>0.35333333333333333</v>
      </c>
      <c r="K224" s="261">
        <f t="shared" si="186"/>
        <v>0.15</v>
      </c>
      <c r="L224" s="261">
        <f t="shared" si="186"/>
        <v>0.27666666666666667</v>
      </c>
      <c r="M224" s="261">
        <f t="shared" si="186"/>
        <v>0.84666666666666668</v>
      </c>
      <c r="N224" s="261">
        <f t="shared" si="186"/>
        <v>0.64</v>
      </c>
      <c r="O224" s="261">
        <f t="shared" si="186"/>
        <v>0.19999999999999998</v>
      </c>
      <c r="P224" s="261">
        <f t="shared" si="186"/>
        <v>0.33666666666666667</v>
      </c>
      <c r="Q224" s="261">
        <f t="shared" si="186"/>
        <v>0.52666666666666673</v>
      </c>
      <c r="R224" s="261">
        <f t="shared" si="186"/>
        <v>2.6666666666666668E-2</v>
      </c>
      <c r="S224" s="261">
        <f t="shared" si="186"/>
        <v>0.06</v>
      </c>
      <c r="T224" s="261">
        <f t="shared" si="186"/>
        <v>0.01</v>
      </c>
      <c r="U224" s="261">
        <f t="shared" si="186"/>
        <v>1.6666666666666666E-2</v>
      </c>
      <c r="V224" s="261">
        <f t="shared" si="186"/>
        <v>0.01</v>
      </c>
      <c r="W224" s="261">
        <f t="shared" si="186"/>
        <v>0.89333333333333342</v>
      </c>
      <c r="X224" s="261">
        <f t="shared" si="186"/>
        <v>1.5433333333333332</v>
      </c>
      <c r="Y224" s="261">
        <f t="shared" si="186"/>
        <v>0.28666666666666668</v>
      </c>
      <c r="Z224" s="261">
        <f t="shared" si="186"/>
        <v>1.18</v>
      </c>
      <c r="AA224" s="261">
        <f t="shared" si="186"/>
        <v>0.27</v>
      </c>
      <c r="AB224" s="261">
        <f t="shared" si="186"/>
        <v>0.06</v>
      </c>
      <c r="AC224" s="261">
        <f t="shared" si="186"/>
        <v>0.24</v>
      </c>
      <c r="AD224" s="261">
        <f t="shared" si="186"/>
        <v>0.03</v>
      </c>
      <c r="AE224" s="261">
        <f t="shared" si="186"/>
        <v>0.14666666666666667</v>
      </c>
      <c r="AF224" s="261">
        <f t="shared" si="186"/>
        <v>2.3333333333333334E-2</v>
      </c>
      <c r="AG224" s="261">
        <f t="shared" si="186"/>
        <v>5.3333333333333337E-2</v>
      </c>
      <c r="AH224" s="261">
        <f t="shared" si="186"/>
        <v>0.01</v>
      </c>
      <c r="AI224" s="261">
        <f t="shared" si="186"/>
        <v>4.6666666666666669E-2</v>
      </c>
      <c r="AJ224" s="261">
        <f t="shared" si="186"/>
        <v>6.6666666666666671E-3</v>
      </c>
      <c r="AK224" s="261">
        <f t="shared" si="186"/>
        <v>0</v>
      </c>
      <c r="AL224" s="261">
        <f t="shared" si="186"/>
        <v>5.6666666666666664E-2</v>
      </c>
      <c r="AM224" s="261">
        <f t="shared" si="186"/>
        <v>0.02</v>
      </c>
      <c r="AN224" s="276">
        <f t="shared" si="186"/>
        <v>1.1066666666666667</v>
      </c>
      <c r="AO224" s="293"/>
      <c r="AP224" s="261" t="str">
        <f t="shared" ref="AP224:BB224" si="187">IF(ISERROR(AVERAGE(AP221:AP223)), "DL", AVERAGE(AP221:AP223))</f>
        <v>DL</v>
      </c>
      <c r="AQ224" s="261">
        <f t="shared" si="187"/>
        <v>2.5</v>
      </c>
      <c r="AR224" s="261">
        <f t="shared" si="187"/>
        <v>0.39999999999999997</v>
      </c>
      <c r="AS224" s="261" t="str">
        <f t="shared" si="187"/>
        <v>DL</v>
      </c>
      <c r="AT224" s="261">
        <f t="shared" si="187"/>
        <v>3.95</v>
      </c>
      <c r="AU224" s="261">
        <f t="shared" si="187"/>
        <v>1.8099999999999998</v>
      </c>
      <c r="AV224" s="261">
        <f t="shared" si="187"/>
        <v>254.47666666666669</v>
      </c>
      <c r="AW224" s="261" t="str">
        <f t="shared" si="187"/>
        <v>DL</v>
      </c>
      <c r="AX224" s="261">
        <f t="shared" si="187"/>
        <v>2.5</v>
      </c>
      <c r="AY224" s="261" t="str">
        <f t="shared" si="187"/>
        <v>DL</v>
      </c>
      <c r="AZ224" s="261">
        <f t="shared" si="187"/>
        <v>16.959999999999997</v>
      </c>
      <c r="BA224" s="261">
        <f t="shared" si="187"/>
        <v>8.5466666666666669</v>
      </c>
      <c r="BB224" s="276">
        <f t="shared" si="187"/>
        <v>102.44</v>
      </c>
    </row>
    <row r="225" spans="1:54" s="254" customFormat="1">
      <c r="A225" s="256"/>
      <c r="B225" s="256"/>
      <c r="C225" s="256"/>
      <c r="D225" s="256"/>
      <c r="E225" s="255"/>
      <c r="F225" s="321" t="s">
        <v>184</v>
      </c>
      <c r="G225" s="257">
        <f>IF(ISERROR(STDEV(G221:G223)), "-", STDEV(G221:G223))</f>
        <v>2.645751311064589E-2</v>
      </c>
      <c r="H225" s="257">
        <f t="shared" ref="H225:AN225" si="188">IF(ISERROR(STDEV(H221:H223)), "-", STDEV(H221:H223))</f>
        <v>0.55217750769114105</v>
      </c>
      <c r="I225" s="257">
        <f t="shared" si="188"/>
        <v>0.1674315780649914</v>
      </c>
      <c r="J225" s="257">
        <f t="shared" si="188"/>
        <v>0.18009256878986801</v>
      </c>
      <c r="K225" s="257">
        <f t="shared" si="188"/>
        <v>4.3588989435406726E-2</v>
      </c>
      <c r="L225" s="257">
        <f t="shared" si="188"/>
        <v>6.658328118479391E-2</v>
      </c>
      <c r="M225" s="257">
        <f t="shared" si="188"/>
        <v>7.5055534994651354E-2</v>
      </c>
      <c r="N225" s="257">
        <f t="shared" si="188"/>
        <v>5.2915026221291864E-2</v>
      </c>
      <c r="O225" s="257">
        <f t="shared" si="188"/>
        <v>3.0000000000000197E-2</v>
      </c>
      <c r="P225" s="257">
        <f t="shared" si="188"/>
        <v>5.1316014394468722E-2</v>
      </c>
      <c r="Q225" s="257">
        <f t="shared" si="188"/>
        <v>0.13576941236277523</v>
      </c>
      <c r="R225" s="257">
        <f t="shared" si="188"/>
        <v>5.7735026918962398E-3</v>
      </c>
      <c r="S225" s="257">
        <f t="shared" si="188"/>
        <v>0</v>
      </c>
      <c r="T225" s="257">
        <f t="shared" si="188"/>
        <v>0</v>
      </c>
      <c r="U225" s="257">
        <f t="shared" si="188"/>
        <v>5.7735026918962545E-3</v>
      </c>
      <c r="V225" s="257">
        <f t="shared" si="188"/>
        <v>0</v>
      </c>
      <c r="W225" s="257">
        <f t="shared" si="188"/>
        <v>0.20033305601755574</v>
      </c>
      <c r="X225" s="257">
        <f t="shared" si="188"/>
        <v>0.27392213005402416</v>
      </c>
      <c r="Y225" s="257">
        <f t="shared" si="188"/>
        <v>5.507570547286101E-2</v>
      </c>
      <c r="Z225" s="257">
        <f t="shared" si="188"/>
        <v>0.22068076490713853</v>
      </c>
      <c r="AA225" s="257">
        <f t="shared" si="188"/>
        <v>4.9999999999999885E-2</v>
      </c>
      <c r="AB225" s="257">
        <f t="shared" si="188"/>
        <v>1.0000000000000056E-2</v>
      </c>
      <c r="AC225" s="257">
        <f t="shared" si="188"/>
        <v>5.0000000000000162E-2</v>
      </c>
      <c r="AD225" s="257">
        <f t="shared" si="188"/>
        <v>1.0000000000000002E-2</v>
      </c>
      <c r="AE225" s="257">
        <f t="shared" si="188"/>
        <v>3.0550504633038954E-2</v>
      </c>
      <c r="AF225" s="257">
        <f t="shared" si="188"/>
        <v>5.7735026918962493E-3</v>
      </c>
      <c r="AG225" s="257">
        <f t="shared" si="188"/>
        <v>1.5275252316519477E-2</v>
      </c>
      <c r="AH225" s="257">
        <f t="shared" si="188"/>
        <v>0</v>
      </c>
      <c r="AI225" s="257">
        <f t="shared" si="188"/>
        <v>1.1547005383792499E-2</v>
      </c>
      <c r="AJ225" s="257">
        <f t="shared" si="188"/>
        <v>5.773502691896258E-3</v>
      </c>
      <c r="AK225" s="257">
        <f t="shared" si="188"/>
        <v>0</v>
      </c>
      <c r="AL225" s="257">
        <f t="shared" si="188"/>
        <v>5.7735026918962545E-3</v>
      </c>
      <c r="AM225" s="257">
        <f t="shared" si="188"/>
        <v>0</v>
      </c>
      <c r="AN225" s="277">
        <f t="shared" si="188"/>
        <v>0.38370995990895662</v>
      </c>
      <c r="AO225" s="294"/>
      <c r="AP225" s="257" t="str">
        <f t="shared" ref="AP225:BB225" si="189">IF(ISERROR(STDEV(AP221:AP223)), "-", STDEV(AP221:AP223))</f>
        <v>-</v>
      </c>
      <c r="AQ225" s="257">
        <f t="shared" si="189"/>
        <v>0.58796258384356459</v>
      </c>
      <c r="AR225" s="257">
        <f t="shared" si="189"/>
        <v>0.16462077633154332</v>
      </c>
      <c r="AS225" s="257" t="str">
        <f t="shared" si="189"/>
        <v>-</v>
      </c>
      <c r="AT225" s="257" t="str">
        <f t="shared" si="189"/>
        <v>-</v>
      </c>
      <c r="AU225" s="257">
        <f t="shared" si="189"/>
        <v>1.0655045753069299</v>
      </c>
      <c r="AV225" s="257">
        <f t="shared" si="189"/>
        <v>52.947672596001055</v>
      </c>
      <c r="AW225" s="257" t="str">
        <f t="shared" si="189"/>
        <v>-</v>
      </c>
      <c r="AX225" s="257">
        <f t="shared" si="189"/>
        <v>0.40336088060197528</v>
      </c>
      <c r="AY225" s="257" t="str">
        <f t="shared" si="189"/>
        <v>-</v>
      </c>
      <c r="AZ225" s="257">
        <f t="shared" si="189"/>
        <v>2.7073418698051523</v>
      </c>
      <c r="BA225" s="257">
        <f t="shared" si="189"/>
        <v>3.9281335686727017</v>
      </c>
      <c r="BB225" s="277">
        <f t="shared" si="189"/>
        <v>30.355528326813911</v>
      </c>
    </row>
    <row r="226" spans="1:54" s="254" customFormat="1">
      <c r="A226" s="256"/>
      <c r="B226" s="256"/>
      <c r="C226" s="256"/>
      <c r="D226" s="256"/>
      <c r="E226" s="255"/>
      <c r="F226" s="321" t="s">
        <v>186</v>
      </c>
      <c r="G226" s="257">
        <f>IF(ISERROR(G225/SQRT(2)), "-", G225/SQRT(2))</f>
        <v>1.8708286933869694E-2</v>
      </c>
      <c r="H226" s="257">
        <f t="shared" ref="H226:AN226" si="190">IF(ISERROR(H225/SQRT(2)), "-", H225/SQRT(2))</f>
        <v>0.39044846010709283</v>
      </c>
      <c r="I226" s="257">
        <f t="shared" si="190"/>
        <v>0.11839200423452022</v>
      </c>
      <c r="J226" s="257">
        <f t="shared" si="190"/>
        <v>0.12734467663262045</v>
      </c>
      <c r="K226" s="257">
        <f t="shared" si="190"/>
        <v>3.0822070014844872E-2</v>
      </c>
      <c r="L226" s="257">
        <f t="shared" si="190"/>
        <v>4.7081489639418432E-2</v>
      </c>
      <c r="M226" s="257">
        <f t="shared" si="190"/>
        <v>5.307227776030219E-2</v>
      </c>
      <c r="N226" s="257">
        <f t="shared" si="190"/>
        <v>3.7416573867739451E-2</v>
      </c>
      <c r="O226" s="257">
        <f t="shared" si="190"/>
        <v>2.1213203435596562E-2</v>
      </c>
      <c r="P226" s="257">
        <f t="shared" si="190"/>
        <v>3.6285901761795317E-2</v>
      </c>
      <c r="Q226" s="257">
        <f t="shared" si="190"/>
        <v>9.6003472159431044E-2</v>
      </c>
      <c r="R226" s="257">
        <f t="shared" si="190"/>
        <v>4.0824829046386176E-3</v>
      </c>
      <c r="S226" s="257">
        <f t="shared" si="190"/>
        <v>0</v>
      </c>
      <c r="T226" s="257">
        <f t="shared" si="190"/>
        <v>0</v>
      </c>
      <c r="U226" s="257">
        <f t="shared" si="190"/>
        <v>4.082482904638628E-3</v>
      </c>
      <c r="V226" s="257">
        <f t="shared" si="190"/>
        <v>0</v>
      </c>
      <c r="W226" s="257">
        <f t="shared" si="190"/>
        <v>0.14165686240583814</v>
      </c>
      <c r="X226" s="257">
        <f t="shared" si="190"/>
        <v>0.19369219567826387</v>
      </c>
      <c r="Y226" s="257">
        <f t="shared" si="190"/>
        <v>3.8944404818493067E-2</v>
      </c>
      <c r="Z226" s="257">
        <f t="shared" si="190"/>
        <v>0.15604486534327194</v>
      </c>
      <c r="AA226" s="257">
        <f t="shared" si="190"/>
        <v>3.5355339059327293E-2</v>
      </c>
      <c r="AB226" s="257">
        <f t="shared" si="190"/>
        <v>7.0710678118655144E-3</v>
      </c>
      <c r="AC226" s="257">
        <f t="shared" si="190"/>
        <v>3.5355339059327487E-2</v>
      </c>
      <c r="AD226" s="257">
        <f t="shared" si="190"/>
        <v>7.0710678118654762E-3</v>
      </c>
      <c r="AE226" s="257">
        <f t="shared" si="190"/>
        <v>2.160246899469288E-2</v>
      </c>
      <c r="AF226" s="257">
        <f t="shared" si="190"/>
        <v>4.0824829046386237E-3</v>
      </c>
      <c r="AG226" s="257">
        <f t="shared" si="190"/>
        <v>1.080123449734644E-2</v>
      </c>
      <c r="AH226" s="257">
        <f t="shared" si="190"/>
        <v>0</v>
      </c>
      <c r="AI226" s="257">
        <f t="shared" si="190"/>
        <v>8.1649658092772474E-3</v>
      </c>
      <c r="AJ226" s="257">
        <f t="shared" si="190"/>
        <v>4.0824829046386298E-3</v>
      </c>
      <c r="AK226" s="257">
        <f t="shared" si="190"/>
        <v>0</v>
      </c>
      <c r="AL226" s="257">
        <f t="shared" si="190"/>
        <v>4.082482904638628E-3</v>
      </c>
      <c r="AM226" s="257">
        <f t="shared" si="190"/>
        <v>0</v>
      </c>
      <c r="AN226" s="277">
        <f t="shared" si="190"/>
        <v>0.27132391466044148</v>
      </c>
      <c r="AO226" s="294"/>
      <c r="AP226" s="257" t="str">
        <f t="shared" ref="AP226:BB226" si="191">IF(ISERROR(AP225/SQRT(2)), "-", AP225/SQRT(2))</f>
        <v>-</v>
      </c>
      <c r="AQ226" s="257">
        <f t="shared" si="191"/>
        <v>0.41575233011974849</v>
      </c>
      <c r="AR226" s="257">
        <f t="shared" si="191"/>
        <v>0.11640446726822817</v>
      </c>
      <c r="AS226" s="257" t="str">
        <f t="shared" si="191"/>
        <v>-</v>
      </c>
      <c r="AT226" s="257" t="str">
        <f t="shared" si="191"/>
        <v>-</v>
      </c>
      <c r="AU226" s="257">
        <f t="shared" si="191"/>
        <v>0.75342551058482243</v>
      </c>
      <c r="AV226" s="257">
        <f t="shared" si="191"/>
        <v>37.439658340677475</v>
      </c>
      <c r="AW226" s="257" t="str">
        <f t="shared" si="191"/>
        <v>-</v>
      </c>
      <c r="AX226" s="257">
        <f t="shared" si="191"/>
        <v>0.28521921393903404</v>
      </c>
      <c r="AY226" s="257" t="str">
        <f t="shared" si="191"/>
        <v>-</v>
      </c>
      <c r="AZ226" s="257">
        <f t="shared" si="191"/>
        <v>1.9143797951294901</v>
      </c>
      <c r="BA226" s="257">
        <f t="shared" si="191"/>
        <v>2.7776098838149799</v>
      </c>
      <c r="BB226" s="277">
        <f t="shared" si="191"/>
        <v>21.464599926390449</v>
      </c>
    </row>
    <row r="227" spans="1:54" s="254" customFormat="1">
      <c r="A227" s="256"/>
      <c r="B227" s="256"/>
      <c r="C227" s="256"/>
      <c r="D227" s="256"/>
      <c r="E227" s="255"/>
      <c r="F227" s="317"/>
      <c r="G227" s="257"/>
      <c r="H227" s="257"/>
      <c r="I227" s="257"/>
      <c r="J227" s="257"/>
      <c r="K227" s="257"/>
      <c r="L227" s="257"/>
      <c r="M227" s="257"/>
      <c r="N227" s="257"/>
      <c r="O227" s="257"/>
      <c r="P227" s="257"/>
      <c r="Q227" s="257"/>
      <c r="R227" s="257"/>
      <c r="S227" s="257"/>
      <c r="T227" s="257"/>
      <c r="U227" s="257"/>
      <c r="V227" s="257"/>
      <c r="W227" s="257"/>
      <c r="X227" s="257"/>
      <c r="Y227" s="257"/>
      <c r="Z227" s="257"/>
      <c r="AA227" s="257"/>
      <c r="AB227" s="257"/>
      <c r="AC227" s="257"/>
      <c r="AD227" s="257"/>
      <c r="AE227" s="257"/>
      <c r="AF227" s="257"/>
      <c r="AG227" s="257"/>
      <c r="AH227" s="257"/>
      <c r="AI227" s="257"/>
      <c r="AJ227" s="257"/>
      <c r="AK227" s="257"/>
      <c r="AL227" s="257"/>
      <c r="AM227" s="257"/>
      <c r="AN227" s="277"/>
      <c r="AO227" s="292"/>
      <c r="AP227" s="257"/>
      <c r="AQ227" s="257"/>
      <c r="AR227" s="257"/>
      <c r="AS227" s="257"/>
      <c r="AT227" s="257"/>
      <c r="AU227" s="257"/>
      <c r="AV227" s="257"/>
      <c r="AW227" s="257"/>
      <c r="AX227" s="257"/>
      <c r="AY227" s="257"/>
      <c r="AZ227" s="257"/>
      <c r="BA227" s="257"/>
      <c r="BB227" s="277"/>
    </row>
    <row r="228" spans="1:54" s="254" customFormat="1">
      <c r="A228" s="256" t="s">
        <v>271</v>
      </c>
      <c r="B228" s="256">
        <v>2</v>
      </c>
      <c r="C228" s="256">
        <v>1</v>
      </c>
      <c r="D228" s="256">
        <v>4</v>
      </c>
      <c r="E228" s="255" t="s">
        <v>363</v>
      </c>
      <c r="F228" s="317" t="s">
        <v>370</v>
      </c>
      <c r="G228" s="257">
        <v>0.02</v>
      </c>
      <c r="H228" s="257">
        <v>2.61</v>
      </c>
      <c r="I228" s="257">
        <v>0.12</v>
      </c>
      <c r="J228" s="257">
        <v>0.27</v>
      </c>
      <c r="K228" s="257">
        <v>0.25</v>
      </c>
      <c r="L228" s="257">
        <v>1</v>
      </c>
      <c r="M228" s="257">
        <v>1.61</v>
      </c>
      <c r="N228" s="257">
        <v>1.79</v>
      </c>
      <c r="O228" s="257">
        <v>0.59</v>
      </c>
      <c r="P228" s="257">
        <v>1.06</v>
      </c>
      <c r="Q228" s="257">
        <v>2.86</v>
      </c>
      <c r="R228" s="257">
        <v>0.01</v>
      </c>
      <c r="S228" s="257">
        <v>0.04</v>
      </c>
      <c r="T228" s="257">
        <v>0.01</v>
      </c>
      <c r="U228" s="257">
        <v>0.02</v>
      </c>
      <c r="V228" s="257">
        <v>0.01</v>
      </c>
      <c r="W228" s="257">
        <v>2.11</v>
      </c>
      <c r="X228" s="257">
        <v>4.42</v>
      </c>
      <c r="Y228" s="257">
        <v>0.83</v>
      </c>
      <c r="Z228" s="257">
        <v>3.74</v>
      </c>
      <c r="AA228" s="257">
        <v>0.87</v>
      </c>
      <c r="AB228" s="257">
        <v>0.19</v>
      </c>
      <c r="AC228" s="257">
        <v>0.83</v>
      </c>
      <c r="AD228" s="257">
        <v>0.11</v>
      </c>
      <c r="AE228" s="257">
        <v>0.6</v>
      </c>
      <c r="AF228" s="257">
        <v>0.11</v>
      </c>
      <c r="AG228" s="257">
        <v>0.28000000000000003</v>
      </c>
      <c r="AH228" s="257">
        <v>0.04</v>
      </c>
      <c r="AI228" s="257">
        <v>0.22</v>
      </c>
      <c r="AJ228" s="257">
        <v>0.03</v>
      </c>
      <c r="AK228" s="257">
        <v>0</v>
      </c>
      <c r="AL228" s="257">
        <v>0.05</v>
      </c>
      <c r="AM228" s="257">
        <v>0.02</v>
      </c>
      <c r="AN228" s="277">
        <v>0.76</v>
      </c>
      <c r="AO228" s="292"/>
      <c r="AP228" s="257" t="s">
        <v>188</v>
      </c>
      <c r="AQ228" s="257">
        <v>8.85</v>
      </c>
      <c r="AR228" s="257">
        <v>0.61</v>
      </c>
      <c r="AS228" s="257">
        <v>0</v>
      </c>
      <c r="AT228" s="257">
        <v>0.61</v>
      </c>
      <c r="AU228" s="257">
        <v>248.15</v>
      </c>
      <c r="AV228" s="257">
        <v>158.11000000000001</v>
      </c>
      <c r="AW228" s="257" t="s">
        <v>188</v>
      </c>
      <c r="AX228" s="257">
        <v>0</v>
      </c>
      <c r="AY228" s="257">
        <v>511.57</v>
      </c>
      <c r="AZ228" s="257">
        <v>18.920000000000002</v>
      </c>
      <c r="BA228" s="257">
        <v>6.1</v>
      </c>
      <c r="BB228" s="277">
        <v>139.19</v>
      </c>
    </row>
    <row r="229" spans="1:54" s="254" customFormat="1">
      <c r="A229" s="256" t="s">
        <v>271</v>
      </c>
      <c r="B229" s="256">
        <v>2</v>
      </c>
      <c r="C229" s="256">
        <v>2</v>
      </c>
      <c r="D229" s="256">
        <v>4</v>
      </c>
      <c r="E229" s="255" t="s">
        <v>363</v>
      </c>
      <c r="F229" s="317" t="s">
        <v>371</v>
      </c>
      <c r="G229" s="257">
        <v>0.03</v>
      </c>
      <c r="H229" s="257">
        <v>2.23</v>
      </c>
      <c r="I229" s="257">
        <v>0.1</v>
      </c>
      <c r="J229" s="257">
        <v>0.27</v>
      </c>
      <c r="K229" s="257">
        <v>0.28999999999999998</v>
      </c>
      <c r="L229" s="257">
        <v>1.04</v>
      </c>
      <c r="M229" s="257">
        <v>1.59</v>
      </c>
      <c r="N229" s="257">
        <v>1.75</v>
      </c>
      <c r="O229" s="257">
        <v>0.47</v>
      </c>
      <c r="P229" s="257">
        <v>0.91</v>
      </c>
      <c r="Q229" s="257">
        <v>2.31</v>
      </c>
      <c r="R229" s="257">
        <v>0.01</v>
      </c>
      <c r="S229" s="257">
        <v>0.04</v>
      </c>
      <c r="T229" s="257">
        <v>0.01</v>
      </c>
      <c r="U229" s="257">
        <v>0.01</v>
      </c>
      <c r="V229" s="257">
        <v>0</v>
      </c>
      <c r="W229" s="257">
        <v>1.53</v>
      </c>
      <c r="X229" s="257">
        <v>3.46</v>
      </c>
      <c r="Y229" s="257">
        <v>0.67</v>
      </c>
      <c r="Z229" s="257">
        <v>3.09</v>
      </c>
      <c r="AA229" s="257">
        <v>0.74</v>
      </c>
      <c r="AB229" s="257">
        <v>0.16</v>
      </c>
      <c r="AC229" s="257">
        <v>0.71</v>
      </c>
      <c r="AD229" s="257">
        <v>0.1</v>
      </c>
      <c r="AE229" s="257">
        <v>0.5</v>
      </c>
      <c r="AF229" s="257">
        <v>0.09</v>
      </c>
      <c r="AG229" s="257">
        <v>0.23</v>
      </c>
      <c r="AH229" s="257">
        <v>0.03</v>
      </c>
      <c r="AI229" s="257">
        <v>0.19</v>
      </c>
      <c r="AJ229" s="257">
        <v>0.03</v>
      </c>
      <c r="AK229" s="257">
        <v>0</v>
      </c>
      <c r="AL229" s="257">
        <v>0.05</v>
      </c>
      <c r="AM229" s="257">
        <v>0.01</v>
      </c>
      <c r="AN229" s="277">
        <v>0.75</v>
      </c>
      <c r="AO229" s="292"/>
      <c r="AP229" s="257" t="s">
        <v>188</v>
      </c>
      <c r="AQ229" s="257">
        <v>10.050000000000001</v>
      </c>
      <c r="AR229" s="257">
        <v>0.3</v>
      </c>
      <c r="AS229" s="257">
        <v>0</v>
      </c>
      <c r="AT229" s="257">
        <v>0.61</v>
      </c>
      <c r="AU229" s="257">
        <v>238.07</v>
      </c>
      <c r="AV229" s="257">
        <v>130.6</v>
      </c>
      <c r="AW229" s="257" t="s">
        <v>188</v>
      </c>
      <c r="AX229" s="257" t="s">
        <v>188</v>
      </c>
      <c r="AY229" s="257">
        <v>474.3</v>
      </c>
      <c r="AZ229" s="257">
        <v>14.31</v>
      </c>
      <c r="BA229" s="257">
        <v>4.87</v>
      </c>
      <c r="BB229" s="277">
        <v>125.12</v>
      </c>
    </row>
    <row r="230" spans="1:54" s="231" customFormat="1">
      <c r="A230" s="259" t="s">
        <v>271</v>
      </c>
      <c r="B230" s="259">
        <v>2</v>
      </c>
      <c r="C230" s="259">
        <v>3</v>
      </c>
      <c r="D230" s="259">
        <v>4</v>
      </c>
      <c r="E230" s="258" t="s">
        <v>363</v>
      </c>
      <c r="F230" s="318" t="s">
        <v>372</v>
      </c>
      <c r="G230" s="260">
        <v>7.0000000000000007E-2</v>
      </c>
      <c r="H230" s="260">
        <v>2.5499999999999998</v>
      </c>
      <c r="I230" s="260">
        <v>0.41</v>
      </c>
      <c r="J230" s="260">
        <v>1.89</v>
      </c>
      <c r="K230" s="260">
        <v>0.66</v>
      </c>
      <c r="L230" s="260">
        <v>2.15</v>
      </c>
      <c r="M230" s="260">
        <v>2.9</v>
      </c>
      <c r="N230" s="260">
        <v>3.26</v>
      </c>
      <c r="O230" s="260">
        <v>0.82</v>
      </c>
      <c r="P230" s="260">
        <v>1.54</v>
      </c>
      <c r="Q230" s="260">
        <v>4.25</v>
      </c>
      <c r="R230" s="260">
        <v>0</v>
      </c>
      <c r="S230" s="260">
        <v>0.03</v>
      </c>
      <c r="T230" s="260">
        <v>0.01</v>
      </c>
      <c r="U230" s="260">
        <v>0.02</v>
      </c>
      <c r="V230" s="260">
        <v>0</v>
      </c>
      <c r="W230" s="260">
        <v>3.32</v>
      </c>
      <c r="X230" s="260">
        <v>6.2</v>
      </c>
      <c r="Y230" s="260">
        <v>1.19</v>
      </c>
      <c r="Z230" s="260">
        <v>5.23</v>
      </c>
      <c r="AA230" s="260">
        <v>1.18</v>
      </c>
      <c r="AB230" s="260">
        <v>0.26</v>
      </c>
      <c r="AC230" s="260">
        <v>1.1599999999999999</v>
      </c>
      <c r="AD230" s="260">
        <v>0.16</v>
      </c>
      <c r="AE230" s="260">
        <v>0.85</v>
      </c>
      <c r="AF230" s="260">
        <v>0.16</v>
      </c>
      <c r="AG230" s="260">
        <v>0.4</v>
      </c>
      <c r="AH230" s="260">
        <v>0.05</v>
      </c>
      <c r="AI230" s="260">
        <v>0.32</v>
      </c>
      <c r="AJ230" s="260">
        <v>0.05</v>
      </c>
      <c r="AK230" s="260">
        <v>0</v>
      </c>
      <c r="AL230" s="260">
        <v>0.05</v>
      </c>
      <c r="AM230" s="260">
        <v>0.01</v>
      </c>
      <c r="AN230" s="336">
        <v>1.45</v>
      </c>
      <c r="AO230" s="319"/>
      <c r="AP230" s="260" t="s">
        <v>188</v>
      </c>
      <c r="AQ230" s="260">
        <v>13.21</v>
      </c>
      <c r="AR230" s="260">
        <v>0.3</v>
      </c>
      <c r="AS230" s="260">
        <v>0.3</v>
      </c>
      <c r="AT230" s="260">
        <v>1.5</v>
      </c>
      <c r="AU230" s="260">
        <v>178.06</v>
      </c>
      <c r="AV230" s="260">
        <v>186.16</v>
      </c>
      <c r="AW230" s="260" t="s">
        <v>188</v>
      </c>
      <c r="AX230" s="260" t="s">
        <v>188</v>
      </c>
      <c r="AY230" s="260">
        <v>474.71</v>
      </c>
      <c r="AZ230" s="260">
        <v>18.32</v>
      </c>
      <c r="BA230" s="260">
        <v>8.41</v>
      </c>
      <c r="BB230" s="336">
        <v>187.36</v>
      </c>
    </row>
    <row r="231" spans="1:54" s="254" customFormat="1">
      <c r="A231" s="256"/>
      <c r="B231" s="256"/>
      <c r="C231" s="256"/>
      <c r="D231" s="256"/>
      <c r="E231" s="255"/>
      <c r="F231" s="320" t="s">
        <v>183</v>
      </c>
      <c r="G231" s="261">
        <f>IF(ISERROR(AVERAGE(G228:G230)), "DL", AVERAGE(G228:G230))</f>
        <v>0.04</v>
      </c>
      <c r="H231" s="261">
        <f t="shared" ref="H231:AN231" si="192">IF(ISERROR(AVERAGE(H228:H230)), "DL", AVERAGE(H228:H230))</f>
        <v>2.4633333333333334</v>
      </c>
      <c r="I231" s="261">
        <f t="shared" si="192"/>
        <v>0.21</v>
      </c>
      <c r="J231" s="261">
        <f t="shared" si="192"/>
        <v>0.80999999999999994</v>
      </c>
      <c r="K231" s="261">
        <f t="shared" si="192"/>
        <v>0.40000000000000008</v>
      </c>
      <c r="L231" s="261">
        <f t="shared" si="192"/>
        <v>1.3966666666666665</v>
      </c>
      <c r="M231" s="261">
        <f t="shared" si="192"/>
        <v>2.0333333333333332</v>
      </c>
      <c r="N231" s="261">
        <f t="shared" si="192"/>
        <v>2.2666666666666666</v>
      </c>
      <c r="O231" s="261">
        <f t="shared" si="192"/>
        <v>0.62666666666666659</v>
      </c>
      <c r="P231" s="261">
        <f t="shared" si="192"/>
        <v>1.1700000000000002</v>
      </c>
      <c r="Q231" s="261">
        <f t="shared" si="192"/>
        <v>3.14</v>
      </c>
      <c r="R231" s="261">
        <f t="shared" si="192"/>
        <v>6.6666666666666671E-3</v>
      </c>
      <c r="S231" s="261">
        <f t="shared" si="192"/>
        <v>3.6666666666666667E-2</v>
      </c>
      <c r="T231" s="261">
        <f t="shared" si="192"/>
        <v>0.01</v>
      </c>
      <c r="U231" s="261">
        <f t="shared" si="192"/>
        <v>1.6666666666666666E-2</v>
      </c>
      <c r="V231" s="261">
        <f t="shared" si="192"/>
        <v>3.3333333333333335E-3</v>
      </c>
      <c r="W231" s="261">
        <f t="shared" si="192"/>
        <v>2.3199999999999998</v>
      </c>
      <c r="X231" s="261">
        <f t="shared" si="192"/>
        <v>4.6933333333333334</v>
      </c>
      <c r="Y231" s="261">
        <f t="shared" si="192"/>
        <v>0.89666666666666661</v>
      </c>
      <c r="Z231" s="261">
        <f t="shared" si="192"/>
        <v>4.0200000000000005</v>
      </c>
      <c r="AA231" s="261">
        <f t="shared" si="192"/>
        <v>0.93</v>
      </c>
      <c r="AB231" s="261">
        <f t="shared" si="192"/>
        <v>0.20333333333333334</v>
      </c>
      <c r="AC231" s="261">
        <f t="shared" si="192"/>
        <v>0.9</v>
      </c>
      <c r="AD231" s="261">
        <f t="shared" si="192"/>
        <v>0.12333333333333334</v>
      </c>
      <c r="AE231" s="261">
        <f t="shared" si="192"/>
        <v>0.65</v>
      </c>
      <c r="AF231" s="261">
        <f t="shared" si="192"/>
        <v>0.12</v>
      </c>
      <c r="AG231" s="261">
        <f t="shared" si="192"/>
        <v>0.30333333333333334</v>
      </c>
      <c r="AH231" s="261">
        <f t="shared" si="192"/>
        <v>0.04</v>
      </c>
      <c r="AI231" s="261">
        <f t="shared" si="192"/>
        <v>0.24333333333333332</v>
      </c>
      <c r="AJ231" s="261">
        <f t="shared" si="192"/>
        <v>3.6666666666666667E-2</v>
      </c>
      <c r="AK231" s="261">
        <f t="shared" si="192"/>
        <v>0</v>
      </c>
      <c r="AL231" s="261">
        <f t="shared" si="192"/>
        <v>5.000000000000001E-2</v>
      </c>
      <c r="AM231" s="261">
        <f t="shared" si="192"/>
        <v>1.3333333333333334E-2</v>
      </c>
      <c r="AN231" s="276">
        <f t="shared" si="192"/>
        <v>0.98666666666666669</v>
      </c>
      <c r="AO231" s="293"/>
      <c r="AP231" s="261" t="str">
        <f t="shared" ref="AP231:BB231" si="193">IF(ISERROR(AVERAGE(AP228:AP230)), "DL", AVERAGE(AP228:AP230))</f>
        <v>DL</v>
      </c>
      <c r="AQ231" s="261">
        <f t="shared" si="193"/>
        <v>10.703333333333333</v>
      </c>
      <c r="AR231" s="261">
        <f t="shared" si="193"/>
        <v>0.40333333333333332</v>
      </c>
      <c r="AS231" s="261">
        <f t="shared" si="193"/>
        <v>9.9999999999999992E-2</v>
      </c>
      <c r="AT231" s="261">
        <f t="shared" si="193"/>
        <v>0.90666666666666662</v>
      </c>
      <c r="AU231" s="261">
        <f t="shared" si="193"/>
        <v>221.42666666666665</v>
      </c>
      <c r="AV231" s="261">
        <f t="shared" si="193"/>
        <v>158.29</v>
      </c>
      <c r="AW231" s="261" t="str">
        <f t="shared" si="193"/>
        <v>DL</v>
      </c>
      <c r="AX231" s="261">
        <f t="shared" si="193"/>
        <v>0</v>
      </c>
      <c r="AY231" s="261">
        <f t="shared" si="193"/>
        <v>486.85999999999996</v>
      </c>
      <c r="AZ231" s="261">
        <f t="shared" si="193"/>
        <v>17.183333333333334</v>
      </c>
      <c r="BA231" s="261">
        <f t="shared" si="193"/>
        <v>6.46</v>
      </c>
      <c r="BB231" s="276">
        <f t="shared" si="193"/>
        <v>150.55666666666667</v>
      </c>
    </row>
    <row r="232" spans="1:54" s="254" customFormat="1">
      <c r="A232" s="256"/>
      <c r="B232" s="256"/>
      <c r="C232" s="256"/>
      <c r="D232" s="256"/>
      <c r="E232" s="255"/>
      <c r="F232" s="321" t="s">
        <v>184</v>
      </c>
      <c r="G232" s="257">
        <f>IF(ISERROR(STDEV(G228:G230)), "-", STDEV(G228:G230))</f>
        <v>2.6457513110645901E-2</v>
      </c>
      <c r="H232" s="257">
        <f t="shared" ref="H232:AN232" si="194">IF(ISERROR(STDEV(H228:H230)), "-", STDEV(H228:H230))</f>
        <v>0.20428737928059409</v>
      </c>
      <c r="I232" s="257">
        <f t="shared" si="194"/>
        <v>0.1734935157289747</v>
      </c>
      <c r="J232" s="257">
        <f t="shared" si="194"/>
        <v>0.9353074360871938</v>
      </c>
      <c r="K232" s="257">
        <f t="shared" si="194"/>
        <v>0.2260530911091462</v>
      </c>
      <c r="L232" s="257">
        <f t="shared" si="194"/>
        <v>0.65271228985927154</v>
      </c>
      <c r="M232" s="257">
        <f t="shared" si="194"/>
        <v>0.75062196432913886</v>
      </c>
      <c r="N232" s="257">
        <f t="shared" si="194"/>
        <v>0.86048435972615611</v>
      </c>
      <c r="O232" s="257">
        <f t="shared" si="194"/>
        <v>0.17785762095938787</v>
      </c>
      <c r="P232" s="257">
        <f t="shared" si="194"/>
        <v>0.32908965343808577</v>
      </c>
      <c r="Q232" s="257">
        <f t="shared" si="194"/>
        <v>0.99984998874831166</v>
      </c>
      <c r="R232" s="257">
        <f t="shared" si="194"/>
        <v>5.773502691896258E-3</v>
      </c>
      <c r="S232" s="257">
        <f t="shared" si="194"/>
        <v>5.7735026918962588E-3</v>
      </c>
      <c r="T232" s="257">
        <f t="shared" si="194"/>
        <v>0</v>
      </c>
      <c r="U232" s="257">
        <f t="shared" si="194"/>
        <v>5.7735026918962493E-3</v>
      </c>
      <c r="V232" s="257">
        <f t="shared" si="194"/>
        <v>5.773502691896258E-3</v>
      </c>
      <c r="W232" s="257">
        <f t="shared" si="194"/>
        <v>0.91329075326535591</v>
      </c>
      <c r="X232" s="257">
        <f t="shared" si="194"/>
        <v>1.3902997278764526</v>
      </c>
      <c r="Y232" s="257">
        <f t="shared" si="194"/>
        <v>0.26633312473917564</v>
      </c>
      <c r="Z232" s="257">
        <f t="shared" si="194"/>
        <v>1.0971326264403976</v>
      </c>
      <c r="AA232" s="257">
        <f t="shared" si="194"/>
        <v>0.22605309110914615</v>
      </c>
      <c r="AB232" s="257">
        <f t="shared" si="194"/>
        <v>5.1316014394468992E-2</v>
      </c>
      <c r="AC232" s="257">
        <f t="shared" si="194"/>
        <v>0.23302360395462043</v>
      </c>
      <c r="AD232" s="257">
        <f t="shared" si="194"/>
        <v>3.214550253664325E-2</v>
      </c>
      <c r="AE232" s="257">
        <f t="shared" si="194"/>
        <v>0.18027756377319909</v>
      </c>
      <c r="AF232" s="257">
        <f t="shared" si="194"/>
        <v>3.6055512754639925E-2</v>
      </c>
      <c r="AG232" s="257">
        <f t="shared" si="194"/>
        <v>8.7368949480541164E-2</v>
      </c>
      <c r="AH232" s="257">
        <f t="shared" si="194"/>
        <v>9.9999999999999915E-3</v>
      </c>
      <c r="AI232" s="257">
        <f t="shared" si="194"/>
        <v>6.806859285554058E-2</v>
      </c>
      <c r="AJ232" s="257">
        <f t="shared" si="194"/>
        <v>1.1547005383792518E-2</v>
      </c>
      <c r="AK232" s="257">
        <f t="shared" si="194"/>
        <v>0</v>
      </c>
      <c r="AL232" s="257">
        <f t="shared" si="194"/>
        <v>8.4983747219407389E-18</v>
      </c>
      <c r="AM232" s="257">
        <f t="shared" si="194"/>
        <v>5.7735026918962588E-3</v>
      </c>
      <c r="AN232" s="277">
        <f t="shared" si="194"/>
        <v>0.40128958787057178</v>
      </c>
      <c r="AO232" s="294"/>
      <c r="AP232" s="257" t="str">
        <f t="shared" ref="AP232:BB232" si="195">IF(ISERROR(STDEV(AP228:AP230)), "-", STDEV(AP228:AP230))</f>
        <v>-</v>
      </c>
      <c r="AQ232" s="257">
        <f t="shared" si="195"/>
        <v>2.2522285260011654</v>
      </c>
      <c r="AR232" s="257">
        <f t="shared" si="195"/>
        <v>0.1789785834487839</v>
      </c>
      <c r="AS232" s="257">
        <f t="shared" si="195"/>
        <v>0.17320508075688773</v>
      </c>
      <c r="AT232" s="257">
        <f t="shared" si="195"/>
        <v>0.51384173957876711</v>
      </c>
      <c r="AU232" s="257">
        <f t="shared" si="195"/>
        <v>37.893303278195958</v>
      </c>
      <c r="AV232" s="257">
        <f t="shared" si="195"/>
        <v>27.780437361567891</v>
      </c>
      <c r="AW232" s="257" t="str">
        <f t="shared" si="195"/>
        <v>-</v>
      </c>
      <c r="AX232" s="257" t="str">
        <f t="shared" si="195"/>
        <v>-</v>
      </c>
      <c r="AY232" s="257">
        <f t="shared" si="195"/>
        <v>21.400469621015329</v>
      </c>
      <c r="AZ232" s="257">
        <f t="shared" si="195"/>
        <v>2.5063984785610671</v>
      </c>
      <c r="BA232" s="257">
        <f t="shared" si="195"/>
        <v>1.7972478960900211</v>
      </c>
      <c r="BB232" s="277">
        <f t="shared" si="195"/>
        <v>32.639779921643814</v>
      </c>
    </row>
    <row r="233" spans="1:54" s="254" customFormat="1">
      <c r="A233" s="256"/>
      <c r="B233" s="256"/>
      <c r="C233" s="256"/>
      <c r="D233" s="256"/>
      <c r="E233" s="255"/>
      <c r="F233" s="321" t="s">
        <v>186</v>
      </c>
      <c r="G233" s="257">
        <f>IF(ISERROR(G232/SQRT(2)), "-", G232/SQRT(2))</f>
        <v>1.8708286933869701E-2</v>
      </c>
      <c r="H233" s="257">
        <f t="shared" ref="H233:AN233" si="196">IF(ISERROR(H232/SQRT(2)), "-", H232/SQRT(2))</f>
        <v>0.14445299120013627</v>
      </c>
      <c r="I233" s="257">
        <f t="shared" si="196"/>
        <v>0.12267844146385294</v>
      </c>
      <c r="J233" s="257">
        <f t="shared" si="196"/>
        <v>0.66136223055145804</v>
      </c>
      <c r="K233" s="257">
        <f t="shared" si="196"/>
        <v>0.15984367363145774</v>
      </c>
      <c r="L233" s="257">
        <f t="shared" si="196"/>
        <v>0.46153728632329027</v>
      </c>
      <c r="M233" s="257">
        <f t="shared" si="196"/>
        <v>0.5307698810847008</v>
      </c>
      <c r="N233" s="257">
        <f t="shared" si="196"/>
        <v>0.6084543258673295</v>
      </c>
      <c r="O233" s="257">
        <f t="shared" si="196"/>
        <v>0.12576432986608979</v>
      </c>
      <c r="P233" s="257">
        <f t="shared" si="196"/>
        <v>0.23270152556440127</v>
      </c>
      <c r="Q233" s="257">
        <f t="shared" si="196"/>
        <v>0.70700070721322439</v>
      </c>
      <c r="R233" s="257">
        <f t="shared" si="196"/>
        <v>4.0824829046386298E-3</v>
      </c>
      <c r="S233" s="257">
        <f t="shared" si="196"/>
        <v>4.0824829046386306E-3</v>
      </c>
      <c r="T233" s="257">
        <f t="shared" si="196"/>
        <v>0</v>
      </c>
      <c r="U233" s="257">
        <f t="shared" si="196"/>
        <v>4.0824829046386237E-3</v>
      </c>
      <c r="V233" s="257">
        <f t="shared" si="196"/>
        <v>4.0824829046386298E-3</v>
      </c>
      <c r="W233" s="257">
        <f t="shared" si="196"/>
        <v>0.6457940848289031</v>
      </c>
      <c r="X233" s="257">
        <f t="shared" si="196"/>
        <v>0.98309036546325124</v>
      </c>
      <c r="Y233" s="257">
        <f t="shared" si="196"/>
        <v>0.18832595855767373</v>
      </c>
      <c r="Z233" s="257">
        <f t="shared" si="196"/>
        <v>0.7757899200170123</v>
      </c>
      <c r="AA233" s="257">
        <f t="shared" si="196"/>
        <v>0.15984367363145768</v>
      </c>
      <c r="AB233" s="257">
        <f t="shared" si="196"/>
        <v>3.6285901761795504E-2</v>
      </c>
      <c r="AC233" s="257">
        <f t="shared" si="196"/>
        <v>0.1647725705328405</v>
      </c>
      <c r="AD233" s="257">
        <f t="shared" si="196"/>
        <v>2.2730302828309807E-2</v>
      </c>
      <c r="AE233" s="257">
        <f t="shared" si="196"/>
        <v>0.12747548783981935</v>
      </c>
      <c r="AF233" s="257">
        <f t="shared" si="196"/>
        <v>2.5495097567963945E-2</v>
      </c>
      <c r="AG233" s="257">
        <f t="shared" si="196"/>
        <v>6.177917664283554E-2</v>
      </c>
      <c r="AH233" s="257">
        <f t="shared" si="196"/>
        <v>7.0710678118654684E-3</v>
      </c>
      <c r="AI233" s="257">
        <f t="shared" si="196"/>
        <v>4.8131763593978923E-2</v>
      </c>
      <c r="AJ233" s="257">
        <f t="shared" si="196"/>
        <v>8.1649658092772612E-3</v>
      </c>
      <c r="AK233" s="257">
        <f t="shared" si="196"/>
        <v>0</v>
      </c>
      <c r="AL233" s="257">
        <f t="shared" si="196"/>
        <v>6.0092583949486362E-18</v>
      </c>
      <c r="AM233" s="257">
        <f t="shared" si="196"/>
        <v>4.0824829046386306E-3</v>
      </c>
      <c r="AN233" s="277">
        <f t="shared" si="196"/>
        <v>0.28375458880283622</v>
      </c>
      <c r="AO233" s="294"/>
      <c r="AP233" s="257" t="str">
        <f t="shared" ref="AP233:BB233" si="197">IF(ISERROR(AP232/SQRT(2)), "-", AP232/SQRT(2))</f>
        <v>-</v>
      </c>
      <c r="AQ233" s="257">
        <f t="shared" si="197"/>
        <v>1.5925660635172065</v>
      </c>
      <c r="AR233" s="257">
        <f t="shared" si="197"/>
        <v>0.12655697004379746</v>
      </c>
      <c r="AS233" s="257">
        <f t="shared" si="197"/>
        <v>0.1224744871391589</v>
      </c>
      <c r="AT233" s="257">
        <f t="shared" si="197"/>
        <v>0.3633409785128382</v>
      </c>
      <c r="AU233" s="257">
        <f t="shared" si="197"/>
        <v>26.794611709570791</v>
      </c>
      <c r="AV233" s="257">
        <f t="shared" si="197"/>
        <v>19.643735642692775</v>
      </c>
      <c r="AW233" s="257" t="str">
        <f t="shared" si="197"/>
        <v>-</v>
      </c>
      <c r="AX233" s="257" t="str">
        <f t="shared" si="197"/>
        <v>-</v>
      </c>
      <c r="AY233" s="257">
        <f t="shared" si="197"/>
        <v>15.132417189596643</v>
      </c>
      <c r="AZ233" s="257">
        <f t="shared" si="197"/>
        <v>1.7722913605461761</v>
      </c>
      <c r="BA233" s="257">
        <f t="shared" si="197"/>
        <v>1.2708461747985094</v>
      </c>
      <c r="BB233" s="277">
        <f t="shared" si="197"/>
        <v>23.079809719030859</v>
      </c>
    </row>
    <row r="234" spans="1:54" s="254" customFormat="1">
      <c r="A234" s="256"/>
      <c r="B234" s="256"/>
      <c r="C234" s="256"/>
      <c r="D234" s="256"/>
      <c r="E234" s="255"/>
      <c r="F234" s="317"/>
      <c r="G234" s="257"/>
      <c r="H234" s="257"/>
      <c r="I234" s="257"/>
      <c r="J234" s="257"/>
      <c r="K234" s="257"/>
      <c r="L234" s="257"/>
      <c r="M234" s="257"/>
      <c r="N234" s="257"/>
      <c r="O234" s="257"/>
      <c r="P234" s="257"/>
      <c r="Q234" s="257"/>
      <c r="R234" s="257"/>
      <c r="S234" s="257"/>
      <c r="T234" s="257"/>
      <c r="U234" s="257"/>
      <c r="V234" s="257"/>
      <c r="W234" s="257"/>
      <c r="X234" s="257"/>
      <c r="Y234" s="257"/>
      <c r="Z234" s="257"/>
      <c r="AA234" s="257"/>
      <c r="AB234" s="257"/>
      <c r="AC234" s="257"/>
      <c r="AD234" s="257"/>
      <c r="AE234" s="257"/>
      <c r="AF234" s="257"/>
      <c r="AG234" s="257"/>
      <c r="AH234" s="257"/>
      <c r="AI234" s="257"/>
      <c r="AJ234" s="257"/>
      <c r="AK234" s="257"/>
      <c r="AL234" s="257"/>
      <c r="AM234" s="257"/>
      <c r="AN234" s="277"/>
      <c r="AO234" s="292"/>
      <c r="AP234" s="257"/>
      <c r="AQ234" s="257"/>
      <c r="AR234" s="257"/>
      <c r="AS234" s="257"/>
      <c r="AT234" s="257"/>
      <c r="AU234" s="257"/>
      <c r="AV234" s="257"/>
      <c r="AW234" s="257"/>
      <c r="AX234" s="257"/>
      <c r="AY234" s="257"/>
      <c r="AZ234" s="257"/>
      <c r="BA234" s="257"/>
      <c r="BB234" s="277"/>
    </row>
    <row r="235" spans="1:54" s="254" customFormat="1">
      <c r="A235" s="256" t="s">
        <v>275</v>
      </c>
      <c r="B235" s="256">
        <v>3</v>
      </c>
      <c r="C235" s="256">
        <v>1</v>
      </c>
      <c r="D235" s="256">
        <v>4</v>
      </c>
      <c r="E235" s="255" t="s">
        <v>363</v>
      </c>
      <c r="F235" s="317" t="s">
        <v>373</v>
      </c>
      <c r="G235" s="257">
        <v>0.12</v>
      </c>
      <c r="H235" s="257">
        <v>3.53</v>
      </c>
      <c r="I235" s="257">
        <v>0.27</v>
      </c>
      <c r="J235" s="257">
        <v>0.33</v>
      </c>
      <c r="K235" s="257">
        <v>0.11</v>
      </c>
      <c r="L235" s="257">
        <v>0.2</v>
      </c>
      <c r="M235" s="257">
        <v>1.2</v>
      </c>
      <c r="N235" s="257">
        <v>0.46</v>
      </c>
      <c r="O235" s="257">
        <v>0.15</v>
      </c>
      <c r="P235" s="257">
        <v>0.24</v>
      </c>
      <c r="Q235" s="257">
        <v>0.4</v>
      </c>
      <c r="R235" s="257">
        <v>0.03</v>
      </c>
      <c r="S235" s="257">
        <v>0.03</v>
      </c>
      <c r="T235" s="257">
        <v>0.01</v>
      </c>
      <c r="U235" s="257">
        <v>0</v>
      </c>
      <c r="V235" s="257">
        <v>0.01</v>
      </c>
      <c r="W235" s="257">
        <v>0.64</v>
      </c>
      <c r="X235" s="257">
        <v>1.29</v>
      </c>
      <c r="Y235" s="257">
        <v>0.21</v>
      </c>
      <c r="Z235" s="257">
        <v>0.86</v>
      </c>
      <c r="AA235" s="257">
        <v>0.2</v>
      </c>
      <c r="AB235" s="257">
        <v>0.04</v>
      </c>
      <c r="AC235" s="257">
        <v>0.17</v>
      </c>
      <c r="AD235" s="257">
        <v>0.02</v>
      </c>
      <c r="AE235" s="257">
        <v>0.11</v>
      </c>
      <c r="AF235" s="257">
        <v>0.02</v>
      </c>
      <c r="AG235" s="257">
        <v>0.04</v>
      </c>
      <c r="AH235" s="257">
        <v>0.01</v>
      </c>
      <c r="AI235" s="257">
        <v>0.03</v>
      </c>
      <c r="AJ235" s="257">
        <v>0</v>
      </c>
      <c r="AK235" s="257">
        <v>0</v>
      </c>
      <c r="AL235" s="257">
        <v>0.05</v>
      </c>
      <c r="AM235" s="257">
        <v>0.01</v>
      </c>
      <c r="AN235" s="277">
        <v>0.75</v>
      </c>
      <c r="AO235" s="292"/>
      <c r="AP235" s="257" t="s">
        <v>188</v>
      </c>
      <c r="AQ235" s="257">
        <v>2.41</v>
      </c>
      <c r="AR235" s="257">
        <v>0.3</v>
      </c>
      <c r="AS235" s="257" t="s">
        <v>188</v>
      </c>
      <c r="AT235" s="257" t="s">
        <v>188</v>
      </c>
      <c r="AU235" s="257">
        <v>1.81</v>
      </c>
      <c r="AV235" s="257">
        <v>184.69</v>
      </c>
      <c r="AW235" s="257" t="s">
        <v>188</v>
      </c>
      <c r="AX235" s="257">
        <v>1.81</v>
      </c>
      <c r="AY235" s="257" t="s">
        <v>188</v>
      </c>
      <c r="AZ235" s="257">
        <v>15.37</v>
      </c>
      <c r="BA235" s="257">
        <v>5.12</v>
      </c>
      <c r="BB235" s="277">
        <v>59.96</v>
      </c>
    </row>
    <row r="236" spans="1:54" s="254" customFormat="1">
      <c r="A236" s="256" t="s">
        <v>275</v>
      </c>
      <c r="B236" s="256">
        <v>3</v>
      </c>
      <c r="C236" s="256">
        <v>2</v>
      </c>
      <c r="D236" s="256">
        <v>4</v>
      </c>
      <c r="E236" s="255" t="s">
        <v>363</v>
      </c>
      <c r="F236" s="317" t="s">
        <v>374</v>
      </c>
      <c r="G236" s="257">
        <v>0.06</v>
      </c>
      <c r="H236" s="257">
        <v>2.72</v>
      </c>
      <c r="I236" s="257">
        <v>0.67</v>
      </c>
      <c r="J236" s="257">
        <v>0.77</v>
      </c>
      <c r="K236" s="257">
        <v>0.16</v>
      </c>
      <c r="L236" s="257">
        <v>0.31</v>
      </c>
      <c r="M236" s="257">
        <v>1.54</v>
      </c>
      <c r="N236" s="257">
        <v>0.46</v>
      </c>
      <c r="O236" s="257">
        <v>0.18</v>
      </c>
      <c r="P236" s="257">
        <v>0.28000000000000003</v>
      </c>
      <c r="Q236" s="257">
        <v>0.65</v>
      </c>
      <c r="R236" s="257">
        <v>0.03</v>
      </c>
      <c r="S236" s="257">
        <v>0.03</v>
      </c>
      <c r="T236" s="257">
        <v>0.01</v>
      </c>
      <c r="U236" s="257" t="s">
        <v>188</v>
      </c>
      <c r="V236" s="257">
        <v>0.01</v>
      </c>
      <c r="W236" s="257">
        <v>0.96</v>
      </c>
      <c r="X236" s="257">
        <v>1.52</v>
      </c>
      <c r="Y236" s="257">
        <v>0.23</v>
      </c>
      <c r="Z236" s="257">
        <v>0.97</v>
      </c>
      <c r="AA236" s="257">
        <v>0.21</v>
      </c>
      <c r="AB236" s="257">
        <v>0.05</v>
      </c>
      <c r="AC236" s="257">
        <v>0.22</v>
      </c>
      <c r="AD236" s="257">
        <v>0.03</v>
      </c>
      <c r="AE236" s="257">
        <v>0.15</v>
      </c>
      <c r="AF236" s="257">
        <v>0.03</v>
      </c>
      <c r="AG236" s="257">
        <v>0.06</v>
      </c>
      <c r="AH236" s="257">
        <v>0.01</v>
      </c>
      <c r="AI236" s="257">
        <v>0.05</v>
      </c>
      <c r="AJ236" s="257">
        <v>0.01</v>
      </c>
      <c r="AK236" s="257">
        <v>0</v>
      </c>
      <c r="AL236" s="257">
        <v>0.04</v>
      </c>
      <c r="AM236" s="257">
        <v>0.01</v>
      </c>
      <c r="AN236" s="277">
        <v>1.17</v>
      </c>
      <c r="AO236" s="292"/>
      <c r="AP236" s="257" t="s">
        <v>188</v>
      </c>
      <c r="AQ236" s="257">
        <v>3.04</v>
      </c>
      <c r="AR236" s="257">
        <v>0.3</v>
      </c>
      <c r="AS236" s="257" t="s">
        <v>188</v>
      </c>
      <c r="AT236" s="257" t="s">
        <v>188</v>
      </c>
      <c r="AU236" s="257">
        <v>7.61</v>
      </c>
      <c r="AV236" s="257">
        <v>224.51</v>
      </c>
      <c r="AW236" s="257" t="s">
        <v>188</v>
      </c>
      <c r="AX236" s="257">
        <v>0.91</v>
      </c>
      <c r="AY236" s="257" t="s">
        <v>188</v>
      </c>
      <c r="AZ236" s="257">
        <v>22.21</v>
      </c>
      <c r="BA236" s="257">
        <v>10.039999999999999</v>
      </c>
      <c r="BB236" s="277">
        <v>102.82</v>
      </c>
    </row>
    <row r="237" spans="1:54" s="231" customFormat="1">
      <c r="A237" s="259" t="s">
        <v>275</v>
      </c>
      <c r="B237" s="259">
        <v>3</v>
      </c>
      <c r="C237" s="259">
        <v>3</v>
      </c>
      <c r="D237" s="259">
        <v>4</v>
      </c>
      <c r="E237" s="258" t="s">
        <v>363</v>
      </c>
      <c r="F237" s="318" t="s">
        <v>375</v>
      </c>
      <c r="G237" s="260">
        <v>7.0000000000000007E-2</v>
      </c>
      <c r="H237" s="260">
        <v>4.29</v>
      </c>
      <c r="I237" s="260">
        <v>0.2</v>
      </c>
      <c r="J237" s="260">
        <v>0.24</v>
      </c>
      <c r="K237" s="260">
        <v>7.0000000000000007E-2</v>
      </c>
      <c r="L237" s="260">
        <v>0.16</v>
      </c>
      <c r="M237" s="260">
        <v>1.19</v>
      </c>
      <c r="N237" s="260">
        <v>0.5</v>
      </c>
      <c r="O237" s="260">
        <v>0.11</v>
      </c>
      <c r="P237" s="260">
        <v>0.16</v>
      </c>
      <c r="Q237" s="260">
        <v>0.24</v>
      </c>
      <c r="R237" s="260">
        <v>0.02</v>
      </c>
      <c r="S237" s="260">
        <v>0.02</v>
      </c>
      <c r="T237" s="260">
        <v>0</v>
      </c>
      <c r="U237" s="260" t="s">
        <v>188</v>
      </c>
      <c r="V237" s="260">
        <v>0</v>
      </c>
      <c r="W237" s="260">
        <v>0.41</v>
      </c>
      <c r="X237" s="260">
        <v>0.87</v>
      </c>
      <c r="Y237" s="260">
        <v>0.14000000000000001</v>
      </c>
      <c r="Z237" s="260">
        <v>0.57999999999999996</v>
      </c>
      <c r="AA237" s="260">
        <v>0.13</v>
      </c>
      <c r="AB237" s="260">
        <v>0.03</v>
      </c>
      <c r="AC237" s="260">
        <v>0.11</v>
      </c>
      <c r="AD237" s="260">
        <v>0.01</v>
      </c>
      <c r="AE237" s="260">
        <v>7.0000000000000007E-2</v>
      </c>
      <c r="AF237" s="260">
        <v>0.01</v>
      </c>
      <c r="AG237" s="260">
        <v>0.03</v>
      </c>
      <c r="AH237" s="260">
        <v>0</v>
      </c>
      <c r="AI237" s="260">
        <v>0.02</v>
      </c>
      <c r="AJ237" s="260">
        <v>0</v>
      </c>
      <c r="AK237" s="260">
        <v>0</v>
      </c>
      <c r="AL237" s="260">
        <v>0.04</v>
      </c>
      <c r="AM237" s="260">
        <v>0.01</v>
      </c>
      <c r="AN237" s="336">
        <v>0.56000000000000005</v>
      </c>
      <c r="AO237" s="319"/>
      <c r="AP237" s="260" t="s">
        <v>188</v>
      </c>
      <c r="AQ237" s="260">
        <v>1.5</v>
      </c>
      <c r="AR237" s="260">
        <v>0.3</v>
      </c>
      <c r="AS237" s="260" t="s">
        <v>188</v>
      </c>
      <c r="AT237" s="260" t="s">
        <v>188</v>
      </c>
      <c r="AU237" s="260">
        <v>2.4</v>
      </c>
      <c r="AV237" s="260">
        <v>144.76</v>
      </c>
      <c r="AW237" s="260" t="s">
        <v>188</v>
      </c>
      <c r="AX237" s="260">
        <v>2.4</v>
      </c>
      <c r="AY237" s="260" t="s">
        <v>188</v>
      </c>
      <c r="AZ237" s="260">
        <v>13.21</v>
      </c>
      <c r="BA237" s="260">
        <v>3.6</v>
      </c>
      <c r="BB237" s="336">
        <v>42.35</v>
      </c>
    </row>
    <row r="238" spans="1:54" s="254" customFormat="1">
      <c r="A238" s="256"/>
      <c r="B238" s="256"/>
      <c r="C238" s="256"/>
      <c r="D238" s="256"/>
      <c r="E238" s="255"/>
      <c r="F238" s="320" t="s">
        <v>183</v>
      </c>
      <c r="G238" s="261">
        <f>IF(ISERROR(AVERAGE(G235:G237)), "DL", AVERAGE(G235:G237))</f>
        <v>8.3333333333333329E-2</v>
      </c>
      <c r="H238" s="261">
        <f t="shared" ref="H238:AN238" si="198">IF(ISERROR(AVERAGE(H235:H237)), "DL", AVERAGE(H235:H237))</f>
        <v>3.5133333333333332</v>
      </c>
      <c r="I238" s="261">
        <f t="shared" si="198"/>
        <v>0.38000000000000006</v>
      </c>
      <c r="J238" s="261">
        <f t="shared" si="198"/>
        <v>0.44666666666666671</v>
      </c>
      <c r="K238" s="261">
        <f t="shared" si="198"/>
        <v>0.11333333333333334</v>
      </c>
      <c r="L238" s="261">
        <f t="shared" si="198"/>
        <v>0.22333333333333336</v>
      </c>
      <c r="M238" s="261">
        <f t="shared" si="198"/>
        <v>1.31</v>
      </c>
      <c r="N238" s="261">
        <f t="shared" si="198"/>
        <v>0.47333333333333333</v>
      </c>
      <c r="O238" s="261">
        <f t="shared" si="198"/>
        <v>0.14666666666666664</v>
      </c>
      <c r="P238" s="261">
        <f t="shared" si="198"/>
        <v>0.22666666666666668</v>
      </c>
      <c r="Q238" s="261">
        <f t="shared" si="198"/>
        <v>0.43</v>
      </c>
      <c r="R238" s="261">
        <f t="shared" si="198"/>
        <v>2.6666666666666668E-2</v>
      </c>
      <c r="S238" s="261">
        <f t="shared" si="198"/>
        <v>2.6666666666666668E-2</v>
      </c>
      <c r="T238" s="261">
        <f t="shared" si="198"/>
        <v>6.6666666666666671E-3</v>
      </c>
      <c r="U238" s="261">
        <f t="shared" si="198"/>
        <v>0</v>
      </c>
      <c r="V238" s="261">
        <f t="shared" si="198"/>
        <v>6.6666666666666671E-3</v>
      </c>
      <c r="W238" s="261">
        <f t="shared" si="198"/>
        <v>0.67</v>
      </c>
      <c r="X238" s="261">
        <f t="shared" si="198"/>
        <v>1.2266666666666668</v>
      </c>
      <c r="Y238" s="261">
        <f t="shared" si="198"/>
        <v>0.19333333333333336</v>
      </c>
      <c r="Z238" s="261">
        <f t="shared" si="198"/>
        <v>0.80333333333333334</v>
      </c>
      <c r="AA238" s="261">
        <f t="shared" si="198"/>
        <v>0.18000000000000002</v>
      </c>
      <c r="AB238" s="261">
        <f t="shared" si="198"/>
        <v>0.04</v>
      </c>
      <c r="AC238" s="261">
        <f t="shared" si="198"/>
        <v>0.16666666666666666</v>
      </c>
      <c r="AD238" s="261">
        <f t="shared" si="198"/>
        <v>0.02</v>
      </c>
      <c r="AE238" s="261">
        <f t="shared" si="198"/>
        <v>0.11</v>
      </c>
      <c r="AF238" s="261">
        <f t="shared" si="198"/>
        <v>0.02</v>
      </c>
      <c r="AG238" s="261">
        <f t="shared" si="198"/>
        <v>4.3333333333333335E-2</v>
      </c>
      <c r="AH238" s="261">
        <f t="shared" si="198"/>
        <v>6.6666666666666671E-3</v>
      </c>
      <c r="AI238" s="261">
        <f t="shared" si="198"/>
        <v>3.3333333333333333E-2</v>
      </c>
      <c r="AJ238" s="261">
        <f t="shared" si="198"/>
        <v>3.3333333333333335E-3</v>
      </c>
      <c r="AK238" s="261">
        <f t="shared" si="198"/>
        <v>0</v>
      </c>
      <c r="AL238" s="261">
        <f t="shared" si="198"/>
        <v>4.3333333333333335E-2</v>
      </c>
      <c r="AM238" s="261">
        <f t="shared" si="198"/>
        <v>0.01</v>
      </c>
      <c r="AN238" s="276">
        <f t="shared" si="198"/>
        <v>0.82666666666666666</v>
      </c>
      <c r="AO238" s="293"/>
      <c r="AP238" s="261" t="str">
        <f t="shared" ref="AP238:BB238" si="199">IF(ISERROR(AVERAGE(AP235:AP237)), "DL", AVERAGE(AP235:AP237))</f>
        <v>DL</v>
      </c>
      <c r="AQ238" s="261">
        <f t="shared" si="199"/>
        <v>2.3166666666666669</v>
      </c>
      <c r="AR238" s="261">
        <f t="shared" si="199"/>
        <v>0.3</v>
      </c>
      <c r="AS238" s="261" t="str">
        <f t="shared" si="199"/>
        <v>DL</v>
      </c>
      <c r="AT238" s="261" t="str">
        <f t="shared" si="199"/>
        <v>DL</v>
      </c>
      <c r="AU238" s="261">
        <f t="shared" si="199"/>
        <v>3.94</v>
      </c>
      <c r="AV238" s="261">
        <f t="shared" si="199"/>
        <v>184.65333333333334</v>
      </c>
      <c r="AW238" s="261" t="str">
        <f t="shared" si="199"/>
        <v>DL</v>
      </c>
      <c r="AX238" s="261">
        <f t="shared" si="199"/>
        <v>1.7066666666666668</v>
      </c>
      <c r="AY238" s="261" t="str">
        <f t="shared" si="199"/>
        <v>DL</v>
      </c>
      <c r="AZ238" s="261">
        <f t="shared" si="199"/>
        <v>16.93</v>
      </c>
      <c r="BA238" s="261">
        <f t="shared" si="199"/>
        <v>6.2533333333333339</v>
      </c>
      <c r="BB238" s="276">
        <f t="shared" si="199"/>
        <v>68.376666666666665</v>
      </c>
    </row>
    <row r="239" spans="1:54" s="254" customFormat="1">
      <c r="A239" s="256"/>
      <c r="B239" s="256"/>
      <c r="C239" s="256"/>
      <c r="D239" s="256"/>
      <c r="E239" s="255"/>
      <c r="F239" s="321" t="s">
        <v>184</v>
      </c>
      <c r="G239" s="257">
        <f>IF(ISERROR(STDEV(G235:G237)), "-", STDEV(G235:G237))</f>
        <v>3.2145502536643195E-2</v>
      </c>
      <c r="H239" s="257">
        <f t="shared" ref="H239:AN239" si="200">IF(ISERROR(STDEV(H235:H237)), "-", STDEV(H235:H237))</f>
        <v>0.7851326851770577</v>
      </c>
      <c r="I239" s="257">
        <f t="shared" si="200"/>
        <v>0.25357444666211931</v>
      </c>
      <c r="J239" s="257">
        <f t="shared" si="200"/>
        <v>0.28360771028541032</v>
      </c>
      <c r="K239" s="257">
        <f t="shared" si="200"/>
        <v>4.5092497528228886E-2</v>
      </c>
      <c r="L239" s="257">
        <f t="shared" si="200"/>
        <v>7.7674534651540214E-2</v>
      </c>
      <c r="M239" s="257">
        <f t="shared" si="200"/>
        <v>0.19924858845171237</v>
      </c>
      <c r="N239" s="257">
        <f t="shared" si="200"/>
        <v>2.3094010767585018E-2</v>
      </c>
      <c r="O239" s="257">
        <f t="shared" si="200"/>
        <v>3.5118845842842604E-2</v>
      </c>
      <c r="P239" s="257">
        <f t="shared" si="200"/>
        <v>6.1101009266077796E-2</v>
      </c>
      <c r="Q239" s="257">
        <f t="shared" si="200"/>
        <v>0.20663978319771814</v>
      </c>
      <c r="R239" s="257">
        <f t="shared" si="200"/>
        <v>5.7735026918962588E-3</v>
      </c>
      <c r="S239" s="257">
        <f t="shared" si="200"/>
        <v>5.7735026918962588E-3</v>
      </c>
      <c r="T239" s="257">
        <f t="shared" si="200"/>
        <v>5.773502691896258E-3</v>
      </c>
      <c r="U239" s="257" t="str">
        <f t="shared" si="200"/>
        <v>-</v>
      </c>
      <c r="V239" s="257">
        <f t="shared" si="200"/>
        <v>5.773502691896258E-3</v>
      </c>
      <c r="W239" s="257">
        <f t="shared" si="200"/>
        <v>0.27622454633866234</v>
      </c>
      <c r="X239" s="257">
        <f t="shared" si="200"/>
        <v>0.32959571194621623</v>
      </c>
      <c r="Y239" s="257">
        <f t="shared" si="200"/>
        <v>4.7258156262525976E-2</v>
      </c>
      <c r="Z239" s="257">
        <f t="shared" si="200"/>
        <v>0.20108041509140839</v>
      </c>
      <c r="AA239" s="257">
        <f t="shared" si="200"/>
        <v>4.3588989435406726E-2</v>
      </c>
      <c r="AB239" s="257">
        <f t="shared" si="200"/>
        <v>1.0000000000000012E-2</v>
      </c>
      <c r="AC239" s="257">
        <f t="shared" si="200"/>
        <v>5.5075705472861072E-2</v>
      </c>
      <c r="AD239" s="257">
        <f t="shared" si="200"/>
        <v>9.9999999999999915E-3</v>
      </c>
      <c r="AE239" s="257">
        <f t="shared" si="200"/>
        <v>3.9999999999999966E-2</v>
      </c>
      <c r="AF239" s="257">
        <f t="shared" si="200"/>
        <v>9.9999999999999915E-3</v>
      </c>
      <c r="AG239" s="257">
        <f t="shared" si="200"/>
        <v>1.5275252316519449E-2</v>
      </c>
      <c r="AH239" s="257">
        <f t="shared" si="200"/>
        <v>5.773502691896258E-3</v>
      </c>
      <c r="AI239" s="257">
        <f t="shared" si="200"/>
        <v>1.5275252316519463E-2</v>
      </c>
      <c r="AJ239" s="257">
        <f t="shared" si="200"/>
        <v>5.773502691896258E-3</v>
      </c>
      <c r="AK239" s="257">
        <f t="shared" si="200"/>
        <v>0</v>
      </c>
      <c r="AL239" s="257">
        <f t="shared" si="200"/>
        <v>5.773502691896258E-3</v>
      </c>
      <c r="AM239" s="257">
        <f t="shared" si="200"/>
        <v>0</v>
      </c>
      <c r="AN239" s="277">
        <f t="shared" si="200"/>
        <v>0.31214312956291868</v>
      </c>
      <c r="AO239" s="294"/>
      <c r="AP239" s="257" t="str">
        <f t="shared" ref="AP239:BB239" si="201">IF(ISERROR(STDEV(AP235:AP237)), "-", STDEV(AP235:AP237))</f>
        <v>-</v>
      </c>
      <c r="AQ239" s="257">
        <f t="shared" si="201"/>
        <v>0.77423080107506292</v>
      </c>
      <c r="AR239" s="257">
        <f t="shared" si="201"/>
        <v>0</v>
      </c>
      <c r="AS239" s="257" t="str">
        <f t="shared" si="201"/>
        <v>-</v>
      </c>
      <c r="AT239" s="257" t="str">
        <f t="shared" si="201"/>
        <v>-</v>
      </c>
      <c r="AU239" s="257">
        <f t="shared" si="201"/>
        <v>3.1919743106735683</v>
      </c>
      <c r="AV239" s="257">
        <f t="shared" si="201"/>
        <v>39.875012643675966</v>
      </c>
      <c r="AW239" s="257" t="str">
        <f t="shared" si="201"/>
        <v>-</v>
      </c>
      <c r="AX239" s="257">
        <f t="shared" si="201"/>
        <v>0.75035547131565139</v>
      </c>
      <c r="AY239" s="257" t="str">
        <f t="shared" si="201"/>
        <v>-</v>
      </c>
      <c r="AZ239" s="257">
        <f t="shared" si="201"/>
        <v>4.698425268108454</v>
      </c>
      <c r="BA239" s="257">
        <f t="shared" si="201"/>
        <v>3.3662640023226507</v>
      </c>
      <c r="BB239" s="277">
        <f t="shared" si="201"/>
        <v>31.10121273091023</v>
      </c>
    </row>
    <row r="240" spans="1:54" s="254" customFormat="1">
      <c r="A240" s="256"/>
      <c r="B240" s="256"/>
      <c r="C240" s="256"/>
      <c r="D240" s="256"/>
      <c r="E240" s="255"/>
      <c r="F240" s="321" t="s">
        <v>186</v>
      </c>
      <c r="G240" s="257">
        <f>IF(ISERROR(G239/SQRT(2)), "-", G239/SQRT(2))</f>
        <v>2.2730302828309765E-2</v>
      </c>
      <c r="H240" s="257">
        <f t="shared" ref="H240:AN240" si="202">IF(ISERROR(H239/SQRT(2)), "-", H239/SQRT(2))</f>
        <v>0.55517264581990022</v>
      </c>
      <c r="I240" s="257">
        <f t="shared" si="202"/>
        <v>0.17930421077041106</v>
      </c>
      <c r="J240" s="257">
        <f t="shared" si="202"/>
        <v>0.20054093513960339</v>
      </c>
      <c r="K240" s="257">
        <f t="shared" si="202"/>
        <v>3.1885210782848276E-2</v>
      </c>
      <c r="L240" s="257">
        <f t="shared" si="202"/>
        <v>5.4924190177613547E-2</v>
      </c>
      <c r="M240" s="257">
        <f t="shared" si="202"/>
        <v>0.14089002803605344</v>
      </c>
      <c r="N240" s="257">
        <f t="shared" si="202"/>
        <v>1.6329931618554512E-2</v>
      </c>
      <c r="O240" s="257">
        <f t="shared" si="202"/>
        <v>2.4832774042918997E-2</v>
      </c>
      <c r="P240" s="257">
        <f t="shared" si="202"/>
        <v>4.3204937989385683E-2</v>
      </c>
      <c r="Q240" s="257">
        <f t="shared" si="202"/>
        <v>0.1461163919620245</v>
      </c>
      <c r="R240" s="257">
        <f t="shared" si="202"/>
        <v>4.0824829046386306E-3</v>
      </c>
      <c r="S240" s="257">
        <f t="shared" si="202"/>
        <v>4.0824829046386306E-3</v>
      </c>
      <c r="T240" s="257">
        <f t="shared" si="202"/>
        <v>4.0824829046386298E-3</v>
      </c>
      <c r="U240" s="257" t="str">
        <f t="shared" si="202"/>
        <v>-</v>
      </c>
      <c r="V240" s="257">
        <f t="shared" si="202"/>
        <v>4.0824829046386298E-3</v>
      </c>
      <c r="W240" s="257">
        <f t="shared" si="202"/>
        <v>0.19532024984624585</v>
      </c>
      <c r="X240" s="257">
        <f t="shared" si="202"/>
        <v>0.23305936296717744</v>
      </c>
      <c r="Y240" s="257">
        <f t="shared" si="202"/>
        <v>3.3416562759605625E-2</v>
      </c>
      <c r="Z240" s="257">
        <f t="shared" si="202"/>
        <v>0.14218532507494067</v>
      </c>
      <c r="AA240" s="257">
        <f t="shared" si="202"/>
        <v>3.0822070014844872E-2</v>
      </c>
      <c r="AB240" s="257">
        <f t="shared" si="202"/>
        <v>7.0710678118654832E-3</v>
      </c>
      <c r="AC240" s="257">
        <f t="shared" si="202"/>
        <v>3.8944404818493109E-2</v>
      </c>
      <c r="AD240" s="257">
        <f t="shared" si="202"/>
        <v>7.0710678118654684E-3</v>
      </c>
      <c r="AE240" s="257">
        <f t="shared" si="202"/>
        <v>2.8284271247461874E-2</v>
      </c>
      <c r="AF240" s="257">
        <f t="shared" si="202"/>
        <v>7.0710678118654684E-3</v>
      </c>
      <c r="AG240" s="257">
        <f t="shared" si="202"/>
        <v>1.0801234497346421E-2</v>
      </c>
      <c r="AH240" s="257">
        <f t="shared" si="202"/>
        <v>4.0824829046386298E-3</v>
      </c>
      <c r="AI240" s="257">
        <f t="shared" si="202"/>
        <v>1.0801234497346431E-2</v>
      </c>
      <c r="AJ240" s="257">
        <f t="shared" si="202"/>
        <v>4.0824829046386298E-3</v>
      </c>
      <c r="AK240" s="257">
        <f t="shared" si="202"/>
        <v>0</v>
      </c>
      <c r="AL240" s="257">
        <f t="shared" si="202"/>
        <v>4.0824829046386298E-3</v>
      </c>
      <c r="AM240" s="257">
        <f t="shared" si="202"/>
        <v>0</v>
      </c>
      <c r="AN240" s="277">
        <f t="shared" si="202"/>
        <v>0.22071852361473088</v>
      </c>
      <c r="AO240" s="294"/>
      <c r="AP240" s="257" t="str">
        <f t="shared" ref="AP240:BB240" si="203">IF(ISERROR(AP239/SQRT(2)), "-", AP239/SQRT(2))</f>
        <v>-</v>
      </c>
      <c r="AQ240" s="257">
        <f t="shared" si="203"/>
        <v>0.5474638496436699</v>
      </c>
      <c r="AR240" s="257">
        <f t="shared" si="203"/>
        <v>0</v>
      </c>
      <c r="AS240" s="257" t="str">
        <f t="shared" si="203"/>
        <v>-</v>
      </c>
      <c r="AT240" s="257" t="str">
        <f t="shared" si="203"/>
        <v>-</v>
      </c>
      <c r="AU240" s="257">
        <f t="shared" si="203"/>
        <v>2.2570666804505355</v>
      </c>
      <c r="AV240" s="257">
        <f t="shared" si="203"/>
        <v>28.195891840242595</v>
      </c>
      <c r="AW240" s="257" t="str">
        <f t="shared" si="203"/>
        <v>-</v>
      </c>
      <c r="AX240" s="257">
        <f t="shared" si="203"/>
        <v>0.53058144206772506</v>
      </c>
      <c r="AY240" s="257" t="str">
        <f t="shared" si="203"/>
        <v>-</v>
      </c>
      <c r="AZ240" s="257">
        <f t="shared" si="203"/>
        <v>3.3222883679777104</v>
      </c>
      <c r="BA240" s="257">
        <f t="shared" si="203"/>
        <v>2.3803081033065139</v>
      </c>
      <c r="BB240" s="277">
        <f t="shared" si="203"/>
        <v>21.991878425152006</v>
      </c>
    </row>
    <row r="241" spans="1:54" s="254" customFormat="1">
      <c r="A241" s="256"/>
      <c r="B241" s="256"/>
      <c r="C241" s="256"/>
      <c r="D241" s="256"/>
      <c r="E241" s="255"/>
      <c r="F241" s="317"/>
      <c r="G241" s="257"/>
      <c r="H241" s="257"/>
      <c r="I241" s="257"/>
      <c r="J241" s="257"/>
      <c r="K241" s="257"/>
      <c r="L241" s="257"/>
      <c r="M241" s="257"/>
      <c r="N241" s="257"/>
      <c r="O241" s="257"/>
      <c r="P241" s="257"/>
      <c r="Q241" s="257"/>
      <c r="R241" s="257"/>
      <c r="S241" s="257"/>
      <c r="T241" s="257"/>
      <c r="U241" s="257"/>
      <c r="V241" s="257"/>
      <c r="W241" s="257"/>
      <c r="X241" s="257"/>
      <c r="Y241" s="257"/>
      <c r="Z241" s="257"/>
      <c r="AA241" s="257"/>
      <c r="AB241" s="257"/>
      <c r="AC241" s="257"/>
      <c r="AD241" s="257"/>
      <c r="AE241" s="257"/>
      <c r="AF241" s="257"/>
      <c r="AG241" s="257"/>
      <c r="AH241" s="257"/>
      <c r="AI241" s="257"/>
      <c r="AJ241" s="257"/>
      <c r="AK241" s="257"/>
      <c r="AL241" s="257"/>
      <c r="AM241" s="257"/>
      <c r="AN241" s="277"/>
      <c r="AO241" s="292"/>
      <c r="AP241" s="257"/>
      <c r="AQ241" s="257"/>
      <c r="AR241" s="257"/>
      <c r="AS241" s="257"/>
      <c r="AT241" s="257"/>
      <c r="AU241" s="257"/>
      <c r="AV241" s="257"/>
      <c r="AW241" s="257"/>
      <c r="AX241" s="257"/>
      <c r="AY241" s="257"/>
      <c r="AZ241" s="257"/>
      <c r="BA241" s="257"/>
      <c r="BB241" s="277"/>
    </row>
    <row r="242" spans="1:54" s="254" customFormat="1">
      <c r="A242" s="256" t="s">
        <v>279</v>
      </c>
      <c r="B242" s="256">
        <v>4</v>
      </c>
      <c r="C242" s="256">
        <v>1</v>
      </c>
      <c r="D242" s="256">
        <v>4</v>
      </c>
      <c r="E242" s="255" t="s">
        <v>363</v>
      </c>
      <c r="F242" s="317" t="s">
        <v>376</v>
      </c>
      <c r="G242" s="257">
        <v>7.0000000000000007E-2</v>
      </c>
      <c r="H242" s="257">
        <v>2.41</v>
      </c>
      <c r="I242" s="257">
        <v>0.41</v>
      </c>
      <c r="J242" s="257">
        <v>0.71</v>
      </c>
      <c r="K242" s="257">
        <v>0.21</v>
      </c>
      <c r="L242" s="257">
        <v>0.73</v>
      </c>
      <c r="M242" s="257">
        <v>2.31</v>
      </c>
      <c r="N242" s="257">
        <v>4.55</v>
      </c>
      <c r="O242" s="257">
        <v>0.61</v>
      </c>
      <c r="P242" s="257">
        <v>1.1399999999999999</v>
      </c>
      <c r="Q242" s="257">
        <v>2.4</v>
      </c>
      <c r="R242" s="257">
        <v>0.02</v>
      </c>
      <c r="S242" s="257">
        <v>0.02</v>
      </c>
      <c r="T242" s="257">
        <v>0.01</v>
      </c>
      <c r="U242" s="257" t="s">
        <v>188</v>
      </c>
      <c r="V242" s="257">
        <v>0</v>
      </c>
      <c r="W242" s="257">
        <v>2.23</v>
      </c>
      <c r="X242" s="257">
        <v>4.49</v>
      </c>
      <c r="Y242" s="257">
        <v>0.88</v>
      </c>
      <c r="Z242" s="257">
        <v>3.91</v>
      </c>
      <c r="AA242" s="257">
        <v>0.91</v>
      </c>
      <c r="AB242" s="257">
        <v>0.2</v>
      </c>
      <c r="AC242" s="257">
        <v>0.85</v>
      </c>
      <c r="AD242" s="257">
        <v>0.11</v>
      </c>
      <c r="AE242" s="257">
        <v>0.56999999999999995</v>
      </c>
      <c r="AF242" s="257">
        <v>0.1</v>
      </c>
      <c r="AG242" s="257">
        <v>0.24</v>
      </c>
      <c r="AH242" s="257">
        <v>0.03</v>
      </c>
      <c r="AI242" s="257">
        <v>0.19</v>
      </c>
      <c r="AJ242" s="257">
        <v>0.03</v>
      </c>
      <c r="AK242" s="257">
        <v>0</v>
      </c>
      <c r="AL242" s="257">
        <v>0.04</v>
      </c>
      <c r="AM242" s="257">
        <v>0.01</v>
      </c>
      <c r="AN242" s="277">
        <v>1.22</v>
      </c>
      <c r="AO242" s="292"/>
      <c r="AP242" s="257" t="s">
        <v>188</v>
      </c>
      <c r="AQ242" s="257">
        <v>11.22</v>
      </c>
      <c r="AR242" s="257">
        <v>0.61</v>
      </c>
      <c r="AS242" s="257" t="s">
        <v>188</v>
      </c>
      <c r="AT242" s="257" t="s">
        <v>188</v>
      </c>
      <c r="AU242" s="257">
        <v>91.88</v>
      </c>
      <c r="AV242" s="257">
        <v>219.25</v>
      </c>
      <c r="AW242" s="257" t="s">
        <v>188</v>
      </c>
      <c r="AX242" s="257">
        <v>0.61</v>
      </c>
      <c r="AY242" s="257">
        <v>160.41999999999999</v>
      </c>
      <c r="AZ242" s="257">
        <v>23.05</v>
      </c>
      <c r="BA242" s="257">
        <v>6.37</v>
      </c>
      <c r="BB242" s="277">
        <v>131</v>
      </c>
    </row>
    <row r="243" spans="1:54" s="254" customFormat="1">
      <c r="A243" s="256" t="s">
        <v>279</v>
      </c>
      <c r="B243" s="256">
        <v>4</v>
      </c>
      <c r="C243" s="256">
        <v>2</v>
      </c>
      <c r="D243" s="256">
        <v>4</v>
      </c>
      <c r="E243" s="255" t="s">
        <v>363</v>
      </c>
      <c r="F243" s="317" t="s">
        <v>377</v>
      </c>
      <c r="G243" s="257">
        <v>0.06</v>
      </c>
      <c r="H243" s="257">
        <v>2.4300000000000002</v>
      </c>
      <c r="I243" s="257">
        <v>0.43</v>
      </c>
      <c r="J243" s="257">
        <v>0.69</v>
      </c>
      <c r="K243" s="257">
        <v>0.23</v>
      </c>
      <c r="L243" s="257">
        <v>0.78</v>
      </c>
      <c r="M243" s="257">
        <v>2.46</v>
      </c>
      <c r="N243" s="257">
        <v>5.05</v>
      </c>
      <c r="O243" s="257">
        <v>0.51</v>
      </c>
      <c r="P243" s="257">
        <v>0.98</v>
      </c>
      <c r="Q243" s="257">
        <v>2.17</v>
      </c>
      <c r="R243" s="257">
        <v>0.01</v>
      </c>
      <c r="S243" s="257">
        <v>0.02</v>
      </c>
      <c r="T243" s="257">
        <v>0</v>
      </c>
      <c r="U243" s="257" t="s">
        <v>188</v>
      </c>
      <c r="V243" s="257">
        <v>0</v>
      </c>
      <c r="W243" s="257">
        <v>1.88</v>
      </c>
      <c r="X243" s="257">
        <v>3.69</v>
      </c>
      <c r="Y243" s="257">
        <v>0.79</v>
      </c>
      <c r="Z243" s="257">
        <v>3.55</v>
      </c>
      <c r="AA243" s="257">
        <v>0.85</v>
      </c>
      <c r="AB243" s="257">
        <v>0.18</v>
      </c>
      <c r="AC243" s="257">
        <v>0.79</v>
      </c>
      <c r="AD243" s="257">
        <v>0.1</v>
      </c>
      <c r="AE243" s="257">
        <v>0.52</v>
      </c>
      <c r="AF243" s="257">
        <v>0.09</v>
      </c>
      <c r="AG243" s="257">
        <v>0.22</v>
      </c>
      <c r="AH243" s="257">
        <v>0.03</v>
      </c>
      <c r="AI243" s="257">
        <v>0.17</v>
      </c>
      <c r="AJ243" s="257">
        <v>0.02</v>
      </c>
      <c r="AK243" s="257">
        <v>0</v>
      </c>
      <c r="AL243" s="257">
        <v>0.04</v>
      </c>
      <c r="AM243" s="257">
        <v>0.01</v>
      </c>
      <c r="AN243" s="277">
        <v>1.33</v>
      </c>
      <c r="AO243" s="292"/>
      <c r="AP243" s="257" t="s">
        <v>188</v>
      </c>
      <c r="AQ243" s="257">
        <v>9.66</v>
      </c>
      <c r="AR243" s="257">
        <v>0.6</v>
      </c>
      <c r="AS243" s="257" t="s">
        <v>188</v>
      </c>
      <c r="AT243" s="257" t="s">
        <v>188</v>
      </c>
      <c r="AU243" s="257">
        <v>87.86</v>
      </c>
      <c r="AV243" s="257">
        <v>195.05</v>
      </c>
      <c r="AW243" s="257" t="s">
        <v>188</v>
      </c>
      <c r="AX243" s="257">
        <v>0.3</v>
      </c>
      <c r="AY243" s="257">
        <v>172.1</v>
      </c>
      <c r="AZ243" s="257">
        <v>19.02</v>
      </c>
      <c r="BA243" s="257">
        <v>6.34</v>
      </c>
      <c r="BB243" s="277">
        <v>121.38</v>
      </c>
    </row>
    <row r="244" spans="1:54" s="231" customFormat="1">
      <c r="A244" s="259" t="s">
        <v>279</v>
      </c>
      <c r="B244" s="259">
        <v>4</v>
      </c>
      <c r="C244" s="259">
        <v>3</v>
      </c>
      <c r="D244" s="259">
        <v>4</v>
      </c>
      <c r="E244" s="258" t="s">
        <v>363</v>
      </c>
      <c r="F244" s="318" t="s">
        <v>378</v>
      </c>
      <c r="G244" s="260">
        <v>7.0000000000000007E-2</v>
      </c>
      <c r="H244" s="260">
        <v>2.3199999999999998</v>
      </c>
      <c r="I244" s="260">
        <v>0.27</v>
      </c>
      <c r="J244" s="260">
        <v>0.56000000000000005</v>
      </c>
      <c r="K244" s="260">
        <v>0.22</v>
      </c>
      <c r="L244" s="260">
        <v>0.69</v>
      </c>
      <c r="M244" s="260">
        <v>2.23</v>
      </c>
      <c r="N244" s="260">
        <v>4.78</v>
      </c>
      <c r="O244" s="260">
        <v>0.56999999999999995</v>
      </c>
      <c r="P244" s="260">
        <v>0.99</v>
      </c>
      <c r="Q244" s="260">
        <v>2</v>
      </c>
      <c r="R244" s="260">
        <v>0.01</v>
      </c>
      <c r="S244" s="260">
        <v>0.02</v>
      </c>
      <c r="T244" s="260">
        <v>0</v>
      </c>
      <c r="U244" s="260" t="s">
        <v>188</v>
      </c>
      <c r="V244" s="260">
        <v>0</v>
      </c>
      <c r="W244" s="260">
        <v>1.86</v>
      </c>
      <c r="X244" s="260">
        <v>4.32</v>
      </c>
      <c r="Y244" s="260">
        <v>0.77</v>
      </c>
      <c r="Z244" s="260">
        <v>3.44</v>
      </c>
      <c r="AA244" s="260">
        <v>0.81</v>
      </c>
      <c r="AB244" s="260">
        <v>0.18</v>
      </c>
      <c r="AC244" s="260">
        <v>0.74</v>
      </c>
      <c r="AD244" s="260">
        <v>0.1</v>
      </c>
      <c r="AE244" s="260">
        <v>0.49</v>
      </c>
      <c r="AF244" s="260">
        <v>0.08</v>
      </c>
      <c r="AG244" s="260">
        <v>0.2</v>
      </c>
      <c r="AH244" s="260">
        <v>0.03</v>
      </c>
      <c r="AI244" s="260">
        <v>0.16</v>
      </c>
      <c r="AJ244" s="260">
        <v>0.02</v>
      </c>
      <c r="AK244" s="260">
        <v>0</v>
      </c>
      <c r="AL244" s="260">
        <v>0.04</v>
      </c>
      <c r="AM244" s="260">
        <v>0.01</v>
      </c>
      <c r="AN244" s="336">
        <v>1.18</v>
      </c>
      <c r="AO244" s="319"/>
      <c r="AP244" s="260" t="s">
        <v>188</v>
      </c>
      <c r="AQ244" s="260">
        <v>12.18</v>
      </c>
      <c r="AR244" s="260">
        <v>0.3</v>
      </c>
      <c r="AS244" s="260" t="s">
        <v>188</v>
      </c>
      <c r="AT244" s="260" t="s">
        <v>188</v>
      </c>
      <c r="AU244" s="260">
        <v>87.99</v>
      </c>
      <c r="AV244" s="260">
        <v>214.95</v>
      </c>
      <c r="AW244" s="260" t="s">
        <v>188</v>
      </c>
      <c r="AX244" s="260">
        <v>0.91</v>
      </c>
      <c r="AY244" s="260">
        <v>168.67</v>
      </c>
      <c r="AZ244" s="260">
        <v>19.489999999999998</v>
      </c>
      <c r="BA244" s="260">
        <v>6.09</v>
      </c>
      <c r="BB244" s="336">
        <v>120.26</v>
      </c>
    </row>
    <row r="245" spans="1:54" s="254" customFormat="1">
      <c r="A245" s="256"/>
      <c r="B245" s="256"/>
      <c r="C245" s="256"/>
      <c r="D245" s="256"/>
      <c r="E245" s="255"/>
      <c r="F245" s="320" t="s">
        <v>183</v>
      </c>
      <c r="G245" s="261">
        <f>IF(ISERROR(AVERAGE(G242:G244)), "DL", AVERAGE(G242:G244))</f>
        <v>6.6666666666666666E-2</v>
      </c>
      <c r="H245" s="261">
        <f t="shared" ref="H245:AN245" si="204">IF(ISERROR(AVERAGE(H242:H244)), "DL", AVERAGE(H242:H244))</f>
        <v>2.3866666666666667</v>
      </c>
      <c r="I245" s="261">
        <f t="shared" si="204"/>
        <v>0.36999999999999994</v>
      </c>
      <c r="J245" s="261">
        <f t="shared" si="204"/>
        <v>0.65333333333333332</v>
      </c>
      <c r="K245" s="261">
        <f t="shared" si="204"/>
        <v>0.22</v>
      </c>
      <c r="L245" s="261">
        <f t="shared" si="204"/>
        <v>0.73333333333333339</v>
      </c>
      <c r="M245" s="261">
        <f t="shared" si="204"/>
        <v>2.3333333333333335</v>
      </c>
      <c r="N245" s="261">
        <f t="shared" si="204"/>
        <v>4.793333333333333</v>
      </c>
      <c r="O245" s="261">
        <f t="shared" si="204"/>
        <v>0.56333333333333335</v>
      </c>
      <c r="P245" s="261">
        <f t="shared" si="204"/>
        <v>1.0366666666666668</v>
      </c>
      <c r="Q245" s="261">
        <f t="shared" si="204"/>
        <v>2.19</v>
      </c>
      <c r="R245" s="261">
        <f t="shared" si="204"/>
        <v>1.3333333333333334E-2</v>
      </c>
      <c r="S245" s="261">
        <f t="shared" si="204"/>
        <v>0.02</v>
      </c>
      <c r="T245" s="261">
        <f t="shared" si="204"/>
        <v>3.3333333333333335E-3</v>
      </c>
      <c r="U245" s="261" t="str">
        <f t="shared" si="204"/>
        <v>DL</v>
      </c>
      <c r="V245" s="261">
        <f t="shared" si="204"/>
        <v>0</v>
      </c>
      <c r="W245" s="261">
        <f t="shared" si="204"/>
        <v>1.99</v>
      </c>
      <c r="X245" s="261">
        <f t="shared" si="204"/>
        <v>4.166666666666667</v>
      </c>
      <c r="Y245" s="261">
        <f t="shared" si="204"/>
        <v>0.81333333333333335</v>
      </c>
      <c r="Z245" s="261">
        <f t="shared" si="204"/>
        <v>3.6333333333333333</v>
      </c>
      <c r="AA245" s="261">
        <f t="shared" si="204"/>
        <v>0.8566666666666668</v>
      </c>
      <c r="AB245" s="261">
        <f t="shared" si="204"/>
        <v>0.18666666666666668</v>
      </c>
      <c r="AC245" s="261">
        <f t="shared" si="204"/>
        <v>0.79333333333333333</v>
      </c>
      <c r="AD245" s="261">
        <f t="shared" si="204"/>
        <v>0.10333333333333335</v>
      </c>
      <c r="AE245" s="261">
        <f t="shared" si="204"/>
        <v>0.52666666666666662</v>
      </c>
      <c r="AF245" s="261">
        <f t="shared" si="204"/>
        <v>9.0000000000000011E-2</v>
      </c>
      <c r="AG245" s="261">
        <f t="shared" si="204"/>
        <v>0.21999999999999997</v>
      </c>
      <c r="AH245" s="261">
        <f t="shared" si="204"/>
        <v>0.03</v>
      </c>
      <c r="AI245" s="261">
        <f t="shared" si="204"/>
        <v>0.17333333333333334</v>
      </c>
      <c r="AJ245" s="261">
        <f t="shared" si="204"/>
        <v>2.3333333333333334E-2</v>
      </c>
      <c r="AK245" s="261">
        <f t="shared" si="204"/>
        <v>0</v>
      </c>
      <c r="AL245" s="261">
        <f t="shared" si="204"/>
        <v>0.04</v>
      </c>
      <c r="AM245" s="261">
        <f t="shared" si="204"/>
        <v>0.01</v>
      </c>
      <c r="AN245" s="276">
        <f t="shared" si="204"/>
        <v>1.2433333333333332</v>
      </c>
      <c r="AO245" s="293"/>
      <c r="AP245" s="261" t="str">
        <f t="shared" ref="AP245:BB245" si="205">IF(ISERROR(AVERAGE(AP242:AP244)), "DL", AVERAGE(AP242:AP244))</f>
        <v>DL</v>
      </c>
      <c r="AQ245" s="261">
        <f t="shared" si="205"/>
        <v>11.020000000000001</v>
      </c>
      <c r="AR245" s="261">
        <f t="shared" si="205"/>
        <v>0.5033333333333333</v>
      </c>
      <c r="AS245" s="261" t="str">
        <f t="shared" si="205"/>
        <v>DL</v>
      </c>
      <c r="AT245" s="261" t="str">
        <f t="shared" si="205"/>
        <v>DL</v>
      </c>
      <c r="AU245" s="261">
        <f t="shared" si="205"/>
        <v>89.243333333333339</v>
      </c>
      <c r="AV245" s="261">
        <f t="shared" si="205"/>
        <v>209.75</v>
      </c>
      <c r="AW245" s="261" t="str">
        <f t="shared" si="205"/>
        <v>DL</v>
      </c>
      <c r="AX245" s="261">
        <f t="shared" si="205"/>
        <v>0.60666666666666658</v>
      </c>
      <c r="AY245" s="261">
        <f t="shared" si="205"/>
        <v>167.0633333333333</v>
      </c>
      <c r="AZ245" s="261">
        <f t="shared" si="205"/>
        <v>20.52</v>
      </c>
      <c r="BA245" s="261">
        <f t="shared" si="205"/>
        <v>6.2666666666666666</v>
      </c>
      <c r="BB245" s="276">
        <f t="shared" si="205"/>
        <v>124.21333333333332</v>
      </c>
    </row>
    <row r="246" spans="1:54" s="254" customFormat="1">
      <c r="A246" s="256"/>
      <c r="B246" s="256"/>
      <c r="C246" s="256"/>
      <c r="D246" s="256"/>
      <c r="E246" s="255"/>
      <c r="F246" s="321" t="s">
        <v>184</v>
      </c>
      <c r="G246" s="257">
        <f>IF(ISERROR(STDEV(G242:G244)), "-", STDEV(G242:G244))</f>
        <v>5.7735026918962632E-3</v>
      </c>
      <c r="H246" s="257">
        <f t="shared" ref="H246:AN246" si="206">IF(ISERROR(STDEV(H242:H244)), "-", STDEV(H242:H244))</f>
        <v>5.8594652770823333E-2</v>
      </c>
      <c r="I246" s="257">
        <f t="shared" si="206"/>
        <v>8.7177978870813758E-2</v>
      </c>
      <c r="J246" s="257">
        <f t="shared" si="206"/>
        <v>8.144527815247106E-2</v>
      </c>
      <c r="K246" s="257">
        <f t="shared" si="206"/>
        <v>1.0000000000000009E-2</v>
      </c>
      <c r="L246" s="257">
        <f t="shared" si="206"/>
        <v>4.5092497528228977E-2</v>
      </c>
      <c r="M246" s="257">
        <f t="shared" si="206"/>
        <v>0.11676186592091328</v>
      </c>
      <c r="N246" s="257">
        <f t="shared" si="206"/>
        <v>0.25026652459594617</v>
      </c>
      <c r="O246" s="257">
        <f t="shared" si="206"/>
        <v>5.0332229568471644E-2</v>
      </c>
      <c r="P246" s="257">
        <f t="shared" si="206"/>
        <v>8.9628864398324973E-2</v>
      </c>
      <c r="Q246" s="257">
        <f t="shared" si="206"/>
        <v>0.20074859899884726</v>
      </c>
      <c r="R246" s="257">
        <f t="shared" si="206"/>
        <v>5.7735026918962588E-3</v>
      </c>
      <c r="S246" s="257">
        <f t="shared" si="206"/>
        <v>0</v>
      </c>
      <c r="T246" s="257">
        <f t="shared" si="206"/>
        <v>5.773502691896258E-3</v>
      </c>
      <c r="U246" s="257" t="str">
        <f t="shared" si="206"/>
        <v>-</v>
      </c>
      <c r="V246" s="257">
        <f t="shared" si="206"/>
        <v>0</v>
      </c>
      <c r="W246" s="257">
        <f t="shared" si="206"/>
        <v>0.20808652046684811</v>
      </c>
      <c r="X246" s="257">
        <f t="shared" si="206"/>
        <v>0.42146569650842697</v>
      </c>
      <c r="Y246" s="257">
        <f t="shared" si="206"/>
        <v>5.8594652770823138E-2</v>
      </c>
      <c r="Z246" s="257">
        <f t="shared" si="206"/>
        <v>0.24583192089989739</v>
      </c>
      <c r="AA246" s="257">
        <f t="shared" si="206"/>
        <v>5.0332229568471658E-2</v>
      </c>
      <c r="AB246" s="257">
        <f t="shared" si="206"/>
        <v>1.1547005383792526E-2</v>
      </c>
      <c r="AC246" s="257">
        <f t="shared" si="206"/>
        <v>5.507570547286101E-2</v>
      </c>
      <c r="AD246" s="257">
        <f t="shared" si="206"/>
        <v>5.7735026918962545E-3</v>
      </c>
      <c r="AE246" s="257">
        <f t="shared" si="206"/>
        <v>4.0414518843273781E-2</v>
      </c>
      <c r="AF246" s="257">
        <f t="shared" si="206"/>
        <v>1.0000000000000002E-2</v>
      </c>
      <c r="AG246" s="257">
        <f t="shared" si="206"/>
        <v>1.999999999999999E-2</v>
      </c>
      <c r="AH246" s="257">
        <f t="shared" si="206"/>
        <v>0</v>
      </c>
      <c r="AI246" s="257">
        <f t="shared" si="206"/>
        <v>1.5275252316519465E-2</v>
      </c>
      <c r="AJ246" s="257">
        <f t="shared" si="206"/>
        <v>5.7735026918962398E-3</v>
      </c>
      <c r="AK246" s="257">
        <f t="shared" si="206"/>
        <v>0</v>
      </c>
      <c r="AL246" s="257">
        <f t="shared" si="206"/>
        <v>0</v>
      </c>
      <c r="AM246" s="257">
        <f t="shared" si="206"/>
        <v>0</v>
      </c>
      <c r="AN246" s="277">
        <f t="shared" si="206"/>
        <v>7.7674534651540353E-2</v>
      </c>
      <c r="AO246" s="294"/>
      <c r="AP246" s="257" t="str">
        <f t="shared" ref="AP246:BB246" si="207">IF(ISERROR(STDEV(AP242:AP244)), "-", STDEV(AP242:AP244))</f>
        <v>-</v>
      </c>
      <c r="AQ246" s="257">
        <f t="shared" si="207"/>
        <v>1.2718490476467714</v>
      </c>
      <c r="AR246" s="257">
        <f t="shared" si="207"/>
        <v>0.17616280348965074</v>
      </c>
      <c r="AS246" s="257" t="str">
        <f t="shared" si="207"/>
        <v>-</v>
      </c>
      <c r="AT246" s="257" t="str">
        <f t="shared" si="207"/>
        <v>-</v>
      </c>
      <c r="AU246" s="257">
        <f t="shared" si="207"/>
        <v>2.2843452745443997</v>
      </c>
      <c r="AV246" s="257">
        <f t="shared" si="207"/>
        <v>12.910848151845013</v>
      </c>
      <c r="AW246" s="257" t="str">
        <f t="shared" si="207"/>
        <v>-</v>
      </c>
      <c r="AX246" s="257">
        <f t="shared" si="207"/>
        <v>0.30501366089625137</v>
      </c>
      <c r="AY246" s="257">
        <f t="shared" si="207"/>
        <v>6.0034684419369917</v>
      </c>
      <c r="AZ246" s="257">
        <f t="shared" si="207"/>
        <v>2.2036106734176077</v>
      </c>
      <c r="BA246" s="257">
        <f t="shared" si="207"/>
        <v>0.1537313674346695</v>
      </c>
      <c r="BB246" s="277">
        <f t="shared" si="207"/>
        <v>5.9040438119422287</v>
      </c>
    </row>
    <row r="247" spans="1:54" s="254" customFormat="1">
      <c r="A247" s="256"/>
      <c r="B247" s="256"/>
      <c r="C247" s="256"/>
      <c r="D247" s="256"/>
      <c r="E247" s="255"/>
      <c r="F247" s="321" t="s">
        <v>186</v>
      </c>
      <c r="G247" s="257">
        <f>IF(ISERROR(G246/SQRT(2)), "-", G246/SQRT(2))</f>
        <v>4.0824829046386341E-3</v>
      </c>
      <c r="H247" s="257">
        <f t="shared" ref="H247:AN247" si="208">IF(ISERROR(H246/SQRT(2)), "-", H246/SQRT(2))</f>
        <v>4.1432676315520299E-2</v>
      </c>
      <c r="I247" s="257">
        <f t="shared" si="208"/>
        <v>6.1644140029689966E-2</v>
      </c>
      <c r="J247" s="257">
        <f t="shared" si="208"/>
        <v>5.7590508477236846E-2</v>
      </c>
      <c r="K247" s="257">
        <f t="shared" si="208"/>
        <v>7.0710678118654814E-3</v>
      </c>
      <c r="L247" s="257">
        <f t="shared" si="208"/>
        <v>3.1885210782848339E-2</v>
      </c>
      <c r="M247" s="257">
        <f t="shared" si="208"/>
        <v>8.2563107176672229E-2</v>
      </c>
      <c r="N247" s="257">
        <f t="shared" si="208"/>
        <v>0.17696515664578341</v>
      </c>
      <c r="O247" s="257">
        <f t="shared" si="208"/>
        <v>3.5590260840104353E-2</v>
      </c>
      <c r="P247" s="257">
        <f t="shared" si="208"/>
        <v>6.3377177806105106E-2</v>
      </c>
      <c r="Q247" s="257">
        <f t="shared" si="208"/>
        <v>0.14195069566578386</v>
      </c>
      <c r="R247" s="257">
        <f t="shared" si="208"/>
        <v>4.0824829046386306E-3</v>
      </c>
      <c r="S247" s="257">
        <f t="shared" si="208"/>
        <v>0</v>
      </c>
      <c r="T247" s="257">
        <f t="shared" si="208"/>
        <v>4.0824829046386298E-3</v>
      </c>
      <c r="U247" s="257" t="str">
        <f t="shared" si="208"/>
        <v>-</v>
      </c>
      <c r="V247" s="257">
        <f t="shared" si="208"/>
        <v>0</v>
      </c>
      <c r="W247" s="257">
        <f t="shared" si="208"/>
        <v>0.1471393896956216</v>
      </c>
      <c r="X247" s="257">
        <f t="shared" si="208"/>
        <v>0.29802125203862012</v>
      </c>
      <c r="Y247" s="257">
        <f t="shared" si="208"/>
        <v>4.1432676315520167E-2</v>
      </c>
      <c r="Z247" s="257">
        <f t="shared" si="208"/>
        <v>0.17382941830043239</v>
      </c>
      <c r="AA247" s="257">
        <f t="shared" si="208"/>
        <v>3.5590260840104367E-2</v>
      </c>
      <c r="AB247" s="257">
        <f t="shared" si="208"/>
        <v>8.1649658092772682E-3</v>
      </c>
      <c r="AC247" s="257">
        <f t="shared" si="208"/>
        <v>3.8944404818493067E-2</v>
      </c>
      <c r="AD247" s="257">
        <f t="shared" si="208"/>
        <v>4.082482904638628E-3</v>
      </c>
      <c r="AE247" s="257">
        <f t="shared" si="208"/>
        <v>2.8577380332470394E-2</v>
      </c>
      <c r="AF247" s="257">
        <f t="shared" si="208"/>
        <v>7.0710678118654762E-3</v>
      </c>
      <c r="AG247" s="257">
        <f t="shared" si="208"/>
        <v>1.4142135623730942E-2</v>
      </c>
      <c r="AH247" s="257">
        <f t="shared" si="208"/>
        <v>0</v>
      </c>
      <c r="AI247" s="257">
        <f t="shared" si="208"/>
        <v>1.0801234497346431E-2</v>
      </c>
      <c r="AJ247" s="257">
        <f t="shared" si="208"/>
        <v>4.0824829046386176E-3</v>
      </c>
      <c r="AK247" s="257">
        <f t="shared" si="208"/>
        <v>0</v>
      </c>
      <c r="AL247" s="257">
        <f t="shared" si="208"/>
        <v>0</v>
      </c>
      <c r="AM247" s="257">
        <f t="shared" si="208"/>
        <v>0</v>
      </c>
      <c r="AN247" s="277">
        <f t="shared" si="208"/>
        <v>5.4924190177613644E-2</v>
      </c>
      <c r="AO247" s="294"/>
      <c r="AP247" s="257" t="str">
        <f t="shared" ref="AP247:BB247" si="209">IF(ISERROR(AP246/SQRT(2)), "-", AP246/SQRT(2))</f>
        <v>-</v>
      </c>
      <c r="AQ247" s="257">
        <f t="shared" si="209"/>
        <v>0.8993330862366844</v>
      </c>
      <c r="AR247" s="257">
        <f t="shared" si="209"/>
        <v>0.12456591294036523</v>
      </c>
      <c r="AS247" s="257" t="str">
        <f t="shared" si="209"/>
        <v>-</v>
      </c>
      <c r="AT247" s="257" t="str">
        <f t="shared" si="209"/>
        <v>-</v>
      </c>
      <c r="AU247" s="257">
        <f t="shared" si="209"/>
        <v>1.6152760342017907</v>
      </c>
      <c r="AV247" s="257">
        <f t="shared" si="209"/>
        <v>9.1293482790394123</v>
      </c>
      <c r="AW247" s="257" t="str">
        <f t="shared" si="209"/>
        <v>-</v>
      </c>
      <c r="AX247" s="257">
        <f t="shared" si="209"/>
        <v>0.21567722797427341</v>
      </c>
      <c r="AY247" s="257">
        <f t="shared" si="209"/>
        <v>4.2450932459330835</v>
      </c>
      <c r="AZ247" s="257">
        <f t="shared" si="209"/>
        <v>1.5581880502686449</v>
      </c>
      <c r="BA247" s="257">
        <f t="shared" si="209"/>
        <v>0.10870449239413559</v>
      </c>
      <c r="BB247" s="277">
        <f t="shared" si="209"/>
        <v>4.1747894158468233</v>
      </c>
    </row>
    <row r="248" spans="1:54" s="254" customFormat="1">
      <c r="A248" s="256"/>
      <c r="B248" s="256"/>
      <c r="C248" s="256"/>
      <c r="D248" s="256"/>
      <c r="E248" s="255"/>
      <c r="F248" s="317"/>
      <c r="G248" s="257"/>
      <c r="H248" s="257"/>
      <c r="I248" s="257"/>
      <c r="J248" s="257"/>
      <c r="K248" s="257"/>
      <c r="L248" s="257"/>
      <c r="M248" s="257"/>
      <c r="N248" s="257"/>
      <c r="O248" s="257"/>
      <c r="P248" s="257"/>
      <c r="Q248" s="257"/>
      <c r="R248" s="257"/>
      <c r="S248" s="257"/>
      <c r="T248" s="257"/>
      <c r="U248" s="257"/>
      <c r="V248" s="257"/>
      <c r="W248" s="257"/>
      <c r="X248" s="257"/>
      <c r="Y248" s="257"/>
      <c r="Z248" s="257"/>
      <c r="AA248" s="257"/>
      <c r="AB248" s="257"/>
      <c r="AC248" s="257"/>
      <c r="AD248" s="257"/>
      <c r="AE248" s="257"/>
      <c r="AF248" s="257"/>
      <c r="AG248" s="257"/>
      <c r="AH248" s="257"/>
      <c r="AI248" s="257"/>
      <c r="AJ248" s="257"/>
      <c r="AK248" s="257"/>
      <c r="AL248" s="257"/>
      <c r="AM248" s="257"/>
      <c r="AN248" s="277"/>
      <c r="AO248" s="292"/>
      <c r="AP248" s="257"/>
      <c r="AQ248" s="257"/>
      <c r="AR248" s="257"/>
      <c r="AS248" s="257"/>
      <c r="AT248" s="257"/>
      <c r="AU248" s="257"/>
      <c r="AV248" s="257"/>
      <c r="AW248" s="257"/>
      <c r="AX248" s="257"/>
      <c r="AY248" s="257"/>
      <c r="AZ248" s="257"/>
      <c r="BA248" s="257"/>
      <c r="BB248" s="277"/>
    </row>
    <row r="249" spans="1:54" s="254" customFormat="1">
      <c r="A249" s="256" t="s">
        <v>283</v>
      </c>
      <c r="B249" s="256">
        <v>5</v>
      </c>
      <c r="C249" s="256">
        <v>1</v>
      </c>
      <c r="D249" s="256">
        <v>4</v>
      </c>
      <c r="E249" s="255" t="s">
        <v>363</v>
      </c>
      <c r="F249" s="317" t="s">
        <v>379</v>
      </c>
      <c r="G249" s="257">
        <v>0.26</v>
      </c>
      <c r="H249" s="257">
        <v>3.84</v>
      </c>
      <c r="I249" s="257">
        <v>0.1</v>
      </c>
      <c r="J249" s="257">
        <v>0.15</v>
      </c>
      <c r="K249" s="257">
        <v>0.01</v>
      </c>
      <c r="L249" s="257">
        <v>7.0000000000000007E-2</v>
      </c>
      <c r="M249" s="257">
        <v>0.32</v>
      </c>
      <c r="N249" s="257">
        <v>0</v>
      </c>
      <c r="O249" s="257">
        <v>0.02</v>
      </c>
      <c r="P249" s="257">
        <v>0.02</v>
      </c>
      <c r="Q249" s="257">
        <v>0.14000000000000001</v>
      </c>
      <c r="R249" s="257">
        <v>0.02</v>
      </c>
      <c r="S249" s="257">
        <v>0.11</v>
      </c>
      <c r="T249" s="257">
        <v>0.01</v>
      </c>
      <c r="U249" s="257">
        <v>0.02</v>
      </c>
      <c r="V249" s="257">
        <v>0.01</v>
      </c>
      <c r="W249" s="257">
        <v>7.0000000000000007E-2</v>
      </c>
      <c r="X249" s="257">
        <v>0.12</v>
      </c>
      <c r="Y249" s="257">
        <v>0.03</v>
      </c>
      <c r="Z249" s="257">
        <v>0.1</v>
      </c>
      <c r="AA249" s="257">
        <v>0.03</v>
      </c>
      <c r="AB249" s="257">
        <v>0.01</v>
      </c>
      <c r="AC249" s="257">
        <v>0.03</v>
      </c>
      <c r="AD249" s="257">
        <v>0.01</v>
      </c>
      <c r="AE249" s="257">
        <v>0.03</v>
      </c>
      <c r="AF249" s="257">
        <v>0.01</v>
      </c>
      <c r="AG249" s="257">
        <v>0.02</v>
      </c>
      <c r="AH249" s="257">
        <v>0</v>
      </c>
      <c r="AI249" s="257">
        <v>0.02</v>
      </c>
      <c r="AJ249" s="257">
        <v>0</v>
      </c>
      <c r="AK249" s="257">
        <v>0</v>
      </c>
      <c r="AL249" s="257">
        <v>0.04</v>
      </c>
      <c r="AM249" s="257">
        <v>0.03</v>
      </c>
      <c r="AN249" s="277">
        <v>0.14000000000000001</v>
      </c>
      <c r="AO249" s="292"/>
      <c r="AP249" s="257" t="s">
        <v>188</v>
      </c>
      <c r="AQ249" s="257">
        <v>2.2000000000000002</v>
      </c>
      <c r="AR249" s="257">
        <v>0.31</v>
      </c>
      <c r="AS249" s="257" t="s">
        <v>188</v>
      </c>
      <c r="AT249" s="257" t="s">
        <v>188</v>
      </c>
      <c r="AU249" s="257">
        <v>2.5099999999999998</v>
      </c>
      <c r="AV249" s="257">
        <v>186.3</v>
      </c>
      <c r="AW249" s="257" t="s">
        <v>188</v>
      </c>
      <c r="AX249" s="257">
        <v>3.45</v>
      </c>
      <c r="AY249" s="257" t="s">
        <v>188</v>
      </c>
      <c r="AZ249" s="257">
        <v>15.37</v>
      </c>
      <c r="BA249" s="257">
        <v>2.5099999999999998</v>
      </c>
      <c r="BB249" s="277">
        <v>68.06</v>
      </c>
    </row>
    <row r="250" spans="1:54" s="254" customFormat="1">
      <c r="A250" s="256" t="s">
        <v>283</v>
      </c>
      <c r="B250" s="256">
        <v>5</v>
      </c>
      <c r="C250" s="256">
        <v>2</v>
      </c>
      <c r="D250" s="256">
        <v>4</v>
      </c>
      <c r="E250" s="255" t="s">
        <v>363</v>
      </c>
      <c r="F250" s="317" t="s">
        <v>380</v>
      </c>
      <c r="G250" s="257">
        <v>0.27</v>
      </c>
      <c r="H250" s="257">
        <v>3.66</v>
      </c>
      <c r="I250" s="257">
        <v>0.19</v>
      </c>
      <c r="J250" s="257">
        <v>0.26</v>
      </c>
      <c r="K250" s="257">
        <v>0.01</v>
      </c>
      <c r="L250" s="257">
        <v>0.06</v>
      </c>
      <c r="M250" s="257">
        <v>0.31</v>
      </c>
      <c r="N250" s="257" t="s">
        <v>188</v>
      </c>
      <c r="O250" s="257">
        <v>0.02</v>
      </c>
      <c r="P250" s="257">
        <v>0.02</v>
      </c>
      <c r="Q250" s="257">
        <v>0.17</v>
      </c>
      <c r="R250" s="257">
        <v>0.02</v>
      </c>
      <c r="S250" s="257">
        <v>0.1</v>
      </c>
      <c r="T250" s="257">
        <v>0.01</v>
      </c>
      <c r="U250" s="257">
        <v>0.01</v>
      </c>
      <c r="V250" s="257">
        <v>0.01</v>
      </c>
      <c r="W250" s="257">
        <v>7.0000000000000007E-2</v>
      </c>
      <c r="X250" s="257">
        <v>0.11</v>
      </c>
      <c r="Y250" s="257">
        <v>0.02</v>
      </c>
      <c r="Z250" s="257">
        <v>0.1</v>
      </c>
      <c r="AA250" s="257">
        <v>0.03</v>
      </c>
      <c r="AB250" s="257">
        <v>0.01</v>
      </c>
      <c r="AC250" s="257">
        <v>0.03</v>
      </c>
      <c r="AD250" s="257">
        <v>0</v>
      </c>
      <c r="AE250" s="257">
        <v>0.03</v>
      </c>
      <c r="AF250" s="257">
        <v>0.01</v>
      </c>
      <c r="AG250" s="257">
        <v>0.02</v>
      </c>
      <c r="AH250" s="257">
        <v>0</v>
      </c>
      <c r="AI250" s="257">
        <v>0.02</v>
      </c>
      <c r="AJ250" s="257">
        <v>0</v>
      </c>
      <c r="AK250" s="257">
        <v>0</v>
      </c>
      <c r="AL250" s="257">
        <v>0.04</v>
      </c>
      <c r="AM250" s="257">
        <v>0.02</v>
      </c>
      <c r="AN250" s="277">
        <v>0.22</v>
      </c>
      <c r="AO250" s="292"/>
      <c r="AP250" s="257" t="s">
        <v>188</v>
      </c>
      <c r="AQ250" s="257">
        <v>1.5</v>
      </c>
      <c r="AR250" s="257">
        <v>0.3</v>
      </c>
      <c r="AS250" s="257" t="s">
        <v>188</v>
      </c>
      <c r="AT250" s="257" t="s">
        <v>188</v>
      </c>
      <c r="AU250" s="257">
        <v>2.09</v>
      </c>
      <c r="AV250" s="257">
        <v>170.84</v>
      </c>
      <c r="AW250" s="257" t="s">
        <v>188</v>
      </c>
      <c r="AX250" s="257">
        <v>2.39</v>
      </c>
      <c r="AY250" s="257" t="s">
        <v>188</v>
      </c>
      <c r="AZ250" s="257">
        <v>14.66</v>
      </c>
      <c r="BA250" s="257">
        <v>4.1900000000000004</v>
      </c>
      <c r="BB250" s="277">
        <v>80.78</v>
      </c>
    </row>
    <row r="251" spans="1:54" s="231" customFormat="1">
      <c r="A251" s="259" t="s">
        <v>283</v>
      </c>
      <c r="B251" s="259">
        <v>5</v>
      </c>
      <c r="C251" s="259">
        <v>3</v>
      </c>
      <c r="D251" s="259">
        <v>4</v>
      </c>
      <c r="E251" s="258" t="s">
        <v>363</v>
      </c>
      <c r="F251" s="318" t="s">
        <v>381</v>
      </c>
      <c r="G251" s="260">
        <v>0.27</v>
      </c>
      <c r="H251" s="260">
        <v>4.08</v>
      </c>
      <c r="I251" s="260">
        <v>0.1</v>
      </c>
      <c r="J251" s="260">
        <v>0.15</v>
      </c>
      <c r="K251" s="260">
        <v>0.01</v>
      </c>
      <c r="L251" s="260">
        <v>0.06</v>
      </c>
      <c r="M251" s="260">
        <v>0.28999999999999998</v>
      </c>
      <c r="N251" s="260" t="s">
        <v>188</v>
      </c>
      <c r="O251" s="260">
        <v>0.02</v>
      </c>
      <c r="P251" s="260">
        <v>0.03</v>
      </c>
      <c r="Q251" s="260">
        <v>0.12</v>
      </c>
      <c r="R251" s="260">
        <v>0.01</v>
      </c>
      <c r="S251" s="260">
        <v>0.08</v>
      </c>
      <c r="T251" s="260">
        <v>0.01</v>
      </c>
      <c r="U251" s="260">
        <v>0.01</v>
      </c>
      <c r="V251" s="260">
        <v>0.01</v>
      </c>
      <c r="W251" s="260">
        <v>0.05</v>
      </c>
      <c r="X251" s="260">
        <v>0.09</v>
      </c>
      <c r="Y251" s="260">
        <v>0.02</v>
      </c>
      <c r="Z251" s="260">
        <v>0.08</v>
      </c>
      <c r="AA251" s="260">
        <v>0.02</v>
      </c>
      <c r="AB251" s="260">
        <v>0.01</v>
      </c>
      <c r="AC251" s="260">
        <v>0.02</v>
      </c>
      <c r="AD251" s="260">
        <v>0</v>
      </c>
      <c r="AE251" s="260">
        <v>0.02</v>
      </c>
      <c r="AF251" s="260">
        <v>0</v>
      </c>
      <c r="AG251" s="260">
        <v>0.01</v>
      </c>
      <c r="AH251" s="260">
        <v>0</v>
      </c>
      <c r="AI251" s="260">
        <v>0.01</v>
      </c>
      <c r="AJ251" s="260">
        <v>0</v>
      </c>
      <c r="AK251" s="260">
        <v>0</v>
      </c>
      <c r="AL251" s="260">
        <v>0.04</v>
      </c>
      <c r="AM251" s="260">
        <v>0.02</v>
      </c>
      <c r="AN251" s="336">
        <v>0.14000000000000001</v>
      </c>
      <c r="AO251" s="319"/>
      <c r="AP251" s="260" t="s">
        <v>188</v>
      </c>
      <c r="AQ251" s="260">
        <v>0.91</v>
      </c>
      <c r="AR251" s="260">
        <v>0.3</v>
      </c>
      <c r="AS251" s="260" t="s">
        <v>188</v>
      </c>
      <c r="AT251" s="260" t="s">
        <v>188</v>
      </c>
      <c r="AU251" s="260">
        <v>2.42</v>
      </c>
      <c r="AV251" s="260">
        <v>137.08000000000001</v>
      </c>
      <c r="AW251" s="260" t="s">
        <v>188</v>
      </c>
      <c r="AX251" s="260">
        <v>2.72</v>
      </c>
      <c r="AY251" s="260" t="s">
        <v>188</v>
      </c>
      <c r="AZ251" s="260">
        <v>12.68</v>
      </c>
      <c r="BA251" s="260">
        <v>2.42</v>
      </c>
      <c r="BB251" s="336">
        <v>55.86</v>
      </c>
    </row>
    <row r="252" spans="1:54" s="254" customFormat="1">
      <c r="A252" s="256"/>
      <c r="B252" s="256"/>
      <c r="C252" s="256"/>
      <c r="D252" s="256"/>
      <c r="E252" s="255"/>
      <c r="F252" s="320" t="s">
        <v>183</v>
      </c>
      <c r="G252" s="261">
        <f>IF(ISERROR(AVERAGE(G249:G251)), "DL", AVERAGE(G249:G251))</f>
        <v>0.26666666666666666</v>
      </c>
      <c r="H252" s="261">
        <f t="shared" ref="H252:AN252" si="210">IF(ISERROR(AVERAGE(H249:H251)), "DL", AVERAGE(H249:H251))</f>
        <v>3.86</v>
      </c>
      <c r="I252" s="261">
        <f t="shared" si="210"/>
        <v>0.13</v>
      </c>
      <c r="J252" s="261">
        <f t="shared" si="210"/>
        <v>0.18666666666666668</v>
      </c>
      <c r="K252" s="261">
        <f t="shared" si="210"/>
        <v>0.01</v>
      </c>
      <c r="L252" s="261">
        <f t="shared" si="210"/>
        <v>6.3333333333333339E-2</v>
      </c>
      <c r="M252" s="261">
        <f t="shared" si="210"/>
        <v>0.30666666666666664</v>
      </c>
      <c r="N252" s="261">
        <f t="shared" si="210"/>
        <v>0</v>
      </c>
      <c r="O252" s="261">
        <f t="shared" si="210"/>
        <v>0.02</v>
      </c>
      <c r="P252" s="261">
        <f t="shared" si="210"/>
        <v>2.3333333333333334E-2</v>
      </c>
      <c r="Q252" s="261">
        <f t="shared" si="210"/>
        <v>0.14333333333333334</v>
      </c>
      <c r="R252" s="261">
        <f t="shared" si="210"/>
        <v>1.6666666666666666E-2</v>
      </c>
      <c r="S252" s="261">
        <f t="shared" si="210"/>
        <v>9.6666666666666679E-2</v>
      </c>
      <c r="T252" s="261">
        <f t="shared" si="210"/>
        <v>0.01</v>
      </c>
      <c r="U252" s="261">
        <f t="shared" si="210"/>
        <v>1.3333333333333334E-2</v>
      </c>
      <c r="V252" s="261">
        <f t="shared" si="210"/>
        <v>0.01</v>
      </c>
      <c r="W252" s="261">
        <f t="shared" si="210"/>
        <v>6.3333333333333339E-2</v>
      </c>
      <c r="X252" s="261">
        <f t="shared" si="210"/>
        <v>0.10666666666666665</v>
      </c>
      <c r="Y252" s="261">
        <f t="shared" si="210"/>
        <v>2.3333333333333334E-2</v>
      </c>
      <c r="Z252" s="261">
        <f t="shared" si="210"/>
        <v>9.3333333333333338E-2</v>
      </c>
      <c r="AA252" s="261">
        <f t="shared" si="210"/>
        <v>2.6666666666666668E-2</v>
      </c>
      <c r="AB252" s="261">
        <f t="shared" si="210"/>
        <v>0.01</v>
      </c>
      <c r="AC252" s="261">
        <f t="shared" si="210"/>
        <v>2.6666666666666668E-2</v>
      </c>
      <c r="AD252" s="261">
        <f t="shared" si="210"/>
        <v>3.3333333333333335E-3</v>
      </c>
      <c r="AE252" s="261">
        <f t="shared" si="210"/>
        <v>2.6666666666666668E-2</v>
      </c>
      <c r="AF252" s="261">
        <f t="shared" si="210"/>
        <v>6.6666666666666671E-3</v>
      </c>
      <c r="AG252" s="261">
        <f t="shared" si="210"/>
        <v>1.6666666666666666E-2</v>
      </c>
      <c r="AH252" s="261">
        <f t="shared" si="210"/>
        <v>0</v>
      </c>
      <c r="AI252" s="261">
        <f t="shared" si="210"/>
        <v>1.6666666666666666E-2</v>
      </c>
      <c r="AJ252" s="261">
        <f t="shared" si="210"/>
        <v>0</v>
      </c>
      <c r="AK252" s="261">
        <f t="shared" si="210"/>
        <v>0</v>
      </c>
      <c r="AL252" s="261">
        <f t="shared" si="210"/>
        <v>0.04</v>
      </c>
      <c r="AM252" s="261">
        <f t="shared" si="210"/>
        <v>2.3333333333333334E-2</v>
      </c>
      <c r="AN252" s="276">
        <f t="shared" si="210"/>
        <v>0.16666666666666666</v>
      </c>
      <c r="AO252" s="293"/>
      <c r="AP252" s="261" t="str">
        <f t="shared" ref="AP252:BB252" si="211">IF(ISERROR(AVERAGE(AP249:AP251)), "DL", AVERAGE(AP249:AP251))</f>
        <v>DL</v>
      </c>
      <c r="AQ252" s="261">
        <f t="shared" si="211"/>
        <v>1.5366666666666668</v>
      </c>
      <c r="AR252" s="261">
        <f t="shared" si="211"/>
        <v>0.30333333333333329</v>
      </c>
      <c r="AS252" s="261" t="str">
        <f t="shared" si="211"/>
        <v>DL</v>
      </c>
      <c r="AT252" s="261" t="str">
        <f t="shared" si="211"/>
        <v>DL</v>
      </c>
      <c r="AU252" s="261">
        <f t="shared" si="211"/>
        <v>2.34</v>
      </c>
      <c r="AV252" s="261">
        <f t="shared" si="211"/>
        <v>164.74</v>
      </c>
      <c r="AW252" s="261" t="str">
        <f t="shared" si="211"/>
        <v>DL</v>
      </c>
      <c r="AX252" s="261">
        <f t="shared" si="211"/>
        <v>2.8533333333333335</v>
      </c>
      <c r="AY252" s="261" t="str">
        <f t="shared" si="211"/>
        <v>DL</v>
      </c>
      <c r="AZ252" s="261">
        <f t="shared" si="211"/>
        <v>14.236666666666666</v>
      </c>
      <c r="BA252" s="261">
        <f t="shared" si="211"/>
        <v>3.0400000000000005</v>
      </c>
      <c r="BB252" s="276">
        <f t="shared" si="211"/>
        <v>68.233333333333334</v>
      </c>
    </row>
    <row r="253" spans="1:54" s="254" customFormat="1">
      <c r="A253" s="256"/>
      <c r="B253" s="256"/>
      <c r="C253" s="256"/>
      <c r="D253" s="256"/>
      <c r="E253" s="255"/>
      <c r="F253" s="321" t="s">
        <v>184</v>
      </c>
      <c r="G253" s="257">
        <f>IF(ISERROR(STDEV(G249:G251)), "-", STDEV(G249:G251))</f>
        <v>5.7735026918962623E-3</v>
      </c>
      <c r="H253" s="257">
        <f t="shared" ref="H253:AN253" si="212">IF(ISERROR(STDEV(H249:H251)), "-", STDEV(H249:H251))</f>
        <v>0.21071307505705478</v>
      </c>
      <c r="I253" s="257">
        <f t="shared" si="212"/>
        <v>5.1961524227066326E-2</v>
      </c>
      <c r="J253" s="257">
        <f t="shared" si="212"/>
        <v>6.3508529610858774E-2</v>
      </c>
      <c r="K253" s="257">
        <f t="shared" si="212"/>
        <v>0</v>
      </c>
      <c r="L253" s="257">
        <f t="shared" si="212"/>
        <v>5.7735026918962632E-3</v>
      </c>
      <c r="M253" s="257">
        <f t="shared" si="212"/>
        <v>1.527525231651948E-2</v>
      </c>
      <c r="N253" s="257" t="str">
        <f t="shared" si="212"/>
        <v>-</v>
      </c>
      <c r="O253" s="257">
        <f t="shared" si="212"/>
        <v>0</v>
      </c>
      <c r="P253" s="257">
        <f t="shared" si="212"/>
        <v>5.7735026918962493E-3</v>
      </c>
      <c r="Q253" s="257">
        <f t="shared" si="212"/>
        <v>2.5166114784235825E-2</v>
      </c>
      <c r="R253" s="257">
        <f t="shared" si="212"/>
        <v>5.7735026918962545E-3</v>
      </c>
      <c r="S253" s="257">
        <f t="shared" si="212"/>
        <v>1.5275252316519364E-2</v>
      </c>
      <c r="T253" s="257">
        <f t="shared" si="212"/>
        <v>0</v>
      </c>
      <c r="U253" s="257">
        <f t="shared" si="212"/>
        <v>5.7735026918962588E-3</v>
      </c>
      <c r="V253" s="257">
        <f t="shared" si="212"/>
        <v>0</v>
      </c>
      <c r="W253" s="257">
        <f t="shared" si="212"/>
        <v>1.1547005383792556E-2</v>
      </c>
      <c r="X253" s="257">
        <f t="shared" si="212"/>
        <v>1.5275252316519647E-2</v>
      </c>
      <c r="Y253" s="257">
        <f t="shared" si="212"/>
        <v>5.7735026918962398E-3</v>
      </c>
      <c r="Z253" s="257">
        <f t="shared" si="212"/>
        <v>1.154700538379248E-2</v>
      </c>
      <c r="AA253" s="257">
        <f t="shared" si="212"/>
        <v>5.7735026918962588E-3</v>
      </c>
      <c r="AB253" s="257">
        <f t="shared" si="212"/>
        <v>0</v>
      </c>
      <c r="AC253" s="257">
        <f t="shared" si="212"/>
        <v>5.7735026918962588E-3</v>
      </c>
      <c r="AD253" s="257">
        <f t="shared" si="212"/>
        <v>5.773502691896258E-3</v>
      </c>
      <c r="AE253" s="257">
        <f t="shared" si="212"/>
        <v>5.7735026918962588E-3</v>
      </c>
      <c r="AF253" s="257">
        <f t="shared" si="212"/>
        <v>5.773502691896258E-3</v>
      </c>
      <c r="AG253" s="257">
        <f t="shared" si="212"/>
        <v>5.7735026918962545E-3</v>
      </c>
      <c r="AH253" s="257">
        <f t="shared" si="212"/>
        <v>0</v>
      </c>
      <c r="AI253" s="257">
        <f t="shared" si="212"/>
        <v>5.7735026918962545E-3</v>
      </c>
      <c r="AJ253" s="257">
        <f t="shared" si="212"/>
        <v>0</v>
      </c>
      <c r="AK253" s="257">
        <f t="shared" si="212"/>
        <v>0</v>
      </c>
      <c r="AL253" s="257">
        <f t="shared" si="212"/>
        <v>0</v>
      </c>
      <c r="AM253" s="257">
        <f t="shared" si="212"/>
        <v>5.7735026918962398E-3</v>
      </c>
      <c r="AN253" s="277">
        <f t="shared" si="212"/>
        <v>4.6188021535170147E-2</v>
      </c>
      <c r="AO253" s="294"/>
      <c r="AP253" s="257" t="str">
        <f t="shared" ref="AP253:BB253" si="213">IF(ISERROR(STDEV(AP249:AP251)), "-", STDEV(AP249:AP251))</f>
        <v>-</v>
      </c>
      <c r="AQ253" s="257">
        <f t="shared" si="213"/>
        <v>0.64578118068997126</v>
      </c>
      <c r="AR253" s="257">
        <f t="shared" si="213"/>
        <v>5.7735026918962623E-3</v>
      </c>
      <c r="AS253" s="257" t="str">
        <f t="shared" si="213"/>
        <v>-</v>
      </c>
      <c r="AT253" s="257" t="str">
        <f t="shared" si="213"/>
        <v>-</v>
      </c>
      <c r="AU253" s="257">
        <f t="shared" si="213"/>
        <v>0.22113344387495981</v>
      </c>
      <c r="AV253" s="257">
        <f t="shared" si="213"/>
        <v>25.170609845611619</v>
      </c>
      <c r="AW253" s="257" t="str">
        <f t="shared" si="213"/>
        <v>-</v>
      </c>
      <c r="AX253" s="257">
        <f t="shared" si="213"/>
        <v>0.54243279153581436</v>
      </c>
      <c r="AY253" s="257" t="str">
        <f t="shared" si="213"/>
        <v>-</v>
      </c>
      <c r="AZ253" s="257">
        <f t="shared" si="213"/>
        <v>1.3940707777345214</v>
      </c>
      <c r="BA253" s="257">
        <f t="shared" si="213"/>
        <v>0.99694533450936929</v>
      </c>
      <c r="BB253" s="277">
        <f t="shared" si="213"/>
        <v>12.460904194051624</v>
      </c>
    </row>
    <row r="254" spans="1:54" s="254" customFormat="1">
      <c r="A254" s="256"/>
      <c r="B254" s="256"/>
      <c r="C254" s="256"/>
      <c r="D254" s="256"/>
      <c r="E254" s="255"/>
      <c r="F254" s="321" t="s">
        <v>186</v>
      </c>
      <c r="G254" s="257">
        <f>IF(ISERROR(G253/SQRT(2)), "-", G253/SQRT(2))</f>
        <v>4.0824829046386332E-3</v>
      </c>
      <c r="H254" s="257">
        <f t="shared" ref="H254:AN254" si="214">IF(ISERROR(H253/SQRT(2)), "-", H253/SQRT(2))</f>
        <v>0.14899664425751338</v>
      </c>
      <c r="I254" s="257">
        <f t="shared" si="214"/>
        <v>3.6742346141747671E-2</v>
      </c>
      <c r="J254" s="257">
        <f t="shared" si="214"/>
        <v>4.4907311951024889E-2</v>
      </c>
      <c r="K254" s="257">
        <f t="shared" si="214"/>
        <v>0</v>
      </c>
      <c r="L254" s="257">
        <f t="shared" si="214"/>
        <v>4.0824829046386341E-3</v>
      </c>
      <c r="M254" s="257">
        <f t="shared" si="214"/>
        <v>1.0801234497346443E-2</v>
      </c>
      <c r="N254" s="257" t="str">
        <f t="shared" si="214"/>
        <v>-</v>
      </c>
      <c r="O254" s="257">
        <f t="shared" si="214"/>
        <v>0</v>
      </c>
      <c r="P254" s="257">
        <f t="shared" si="214"/>
        <v>4.0824829046386237E-3</v>
      </c>
      <c r="Q254" s="257">
        <f t="shared" si="214"/>
        <v>1.779513042005218E-2</v>
      </c>
      <c r="R254" s="257">
        <f t="shared" si="214"/>
        <v>4.082482904638628E-3</v>
      </c>
      <c r="S254" s="257">
        <f t="shared" si="214"/>
        <v>1.080123449734636E-2</v>
      </c>
      <c r="T254" s="257">
        <f t="shared" si="214"/>
        <v>0</v>
      </c>
      <c r="U254" s="257">
        <f t="shared" si="214"/>
        <v>4.0824829046386306E-3</v>
      </c>
      <c r="V254" s="257">
        <f t="shared" si="214"/>
        <v>0</v>
      </c>
      <c r="W254" s="257">
        <f t="shared" si="214"/>
        <v>8.164965809277289E-3</v>
      </c>
      <c r="X254" s="257">
        <f t="shared" si="214"/>
        <v>1.080123449734656E-2</v>
      </c>
      <c r="Y254" s="257">
        <f t="shared" si="214"/>
        <v>4.0824829046386176E-3</v>
      </c>
      <c r="Z254" s="257">
        <f t="shared" si="214"/>
        <v>8.1649658092772352E-3</v>
      </c>
      <c r="AA254" s="257">
        <f t="shared" si="214"/>
        <v>4.0824829046386306E-3</v>
      </c>
      <c r="AB254" s="257">
        <f t="shared" si="214"/>
        <v>0</v>
      </c>
      <c r="AC254" s="257">
        <f t="shared" si="214"/>
        <v>4.0824829046386306E-3</v>
      </c>
      <c r="AD254" s="257">
        <f t="shared" si="214"/>
        <v>4.0824829046386298E-3</v>
      </c>
      <c r="AE254" s="257">
        <f t="shared" si="214"/>
        <v>4.0824829046386306E-3</v>
      </c>
      <c r="AF254" s="257">
        <f t="shared" si="214"/>
        <v>4.0824829046386298E-3</v>
      </c>
      <c r="AG254" s="257">
        <f t="shared" si="214"/>
        <v>4.082482904638628E-3</v>
      </c>
      <c r="AH254" s="257">
        <f t="shared" si="214"/>
        <v>0</v>
      </c>
      <c r="AI254" s="257">
        <f t="shared" si="214"/>
        <v>4.082482904638628E-3</v>
      </c>
      <c r="AJ254" s="257">
        <f t="shared" si="214"/>
        <v>0</v>
      </c>
      <c r="AK254" s="257">
        <f t="shared" si="214"/>
        <v>0</v>
      </c>
      <c r="AL254" s="257">
        <f t="shared" si="214"/>
        <v>0</v>
      </c>
      <c r="AM254" s="257">
        <f t="shared" si="214"/>
        <v>4.0824829046386176E-3</v>
      </c>
      <c r="AN254" s="277">
        <f t="shared" si="214"/>
        <v>3.26598632371091E-2</v>
      </c>
      <c r="AO254" s="294"/>
      <c r="AP254" s="257" t="str">
        <f t="shared" ref="AP254:BB254" si="215">IF(ISERROR(AP253/SQRT(2)), "-", AP253/SQRT(2))</f>
        <v>-</v>
      </c>
      <c r="AQ254" s="257">
        <f t="shared" si="215"/>
        <v>0.45663625202853381</v>
      </c>
      <c r="AR254" s="257">
        <f t="shared" si="215"/>
        <v>4.0824829046386332E-3</v>
      </c>
      <c r="AS254" s="257" t="str">
        <f t="shared" si="215"/>
        <v>-</v>
      </c>
      <c r="AT254" s="257" t="str">
        <f t="shared" si="215"/>
        <v>-</v>
      </c>
      <c r="AU254" s="257">
        <f t="shared" si="215"/>
        <v>0.15636495771111888</v>
      </c>
      <c r="AV254" s="257">
        <f t="shared" si="215"/>
        <v>17.798308908432851</v>
      </c>
      <c r="AW254" s="257" t="str">
        <f t="shared" si="215"/>
        <v>-</v>
      </c>
      <c r="AX254" s="257">
        <f t="shared" si="215"/>
        <v>0.38355790523292321</v>
      </c>
      <c r="AY254" s="257" t="str">
        <f t="shared" si="215"/>
        <v>-</v>
      </c>
      <c r="AZ254" s="257">
        <f t="shared" si="215"/>
        <v>0.98575690039008423</v>
      </c>
      <c r="BA254" s="257">
        <f t="shared" si="215"/>
        <v>0.70494680650386599</v>
      </c>
      <c r="BB254" s="277">
        <f t="shared" si="215"/>
        <v>8.8111898553297934</v>
      </c>
    </row>
    <row r="255" spans="1:54" s="254" customFormat="1">
      <c r="A255" s="256"/>
      <c r="B255" s="256"/>
      <c r="C255" s="256"/>
      <c r="D255" s="256"/>
      <c r="E255" s="255"/>
      <c r="F255" s="317"/>
      <c r="G255" s="257"/>
      <c r="H255" s="257"/>
      <c r="I255" s="257"/>
      <c r="J255" s="257"/>
      <c r="K255" s="257"/>
      <c r="L255" s="257"/>
      <c r="M255" s="257"/>
      <c r="N255" s="257"/>
      <c r="O255" s="257"/>
      <c r="P255" s="257"/>
      <c r="Q255" s="257"/>
      <c r="R255" s="257"/>
      <c r="S255" s="257"/>
      <c r="T255" s="257"/>
      <c r="U255" s="257"/>
      <c r="V255" s="257"/>
      <c r="W255" s="257"/>
      <c r="X255" s="257"/>
      <c r="Y255" s="257"/>
      <c r="Z255" s="257"/>
      <c r="AA255" s="257"/>
      <c r="AB255" s="257"/>
      <c r="AC255" s="257"/>
      <c r="AD255" s="257"/>
      <c r="AE255" s="257"/>
      <c r="AF255" s="257"/>
      <c r="AG255" s="257"/>
      <c r="AH255" s="257"/>
      <c r="AI255" s="257"/>
      <c r="AJ255" s="257"/>
      <c r="AK255" s="257"/>
      <c r="AL255" s="257"/>
      <c r="AM255" s="257"/>
      <c r="AN255" s="277"/>
      <c r="AO255" s="292"/>
      <c r="AP255" s="257"/>
      <c r="AQ255" s="257"/>
      <c r="AR255" s="257"/>
      <c r="AS255" s="257"/>
      <c r="AT255" s="257"/>
      <c r="AU255" s="257"/>
      <c r="AV255" s="257"/>
      <c r="AW255" s="257"/>
      <c r="AX255" s="257"/>
      <c r="AY255" s="257"/>
      <c r="AZ255" s="257"/>
      <c r="BA255" s="257"/>
      <c r="BB255" s="277"/>
    </row>
    <row r="256" spans="1:54" s="254" customFormat="1">
      <c r="A256" s="256" t="s">
        <v>221</v>
      </c>
      <c r="B256" s="256">
        <v>6</v>
      </c>
      <c r="C256" s="256">
        <v>1</v>
      </c>
      <c r="D256" s="256">
        <v>4</v>
      </c>
      <c r="E256" s="255" t="s">
        <v>363</v>
      </c>
      <c r="F256" s="317" t="s">
        <v>382</v>
      </c>
      <c r="G256" s="257">
        <v>0.53</v>
      </c>
      <c r="H256" s="257">
        <v>5.37</v>
      </c>
      <c r="I256" s="257">
        <v>0.59</v>
      </c>
      <c r="J256" s="257">
        <v>1.43</v>
      </c>
      <c r="K256" s="257">
        <v>0.16</v>
      </c>
      <c r="L256" s="257">
        <v>0.52</v>
      </c>
      <c r="M256" s="257">
        <v>4.04</v>
      </c>
      <c r="N256" s="257">
        <v>1.77</v>
      </c>
      <c r="O256" s="257">
        <v>0.9</v>
      </c>
      <c r="P256" s="257">
        <v>1.51</v>
      </c>
      <c r="Q256" s="257">
        <v>3.04</v>
      </c>
      <c r="R256" s="257">
        <v>0.02</v>
      </c>
      <c r="S256" s="257">
        <v>7.0000000000000007E-2</v>
      </c>
      <c r="T256" s="257">
        <v>0.01</v>
      </c>
      <c r="U256" s="257">
        <v>0.01</v>
      </c>
      <c r="V256" s="257">
        <v>0.01</v>
      </c>
      <c r="W256" s="257">
        <v>3.31</v>
      </c>
      <c r="X256" s="257">
        <v>6.78</v>
      </c>
      <c r="Y256" s="257">
        <v>1.31</v>
      </c>
      <c r="Z256" s="257">
        <v>5.26</v>
      </c>
      <c r="AA256" s="257">
        <v>1.1100000000000001</v>
      </c>
      <c r="AB256" s="257">
        <v>0.23</v>
      </c>
      <c r="AC256" s="257">
        <v>0.92</v>
      </c>
      <c r="AD256" s="257">
        <v>0.13</v>
      </c>
      <c r="AE256" s="257">
        <v>0.67</v>
      </c>
      <c r="AF256" s="257">
        <v>0.12</v>
      </c>
      <c r="AG256" s="257">
        <v>0.31</v>
      </c>
      <c r="AH256" s="257">
        <v>0.04</v>
      </c>
      <c r="AI256" s="257">
        <v>0.25</v>
      </c>
      <c r="AJ256" s="257">
        <v>0.04</v>
      </c>
      <c r="AK256" s="257">
        <v>0.01</v>
      </c>
      <c r="AL256" s="257">
        <v>0.04</v>
      </c>
      <c r="AM256" s="257">
        <v>0.02</v>
      </c>
      <c r="AN256" s="277">
        <v>1.86</v>
      </c>
      <c r="AO256" s="292"/>
      <c r="AP256" s="257" t="s">
        <v>188</v>
      </c>
      <c r="AQ256" s="257">
        <v>9.2100000000000009</v>
      </c>
      <c r="AR256" s="257">
        <v>0.31</v>
      </c>
      <c r="AS256" s="257" t="s">
        <v>188</v>
      </c>
      <c r="AT256" s="257" t="s">
        <v>188</v>
      </c>
      <c r="AU256" s="257">
        <v>8.6</v>
      </c>
      <c r="AV256" s="257">
        <v>238.26</v>
      </c>
      <c r="AW256" s="257" t="s">
        <v>188</v>
      </c>
      <c r="AX256" s="257">
        <v>3.99</v>
      </c>
      <c r="AY256" s="257" t="s">
        <v>188</v>
      </c>
      <c r="AZ256" s="257">
        <v>20.88</v>
      </c>
      <c r="BA256" s="257">
        <v>8.6</v>
      </c>
      <c r="BB256" s="277">
        <v>178.39</v>
      </c>
    </row>
    <row r="257" spans="1:54" s="254" customFormat="1">
      <c r="A257" s="256" t="s">
        <v>221</v>
      </c>
      <c r="B257" s="256">
        <v>6</v>
      </c>
      <c r="C257" s="256">
        <v>2</v>
      </c>
      <c r="D257" s="256">
        <v>4</v>
      </c>
      <c r="E257" s="255" t="s">
        <v>363</v>
      </c>
      <c r="F257" s="317" t="s">
        <v>383</v>
      </c>
      <c r="G257" s="257">
        <v>0.42</v>
      </c>
      <c r="H257" s="257">
        <v>4.59</v>
      </c>
      <c r="I257" s="257">
        <v>0.8</v>
      </c>
      <c r="J257" s="257">
        <v>1.61</v>
      </c>
      <c r="K257" s="257">
        <v>0.17</v>
      </c>
      <c r="L257" s="257">
        <v>0.6</v>
      </c>
      <c r="M257" s="257">
        <v>4.05</v>
      </c>
      <c r="N257" s="257">
        <v>2.0099999999999998</v>
      </c>
      <c r="O257" s="257">
        <v>0.85</v>
      </c>
      <c r="P257" s="257">
        <v>1.41</v>
      </c>
      <c r="Q257" s="257">
        <v>2.75</v>
      </c>
      <c r="R257" s="257">
        <v>0.01</v>
      </c>
      <c r="S257" s="257">
        <v>0.06</v>
      </c>
      <c r="T257" s="257">
        <v>0.01</v>
      </c>
      <c r="U257" s="257">
        <v>0</v>
      </c>
      <c r="V257" s="257">
        <v>0</v>
      </c>
      <c r="W257" s="257">
        <v>2.96</v>
      </c>
      <c r="X257" s="257">
        <v>6.63</v>
      </c>
      <c r="Y257" s="257">
        <v>1.22</v>
      </c>
      <c r="Z257" s="257">
        <v>4.9800000000000004</v>
      </c>
      <c r="AA257" s="257">
        <v>1.07</v>
      </c>
      <c r="AB257" s="257">
        <v>0.22</v>
      </c>
      <c r="AC257" s="257">
        <v>0.87</v>
      </c>
      <c r="AD257" s="257">
        <v>0.12</v>
      </c>
      <c r="AE257" s="257">
        <v>0.61</v>
      </c>
      <c r="AF257" s="257">
        <v>0.11</v>
      </c>
      <c r="AG257" s="257">
        <v>0.28999999999999998</v>
      </c>
      <c r="AH257" s="257">
        <v>0.04</v>
      </c>
      <c r="AI257" s="257">
        <v>0.24</v>
      </c>
      <c r="AJ257" s="257">
        <v>0.03</v>
      </c>
      <c r="AK257" s="257">
        <v>0</v>
      </c>
      <c r="AL257" s="257">
        <v>0.04</v>
      </c>
      <c r="AM257" s="257">
        <v>0.01</v>
      </c>
      <c r="AN257" s="277">
        <v>1.95</v>
      </c>
      <c r="AO257" s="292"/>
      <c r="AP257" s="257" t="s">
        <v>188</v>
      </c>
      <c r="AQ257" s="257">
        <v>6.57</v>
      </c>
      <c r="AR257" s="257">
        <v>0.3</v>
      </c>
      <c r="AS257" s="257" t="s">
        <v>188</v>
      </c>
      <c r="AT257" s="257" t="s">
        <v>188</v>
      </c>
      <c r="AU257" s="257">
        <v>9.85</v>
      </c>
      <c r="AV257" s="257">
        <v>201.43</v>
      </c>
      <c r="AW257" s="257" t="s">
        <v>188</v>
      </c>
      <c r="AX257" s="257">
        <v>3.28</v>
      </c>
      <c r="AY257" s="257" t="s">
        <v>188</v>
      </c>
      <c r="AZ257" s="257">
        <v>16.11</v>
      </c>
      <c r="BA257" s="257">
        <v>5.97</v>
      </c>
      <c r="BB257" s="277">
        <v>148.91</v>
      </c>
    </row>
    <row r="258" spans="1:54" s="231" customFormat="1">
      <c r="A258" s="259" t="s">
        <v>221</v>
      </c>
      <c r="B258" s="259">
        <v>6</v>
      </c>
      <c r="C258" s="259">
        <v>3</v>
      </c>
      <c r="D258" s="259">
        <v>4</v>
      </c>
      <c r="E258" s="258" t="s">
        <v>363</v>
      </c>
      <c r="F258" s="318" t="s">
        <v>384</v>
      </c>
      <c r="G258" s="260">
        <v>0.35</v>
      </c>
      <c r="H258" s="260">
        <v>3.91</v>
      </c>
      <c r="I258" s="260">
        <v>0.73</v>
      </c>
      <c r="J258" s="260">
        <v>1.78</v>
      </c>
      <c r="K258" s="260">
        <v>0.17</v>
      </c>
      <c r="L258" s="260">
        <v>0.61</v>
      </c>
      <c r="M258" s="260">
        <v>4.41</v>
      </c>
      <c r="N258" s="260">
        <v>1.88</v>
      </c>
      <c r="O258" s="260">
        <v>1.03</v>
      </c>
      <c r="P258" s="260">
        <v>1.72</v>
      </c>
      <c r="Q258" s="260">
        <v>3.51</v>
      </c>
      <c r="R258" s="260">
        <v>0.01</v>
      </c>
      <c r="S258" s="260">
        <v>0.05</v>
      </c>
      <c r="T258" s="260">
        <v>0.01</v>
      </c>
      <c r="U258" s="260" t="s">
        <v>188</v>
      </c>
      <c r="V258" s="260">
        <v>0</v>
      </c>
      <c r="W258" s="260">
        <v>4.0599999999999996</v>
      </c>
      <c r="X258" s="260">
        <v>8.1300000000000008</v>
      </c>
      <c r="Y258" s="260">
        <v>1.49</v>
      </c>
      <c r="Z258" s="260">
        <v>5.94</v>
      </c>
      <c r="AA258" s="260">
        <v>1.22</v>
      </c>
      <c r="AB258" s="260">
        <v>0.26</v>
      </c>
      <c r="AC258" s="260">
        <v>1.03</v>
      </c>
      <c r="AD258" s="260">
        <v>0.14000000000000001</v>
      </c>
      <c r="AE258" s="260">
        <v>0.74</v>
      </c>
      <c r="AF258" s="260">
        <v>0.13</v>
      </c>
      <c r="AG258" s="260">
        <v>0.35</v>
      </c>
      <c r="AH258" s="260">
        <v>0.05</v>
      </c>
      <c r="AI258" s="260">
        <v>0.28999999999999998</v>
      </c>
      <c r="AJ258" s="260">
        <v>0.04</v>
      </c>
      <c r="AK258" s="260">
        <v>0</v>
      </c>
      <c r="AL258" s="260">
        <v>0.03</v>
      </c>
      <c r="AM258" s="260">
        <v>0.01</v>
      </c>
      <c r="AN258" s="336">
        <v>2.08</v>
      </c>
      <c r="AO258" s="319"/>
      <c r="AP258" s="260" t="s">
        <v>188</v>
      </c>
      <c r="AQ258" s="260">
        <v>6.73</v>
      </c>
      <c r="AR258" s="260">
        <v>0.61</v>
      </c>
      <c r="AS258" s="260" t="s">
        <v>188</v>
      </c>
      <c r="AT258" s="260" t="s">
        <v>188</v>
      </c>
      <c r="AU258" s="260">
        <v>17.13</v>
      </c>
      <c r="AV258" s="260">
        <v>230.95</v>
      </c>
      <c r="AW258" s="260" t="s">
        <v>188</v>
      </c>
      <c r="AX258" s="260">
        <v>2.75</v>
      </c>
      <c r="AY258" s="260" t="s">
        <v>188</v>
      </c>
      <c r="AZ258" s="260">
        <v>20.8</v>
      </c>
      <c r="BA258" s="260">
        <v>9.7899999999999991</v>
      </c>
      <c r="BB258" s="336">
        <v>190.27</v>
      </c>
    </row>
    <row r="259" spans="1:54" s="254" customFormat="1">
      <c r="A259" s="256"/>
      <c r="B259" s="256"/>
      <c r="C259" s="256"/>
      <c r="D259" s="256"/>
      <c r="E259" s="255"/>
      <c r="F259" s="320" t="s">
        <v>183</v>
      </c>
      <c r="G259" s="261">
        <f>IF(ISERROR(AVERAGE(G256:G258)), "DL", AVERAGE(G256:G258))</f>
        <v>0.43333333333333329</v>
      </c>
      <c r="H259" s="261">
        <f t="shared" ref="H259:AN259" si="216">IF(ISERROR(AVERAGE(H256:H258)), "DL", AVERAGE(H256:H258))</f>
        <v>4.623333333333334</v>
      </c>
      <c r="I259" s="261">
        <f t="shared" si="216"/>
        <v>0.70666666666666667</v>
      </c>
      <c r="J259" s="261">
        <f t="shared" si="216"/>
        <v>1.6066666666666667</v>
      </c>
      <c r="K259" s="261">
        <f t="shared" si="216"/>
        <v>0.16666666666666666</v>
      </c>
      <c r="L259" s="261">
        <f t="shared" si="216"/>
        <v>0.57666666666666666</v>
      </c>
      <c r="M259" s="261">
        <f t="shared" si="216"/>
        <v>4.166666666666667</v>
      </c>
      <c r="N259" s="261">
        <f t="shared" si="216"/>
        <v>1.8866666666666667</v>
      </c>
      <c r="O259" s="261">
        <f t="shared" si="216"/>
        <v>0.92666666666666675</v>
      </c>
      <c r="P259" s="261">
        <f t="shared" si="216"/>
        <v>1.5466666666666666</v>
      </c>
      <c r="Q259" s="261">
        <f t="shared" si="216"/>
        <v>3.1</v>
      </c>
      <c r="R259" s="261">
        <f t="shared" si="216"/>
        <v>1.3333333333333334E-2</v>
      </c>
      <c r="S259" s="261">
        <f t="shared" si="216"/>
        <v>0.06</v>
      </c>
      <c r="T259" s="261">
        <f t="shared" si="216"/>
        <v>0.01</v>
      </c>
      <c r="U259" s="261">
        <f t="shared" si="216"/>
        <v>5.0000000000000001E-3</v>
      </c>
      <c r="V259" s="261">
        <f t="shared" si="216"/>
        <v>3.3333333333333335E-3</v>
      </c>
      <c r="W259" s="261">
        <f t="shared" si="216"/>
        <v>3.4433333333333329</v>
      </c>
      <c r="X259" s="261">
        <f t="shared" si="216"/>
        <v>7.18</v>
      </c>
      <c r="Y259" s="261">
        <f t="shared" si="216"/>
        <v>1.34</v>
      </c>
      <c r="Z259" s="261">
        <f t="shared" si="216"/>
        <v>5.3933333333333335</v>
      </c>
      <c r="AA259" s="261">
        <f t="shared" si="216"/>
        <v>1.1333333333333335</v>
      </c>
      <c r="AB259" s="261">
        <f t="shared" si="216"/>
        <v>0.23666666666666666</v>
      </c>
      <c r="AC259" s="261">
        <f t="shared" si="216"/>
        <v>0.94000000000000006</v>
      </c>
      <c r="AD259" s="261">
        <f t="shared" si="216"/>
        <v>0.13</v>
      </c>
      <c r="AE259" s="261">
        <f t="shared" si="216"/>
        <v>0.67333333333333334</v>
      </c>
      <c r="AF259" s="261">
        <f t="shared" si="216"/>
        <v>0.12</v>
      </c>
      <c r="AG259" s="261">
        <f t="shared" si="216"/>
        <v>0.31666666666666665</v>
      </c>
      <c r="AH259" s="261">
        <f t="shared" si="216"/>
        <v>4.3333333333333335E-2</v>
      </c>
      <c r="AI259" s="261">
        <f t="shared" si="216"/>
        <v>0.26</v>
      </c>
      <c r="AJ259" s="261">
        <f t="shared" si="216"/>
        <v>3.6666666666666674E-2</v>
      </c>
      <c r="AK259" s="261">
        <f t="shared" si="216"/>
        <v>3.3333333333333335E-3</v>
      </c>
      <c r="AL259" s="261">
        <f t="shared" si="216"/>
        <v>3.6666666666666667E-2</v>
      </c>
      <c r="AM259" s="261">
        <f t="shared" si="216"/>
        <v>1.3333333333333334E-2</v>
      </c>
      <c r="AN259" s="276">
        <f t="shared" si="216"/>
        <v>1.9633333333333336</v>
      </c>
      <c r="AO259" s="293"/>
      <c r="AP259" s="261" t="str">
        <f t="shared" ref="AP259:BB259" si="217">IF(ISERROR(AVERAGE(AP256:AP258)), "DL", AVERAGE(AP256:AP258))</f>
        <v>DL</v>
      </c>
      <c r="AQ259" s="261">
        <f t="shared" si="217"/>
        <v>7.5033333333333339</v>
      </c>
      <c r="AR259" s="261">
        <f t="shared" si="217"/>
        <v>0.40666666666666668</v>
      </c>
      <c r="AS259" s="261" t="str">
        <f t="shared" si="217"/>
        <v>DL</v>
      </c>
      <c r="AT259" s="261" t="str">
        <f t="shared" si="217"/>
        <v>DL</v>
      </c>
      <c r="AU259" s="261">
        <f t="shared" si="217"/>
        <v>11.86</v>
      </c>
      <c r="AV259" s="261">
        <f t="shared" si="217"/>
        <v>223.54666666666665</v>
      </c>
      <c r="AW259" s="261" t="str">
        <f t="shared" si="217"/>
        <v>DL</v>
      </c>
      <c r="AX259" s="261">
        <f t="shared" si="217"/>
        <v>3.34</v>
      </c>
      <c r="AY259" s="261" t="str">
        <f t="shared" si="217"/>
        <v>DL</v>
      </c>
      <c r="AZ259" s="261">
        <f t="shared" si="217"/>
        <v>19.263333333333332</v>
      </c>
      <c r="BA259" s="261">
        <f t="shared" si="217"/>
        <v>8.1199999999999992</v>
      </c>
      <c r="BB259" s="276">
        <f t="shared" si="217"/>
        <v>172.52333333333331</v>
      </c>
    </row>
    <row r="260" spans="1:54" s="254" customFormat="1">
      <c r="A260" s="256"/>
      <c r="B260" s="256"/>
      <c r="C260" s="256"/>
      <c r="D260" s="256"/>
      <c r="E260" s="255"/>
      <c r="F260" s="321" t="s">
        <v>184</v>
      </c>
      <c r="G260" s="257">
        <f>IF(ISERROR(STDEV(G256:G258)), "-", STDEV(G256:G258))</f>
        <v>9.0737717258775177E-2</v>
      </c>
      <c r="H260" s="257">
        <f t="shared" ref="H260:AN260" si="218">IF(ISERROR(STDEV(H256:H258)), "-", STDEV(H256:H258))</f>
        <v>0.73057055328922926</v>
      </c>
      <c r="I260" s="257">
        <f t="shared" si="218"/>
        <v>0.10692676621563557</v>
      </c>
      <c r="J260" s="257">
        <f t="shared" si="218"/>
        <v>0.17502380790433439</v>
      </c>
      <c r="K260" s="257">
        <f t="shared" si="218"/>
        <v>5.7735026918962623E-3</v>
      </c>
      <c r="L260" s="257">
        <f t="shared" si="218"/>
        <v>4.9328828623162457E-2</v>
      </c>
      <c r="M260" s="257">
        <f t="shared" si="218"/>
        <v>0.2107921567168318</v>
      </c>
      <c r="N260" s="257">
        <f t="shared" si="218"/>
        <v>0.12013880860626722</v>
      </c>
      <c r="O260" s="257">
        <f t="shared" si="218"/>
        <v>9.2915732431775713E-2</v>
      </c>
      <c r="P260" s="257">
        <f t="shared" si="218"/>
        <v>0.15821925715074425</v>
      </c>
      <c r="Q260" s="257">
        <f t="shared" si="218"/>
        <v>0.38353617821529751</v>
      </c>
      <c r="R260" s="257">
        <f t="shared" si="218"/>
        <v>5.7735026918962588E-3</v>
      </c>
      <c r="S260" s="257">
        <f t="shared" si="218"/>
        <v>1.0000000000000056E-2</v>
      </c>
      <c r="T260" s="257">
        <f t="shared" si="218"/>
        <v>0</v>
      </c>
      <c r="U260" s="257">
        <f t="shared" si="218"/>
        <v>7.0710678118654753E-3</v>
      </c>
      <c r="V260" s="257">
        <f t="shared" si="218"/>
        <v>5.773502691896258E-3</v>
      </c>
      <c r="W260" s="257">
        <f t="shared" si="218"/>
        <v>0.56199051000291578</v>
      </c>
      <c r="X260" s="257">
        <f t="shared" si="218"/>
        <v>0.82613558209291582</v>
      </c>
      <c r="Y260" s="257">
        <f t="shared" si="218"/>
        <v>0.1374772708486752</v>
      </c>
      <c r="Z260" s="257">
        <f t="shared" si="218"/>
        <v>0.49369356217529659</v>
      </c>
      <c r="AA260" s="257">
        <f t="shared" si="218"/>
        <v>7.7674534651540228E-2</v>
      </c>
      <c r="AB260" s="257">
        <f t="shared" si="218"/>
        <v>2.081665999466133E-2</v>
      </c>
      <c r="AC260" s="257">
        <f t="shared" si="218"/>
        <v>8.1853527718724506E-2</v>
      </c>
      <c r="AD260" s="257">
        <f t="shared" si="218"/>
        <v>1.0000000000000009E-2</v>
      </c>
      <c r="AE260" s="257">
        <f t="shared" si="218"/>
        <v>6.5064070986477124E-2</v>
      </c>
      <c r="AF260" s="257">
        <f t="shared" si="218"/>
        <v>1.0000000000000002E-2</v>
      </c>
      <c r="AG260" s="257">
        <f t="shared" si="218"/>
        <v>3.0550504633038929E-2</v>
      </c>
      <c r="AH260" s="257">
        <f t="shared" si="218"/>
        <v>5.7735026918962588E-3</v>
      </c>
      <c r="AI260" s="257">
        <f t="shared" si="218"/>
        <v>2.6457513110645897E-2</v>
      </c>
      <c r="AJ260" s="257">
        <f t="shared" si="218"/>
        <v>5.7735026918962588E-3</v>
      </c>
      <c r="AK260" s="257">
        <f t="shared" si="218"/>
        <v>5.773502691896258E-3</v>
      </c>
      <c r="AL260" s="257">
        <f t="shared" si="218"/>
        <v>5.7735026918962588E-3</v>
      </c>
      <c r="AM260" s="257">
        <f t="shared" si="218"/>
        <v>5.7735026918962588E-3</v>
      </c>
      <c r="AN260" s="277">
        <f t="shared" si="218"/>
        <v>0.11060440015358038</v>
      </c>
      <c r="AO260" s="294"/>
      <c r="AP260" s="257" t="str">
        <f t="shared" ref="AP260:BB260" si="219">IF(ISERROR(STDEV(AP256:AP258)), "-", STDEV(AP256:AP258))</f>
        <v>-</v>
      </c>
      <c r="AQ260" s="257">
        <f t="shared" si="219"/>
        <v>1.4801801692136398</v>
      </c>
      <c r="AR260" s="257">
        <f t="shared" si="219"/>
        <v>0.17616280348965088</v>
      </c>
      <c r="AS260" s="257" t="str">
        <f t="shared" si="219"/>
        <v>-</v>
      </c>
      <c r="AT260" s="257" t="str">
        <f t="shared" si="219"/>
        <v>-</v>
      </c>
      <c r="AU260" s="257">
        <f t="shared" si="219"/>
        <v>4.6065496849594529</v>
      </c>
      <c r="AV260" s="257">
        <f t="shared" si="219"/>
        <v>19.499211095152873</v>
      </c>
      <c r="AW260" s="257" t="str">
        <f t="shared" si="219"/>
        <v>-</v>
      </c>
      <c r="AX260" s="257">
        <f t="shared" si="219"/>
        <v>0.62217360921209142</v>
      </c>
      <c r="AY260" s="257" t="str">
        <f t="shared" si="219"/>
        <v>-</v>
      </c>
      <c r="AZ260" s="257">
        <f t="shared" si="219"/>
        <v>2.7311597048384932</v>
      </c>
      <c r="BA260" s="257">
        <f t="shared" si="219"/>
        <v>1.9547122550390912</v>
      </c>
      <c r="BB260" s="277">
        <f t="shared" si="219"/>
        <v>21.294969672045728</v>
      </c>
    </row>
    <row r="261" spans="1:54" s="254" customFormat="1">
      <c r="A261" s="256"/>
      <c r="B261" s="256"/>
      <c r="C261" s="256"/>
      <c r="D261" s="256"/>
      <c r="E261" s="255"/>
      <c r="F261" s="321" t="s">
        <v>186</v>
      </c>
      <c r="G261" s="257">
        <f>IF(ISERROR(G260/SQRT(2)), "-", G260/SQRT(2))</f>
        <v>6.4161255183067548E-2</v>
      </c>
      <c r="H261" s="257">
        <f t="shared" ref="H261:AN261" si="220">IF(ISERROR(H260/SQRT(2)), "-", H260/SQRT(2))</f>
        <v>0.51659139236602192</v>
      </c>
      <c r="I261" s="257">
        <f t="shared" si="220"/>
        <v>7.5608641481424543E-2</v>
      </c>
      <c r="J261" s="257">
        <f t="shared" si="220"/>
        <v>0.12376052143824649</v>
      </c>
      <c r="K261" s="257">
        <f t="shared" si="220"/>
        <v>4.0824829046386332E-3</v>
      </c>
      <c r="L261" s="257">
        <f t="shared" si="220"/>
        <v>3.4880749227427232E-2</v>
      </c>
      <c r="M261" s="257">
        <f t="shared" si="220"/>
        <v>0.14905256343540921</v>
      </c>
      <c r="N261" s="257">
        <f t="shared" si="220"/>
        <v>8.4950966249164303E-2</v>
      </c>
      <c r="O261" s="257">
        <f t="shared" si="220"/>
        <v>6.5701344481423424E-2</v>
      </c>
      <c r="P261" s="257">
        <f t="shared" si="220"/>
        <v>0.1118779096455894</v>
      </c>
      <c r="Q261" s="257">
        <f t="shared" si="220"/>
        <v>0.27120103244640903</v>
      </c>
      <c r="R261" s="257">
        <f t="shared" si="220"/>
        <v>4.0824829046386306E-3</v>
      </c>
      <c r="S261" s="257">
        <f t="shared" si="220"/>
        <v>7.0710678118655144E-3</v>
      </c>
      <c r="T261" s="257">
        <f t="shared" si="220"/>
        <v>0</v>
      </c>
      <c r="U261" s="257">
        <f t="shared" si="220"/>
        <v>5.0000000000000001E-3</v>
      </c>
      <c r="V261" s="257">
        <f t="shared" si="220"/>
        <v>4.0824829046386298E-3</v>
      </c>
      <c r="W261" s="257">
        <f t="shared" si="220"/>
        <v>0.397387300585548</v>
      </c>
      <c r="X261" s="257">
        <f t="shared" si="220"/>
        <v>0.58416607227739648</v>
      </c>
      <c r="Y261" s="257">
        <f t="shared" si="220"/>
        <v>9.7211110476117898E-2</v>
      </c>
      <c r="Z261" s="257">
        <f t="shared" si="220"/>
        <v>0.34909406564229462</v>
      </c>
      <c r="AA261" s="257">
        <f t="shared" si="220"/>
        <v>5.4924190177613554E-2</v>
      </c>
      <c r="AB261" s="257">
        <f t="shared" si="220"/>
        <v>1.4719601443879746E-2</v>
      </c>
      <c r="AC261" s="257">
        <f t="shared" si="220"/>
        <v>5.7879184513951125E-2</v>
      </c>
      <c r="AD261" s="257">
        <f t="shared" si="220"/>
        <v>7.0710678118654814E-3</v>
      </c>
      <c r="AE261" s="257">
        <f t="shared" si="220"/>
        <v>4.6007245806140872E-2</v>
      </c>
      <c r="AF261" s="257">
        <f t="shared" si="220"/>
        <v>7.0710678118654762E-3</v>
      </c>
      <c r="AG261" s="257">
        <f t="shared" si="220"/>
        <v>2.1602468994692862E-2</v>
      </c>
      <c r="AH261" s="257">
        <f t="shared" si="220"/>
        <v>4.0824829046386306E-3</v>
      </c>
      <c r="AI261" s="257">
        <f t="shared" si="220"/>
        <v>1.8708286933869698E-2</v>
      </c>
      <c r="AJ261" s="257">
        <f t="shared" si="220"/>
        <v>4.0824829046386306E-3</v>
      </c>
      <c r="AK261" s="257">
        <f t="shared" si="220"/>
        <v>4.0824829046386298E-3</v>
      </c>
      <c r="AL261" s="257">
        <f t="shared" si="220"/>
        <v>4.0824829046386306E-3</v>
      </c>
      <c r="AM261" s="257">
        <f t="shared" si="220"/>
        <v>4.0824829046386306E-3</v>
      </c>
      <c r="AN261" s="277">
        <f t="shared" si="220"/>
        <v>7.8209121377667098E-2</v>
      </c>
      <c r="AO261" s="294"/>
      <c r="AP261" s="257" t="str">
        <f t="shared" ref="AP261:BB261" si="221">IF(ISERROR(AP260/SQRT(2)), "-", AP260/SQRT(2))</f>
        <v>-</v>
      </c>
      <c r="AQ261" s="257">
        <f t="shared" si="221"/>
        <v>1.0466454350288161</v>
      </c>
      <c r="AR261" s="257">
        <f t="shared" si="221"/>
        <v>0.12456591294036533</v>
      </c>
      <c r="AS261" s="257" t="str">
        <f t="shared" si="221"/>
        <v>-</v>
      </c>
      <c r="AT261" s="257" t="str">
        <f t="shared" si="221"/>
        <v>-</v>
      </c>
      <c r="AU261" s="257">
        <f t="shared" si="221"/>
        <v>3.2573225201075831</v>
      </c>
      <c r="AV261" s="257">
        <f t="shared" si="221"/>
        <v>13.788024393170561</v>
      </c>
      <c r="AW261" s="257" t="str">
        <f t="shared" si="221"/>
        <v>-</v>
      </c>
      <c r="AX261" s="257">
        <f t="shared" si="221"/>
        <v>0.43994317814917883</v>
      </c>
      <c r="AY261" s="257" t="str">
        <f t="shared" si="221"/>
        <v>-</v>
      </c>
      <c r="AZ261" s="257">
        <f t="shared" si="221"/>
        <v>1.9312215477947481</v>
      </c>
      <c r="BA261" s="257">
        <f t="shared" si="221"/>
        <v>1.3821902908065895</v>
      </c>
      <c r="BB261" s="277">
        <f t="shared" si="221"/>
        <v>15.057817460265403</v>
      </c>
    </row>
    <row r="262" spans="1:54" s="254" customFormat="1">
      <c r="A262" s="256"/>
      <c r="B262" s="256"/>
      <c r="C262" s="256"/>
      <c r="D262" s="256"/>
      <c r="E262" s="255"/>
      <c r="F262" s="317"/>
      <c r="G262" s="257"/>
      <c r="H262" s="257"/>
      <c r="I262" s="257"/>
      <c r="J262" s="257"/>
      <c r="K262" s="257"/>
      <c r="L262" s="257"/>
      <c r="M262" s="257"/>
      <c r="N262" s="257"/>
      <c r="O262" s="257"/>
      <c r="P262" s="257"/>
      <c r="Q262" s="257"/>
      <c r="R262" s="257"/>
      <c r="S262" s="257"/>
      <c r="T262" s="257"/>
      <c r="U262" s="257"/>
      <c r="V262" s="257"/>
      <c r="W262" s="257"/>
      <c r="X262" s="257"/>
      <c r="Y262" s="257"/>
      <c r="Z262" s="257"/>
      <c r="AA262" s="257"/>
      <c r="AB262" s="257"/>
      <c r="AC262" s="257"/>
      <c r="AD262" s="257"/>
      <c r="AE262" s="257"/>
      <c r="AF262" s="257"/>
      <c r="AG262" s="257"/>
      <c r="AH262" s="257"/>
      <c r="AI262" s="257"/>
      <c r="AJ262" s="257"/>
      <c r="AK262" s="257"/>
      <c r="AL262" s="257"/>
      <c r="AM262" s="257"/>
      <c r="AN262" s="277"/>
      <c r="AO262" s="292"/>
      <c r="AP262" s="257"/>
      <c r="AQ262" s="257"/>
      <c r="AR262" s="257"/>
      <c r="AS262" s="257"/>
      <c r="AT262" s="257"/>
      <c r="AU262" s="257"/>
      <c r="AV262" s="257"/>
      <c r="AW262" s="257"/>
      <c r="AX262" s="257"/>
      <c r="AY262" s="257"/>
      <c r="AZ262" s="257"/>
      <c r="BA262" s="257"/>
      <c r="BB262" s="277"/>
    </row>
    <row r="263" spans="1:54" s="254" customFormat="1">
      <c r="A263" s="256" t="s">
        <v>290</v>
      </c>
      <c r="B263" s="256">
        <v>7</v>
      </c>
      <c r="C263" s="256">
        <v>1</v>
      </c>
      <c r="D263" s="256">
        <v>4</v>
      </c>
      <c r="E263" s="255" t="s">
        <v>363</v>
      </c>
      <c r="F263" s="317" t="s">
        <v>385</v>
      </c>
      <c r="G263" s="257">
        <v>0.86</v>
      </c>
      <c r="H263" s="257">
        <v>6.26</v>
      </c>
      <c r="I263" s="257">
        <v>2.21</v>
      </c>
      <c r="J263" s="257">
        <v>4.71</v>
      </c>
      <c r="K263" s="257">
        <v>0.38</v>
      </c>
      <c r="L263" s="257">
        <v>0.94</v>
      </c>
      <c r="M263" s="257">
        <v>14.9</v>
      </c>
      <c r="N263" s="257">
        <v>2.42</v>
      </c>
      <c r="O263" s="257">
        <v>0.36</v>
      </c>
      <c r="P263" s="257">
        <v>0.12</v>
      </c>
      <c r="Q263" s="257">
        <v>1.1499999999999999</v>
      </c>
      <c r="R263" s="257">
        <v>0.01</v>
      </c>
      <c r="S263" s="257">
        <v>0.05</v>
      </c>
      <c r="T263" s="257">
        <v>0</v>
      </c>
      <c r="U263" s="257">
        <v>0</v>
      </c>
      <c r="V263" s="257">
        <v>0.01</v>
      </c>
      <c r="W263" s="257">
        <v>0.06</v>
      </c>
      <c r="X263" s="257">
        <v>7.0000000000000007E-2</v>
      </c>
      <c r="Y263" s="257">
        <v>0.05</v>
      </c>
      <c r="Z263" s="257">
        <v>0.35</v>
      </c>
      <c r="AA263" s="257">
        <v>0.13</v>
      </c>
      <c r="AB263" s="257">
        <v>0.04</v>
      </c>
      <c r="AC263" s="257">
        <v>0.18</v>
      </c>
      <c r="AD263" s="257">
        <v>0.03</v>
      </c>
      <c r="AE263" s="257">
        <v>0.18</v>
      </c>
      <c r="AF263" s="257">
        <v>0.04</v>
      </c>
      <c r="AG263" s="257">
        <v>0.11</v>
      </c>
      <c r="AH263" s="257">
        <v>0.02</v>
      </c>
      <c r="AI263" s="257">
        <v>0.11</v>
      </c>
      <c r="AJ263" s="257">
        <v>0.02</v>
      </c>
      <c r="AK263" s="257">
        <v>0</v>
      </c>
      <c r="AL263" s="257">
        <v>0.03</v>
      </c>
      <c r="AM263" s="257">
        <v>0.01</v>
      </c>
      <c r="AN263" s="277">
        <v>1.42</v>
      </c>
      <c r="AO263" s="292"/>
      <c r="AP263" s="257" t="s">
        <v>188</v>
      </c>
      <c r="AQ263" s="257">
        <v>21.43</v>
      </c>
      <c r="AR263" s="257">
        <v>0.6</v>
      </c>
      <c r="AS263" s="257" t="s">
        <v>188</v>
      </c>
      <c r="AT263" s="257" t="s">
        <v>188</v>
      </c>
      <c r="AU263" s="257" t="s">
        <v>188</v>
      </c>
      <c r="AV263" s="257">
        <v>118.6</v>
      </c>
      <c r="AW263" s="257" t="s">
        <v>188</v>
      </c>
      <c r="AX263" s="257">
        <v>4.83</v>
      </c>
      <c r="AY263" s="257" t="s">
        <v>188</v>
      </c>
      <c r="AZ263" s="257">
        <v>8.15</v>
      </c>
      <c r="BA263" s="257">
        <v>5.43</v>
      </c>
      <c r="BB263" s="277">
        <v>348.26</v>
      </c>
    </row>
    <row r="264" spans="1:54" s="254" customFormat="1">
      <c r="A264" s="256" t="s">
        <v>290</v>
      </c>
      <c r="B264" s="256">
        <v>7</v>
      </c>
      <c r="C264" s="256">
        <v>2</v>
      </c>
      <c r="D264" s="256">
        <v>4</v>
      </c>
      <c r="E264" s="255" t="s">
        <v>363</v>
      </c>
      <c r="F264" s="317" t="s">
        <v>386</v>
      </c>
      <c r="G264" s="257">
        <v>0.83</v>
      </c>
      <c r="H264" s="257">
        <v>6.77</v>
      </c>
      <c r="I264" s="257">
        <v>2.2000000000000002</v>
      </c>
      <c r="J264" s="257">
        <v>4.59</v>
      </c>
      <c r="K264" s="257">
        <v>0.39</v>
      </c>
      <c r="L264" s="257">
        <v>0.97</v>
      </c>
      <c r="M264" s="257">
        <v>14.39</v>
      </c>
      <c r="N264" s="257">
        <v>2.5499999999999998</v>
      </c>
      <c r="O264" s="257">
        <v>0.39</v>
      </c>
      <c r="P264" s="257">
        <v>0.13</v>
      </c>
      <c r="Q264" s="257">
        <v>1.23</v>
      </c>
      <c r="R264" s="257">
        <v>0.02</v>
      </c>
      <c r="S264" s="257">
        <v>0.04</v>
      </c>
      <c r="T264" s="257">
        <v>0</v>
      </c>
      <c r="U264" s="257" t="s">
        <v>188</v>
      </c>
      <c r="V264" s="257">
        <v>0.01</v>
      </c>
      <c r="W264" s="257">
        <v>0.08</v>
      </c>
      <c r="X264" s="257">
        <v>0.09</v>
      </c>
      <c r="Y264" s="257">
        <v>7.0000000000000007E-2</v>
      </c>
      <c r="Z264" s="257">
        <v>0.43</v>
      </c>
      <c r="AA264" s="257">
        <v>0.15</v>
      </c>
      <c r="AB264" s="257">
        <v>0.04</v>
      </c>
      <c r="AC264" s="257">
        <v>0.2</v>
      </c>
      <c r="AD264" s="257">
        <v>0.03</v>
      </c>
      <c r="AE264" s="257">
        <v>0.2</v>
      </c>
      <c r="AF264" s="257">
        <v>0.04</v>
      </c>
      <c r="AG264" s="257">
        <v>0.12</v>
      </c>
      <c r="AH264" s="257">
        <v>0.02</v>
      </c>
      <c r="AI264" s="257">
        <v>0.11</v>
      </c>
      <c r="AJ264" s="257">
        <v>0.02</v>
      </c>
      <c r="AK264" s="257">
        <v>0</v>
      </c>
      <c r="AL264" s="257">
        <v>0.03</v>
      </c>
      <c r="AM264" s="257">
        <v>0.01</v>
      </c>
      <c r="AN264" s="277">
        <v>1.39</v>
      </c>
      <c r="AO264" s="292"/>
      <c r="AP264" s="257" t="s">
        <v>188</v>
      </c>
      <c r="AQ264" s="257">
        <v>24.21</v>
      </c>
      <c r="AR264" s="257">
        <v>0.61</v>
      </c>
      <c r="AS264" s="257" t="s">
        <v>188</v>
      </c>
      <c r="AT264" s="257" t="s">
        <v>188</v>
      </c>
      <c r="AU264" s="257" t="s">
        <v>188</v>
      </c>
      <c r="AV264" s="257">
        <v>134.69999999999999</v>
      </c>
      <c r="AW264" s="257" t="s">
        <v>188</v>
      </c>
      <c r="AX264" s="257">
        <v>6.05</v>
      </c>
      <c r="AY264" s="257" t="s">
        <v>188</v>
      </c>
      <c r="AZ264" s="257">
        <v>8.7799999999999994</v>
      </c>
      <c r="BA264" s="257">
        <v>6.36</v>
      </c>
      <c r="BB264" s="277">
        <v>360.2</v>
      </c>
    </row>
    <row r="265" spans="1:54" s="231" customFormat="1">
      <c r="A265" s="259" t="s">
        <v>290</v>
      </c>
      <c r="B265" s="259">
        <v>7</v>
      </c>
      <c r="C265" s="259">
        <v>3</v>
      </c>
      <c r="D265" s="259">
        <v>4</v>
      </c>
      <c r="E265" s="258" t="s">
        <v>363</v>
      </c>
      <c r="F265" s="318" t="s">
        <v>387</v>
      </c>
      <c r="G265" s="260">
        <v>0.9</v>
      </c>
      <c r="H265" s="260">
        <v>7.31</v>
      </c>
      <c r="I265" s="260">
        <v>1.97</v>
      </c>
      <c r="J265" s="260">
        <v>4.3</v>
      </c>
      <c r="K265" s="260">
        <v>0.42</v>
      </c>
      <c r="L265" s="260">
        <v>0.94</v>
      </c>
      <c r="M265" s="260">
        <v>14.17</v>
      </c>
      <c r="N265" s="260">
        <v>2.67</v>
      </c>
      <c r="O265" s="260">
        <v>0.44</v>
      </c>
      <c r="P265" s="260">
        <v>0.16</v>
      </c>
      <c r="Q265" s="260">
        <v>1.1100000000000001</v>
      </c>
      <c r="R265" s="260">
        <v>0.02</v>
      </c>
      <c r="S265" s="260">
        <v>0.04</v>
      </c>
      <c r="T265" s="260">
        <v>0</v>
      </c>
      <c r="U265" s="260" t="s">
        <v>188</v>
      </c>
      <c r="V265" s="260">
        <v>0.01</v>
      </c>
      <c r="W265" s="260">
        <v>7.0000000000000007E-2</v>
      </c>
      <c r="X265" s="260">
        <v>0.09</v>
      </c>
      <c r="Y265" s="260">
        <v>7.0000000000000007E-2</v>
      </c>
      <c r="Z265" s="260">
        <v>0.42</v>
      </c>
      <c r="AA265" s="260">
        <v>0.14000000000000001</v>
      </c>
      <c r="AB265" s="260">
        <v>0.04</v>
      </c>
      <c r="AC265" s="260">
        <v>0.18</v>
      </c>
      <c r="AD265" s="260">
        <v>0.03</v>
      </c>
      <c r="AE265" s="260">
        <v>0.18</v>
      </c>
      <c r="AF265" s="260">
        <v>0.04</v>
      </c>
      <c r="AG265" s="260">
        <v>0.11</v>
      </c>
      <c r="AH265" s="260">
        <v>0.02</v>
      </c>
      <c r="AI265" s="260">
        <v>0.11</v>
      </c>
      <c r="AJ265" s="260">
        <v>0.02</v>
      </c>
      <c r="AK265" s="260">
        <v>0</v>
      </c>
      <c r="AL265" s="260">
        <v>0.03</v>
      </c>
      <c r="AM265" s="260">
        <v>0.01</v>
      </c>
      <c r="AN265" s="336">
        <v>1.34</v>
      </c>
      <c r="AO265" s="319"/>
      <c r="AP265" s="260" t="s">
        <v>188</v>
      </c>
      <c r="AQ265" s="260">
        <v>27.45</v>
      </c>
      <c r="AR265" s="260">
        <v>0.6</v>
      </c>
      <c r="AS265" s="260" t="s">
        <v>188</v>
      </c>
      <c r="AT265" s="260" t="s">
        <v>188</v>
      </c>
      <c r="AU265" s="260" t="s">
        <v>188</v>
      </c>
      <c r="AV265" s="260">
        <v>125.31</v>
      </c>
      <c r="AW265" s="260" t="s">
        <v>188</v>
      </c>
      <c r="AX265" s="260">
        <v>6.27</v>
      </c>
      <c r="AY265" s="260" t="s">
        <v>188</v>
      </c>
      <c r="AZ265" s="260">
        <v>7.16</v>
      </c>
      <c r="BA265" s="260">
        <v>5.97</v>
      </c>
      <c r="BB265" s="336">
        <v>377.14</v>
      </c>
    </row>
    <row r="266" spans="1:54" s="254" customFormat="1">
      <c r="A266" s="256"/>
      <c r="B266" s="256"/>
      <c r="C266" s="256"/>
      <c r="D266" s="256"/>
      <c r="E266" s="255"/>
      <c r="F266" s="320" t="s">
        <v>183</v>
      </c>
      <c r="G266" s="261">
        <f>IF(ISERROR(AVERAGE(G263:G265)), "DL", AVERAGE(G263:G265))</f>
        <v>0.86333333333333329</v>
      </c>
      <c r="H266" s="261">
        <f t="shared" ref="H266:AN266" si="222">IF(ISERROR(AVERAGE(H263:H265)), "DL", AVERAGE(H263:H265))</f>
        <v>6.78</v>
      </c>
      <c r="I266" s="261">
        <f t="shared" si="222"/>
        <v>2.1266666666666665</v>
      </c>
      <c r="J266" s="261">
        <f t="shared" si="222"/>
        <v>4.5333333333333341</v>
      </c>
      <c r="K266" s="261">
        <f t="shared" si="222"/>
        <v>0.39666666666666667</v>
      </c>
      <c r="L266" s="261">
        <f t="shared" si="222"/>
        <v>0.94999999999999984</v>
      </c>
      <c r="M266" s="261">
        <f t="shared" si="222"/>
        <v>14.486666666666666</v>
      </c>
      <c r="N266" s="261">
        <f t="shared" si="222"/>
        <v>2.5466666666666664</v>
      </c>
      <c r="O266" s="261">
        <f t="shared" si="222"/>
        <v>0.39666666666666667</v>
      </c>
      <c r="P266" s="261">
        <f t="shared" si="222"/>
        <v>0.13666666666666669</v>
      </c>
      <c r="Q266" s="261">
        <f t="shared" si="222"/>
        <v>1.1633333333333333</v>
      </c>
      <c r="R266" s="261">
        <f t="shared" si="222"/>
        <v>1.6666666666666666E-2</v>
      </c>
      <c r="S266" s="261">
        <f t="shared" si="222"/>
        <v>4.3333333333333335E-2</v>
      </c>
      <c r="T266" s="261">
        <f t="shared" si="222"/>
        <v>0</v>
      </c>
      <c r="U266" s="261">
        <f t="shared" si="222"/>
        <v>0</v>
      </c>
      <c r="V266" s="261">
        <f t="shared" si="222"/>
        <v>0.01</v>
      </c>
      <c r="W266" s="261">
        <f t="shared" si="222"/>
        <v>7.0000000000000007E-2</v>
      </c>
      <c r="X266" s="261">
        <f t="shared" si="222"/>
        <v>8.3333333333333329E-2</v>
      </c>
      <c r="Y266" s="261">
        <f t="shared" si="222"/>
        <v>6.3333333333333339E-2</v>
      </c>
      <c r="Z266" s="261">
        <f t="shared" si="222"/>
        <v>0.39999999999999997</v>
      </c>
      <c r="AA266" s="261">
        <f t="shared" si="222"/>
        <v>0.14000000000000001</v>
      </c>
      <c r="AB266" s="261">
        <f t="shared" si="222"/>
        <v>0.04</v>
      </c>
      <c r="AC266" s="261">
        <f t="shared" si="222"/>
        <v>0.18666666666666668</v>
      </c>
      <c r="AD266" s="261">
        <f t="shared" si="222"/>
        <v>0.03</v>
      </c>
      <c r="AE266" s="261">
        <f t="shared" si="222"/>
        <v>0.18666666666666668</v>
      </c>
      <c r="AF266" s="261">
        <f t="shared" si="222"/>
        <v>0.04</v>
      </c>
      <c r="AG266" s="261">
        <f t="shared" si="222"/>
        <v>0.11333333333333333</v>
      </c>
      <c r="AH266" s="261">
        <f t="shared" si="222"/>
        <v>0.02</v>
      </c>
      <c r="AI266" s="261">
        <f t="shared" si="222"/>
        <v>0.11</v>
      </c>
      <c r="AJ266" s="261">
        <f t="shared" si="222"/>
        <v>0.02</v>
      </c>
      <c r="AK266" s="261">
        <f t="shared" si="222"/>
        <v>0</v>
      </c>
      <c r="AL266" s="261">
        <f t="shared" si="222"/>
        <v>0.03</v>
      </c>
      <c r="AM266" s="261">
        <f t="shared" si="222"/>
        <v>0.01</v>
      </c>
      <c r="AN266" s="276">
        <f t="shared" si="222"/>
        <v>1.3833333333333331</v>
      </c>
      <c r="AO266" s="293"/>
      <c r="AP266" s="261" t="str">
        <f t="shared" ref="AP266:BB266" si="223">IF(ISERROR(AVERAGE(AP263:AP265)), "DL", AVERAGE(AP263:AP265))</f>
        <v>DL</v>
      </c>
      <c r="AQ266" s="261">
        <f t="shared" si="223"/>
        <v>24.363333333333333</v>
      </c>
      <c r="AR266" s="261">
        <f t="shared" si="223"/>
        <v>0.60333333333333339</v>
      </c>
      <c r="AS266" s="261" t="str">
        <f t="shared" si="223"/>
        <v>DL</v>
      </c>
      <c r="AT266" s="261" t="str">
        <f t="shared" si="223"/>
        <v>DL</v>
      </c>
      <c r="AU266" s="261" t="str">
        <f t="shared" si="223"/>
        <v>DL</v>
      </c>
      <c r="AV266" s="261">
        <f t="shared" si="223"/>
        <v>126.20333333333333</v>
      </c>
      <c r="AW266" s="261" t="str">
        <f t="shared" si="223"/>
        <v>DL</v>
      </c>
      <c r="AX266" s="261">
        <f t="shared" si="223"/>
        <v>5.7166666666666659</v>
      </c>
      <c r="AY266" s="261" t="str">
        <f t="shared" si="223"/>
        <v>DL</v>
      </c>
      <c r="AZ266" s="261">
        <f t="shared" si="223"/>
        <v>8.0299999999999994</v>
      </c>
      <c r="BA266" s="261">
        <f t="shared" si="223"/>
        <v>5.919999999999999</v>
      </c>
      <c r="BB266" s="276">
        <f t="shared" si="223"/>
        <v>361.86666666666662</v>
      </c>
    </row>
    <row r="267" spans="1:54" s="254" customFormat="1">
      <c r="A267" s="256"/>
      <c r="B267" s="256"/>
      <c r="C267" s="256"/>
      <c r="D267" s="256"/>
      <c r="E267" s="255"/>
      <c r="F267" s="321" t="s">
        <v>184</v>
      </c>
      <c r="G267" s="257">
        <f>IF(ISERROR(STDEV(G263:G265)), "-", STDEV(G263:G265))</f>
        <v>3.5118845842842493E-2</v>
      </c>
      <c r="H267" s="257">
        <f t="shared" ref="H267:AN267" si="224">IF(ISERROR(STDEV(H263:H265)), "-", STDEV(H263:H265))</f>
        <v>0.52507142371300297</v>
      </c>
      <c r="I267" s="257">
        <f t="shared" si="224"/>
        <v>0.1357694123627754</v>
      </c>
      <c r="J267" s="257">
        <f t="shared" si="224"/>
        <v>0.21079215671683177</v>
      </c>
      <c r="K267" s="257">
        <f t="shared" si="224"/>
        <v>2.0816659994661313E-2</v>
      </c>
      <c r="L267" s="257">
        <f t="shared" si="224"/>
        <v>1.732050807568879E-2</v>
      </c>
      <c r="M267" s="257">
        <f t="shared" si="224"/>
        <v>0.37447741364911907</v>
      </c>
      <c r="N267" s="257">
        <f t="shared" si="224"/>
        <v>0.12503332889007368</v>
      </c>
      <c r="O267" s="257">
        <f t="shared" si="224"/>
        <v>4.0414518843273808E-2</v>
      </c>
      <c r="P267" s="257">
        <f t="shared" si="224"/>
        <v>2.0816659994661264E-2</v>
      </c>
      <c r="Q267" s="257">
        <f t="shared" si="224"/>
        <v>6.1101009266077824E-2</v>
      </c>
      <c r="R267" s="257">
        <f t="shared" si="224"/>
        <v>5.7735026918962493E-3</v>
      </c>
      <c r="S267" s="257">
        <f t="shared" si="224"/>
        <v>5.773502691896258E-3</v>
      </c>
      <c r="T267" s="257">
        <f t="shared" si="224"/>
        <v>0</v>
      </c>
      <c r="U267" s="257" t="str">
        <f t="shared" si="224"/>
        <v>-</v>
      </c>
      <c r="V267" s="257">
        <f t="shared" si="224"/>
        <v>0</v>
      </c>
      <c r="W267" s="257">
        <f t="shared" si="224"/>
        <v>9.9999999999999256E-3</v>
      </c>
      <c r="X267" s="257">
        <f t="shared" si="224"/>
        <v>1.1547005383792556E-2</v>
      </c>
      <c r="Y267" s="257">
        <f t="shared" si="224"/>
        <v>1.1547005383792556E-2</v>
      </c>
      <c r="Z267" s="257">
        <f t="shared" si="224"/>
        <v>4.358898943540674E-2</v>
      </c>
      <c r="AA267" s="257">
        <f t="shared" si="224"/>
        <v>9.999999999999995E-3</v>
      </c>
      <c r="AB267" s="257">
        <f t="shared" si="224"/>
        <v>0</v>
      </c>
      <c r="AC267" s="257">
        <f t="shared" si="224"/>
        <v>1.1547005383792526E-2</v>
      </c>
      <c r="AD267" s="257">
        <f t="shared" si="224"/>
        <v>0</v>
      </c>
      <c r="AE267" s="257">
        <f t="shared" si="224"/>
        <v>1.1547005383792526E-2</v>
      </c>
      <c r="AF267" s="257">
        <f t="shared" si="224"/>
        <v>0</v>
      </c>
      <c r="AG267" s="257">
        <f t="shared" si="224"/>
        <v>5.7735026918962545E-3</v>
      </c>
      <c r="AH267" s="257">
        <f t="shared" si="224"/>
        <v>0</v>
      </c>
      <c r="AI267" s="257">
        <f t="shared" si="224"/>
        <v>0</v>
      </c>
      <c r="AJ267" s="257">
        <f t="shared" si="224"/>
        <v>0</v>
      </c>
      <c r="AK267" s="257">
        <f t="shared" si="224"/>
        <v>0</v>
      </c>
      <c r="AL267" s="257">
        <f t="shared" si="224"/>
        <v>0</v>
      </c>
      <c r="AM267" s="257">
        <f t="shared" si="224"/>
        <v>0</v>
      </c>
      <c r="AN267" s="277">
        <f t="shared" si="224"/>
        <v>4.0414518843273718E-2</v>
      </c>
      <c r="AO267" s="294"/>
      <c r="AP267" s="257" t="str">
        <f t="shared" ref="AP267:BB267" si="225">IF(ISERROR(STDEV(AP263:AP265)), "-", STDEV(AP263:AP265))</f>
        <v>-</v>
      </c>
      <c r="AQ267" s="257">
        <f t="shared" si="225"/>
        <v>3.0129277013119955</v>
      </c>
      <c r="AR267" s="257">
        <f t="shared" si="225"/>
        <v>5.7735026918962632E-3</v>
      </c>
      <c r="AS267" s="257" t="str">
        <f t="shared" si="225"/>
        <v>-</v>
      </c>
      <c r="AT267" s="257" t="str">
        <f t="shared" si="225"/>
        <v>-</v>
      </c>
      <c r="AU267" s="257" t="str">
        <f t="shared" si="225"/>
        <v>-</v>
      </c>
      <c r="AV267" s="257">
        <f t="shared" si="225"/>
        <v>8.0870905357448102</v>
      </c>
      <c r="AW267" s="257" t="str">
        <f t="shared" si="225"/>
        <v>-</v>
      </c>
      <c r="AX267" s="257">
        <f t="shared" si="225"/>
        <v>0.77571472419526466</v>
      </c>
      <c r="AY267" s="257" t="str">
        <f t="shared" si="225"/>
        <v>-</v>
      </c>
      <c r="AZ267" s="257">
        <f t="shared" si="225"/>
        <v>0.81663945532897164</v>
      </c>
      <c r="BA267" s="257">
        <f t="shared" si="225"/>
        <v>0.46701177715342496</v>
      </c>
      <c r="BB267" s="277">
        <f t="shared" si="225"/>
        <v>14.511958287334389</v>
      </c>
    </row>
    <row r="268" spans="1:54" s="254" customFormat="1">
      <c r="A268" s="256"/>
      <c r="B268" s="256"/>
      <c r="C268" s="256"/>
      <c r="D268" s="256"/>
      <c r="E268" s="255"/>
      <c r="F268" s="321" t="s">
        <v>186</v>
      </c>
      <c r="G268" s="257">
        <f>IF(ISERROR(G267/SQRT(2)), "-", G267/SQRT(2))</f>
        <v>2.483277404291892E-2</v>
      </c>
      <c r="H268" s="257">
        <f t="shared" ref="H268:AN268" si="226">IF(ISERROR(H267/SQRT(2)), "-", H267/SQRT(2))</f>
        <v>0.37128156431473935</v>
      </c>
      <c r="I268" s="257">
        <f t="shared" si="226"/>
        <v>9.6003472159431155E-2</v>
      </c>
      <c r="J268" s="257">
        <f t="shared" si="226"/>
        <v>0.14905256343540918</v>
      </c>
      <c r="K268" s="257">
        <f t="shared" si="226"/>
        <v>1.4719601443879734E-2</v>
      </c>
      <c r="L268" s="257">
        <f t="shared" si="226"/>
        <v>1.2247448713915901E-2</v>
      </c>
      <c r="M268" s="257">
        <f t="shared" si="226"/>
        <v>0.26479551859249184</v>
      </c>
      <c r="N268" s="257">
        <f t="shared" si="226"/>
        <v>8.8411914732498958E-2</v>
      </c>
      <c r="O268" s="257">
        <f t="shared" si="226"/>
        <v>2.8577380332470412E-2</v>
      </c>
      <c r="P268" s="257">
        <f t="shared" si="226"/>
        <v>1.4719601443879699E-2</v>
      </c>
      <c r="Q268" s="257">
        <f t="shared" si="226"/>
        <v>4.3204937989385704E-2</v>
      </c>
      <c r="R268" s="257">
        <f t="shared" si="226"/>
        <v>4.0824829046386237E-3</v>
      </c>
      <c r="S268" s="257">
        <f t="shared" si="226"/>
        <v>4.0824829046386298E-3</v>
      </c>
      <c r="T268" s="257">
        <f t="shared" si="226"/>
        <v>0</v>
      </c>
      <c r="U268" s="257" t="str">
        <f t="shared" si="226"/>
        <v>-</v>
      </c>
      <c r="V268" s="257">
        <f t="shared" si="226"/>
        <v>0</v>
      </c>
      <c r="W268" s="257">
        <f t="shared" si="226"/>
        <v>7.0710678118654224E-3</v>
      </c>
      <c r="X268" s="257">
        <f t="shared" si="226"/>
        <v>8.164965809277289E-3</v>
      </c>
      <c r="Y268" s="257">
        <f t="shared" si="226"/>
        <v>8.164965809277289E-3</v>
      </c>
      <c r="Z268" s="257">
        <f t="shared" si="226"/>
        <v>3.0822070014844882E-2</v>
      </c>
      <c r="AA268" s="257">
        <f t="shared" si="226"/>
        <v>7.071067811865471E-3</v>
      </c>
      <c r="AB268" s="257">
        <f t="shared" si="226"/>
        <v>0</v>
      </c>
      <c r="AC268" s="257">
        <f t="shared" si="226"/>
        <v>8.1649658092772682E-3</v>
      </c>
      <c r="AD268" s="257">
        <f t="shared" si="226"/>
        <v>0</v>
      </c>
      <c r="AE268" s="257">
        <f t="shared" si="226"/>
        <v>8.1649658092772682E-3</v>
      </c>
      <c r="AF268" s="257">
        <f t="shared" si="226"/>
        <v>0</v>
      </c>
      <c r="AG268" s="257">
        <f t="shared" si="226"/>
        <v>4.082482904638628E-3</v>
      </c>
      <c r="AH268" s="257">
        <f t="shared" si="226"/>
        <v>0</v>
      </c>
      <c r="AI268" s="257">
        <f t="shared" si="226"/>
        <v>0</v>
      </c>
      <c r="AJ268" s="257">
        <f t="shared" si="226"/>
        <v>0</v>
      </c>
      <c r="AK268" s="257">
        <f t="shared" si="226"/>
        <v>0</v>
      </c>
      <c r="AL268" s="257">
        <f t="shared" si="226"/>
        <v>0</v>
      </c>
      <c r="AM268" s="257">
        <f t="shared" si="226"/>
        <v>0</v>
      </c>
      <c r="AN268" s="277">
        <f t="shared" si="226"/>
        <v>2.8577380332470349E-2</v>
      </c>
      <c r="AO268" s="294"/>
      <c r="AP268" s="257" t="str">
        <f t="shared" ref="AP268:BB268" si="227">IF(ISERROR(AP267/SQRT(2)), "-", AP267/SQRT(2))</f>
        <v>-</v>
      </c>
      <c r="AQ268" s="257">
        <f t="shared" si="227"/>
        <v>2.1304616088225088</v>
      </c>
      <c r="AR268" s="257">
        <f t="shared" si="227"/>
        <v>4.0824829046386341E-3</v>
      </c>
      <c r="AS268" s="257" t="str">
        <f t="shared" si="227"/>
        <v>-</v>
      </c>
      <c r="AT268" s="257" t="str">
        <f t="shared" si="227"/>
        <v>-</v>
      </c>
      <c r="AU268" s="257" t="str">
        <f t="shared" si="227"/>
        <v>-</v>
      </c>
      <c r="AV268" s="257">
        <f t="shared" si="227"/>
        <v>5.7184365578947043</v>
      </c>
      <c r="AW268" s="257" t="str">
        <f t="shared" si="227"/>
        <v>-</v>
      </c>
      <c r="AX268" s="257">
        <f t="shared" si="227"/>
        <v>0.54851314174472399</v>
      </c>
      <c r="AY268" s="257" t="str">
        <f t="shared" si="227"/>
        <v>-</v>
      </c>
      <c r="AZ268" s="257">
        <f t="shared" si="227"/>
        <v>0.57745129664760442</v>
      </c>
      <c r="BA268" s="257">
        <f t="shared" si="227"/>
        <v>0.33022719451916754</v>
      </c>
      <c r="BB268" s="277">
        <f t="shared" si="227"/>
        <v>10.261504113270462</v>
      </c>
    </row>
    <row r="269" spans="1:54" s="254" customFormat="1">
      <c r="A269" s="256"/>
      <c r="B269" s="256"/>
      <c r="C269" s="256"/>
      <c r="D269" s="256"/>
      <c r="E269" s="255"/>
      <c r="F269" s="317"/>
      <c r="G269" s="257"/>
      <c r="H269" s="257"/>
      <c r="I269" s="257"/>
      <c r="J269" s="257"/>
      <c r="K269" s="257"/>
      <c r="L269" s="257"/>
      <c r="M269" s="257"/>
      <c r="N269" s="257"/>
      <c r="O269" s="257"/>
      <c r="P269" s="257"/>
      <c r="Q269" s="257"/>
      <c r="R269" s="257"/>
      <c r="S269" s="257"/>
      <c r="T269" s="257"/>
      <c r="U269" s="257"/>
      <c r="V269" s="257"/>
      <c r="W269" s="257"/>
      <c r="X269" s="257"/>
      <c r="Y269" s="257"/>
      <c r="Z269" s="257"/>
      <c r="AA269" s="257"/>
      <c r="AB269" s="257"/>
      <c r="AC269" s="257"/>
      <c r="AD269" s="257"/>
      <c r="AE269" s="257"/>
      <c r="AF269" s="257"/>
      <c r="AG269" s="257"/>
      <c r="AH269" s="257"/>
      <c r="AI269" s="257"/>
      <c r="AJ269" s="257"/>
      <c r="AK269" s="257"/>
      <c r="AL269" s="257"/>
      <c r="AM269" s="257"/>
      <c r="AN269" s="277"/>
      <c r="AO269" s="292"/>
      <c r="AP269" s="257"/>
      <c r="AQ269" s="257"/>
      <c r="AR269" s="257"/>
      <c r="AS269" s="257"/>
      <c r="AT269" s="257"/>
      <c r="AU269" s="257"/>
      <c r="AV269" s="257"/>
      <c r="AW269" s="257"/>
      <c r="AX269" s="257"/>
      <c r="AY269" s="257"/>
      <c r="AZ269" s="257"/>
      <c r="BA269" s="257"/>
      <c r="BB269" s="277"/>
    </row>
    <row r="270" spans="1:54" s="254" customFormat="1">
      <c r="A270" s="256" t="s">
        <v>224</v>
      </c>
      <c r="B270" s="256">
        <v>8</v>
      </c>
      <c r="C270" s="256">
        <v>1</v>
      </c>
      <c r="D270" s="256">
        <v>4</v>
      </c>
      <c r="E270" s="255" t="s">
        <v>363</v>
      </c>
      <c r="F270" s="317" t="s">
        <v>388</v>
      </c>
      <c r="G270" s="257">
        <v>1</v>
      </c>
      <c r="H270" s="257">
        <v>7.36</v>
      </c>
      <c r="I270" s="257">
        <v>0.67</v>
      </c>
      <c r="J270" s="257">
        <v>1.0900000000000001</v>
      </c>
      <c r="K270" s="257">
        <v>0.49</v>
      </c>
      <c r="L270" s="257">
        <v>0.99</v>
      </c>
      <c r="M270" s="257">
        <v>2.73</v>
      </c>
      <c r="N270" s="257">
        <v>1.42</v>
      </c>
      <c r="O270" s="257">
        <v>0.51</v>
      </c>
      <c r="P270" s="257">
        <v>0.78</v>
      </c>
      <c r="Q270" s="257">
        <v>1.55</v>
      </c>
      <c r="R270" s="257">
        <v>0.03</v>
      </c>
      <c r="S270" s="257">
        <v>0.03</v>
      </c>
      <c r="T270" s="257">
        <v>0</v>
      </c>
      <c r="U270" s="257" t="s">
        <v>188</v>
      </c>
      <c r="V270" s="257">
        <v>0</v>
      </c>
      <c r="W270" s="257">
        <v>1.3</v>
      </c>
      <c r="X270" s="257">
        <v>3.97</v>
      </c>
      <c r="Y270" s="257">
        <v>0.62</v>
      </c>
      <c r="Z270" s="257">
        <v>2.8</v>
      </c>
      <c r="AA270" s="257">
        <v>0.68</v>
      </c>
      <c r="AB270" s="257">
        <v>0.15</v>
      </c>
      <c r="AC270" s="257">
        <v>0.59</v>
      </c>
      <c r="AD270" s="257">
        <v>0.08</v>
      </c>
      <c r="AE270" s="257">
        <v>0.38</v>
      </c>
      <c r="AF270" s="257">
        <v>0.06</v>
      </c>
      <c r="AG270" s="257">
        <v>0.15</v>
      </c>
      <c r="AH270" s="257">
        <v>0.02</v>
      </c>
      <c r="AI270" s="257">
        <v>0.11</v>
      </c>
      <c r="AJ270" s="257">
        <v>0.01</v>
      </c>
      <c r="AK270" s="257">
        <v>0</v>
      </c>
      <c r="AL270" s="257">
        <v>0.03</v>
      </c>
      <c r="AM270" s="257">
        <v>0.01</v>
      </c>
      <c r="AN270" s="277">
        <v>1.26</v>
      </c>
      <c r="AO270" s="292"/>
      <c r="AP270" s="257" t="s">
        <v>188</v>
      </c>
      <c r="AQ270" s="257">
        <v>9.09</v>
      </c>
      <c r="AR270" s="257">
        <v>0.91</v>
      </c>
      <c r="AS270" s="257" t="s">
        <v>188</v>
      </c>
      <c r="AT270" s="257" t="s">
        <v>188</v>
      </c>
      <c r="AU270" s="257" t="s">
        <v>188</v>
      </c>
      <c r="AV270" s="257">
        <v>245.74</v>
      </c>
      <c r="AW270" s="257" t="s">
        <v>188</v>
      </c>
      <c r="AX270" s="257">
        <v>6.36</v>
      </c>
      <c r="AY270" s="257" t="s">
        <v>188</v>
      </c>
      <c r="AZ270" s="257">
        <v>20.91</v>
      </c>
      <c r="BA270" s="257">
        <v>3.94</v>
      </c>
      <c r="BB270" s="277">
        <v>179.68</v>
      </c>
    </row>
    <row r="271" spans="1:54" s="254" customFormat="1">
      <c r="A271" s="256" t="s">
        <v>224</v>
      </c>
      <c r="B271" s="256">
        <v>8</v>
      </c>
      <c r="C271" s="256">
        <v>2</v>
      </c>
      <c r="D271" s="256">
        <v>4</v>
      </c>
      <c r="E271" s="255" t="s">
        <v>363</v>
      </c>
      <c r="F271" s="317" t="s">
        <v>389</v>
      </c>
      <c r="G271" s="257">
        <v>1.1599999999999999</v>
      </c>
      <c r="H271" s="257">
        <v>7.5</v>
      </c>
      <c r="I271" s="257">
        <v>0.59</v>
      </c>
      <c r="J271" s="257">
        <v>1.03</v>
      </c>
      <c r="K271" s="257">
        <v>0.5</v>
      </c>
      <c r="L271" s="257">
        <v>0.9</v>
      </c>
      <c r="M271" s="257">
        <v>2.63</v>
      </c>
      <c r="N271" s="257">
        <v>1.26</v>
      </c>
      <c r="O271" s="257">
        <v>0.48</v>
      </c>
      <c r="P271" s="257">
        <v>0.78</v>
      </c>
      <c r="Q271" s="257">
        <v>1.52</v>
      </c>
      <c r="R271" s="257">
        <v>0.02</v>
      </c>
      <c r="S271" s="257">
        <v>0.03</v>
      </c>
      <c r="T271" s="257">
        <v>0</v>
      </c>
      <c r="U271" s="257" t="s">
        <v>188</v>
      </c>
      <c r="V271" s="257">
        <v>0</v>
      </c>
      <c r="W271" s="257">
        <v>1.21</v>
      </c>
      <c r="X271" s="257">
        <v>3.81</v>
      </c>
      <c r="Y271" s="257">
        <v>0.6</v>
      </c>
      <c r="Z271" s="257">
        <v>2.69</v>
      </c>
      <c r="AA271" s="257">
        <v>0.66</v>
      </c>
      <c r="AB271" s="257">
        <v>0.15</v>
      </c>
      <c r="AC271" s="257">
        <v>0.57999999999999996</v>
      </c>
      <c r="AD271" s="257">
        <v>0.08</v>
      </c>
      <c r="AE271" s="257">
        <v>0.38</v>
      </c>
      <c r="AF271" s="257">
        <v>0.06</v>
      </c>
      <c r="AG271" s="257">
        <v>0.14000000000000001</v>
      </c>
      <c r="AH271" s="257">
        <v>0.02</v>
      </c>
      <c r="AI271" s="257">
        <v>0.11</v>
      </c>
      <c r="AJ271" s="257">
        <v>0.01</v>
      </c>
      <c r="AK271" s="257">
        <v>0</v>
      </c>
      <c r="AL271" s="257">
        <v>0.03</v>
      </c>
      <c r="AM271" s="257">
        <v>0.01</v>
      </c>
      <c r="AN271" s="277">
        <v>1.21</v>
      </c>
      <c r="AO271" s="292"/>
      <c r="AP271" s="257" t="s">
        <v>188</v>
      </c>
      <c r="AQ271" s="257">
        <v>8.74</v>
      </c>
      <c r="AR271" s="257">
        <v>0.6</v>
      </c>
      <c r="AS271" s="257" t="s">
        <v>188</v>
      </c>
      <c r="AT271" s="257" t="s">
        <v>188</v>
      </c>
      <c r="AU271" s="257" t="s">
        <v>188</v>
      </c>
      <c r="AV271" s="257">
        <v>219.89</v>
      </c>
      <c r="AW271" s="257" t="s">
        <v>188</v>
      </c>
      <c r="AX271" s="257">
        <v>6.63</v>
      </c>
      <c r="AY271" s="257" t="s">
        <v>188</v>
      </c>
      <c r="AZ271" s="257">
        <v>14.76</v>
      </c>
      <c r="BA271" s="257">
        <v>3.92</v>
      </c>
      <c r="BB271" s="277">
        <v>164.47</v>
      </c>
    </row>
    <row r="272" spans="1:54" s="231" customFormat="1">
      <c r="A272" s="259" t="s">
        <v>224</v>
      </c>
      <c r="B272" s="259">
        <v>8</v>
      </c>
      <c r="C272" s="259">
        <v>3</v>
      </c>
      <c r="D272" s="259">
        <v>4</v>
      </c>
      <c r="E272" s="258" t="s">
        <v>363</v>
      </c>
      <c r="F272" s="318" t="s">
        <v>390</v>
      </c>
      <c r="G272" s="260">
        <v>0.59</v>
      </c>
      <c r="H272" s="260">
        <v>7.77</v>
      </c>
      <c r="I272" s="260">
        <v>0.16</v>
      </c>
      <c r="J272" s="260">
        <v>0.26</v>
      </c>
      <c r="K272" s="260">
        <v>0.24</v>
      </c>
      <c r="L272" s="260">
        <v>0.56000000000000005</v>
      </c>
      <c r="M272" s="260">
        <v>1.65</v>
      </c>
      <c r="N272" s="260">
        <v>1.07</v>
      </c>
      <c r="O272" s="260">
        <v>0.34</v>
      </c>
      <c r="P272" s="260">
        <v>0.54</v>
      </c>
      <c r="Q272" s="260">
        <v>0.95</v>
      </c>
      <c r="R272" s="260">
        <v>0.02</v>
      </c>
      <c r="S272" s="260">
        <v>0.02</v>
      </c>
      <c r="T272" s="260">
        <v>0</v>
      </c>
      <c r="U272" s="260" t="s">
        <v>188</v>
      </c>
      <c r="V272" s="260">
        <v>0</v>
      </c>
      <c r="W272" s="260">
        <v>0.76</v>
      </c>
      <c r="X272" s="260">
        <v>2.56</v>
      </c>
      <c r="Y272" s="260">
        <v>0.41</v>
      </c>
      <c r="Z272" s="260">
        <v>1.88</v>
      </c>
      <c r="AA272" s="260">
        <v>0.48</v>
      </c>
      <c r="AB272" s="260">
        <v>0.1</v>
      </c>
      <c r="AC272" s="260">
        <v>0.39</v>
      </c>
      <c r="AD272" s="260">
        <v>0.05</v>
      </c>
      <c r="AE272" s="260">
        <v>0.25</v>
      </c>
      <c r="AF272" s="260">
        <v>0.04</v>
      </c>
      <c r="AG272" s="260">
        <v>0.09</v>
      </c>
      <c r="AH272" s="260">
        <v>0.01</v>
      </c>
      <c r="AI272" s="260">
        <v>0.06</v>
      </c>
      <c r="AJ272" s="260">
        <v>0.01</v>
      </c>
      <c r="AK272" s="260">
        <v>0</v>
      </c>
      <c r="AL272" s="260">
        <v>0.02</v>
      </c>
      <c r="AM272" s="260">
        <v>0.01</v>
      </c>
      <c r="AN272" s="336">
        <v>0.73</v>
      </c>
      <c r="AO272" s="319"/>
      <c r="AP272" s="260" t="s">
        <v>188</v>
      </c>
      <c r="AQ272" s="260">
        <v>7.89</v>
      </c>
      <c r="AR272" s="260">
        <v>0.3</v>
      </c>
      <c r="AS272" s="260" t="s">
        <v>188</v>
      </c>
      <c r="AT272" s="260" t="s">
        <v>188</v>
      </c>
      <c r="AU272" s="260">
        <v>0.91</v>
      </c>
      <c r="AV272" s="260">
        <v>210.38</v>
      </c>
      <c r="AW272" s="260" t="s">
        <v>188</v>
      </c>
      <c r="AX272" s="260">
        <v>6.98</v>
      </c>
      <c r="AY272" s="260" t="s">
        <v>188</v>
      </c>
      <c r="AZ272" s="260">
        <v>15.18</v>
      </c>
      <c r="BA272" s="260">
        <v>2.4300000000000002</v>
      </c>
      <c r="BB272" s="336">
        <v>126.29</v>
      </c>
    </row>
    <row r="273" spans="1:54" s="254" customFormat="1">
      <c r="A273" s="256"/>
      <c r="B273" s="256"/>
      <c r="C273" s="256"/>
      <c r="D273" s="256"/>
      <c r="E273" s="255"/>
      <c r="F273" s="320" t="s">
        <v>183</v>
      </c>
      <c r="G273" s="261">
        <f>IF(ISERROR(AVERAGE(G270:G272)), "DL", AVERAGE(G270:G272))</f>
        <v>0.91666666666666663</v>
      </c>
      <c r="H273" s="261">
        <f t="shared" ref="H273:AN273" si="228">IF(ISERROR(AVERAGE(H270:H272)), "DL", AVERAGE(H270:H272))</f>
        <v>7.543333333333333</v>
      </c>
      <c r="I273" s="261">
        <f t="shared" si="228"/>
        <v>0.47333333333333333</v>
      </c>
      <c r="J273" s="261">
        <f t="shared" si="228"/>
        <v>0.79333333333333333</v>
      </c>
      <c r="K273" s="261">
        <f t="shared" si="228"/>
        <v>0.41</v>
      </c>
      <c r="L273" s="261">
        <f t="shared" si="228"/>
        <v>0.81666666666666676</v>
      </c>
      <c r="M273" s="261">
        <f t="shared" si="228"/>
        <v>2.3366666666666664</v>
      </c>
      <c r="N273" s="261">
        <f t="shared" si="228"/>
        <v>1.25</v>
      </c>
      <c r="O273" s="261">
        <f t="shared" si="228"/>
        <v>0.44333333333333336</v>
      </c>
      <c r="P273" s="261">
        <f t="shared" si="228"/>
        <v>0.70000000000000007</v>
      </c>
      <c r="Q273" s="261">
        <f t="shared" si="228"/>
        <v>1.34</v>
      </c>
      <c r="R273" s="261">
        <f t="shared" si="228"/>
        <v>2.3333333333333334E-2</v>
      </c>
      <c r="S273" s="261">
        <f t="shared" si="228"/>
        <v>2.6666666666666668E-2</v>
      </c>
      <c r="T273" s="261">
        <f t="shared" si="228"/>
        <v>0</v>
      </c>
      <c r="U273" s="261" t="str">
        <f t="shared" si="228"/>
        <v>DL</v>
      </c>
      <c r="V273" s="261">
        <f t="shared" si="228"/>
        <v>0</v>
      </c>
      <c r="W273" s="261">
        <f t="shared" si="228"/>
        <v>1.0899999999999999</v>
      </c>
      <c r="X273" s="261">
        <f t="shared" si="228"/>
        <v>3.4466666666666668</v>
      </c>
      <c r="Y273" s="261">
        <f t="shared" si="228"/>
        <v>0.54333333333333333</v>
      </c>
      <c r="Z273" s="261">
        <f t="shared" si="228"/>
        <v>2.4566666666666666</v>
      </c>
      <c r="AA273" s="261">
        <f t="shared" si="228"/>
        <v>0.60666666666666669</v>
      </c>
      <c r="AB273" s="261">
        <f t="shared" si="228"/>
        <v>0.13333333333333333</v>
      </c>
      <c r="AC273" s="261">
        <f t="shared" si="228"/>
        <v>0.52</v>
      </c>
      <c r="AD273" s="261">
        <f t="shared" si="228"/>
        <v>7.0000000000000007E-2</v>
      </c>
      <c r="AE273" s="261">
        <f t="shared" si="228"/>
        <v>0.33666666666666667</v>
      </c>
      <c r="AF273" s="261">
        <f t="shared" si="228"/>
        <v>5.3333333333333337E-2</v>
      </c>
      <c r="AG273" s="261">
        <f t="shared" si="228"/>
        <v>0.12666666666666668</v>
      </c>
      <c r="AH273" s="261">
        <f t="shared" si="228"/>
        <v>1.6666666666666666E-2</v>
      </c>
      <c r="AI273" s="261">
        <f t="shared" si="228"/>
        <v>9.3333333333333338E-2</v>
      </c>
      <c r="AJ273" s="261">
        <f t="shared" si="228"/>
        <v>0.01</v>
      </c>
      <c r="AK273" s="261">
        <f t="shared" si="228"/>
        <v>0</v>
      </c>
      <c r="AL273" s="261">
        <f t="shared" si="228"/>
        <v>2.6666666666666668E-2</v>
      </c>
      <c r="AM273" s="261">
        <f t="shared" si="228"/>
        <v>0.01</v>
      </c>
      <c r="AN273" s="276">
        <f t="shared" si="228"/>
        <v>1.0666666666666667</v>
      </c>
      <c r="AO273" s="293"/>
      <c r="AP273" s="261" t="str">
        <f t="shared" ref="AP273:BB273" si="229">IF(ISERROR(AVERAGE(AP270:AP272)), "DL", AVERAGE(AP270:AP272))</f>
        <v>DL</v>
      </c>
      <c r="AQ273" s="261">
        <f t="shared" si="229"/>
        <v>8.5733333333333324</v>
      </c>
      <c r="AR273" s="261">
        <f t="shared" si="229"/>
        <v>0.60333333333333339</v>
      </c>
      <c r="AS273" s="261" t="str">
        <f t="shared" si="229"/>
        <v>DL</v>
      </c>
      <c r="AT273" s="261" t="str">
        <f t="shared" si="229"/>
        <v>DL</v>
      </c>
      <c r="AU273" s="261">
        <f t="shared" si="229"/>
        <v>0.91</v>
      </c>
      <c r="AV273" s="261">
        <f t="shared" si="229"/>
        <v>225.33666666666667</v>
      </c>
      <c r="AW273" s="261" t="str">
        <f t="shared" si="229"/>
        <v>DL</v>
      </c>
      <c r="AX273" s="261">
        <f t="shared" si="229"/>
        <v>6.6566666666666663</v>
      </c>
      <c r="AY273" s="261" t="str">
        <f t="shared" si="229"/>
        <v>DL</v>
      </c>
      <c r="AZ273" s="261">
        <f t="shared" si="229"/>
        <v>16.95</v>
      </c>
      <c r="BA273" s="261">
        <f t="shared" si="229"/>
        <v>3.4299999999999997</v>
      </c>
      <c r="BB273" s="276">
        <f t="shared" si="229"/>
        <v>156.81333333333333</v>
      </c>
    </row>
    <row r="274" spans="1:54" s="254" customFormat="1">
      <c r="A274" s="256"/>
      <c r="B274" s="256"/>
      <c r="C274" s="256"/>
      <c r="D274" s="256"/>
      <c r="E274" s="255"/>
      <c r="F274" s="321" t="s">
        <v>184</v>
      </c>
      <c r="G274" s="257">
        <f>IF(ISERROR(STDEV(G270:G272)), "-", STDEV(G270:G272))</f>
        <v>0.29399546481762839</v>
      </c>
      <c r="H274" s="257">
        <f t="shared" ref="H274:AN274" si="230">IF(ISERROR(STDEV(H270:H272)), "-", STDEV(H270:H272))</f>
        <v>0.20840665376454079</v>
      </c>
      <c r="I274" s="257">
        <f t="shared" si="230"/>
        <v>0.27428695436227607</v>
      </c>
      <c r="J274" s="257">
        <f t="shared" si="230"/>
        <v>0.46285346853332915</v>
      </c>
      <c r="K274" s="257">
        <f t="shared" si="230"/>
        <v>0.14730919862656233</v>
      </c>
      <c r="L274" s="257">
        <f t="shared" si="230"/>
        <v>0.22678918257565328</v>
      </c>
      <c r="M274" s="257">
        <f t="shared" si="230"/>
        <v>0.59676907873425566</v>
      </c>
      <c r="N274" s="257">
        <f t="shared" si="230"/>
        <v>0.17521415467935217</v>
      </c>
      <c r="O274" s="257">
        <f t="shared" si="230"/>
        <v>9.0737717258774567E-2</v>
      </c>
      <c r="P274" s="257">
        <f t="shared" si="230"/>
        <v>0.13856406460551057</v>
      </c>
      <c r="Q274" s="257">
        <f t="shared" si="230"/>
        <v>0.33808283008753881</v>
      </c>
      <c r="R274" s="257">
        <f t="shared" si="230"/>
        <v>5.7735026918962398E-3</v>
      </c>
      <c r="S274" s="257">
        <f t="shared" si="230"/>
        <v>5.7735026918962588E-3</v>
      </c>
      <c r="T274" s="257">
        <f t="shared" si="230"/>
        <v>0</v>
      </c>
      <c r="U274" s="257" t="str">
        <f t="shared" si="230"/>
        <v>-</v>
      </c>
      <c r="V274" s="257">
        <f t="shared" si="230"/>
        <v>0</v>
      </c>
      <c r="W274" s="257">
        <f t="shared" si="230"/>
        <v>0.28930952282978922</v>
      </c>
      <c r="X274" s="257">
        <f t="shared" si="230"/>
        <v>0.77203195097957866</v>
      </c>
      <c r="Y274" s="257">
        <f t="shared" si="230"/>
        <v>0.11590225767142458</v>
      </c>
      <c r="Z274" s="257">
        <f t="shared" si="230"/>
        <v>0.50242744086418334</v>
      </c>
      <c r="AA274" s="257">
        <f t="shared" si="230"/>
        <v>0.11015141094572202</v>
      </c>
      <c r="AB274" s="257">
        <f t="shared" si="230"/>
        <v>2.8867513459481201E-2</v>
      </c>
      <c r="AC274" s="257">
        <f t="shared" si="230"/>
        <v>0.11269427669584615</v>
      </c>
      <c r="AD274" s="257">
        <f t="shared" si="230"/>
        <v>1.7320508075688745E-2</v>
      </c>
      <c r="AE274" s="257">
        <f t="shared" si="230"/>
        <v>7.5055534994651285E-2</v>
      </c>
      <c r="AF274" s="257">
        <f t="shared" si="230"/>
        <v>1.1547005383792518E-2</v>
      </c>
      <c r="AG274" s="257">
        <f t="shared" si="230"/>
        <v>3.2145502536643139E-2</v>
      </c>
      <c r="AH274" s="257">
        <f t="shared" si="230"/>
        <v>5.7735026918962545E-3</v>
      </c>
      <c r="AI274" s="257">
        <f t="shared" si="230"/>
        <v>2.8867513459481232E-2</v>
      </c>
      <c r="AJ274" s="257">
        <f t="shared" si="230"/>
        <v>0</v>
      </c>
      <c r="AK274" s="257">
        <f t="shared" si="230"/>
        <v>0</v>
      </c>
      <c r="AL274" s="257">
        <f t="shared" si="230"/>
        <v>5.7735026918962588E-3</v>
      </c>
      <c r="AM274" s="257">
        <f t="shared" si="230"/>
        <v>0</v>
      </c>
      <c r="AN274" s="277">
        <f t="shared" si="230"/>
        <v>0.29263173671584852</v>
      </c>
      <c r="AO274" s="294"/>
      <c r="AP274" s="257" t="str">
        <f t="shared" ref="AP274:BB274" si="231">IF(ISERROR(STDEV(AP270:AP272)), "-", STDEV(AP270:AP272))</f>
        <v>-</v>
      </c>
      <c r="AQ274" s="257">
        <f t="shared" si="231"/>
        <v>0.6171169527191207</v>
      </c>
      <c r="AR274" s="257">
        <f t="shared" si="231"/>
        <v>0.30501366089625115</v>
      </c>
      <c r="AS274" s="257" t="str">
        <f t="shared" si="231"/>
        <v>-</v>
      </c>
      <c r="AT274" s="257" t="str">
        <f t="shared" si="231"/>
        <v>-</v>
      </c>
      <c r="AU274" s="257" t="str">
        <f t="shared" si="231"/>
        <v>-</v>
      </c>
      <c r="AV274" s="257">
        <f t="shared" si="231"/>
        <v>18.298416142752181</v>
      </c>
      <c r="AW274" s="257" t="str">
        <f t="shared" si="231"/>
        <v>-</v>
      </c>
      <c r="AX274" s="257">
        <f t="shared" si="231"/>
        <v>0.31085902485424705</v>
      </c>
      <c r="AY274" s="257" t="str">
        <f t="shared" si="231"/>
        <v>-</v>
      </c>
      <c r="AZ274" s="257">
        <f t="shared" si="231"/>
        <v>3.4358841656842758</v>
      </c>
      <c r="BA274" s="257">
        <f t="shared" si="231"/>
        <v>0.86608313688698491</v>
      </c>
      <c r="BB274" s="277">
        <f t="shared" si="231"/>
        <v>27.506207178259508</v>
      </c>
    </row>
    <row r="275" spans="1:54" s="254" customFormat="1">
      <c r="A275" s="256"/>
      <c r="B275" s="256"/>
      <c r="C275" s="256"/>
      <c r="D275" s="256"/>
      <c r="E275" s="255"/>
      <c r="F275" s="321" t="s">
        <v>186</v>
      </c>
      <c r="G275" s="257">
        <f>IF(ISERROR(G274/SQRT(2)), "-", G274/SQRT(2))</f>
        <v>0.20788618681063609</v>
      </c>
      <c r="H275" s="257">
        <f t="shared" ref="H275:AN275" si="232">IF(ISERROR(H274/SQRT(2)), "-", H274/SQRT(2))</f>
        <v>0.1473657581213037</v>
      </c>
      <c r="I275" s="257">
        <f t="shared" si="232"/>
        <v>0.19395016542057048</v>
      </c>
      <c r="J275" s="257">
        <f t="shared" si="232"/>
        <v>0.32728682629563133</v>
      </c>
      <c r="K275" s="257">
        <f t="shared" si="232"/>
        <v>0.10416333327999827</v>
      </c>
      <c r="L275" s="257">
        <f t="shared" si="232"/>
        <v>0.16036416889899843</v>
      </c>
      <c r="M275" s="257">
        <f t="shared" si="232"/>
        <v>0.42197946237544082</v>
      </c>
      <c r="N275" s="257">
        <f t="shared" si="232"/>
        <v>0.12389511693363855</v>
      </c>
      <c r="O275" s="257">
        <f t="shared" si="232"/>
        <v>6.4161255183067117E-2</v>
      </c>
      <c r="P275" s="257">
        <f t="shared" si="232"/>
        <v>9.7979589711327392E-2</v>
      </c>
      <c r="Q275" s="257">
        <f t="shared" si="232"/>
        <v>0.23906066175763802</v>
      </c>
      <c r="R275" s="257">
        <f t="shared" si="232"/>
        <v>4.0824829046386176E-3</v>
      </c>
      <c r="S275" s="257">
        <f t="shared" si="232"/>
        <v>4.0824829046386306E-3</v>
      </c>
      <c r="T275" s="257">
        <f t="shared" si="232"/>
        <v>0</v>
      </c>
      <c r="U275" s="257" t="str">
        <f t="shared" si="232"/>
        <v>-</v>
      </c>
      <c r="V275" s="257">
        <f t="shared" si="232"/>
        <v>0</v>
      </c>
      <c r="W275" s="257">
        <f t="shared" si="232"/>
        <v>0.20457272545478822</v>
      </c>
      <c r="X275" s="257">
        <f t="shared" si="232"/>
        <v>0.54590902783034023</v>
      </c>
      <c r="Y275" s="257">
        <f t="shared" si="232"/>
        <v>8.1955272354294867E-2</v>
      </c>
      <c r="Z275" s="257">
        <f t="shared" si="232"/>
        <v>0.35526985048926712</v>
      </c>
      <c r="AA275" s="257">
        <f t="shared" si="232"/>
        <v>7.7888809636986134E-2</v>
      </c>
      <c r="AB275" s="257">
        <f t="shared" si="232"/>
        <v>2.0412414523193086E-2</v>
      </c>
      <c r="AC275" s="257">
        <f t="shared" si="232"/>
        <v>7.9686887252545927E-2</v>
      </c>
      <c r="AD275" s="257">
        <f t="shared" si="232"/>
        <v>1.224744871391587E-2</v>
      </c>
      <c r="AE275" s="257">
        <f t="shared" si="232"/>
        <v>5.3072277760302142E-2</v>
      </c>
      <c r="AF275" s="257">
        <f t="shared" si="232"/>
        <v>8.1649658092772612E-3</v>
      </c>
      <c r="AG275" s="257">
        <f t="shared" si="232"/>
        <v>2.2730302828309727E-2</v>
      </c>
      <c r="AH275" s="257">
        <f t="shared" si="232"/>
        <v>4.082482904638628E-3</v>
      </c>
      <c r="AI275" s="257">
        <f t="shared" si="232"/>
        <v>2.0412414523193111E-2</v>
      </c>
      <c r="AJ275" s="257">
        <f t="shared" si="232"/>
        <v>0</v>
      </c>
      <c r="AK275" s="257">
        <f t="shared" si="232"/>
        <v>0</v>
      </c>
      <c r="AL275" s="257">
        <f t="shared" si="232"/>
        <v>4.0824829046386306E-3</v>
      </c>
      <c r="AM275" s="257">
        <f t="shared" si="232"/>
        <v>0</v>
      </c>
      <c r="AN275" s="277">
        <f t="shared" si="232"/>
        <v>0.20692188542217288</v>
      </c>
      <c r="AO275" s="294"/>
      <c r="AP275" s="257" t="str">
        <f t="shared" ref="AP275:BB275" si="233">IF(ISERROR(AP274/SQRT(2)), "-", AP274/SQRT(2))</f>
        <v>-</v>
      </c>
      <c r="AQ275" s="257">
        <f t="shared" si="233"/>
        <v>0.43636758205286824</v>
      </c>
      <c r="AR275" s="257">
        <f t="shared" si="233"/>
        <v>0.21567722797427324</v>
      </c>
      <c r="AS275" s="257" t="str">
        <f t="shared" si="233"/>
        <v>-</v>
      </c>
      <c r="AT275" s="257" t="str">
        <f t="shared" si="233"/>
        <v>-</v>
      </c>
      <c r="AU275" s="257" t="str">
        <f t="shared" si="233"/>
        <v>-</v>
      </c>
      <c r="AV275" s="257">
        <f t="shared" si="233"/>
        <v>12.938934139513455</v>
      </c>
      <c r="AW275" s="257" t="str">
        <f t="shared" si="233"/>
        <v>-</v>
      </c>
      <c r="AX275" s="257">
        <f t="shared" si="233"/>
        <v>0.21981052446747559</v>
      </c>
      <c r="AY275" s="257" t="str">
        <f t="shared" si="233"/>
        <v>-</v>
      </c>
      <c r="AZ275" s="257">
        <f t="shared" si="233"/>
        <v>2.4295369929268342</v>
      </c>
      <c r="BA275" s="257">
        <f t="shared" si="233"/>
        <v>0.61241325916410383</v>
      </c>
      <c r="BB275" s="277">
        <f t="shared" si="233"/>
        <v>19.449825620469387</v>
      </c>
    </row>
    <row r="276" spans="1:54" s="254" customFormat="1">
      <c r="A276" s="256"/>
      <c r="B276" s="256"/>
      <c r="C276" s="256"/>
      <c r="D276" s="256"/>
      <c r="E276" s="255"/>
      <c r="F276" s="317"/>
      <c r="G276" s="257"/>
      <c r="H276" s="257"/>
      <c r="I276" s="257"/>
      <c r="J276" s="257"/>
      <c r="K276" s="257"/>
      <c r="L276" s="257"/>
      <c r="M276" s="257"/>
      <c r="N276" s="257"/>
      <c r="O276" s="257"/>
      <c r="P276" s="257"/>
      <c r="Q276" s="257"/>
      <c r="R276" s="257"/>
      <c r="S276" s="257"/>
      <c r="T276" s="257"/>
      <c r="U276" s="257"/>
      <c r="V276" s="257"/>
      <c r="W276" s="257"/>
      <c r="X276" s="257"/>
      <c r="Y276" s="257"/>
      <c r="Z276" s="257"/>
      <c r="AA276" s="257"/>
      <c r="AB276" s="257"/>
      <c r="AC276" s="257"/>
      <c r="AD276" s="257"/>
      <c r="AE276" s="257"/>
      <c r="AF276" s="257"/>
      <c r="AG276" s="257"/>
      <c r="AH276" s="257"/>
      <c r="AI276" s="257"/>
      <c r="AJ276" s="257"/>
      <c r="AK276" s="257"/>
      <c r="AL276" s="257"/>
      <c r="AM276" s="257"/>
      <c r="AN276" s="277"/>
      <c r="AO276" s="292"/>
      <c r="AP276" s="257"/>
      <c r="AQ276" s="257"/>
      <c r="AR276" s="257"/>
      <c r="AS276" s="257"/>
      <c r="AT276" s="257"/>
      <c r="AU276" s="257"/>
      <c r="AV276" s="257"/>
      <c r="AW276" s="257"/>
      <c r="AX276" s="257"/>
      <c r="AY276" s="257"/>
      <c r="AZ276" s="257"/>
      <c r="BA276" s="257"/>
      <c r="BB276" s="277"/>
    </row>
    <row r="277" spans="1:54" s="254" customFormat="1">
      <c r="A277" s="256" t="s">
        <v>225</v>
      </c>
      <c r="B277" s="256">
        <v>9</v>
      </c>
      <c r="C277" s="256">
        <v>1</v>
      </c>
      <c r="D277" s="256">
        <v>4</v>
      </c>
      <c r="E277" s="255" t="s">
        <v>363</v>
      </c>
      <c r="F277" s="317" t="s">
        <v>391</v>
      </c>
      <c r="G277" s="257">
        <v>0.3</v>
      </c>
      <c r="H277" s="257">
        <v>5.2</v>
      </c>
      <c r="I277" s="257">
        <v>0.08</v>
      </c>
      <c r="J277" s="257">
        <v>0.13</v>
      </c>
      <c r="K277" s="257">
        <v>0.12</v>
      </c>
      <c r="L277" s="257">
        <v>0.37</v>
      </c>
      <c r="M277" s="257">
        <v>0.17</v>
      </c>
      <c r="N277" s="257">
        <v>1.32</v>
      </c>
      <c r="O277" s="257">
        <v>0.03</v>
      </c>
      <c r="P277" s="257">
        <v>0.03</v>
      </c>
      <c r="Q277" s="257">
        <v>0.12</v>
      </c>
      <c r="R277" s="257">
        <v>0.01</v>
      </c>
      <c r="S277" s="257">
        <v>0.03</v>
      </c>
      <c r="T277" s="257">
        <v>0</v>
      </c>
      <c r="U277" s="257" t="s">
        <v>188</v>
      </c>
      <c r="V277" s="257">
        <v>0</v>
      </c>
      <c r="W277" s="257">
        <v>0.09</v>
      </c>
      <c r="X277" s="257">
        <v>0.15</v>
      </c>
      <c r="Y277" s="257">
        <v>0.03</v>
      </c>
      <c r="Z277" s="257">
        <v>0.11</v>
      </c>
      <c r="AA277" s="257">
        <v>0.03</v>
      </c>
      <c r="AB277" s="257">
        <v>0.01</v>
      </c>
      <c r="AC277" s="257">
        <v>0.03</v>
      </c>
      <c r="AD277" s="257">
        <v>0</v>
      </c>
      <c r="AE277" s="257">
        <v>0.02</v>
      </c>
      <c r="AF277" s="257">
        <v>0</v>
      </c>
      <c r="AG277" s="257">
        <v>0.01</v>
      </c>
      <c r="AH277" s="257">
        <v>0</v>
      </c>
      <c r="AI277" s="257">
        <v>0.01</v>
      </c>
      <c r="AJ277" s="257">
        <v>0</v>
      </c>
      <c r="AK277" s="257">
        <v>0</v>
      </c>
      <c r="AL277" s="257">
        <v>0.03</v>
      </c>
      <c r="AM277" s="257">
        <v>0</v>
      </c>
      <c r="AN277" s="277">
        <v>0.1</v>
      </c>
      <c r="AO277" s="292"/>
      <c r="AP277" s="257" t="s">
        <v>188</v>
      </c>
      <c r="AQ277" s="257">
        <v>0.91</v>
      </c>
      <c r="AR277" s="257">
        <v>0.3</v>
      </c>
      <c r="AS277" s="257" t="s">
        <v>188</v>
      </c>
      <c r="AT277" s="257" t="s">
        <v>188</v>
      </c>
      <c r="AU277" s="257">
        <v>0.91</v>
      </c>
      <c r="AV277" s="257">
        <v>94.08</v>
      </c>
      <c r="AW277" s="257" t="s">
        <v>188</v>
      </c>
      <c r="AX277" s="257">
        <v>3.93</v>
      </c>
      <c r="AY277" s="257" t="s">
        <v>188</v>
      </c>
      <c r="AZ277" s="257">
        <v>9.98</v>
      </c>
      <c r="BA277" s="257" t="s">
        <v>188</v>
      </c>
      <c r="BB277" s="277">
        <v>72</v>
      </c>
    </row>
    <row r="278" spans="1:54" s="254" customFormat="1">
      <c r="A278" s="256" t="s">
        <v>225</v>
      </c>
      <c r="B278" s="256">
        <v>9</v>
      </c>
      <c r="C278" s="256">
        <v>2</v>
      </c>
      <c r="D278" s="256">
        <v>4</v>
      </c>
      <c r="E278" s="255" t="s">
        <v>363</v>
      </c>
      <c r="F278" s="317" t="s">
        <v>392</v>
      </c>
      <c r="G278" s="257">
        <v>0.27</v>
      </c>
      <c r="H278" s="257">
        <v>2.5299999999999998</v>
      </c>
      <c r="I278" s="257">
        <v>0.21</v>
      </c>
      <c r="J278" s="257">
        <v>0.34</v>
      </c>
      <c r="K278" s="257">
        <v>0.28999999999999998</v>
      </c>
      <c r="L278" s="257">
        <v>0.68</v>
      </c>
      <c r="M278" s="257">
        <v>0.25</v>
      </c>
      <c r="N278" s="257">
        <v>2.64</v>
      </c>
      <c r="O278" s="257">
        <v>0.02</v>
      </c>
      <c r="P278" s="257">
        <v>0.01</v>
      </c>
      <c r="Q278" s="257">
        <v>0.11</v>
      </c>
      <c r="R278" s="257">
        <v>0.01</v>
      </c>
      <c r="S278" s="257">
        <v>0.02</v>
      </c>
      <c r="T278" s="257">
        <v>0</v>
      </c>
      <c r="U278" s="257" t="s">
        <v>188</v>
      </c>
      <c r="V278" s="257">
        <v>0</v>
      </c>
      <c r="W278" s="257">
        <v>0.06</v>
      </c>
      <c r="X278" s="257">
        <v>0.04</v>
      </c>
      <c r="Y278" s="257">
        <v>0.01</v>
      </c>
      <c r="Z278" s="257">
        <v>0.06</v>
      </c>
      <c r="AA278" s="257">
        <v>0.01</v>
      </c>
      <c r="AB278" s="257">
        <v>0</v>
      </c>
      <c r="AC278" s="257">
        <v>0.02</v>
      </c>
      <c r="AD278" s="257">
        <v>0</v>
      </c>
      <c r="AE278" s="257">
        <v>0.02</v>
      </c>
      <c r="AF278" s="257">
        <v>0</v>
      </c>
      <c r="AG278" s="257">
        <v>0.01</v>
      </c>
      <c r="AH278" s="257">
        <v>0</v>
      </c>
      <c r="AI278" s="257">
        <v>0.01</v>
      </c>
      <c r="AJ278" s="257">
        <v>0</v>
      </c>
      <c r="AK278" s="257">
        <v>0</v>
      </c>
      <c r="AL278" s="257">
        <v>0.02</v>
      </c>
      <c r="AM278" s="257">
        <v>0</v>
      </c>
      <c r="AN278" s="277">
        <v>0.18</v>
      </c>
      <c r="AO278" s="292"/>
      <c r="AP278" s="257" t="s">
        <v>188</v>
      </c>
      <c r="AQ278" s="257">
        <v>2.17</v>
      </c>
      <c r="AR278" s="257">
        <v>0.31</v>
      </c>
      <c r="AS278" s="257" t="s">
        <v>188</v>
      </c>
      <c r="AT278" s="257" t="s">
        <v>188</v>
      </c>
      <c r="AU278" s="257">
        <v>1.24</v>
      </c>
      <c r="AV278" s="257">
        <v>147.74</v>
      </c>
      <c r="AW278" s="257" t="s">
        <v>188</v>
      </c>
      <c r="AX278" s="257">
        <v>1.55</v>
      </c>
      <c r="AY278" s="257" t="s">
        <v>188</v>
      </c>
      <c r="AZ278" s="257">
        <v>13.63</v>
      </c>
      <c r="BA278" s="257">
        <v>1.86</v>
      </c>
      <c r="BB278" s="277">
        <v>112.12</v>
      </c>
    </row>
    <row r="279" spans="1:54" s="231" customFormat="1">
      <c r="A279" s="259" t="s">
        <v>225</v>
      </c>
      <c r="B279" s="259">
        <v>9</v>
      </c>
      <c r="C279" s="259">
        <v>3</v>
      </c>
      <c r="D279" s="259">
        <v>4</v>
      </c>
      <c r="E279" s="258" t="s">
        <v>363</v>
      </c>
      <c r="F279" s="318" t="s">
        <v>393</v>
      </c>
      <c r="G279" s="260">
        <v>0.43</v>
      </c>
      <c r="H279" s="260">
        <v>8.26</v>
      </c>
      <c r="I279" s="260">
        <v>0.16</v>
      </c>
      <c r="J279" s="260">
        <v>0.27</v>
      </c>
      <c r="K279" s="260">
        <v>0.25</v>
      </c>
      <c r="L279" s="260">
        <v>0.56999999999999995</v>
      </c>
      <c r="M279" s="260">
        <v>0.27</v>
      </c>
      <c r="N279" s="260">
        <v>2.84</v>
      </c>
      <c r="O279" s="260">
        <v>0.04</v>
      </c>
      <c r="P279" s="260">
        <v>0.02</v>
      </c>
      <c r="Q279" s="260">
        <v>0.12</v>
      </c>
      <c r="R279" s="260">
        <v>0.01</v>
      </c>
      <c r="S279" s="260">
        <v>0.02</v>
      </c>
      <c r="T279" s="260">
        <v>0</v>
      </c>
      <c r="U279" s="260" t="s">
        <v>188</v>
      </c>
      <c r="V279" s="260">
        <v>0</v>
      </c>
      <c r="W279" s="260">
        <v>0.08</v>
      </c>
      <c r="X279" s="260">
        <v>0.16</v>
      </c>
      <c r="Y279" s="260">
        <v>0.02</v>
      </c>
      <c r="Z279" s="260">
        <v>0.1</v>
      </c>
      <c r="AA279" s="260">
        <v>0.02</v>
      </c>
      <c r="AB279" s="260">
        <v>0.01</v>
      </c>
      <c r="AC279" s="260">
        <v>0.02</v>
      </c>
      <c r="AD279" s="260">
        <v>0</v>
      </c>
      <c r="AE279" s="260">
        <v>0.02</v>
      </c>
      <c r="AF279" s="260">
        <v>0</v>
      </c>
      <c r="AG279" s="260">
        <v>0.01</v>
      </c>
      <c r="AH279" s="260">
        <v>0</v>
      </c>
      <c r="AI279" s="260">
        <v>0.01</v>
      </c>
      <c r="AJ279" s="260">
        <v>0</v>
      </c>
      <c r="AK279" s="260">
        <v>0</v>
      </c>
      <c r="AL279" s="260">
        <v>0.02</v>
      </c>
      <c r="AM279" s="260">
        <v>0</v>
      </c>
      <c r="AN279" s="336">
        <v>0.13</v>
      </c>
      <c r="AO279" s="319"/>
      <c r="AP279" s="260" t="s">
        <v>188</v>
      </c>
      <c r="AQ279" s="260">
        <v>5.46</v>
      </c>
      <c r="AR279" s="260">
        <v>0.61</v>
      </c>
      <c r="AS279" s="260" t="s">
        <v>188</v>
      </c>
      <c r="AT279" s="260" t="s">
        <v>188</v>
      </c>
      <c r="AU279" s="260" t="s">
        <v>188</v>
      </c>
      <c r="AV279" s="260">
        <v>164.56</v>
      </c>
      <c r="AW279" s="260" t="s">
        <v>188</v>
      </c>
      <c r="AX279" s="260">
        <v>7.58</v>
      </c>
      <c r="AY279" s="260" t="s">
        <v>188</v>
      </c>
      <c r="AZ279" s="260">
        <v>12.43</v>
      </c>
      <c r="BA279" s="260">
        <v>1.82</v>
      </c>
      <c r="BB279" s="336">
        <v>111.83</v>
      </c>
    </row>
    <row r="280" spans="1:54" s="254" customFormat="1">
      <c r="A280" s="256"/>
      <c r="B280" s="256"/>
      <c r="C280" s="256"/>
      <c r="D280" s="256"/>
      <c r="E280" s="255"/>
      <c r="F280" s="320" t="s">
        <v>183</v>
      </c>
      <c r="G280" s="261">
        <f>IF(ISERROR(AVERAGE(G277:G279)), "DL", AVERAGE(G277:G279))</f>
        <v>0.33333333333333331</v>
      </c>
      <c r="H280" s="261">
        <f t="shared" ref="H280:AN280" si="234">IF(ISERROR(AVERAGE(H277:H279)), "DL", AVERAGE(H277:H279))</f>
        <v>5.33</v>
      </c>
      <c r="I280" s="261">
        <f t="shared" si="234"/>
        <v>0.15</v>
      </c>
      <c r="J280" s="261">
        <f t="shared" si="234"/>
        <v>0.24666666666666667</v>
      </c>
      <c r="K280" s="261">
        <f t="shared" si="234"/>
        <v>0.21999999999999997</v>
      </c>
      <c r="L280" s="261">
        <f t="shared" si="234"/>
        <v>0.54</v>
      </c>
      <c r="M280" s="261">
        <f t="shared" si="234"/>
        <v>0.23</v>
      </c>
      <c r="N280" s="261">
        <f t="shared" si="234"/>
        <v>2.2666666666666666</v>
      </c>
      <c r="O280" s="261">
        <f t="shared" si="234"/>
        <v>0.03</v>
      </c>
      <c r="P280" s="261">
        <f t="shared" si="234"/>
        <v>0.02</v>
      </c>
      <c r="Q280" s="261">
        <f t="shared" si="234"/>
        <v>0.11666666666666665</v>
      </c>
      <c r="R280" s="261">
        <f t="shared" si="234"/>
        <v>0.01</v>
      </c>
      <c r="S280" s="261">
        <f t="shared" si="234"/>
        <v>2.3333333333333334E-2</v>
      </c>
      <c r="T280" s="261">
        <f t="shared" si="234"/>
        <v>0</v>
      </c>
      <c r="U280" s="261" t="str">
        <f t="shared" si="234"/>
        <v>DL</v>
      </c>
      <c r="V280" s="261">
        <f t="shared" si="234"/>
        <v>0</v>
      </c>
      <c r="W280" s="261">
        <f t="shared" si="234"/>
        <v>7.6666666666666661E-2</v>
      </c>
      <c r="X280" s="261">
        <f t="shared" si="234"/>
        <v>0.11666666666666665</v>
      </c>
      <c r="Y280" s="261">
        <f t="shared" si="234"/>
        <v>0.02</v>
      </c>
      <c r="Z280" s="261">
        <f t="shared" si="234"/>
        <v>9.0000000000000011E-2</v>
      </c>
      <c r="AA280" s="261">
        <f t="shared" si="234"/>
        <v>0.02</v>
      </c>
      <c r="AB280" s="261">
        <f t="shared" si="234"/>
        <v>6.6666666666666671E-3</v>
      </c>
      <c r="AC280" s="261">
        <f t="shared" si="234"/>
        <v>2.3333333333333334E-2</v>
      </c>
      <c r="AD280" s="261">
        <f t="shared" si="234"/>
        <v>0</v>
      </c>
      <c r="AE280" s="261">
        <f t="shared" si="234"/>
        <v>0.02</v>
      </c>
      <c r="AF280" s="261">
        <f t="shared" si="234"/>
        <v>0</v>
      </c>
      <c r="AG280" s="261">
        <f t="shared" si="234"/>
        <v>0.01</v>
      </c>
      <c r="AH280" s="261">
        <f t="shared" si="234"/>
        <v>0</v>
      </c>
      <c r="AI280" s="261">
        <f t="shared" si="234"/>
        <v>0.01</v>
      </c>
      <c r="AJ280" s="261">
        <f t="shared" si="234"/>
        <v>0</v>
      </c>
      <c r="AK280" s="261">
        <f t="shared" si="234"/>
        <v>0</v>
      </c>
      <c r="AL280" s="261">
        <f t="shared" si="234"/>
        <v>2.3333333333333334E-2</v>
      </c>
      <c r="AM280" s="261">
        <f t="shared" si="234"/>
        <v>0</v>
      </c>
      <c r="AN280" s="276">
        <f t="shared" si="234"/>
        <v>0.13666666666666669</v>
      </c>
      <c r="AO280" s="293"/>
      <c r="AP280" s="261" t="str">
        <f t="shared" ref="AP280:BB280" si="235">IF(ISERROR(AVERAGE(AP277:AP279)), "DL", AVERAGE(AP277:AP279))</f>
        <v>DL</v>
      </c>
      <c r="AQ280" s="261">
        <f t="shared" si="235"/>
        <v>2.8466666666666662</v>
      </c>
      <c r="AR280" s="261">
        <f t="shared" si="235"/>
        <v>0.40666666666666668</v>
      </c>
      <c r="AS280" s="261" t="str">
        <f t="shared" si="235"/>
        <v>DL</v>
      </c>
      <c r="AT280" s="261" t="str">
        <f t="shared" si="235"/>
        <v>DL</v>
      </c>
      <c r="AU280" s="261">
        <f t="shared" si="235"/>
        <v>1.075</v>
      </c>
      <c r="AV280" s="261">
        <f t="shared" si="235"/>
        <v>135.46</v>
      </c>
      <c r="AW280" s="261" t="str">
        <f t="shared" si="235"/>
        <v>DL</v>
      </c>
      <c r="AX280" s="261">
        <f t="shared" si="235"/>
        <v>4.3533333333333335</v>
      </c>
      <c r="AY280" s="261" t="str">
        <f t="shared" si="235"/>
        <v>DL</v>
      </c>
      <c r="AZ280" s="261">
        <f t="shared" si="235"/>
        <v>12.013333333333334</v>
      </c>
      <c r="BA280" s="261">
        <f t="shared" si="235"/>
        <v>1.84</v>
      </c>
      <c r="BB280" s="276">
        <f t="shared" si="235"/>
        <v>98.649999999999991</v>
      </c>
    </row>
    <row r="281" spans="1:54" s="254" customFormat="1">
      <c r="A281" s="256"/>
      <c r="B281" s="256"/>
      <c r="C281" s="256"/>
      <c r="D281" s="256"/>
      <c r="E281" s="255"/>
      <c r="F281" s="321" t="s">
        <v>184</v>
      </c>
      <c r="G281" s="257">
        <f>IF(ISERROR(STDEV(G277:G279)), "-", STDEV(G277:G279))</f>
        <v>8.5049005481153878E-2</v>
      </c>
      <c r="H281" s="257">
        <f t="shared" ref="H281:AN281" si="236">IF(ISERROR(STDEV(H277:H279)), "-", STDEV(H277:H279))</f>
        <v>2.86721118859424</v>
      </c>
      <c r="I281" s="257">
        <f t="shared" si="236"/>
        <v>6.5574385243020047E-2</v>
      </c>
      <c r="J281" s="257">
        <f t="shared" si="236"/>
        <v>0.10692676621563635</v>
      </c>
      <c r="K281" s="257">
        <f t="shared" si="236"/>
        <v>8.8881944173155911E-2</v>
      </c>
      <c r="L281" s="257">
        <f t="shared" si="236"/>
        <v>0.15716233645501693</v>
      </c>
      <c r="M281" s="257">
        <f t="shared" si="236"/>
        <v>5.2915026221291649E-2</v>
      </c>
      <c r="N281" s="257">
        <f t="shared" si="236"/>
        <v>0.82591363551725772</v>
      </c>
      <c r="O281" s="257">
        <f t="shared" si="236"/>
        <v>1.0000000000000002E-2</v>
      </c>
      <c r="P281" s="257">
        <f t="shared" si="236"/>
        <v>1.0000000000000002E-2</v>
      </c>
      <c r="Q281" s="257">
        <f t="shared" si="236"/>
        <v>5.7735026918962545E-3</v>
      </c>
      <c r="R281" s="257">
        <f t="shared" si="236"/>
        <v>0</v>
      </c>
      <c r="S281" s="257">
        <f t="shared" si="236"/>
        <v>5.7735026918962398E-3</v>
      </c>
      <c r="T281" s="257">
        <f t="shared" si="236"/>
        <v>0</v>
      </c>
      <c r="U281" s="257" t="str">
        <f t="shared" si="236"/>
        <v>-</v>
      </c>
      <c r="V281" s="257">
        <f t="shared" si="236"/>
        <v>0</v>
      </c>
      <c r="W281" s="257">
        <f t="shared" si="236"/>
        <v>1.5275252316519477E-2</v>
      </c>
      <c r="X281" s="257">
        <f t="shared" si="236"/>
        <v>6.6583281184793966E-2</v>
      </c>
      <c r="Y281" s="257">
        <f t="shared" si="236"/>
        <v>1.0000000000000002E-2</v>
      </c>
      <c r="Z281" s="257">
        <f t="shared" si="236"/>
        <v>2.645751311064589E-2</v>
      </c>
      <c r="AA281" s="257">
        <f t="shared" si="236"/>
        <v>1.0000000000000002E-2</v>
      </c>
      <c r="AB281" s="257">
        <f t="shared" si="236"/>
        <v>5.773502691896258E-3</v>
      </c>
      <c r="AC281" s="257">
        <f t="shared" si="236"/>
        <v>5.7735026918962398E-3</v>
      </c>
      <c r="AD281" s="257">
        <f t="shared" si="236"/>
        <v>0</v>
      </c>
      <c r="AE281" s="257">
        <f t="shared" si="236"/>
        <v>0</v>
      </c>
      <c r="AF281" s="257">
        <f t="shared" si="236"/>
        <v>0</v>
      </c>
      <c r="AG281" s="257">
        <f t="shared" si="236"/>
        <v>0</v>
      </c>
      <c r="AH281" s="257">
        <f t="shared" si="236"/>
        <v>0</v>
      </c>
      <c r="AI281" s="257">
        <f t="shared" si="236"/>
        <v>0</v>
      </c>
      <c r="AJ281" s="257">
        <f t="shared" si="236"/>
        <v>0</v>
      </c>
      <c r="AK281" s="257">
        <f t="shared" si="236"/>
        <v>0</v>
      </c>
      <c r="AL281" s="257">
        <f t="shared" si="236"/>
        <v>5.7735026918962398E-3</v>
      </c>
      <c r="AM281" s="257">
        <f t="shared" si="236"/>
        <v>0</v>
      </c>
      <c r="AN281" s="277">
        <f t="shared" si="236"/>
        <v>4.0414518843273767E-2</v>
      </c>
      <c r="AO281" s="294"/>
      <c r="AP281" s="257" t="str">
        <f t="shared" ref="AP281:BB281" si="237">IF(ISERROR(STDEV(AP277:AP279)), "-", STDEV(AP277:AP279))</f>
        <v>-</v>
      </c>
      <c r="AQ281" s="257">
        <f t="shared" si="237"/>
        <v>2.3492622955586153</v>
      </c>
      <c r="AR281" s="257">
        <f t="shared" si="237"/>
        <v>0.17616280348965088</v>
      </c>
      <c r="AS281" s="257" t="str">
        <f t="shared" si="237"/>
        <v>-</v>
      </c>
      <c r="AT281" s="257" t="str">
        <f t="shared" si="237"/>
        <v>-</v>
      </c>
      <c r="AU281" s="257">
        <f t="shared" si="237"/>
        <v>0.23334523779156188</v>
      </c>
      <c r="AV281" s="257">
        <f t="shared" si="237"/>
        <v>36.809732408698693</v>
      </c>
      <c r="AW281" s="257" t="str">
        <f t="shared" si="237"/>
        <v>-</v>
      </c>
      <c r="AX281" s="257">
        <f t="shared" si="237"/>
        <v>3.0372081478445514</v>
      </c>
      <c r="AY281" s="257" t="str">
        <f t="shared" si="237"/>
        <v>-</v>
      </c>
      <c r="AZ281" s="257">
        <f t="shared" si="237"/>
        <v>1.8603315116756316</v>
      </c>
      <c r="BA281" s="257">
        <f t="shared" si="237"/>
        <v>2.8284271247461926E-2</v>
      </c>
      <c r="BB281" s="277">
        <f t="shared" si="237"/>
        <v>23.080032495644385</v>
      </c>
    </row>
    <row r="282" spans="1:54" s="254" customFormat="1">
      <c r="A282" s="256"/>
      <c r="B282" s="256"/>
      <c r="C282" s="256"/>
      <c r="D282" s="256"/>
      <c r="E282" s="255"/>
      <c r="F282" s="321" t="s">
        <v>186</v>
      </c>
      <c r="G282" s="257">
        <f>IF(ISERROR(G281/SQRT(2)), "-", G281/SQRT(2))</f>
        <v>6.0138728508895754E-2</v>
      </c>
      <c r="H282" s="257">
        <f t="shared" ref="H282:AN282" si="238">IF(ISERROR(H281/SQRT(2)), "-", H281/SQRT(2))</f>
        <v>2.027424474548928</v>
      </c>
      <c r="I282" s="257">
        <f t="shared" si="238"/>
        <v>4.6368092477478542E-2</v>
      </c>
      <c r="J282" s="257">
        <f t="shared" si="238"/>
        <v>7.5608641481425085E-2</v>
      </c>
      <c r="K282" s="257">
        <f t="shared" si="238"/>
        <v>6.2849025449882689E-2</v>
      </c>
      <c r="L282" s="257">
        <f t="shared" si="238"/>
        <v>0.1111305538544642</v>
      </c>
      <c r="M282" s="257">
        <f t="shared" si="238"/>
        <v>3.7416573867739299E-2</v>
      </c>
      <c r="N282" s="257">
        <f t="shared" si="238"/>
        <v>0.58400913234868745</v>
      </c>
      <c r="O282" s="257">
        <f t="shared" si="238"/>
        <v>7.0710678118654762E-3</v>
      </c>
      <c r="P282" s="257">
        <f t="shared" si="238"/>
        <v>7.0710678118654762E-3</v>
      </c>
      <c r="Q282" s="257">
        <f t="shared" si="238"/>
        <v>4.082482904638628E-3</v>
      </c>
      <c r="R282" s="257">
        <f t="shared" si="238"/>
        <v>0</v>
      </c>
      <c r="S282" s="257">
        <f t="shared" si="238"/>
        <v>4.0824829046386176E-3</v>
      </c>
      <c r="T282" s="257">
        <f t="shared" si="238"/>
        <v>0</v>
      </c>
      <c r="U282" s="257" t="str">
        <f t="shared" si="238"/>
        <v>-</v>
      </c>
      <c r="V282" s="257">
        <f t="shared" si="238"/>
        <v>0</v>
      </c>
      <c r="W282" s="257">
        <f t="shared" si="238"/>
        <v>1.080123449734644E-2</v>
      </c>
      <c r="X282" s="257">
        <f t="shared" si="238"/>
        <v>4.7081489639418474E-2</v>
      </c>
      <c r="Y282" s="257">
        <f t="shared" si="238"/>
        <v>7.0710678118654762E-3</v>
      </c>
      <c r="Z282" s="257">
        <f t="shared" si="238"/>
        <v>1.8708286933869694E-2</v>
      </c>
      <c r="AA282" s="257">
        <f t="shared" si="238"/>
        <v>7.0710678118654762E-3</v>
      </c>
      <c r="AB282" s="257">
        <f t="shared" si="238"/>
        <v>4.0824829046386298E-3</v>
      </c>
      <c r="AC282" s="257">
        <f t="shared" si="238"/>
        <v>4.0824829046386176E-3</v>
      </c>
      <c r="AD282" s="257">
        <f t="shared" si="238"/>
        <v>0</v>
      </c>
      <c r="AE282" s="257">
        <f t="shared" si="238"/>
        <v>0</v>
      </c>
      <c r="AF282" s="257">
        <f t="shared" si="238"/>
        <v>0</v>
      </c>
      <c r="AG282" s="257">
        <f t="shared" si="238"/>
        <v>0</v>
      </c>
      <c r="AH282" s="257">
        <f t="shared" si="238"/>
        <v>0</v>
      </c>
      <c r="AI282" s="257">
        <f t="shared" si="238"/>
        <v>0</v>
      </c>
      <c r="AJ282" s="257">
        <f t="shared" si="238"/>
        <v>0</v>
      </c>
      <c r="AK282" s="257">
        <f t="shared" si="238"/>
        <v>0</v>
      </c>
      <c r="AL282" s="257">
        <f t="shared" si="238"/>
        <v>4.0824829046386176E-3</v>
      </c>
      <c r="AM282" s="257">
        <f t="shared" si="238"/>
        <v>0</v>
      </c>
      <c r="AN282" s="277">
        <f t="shared" si="238"/>
        <v>2.8577380332470384E-2</v>
      </c>
      <c r="AO282" s="294"/>
      <c r="AP282" s="257" t="str">
        <f t="shared" ref="AP282:BB282" si="239">IF(ISERROR(AP281/SQRT(2)), "-", AP281/SQRT(2))</f>
        <v>-</v>
      </c>
      <c r="AQ282" s="257">
        <f t="shared" si="239"/>
        <v>1.6611792999753721</v>
      </c>
      <c r="AR282" s="257">
        <f t="shared" si="239"/>
        <v>0.12456591294036533</v>
      </c>
      <c r="AS282" s="257" t="str">
        <f t="shared" si="239"/>
        <v>-</v>
      </c>
      <c r="AT282" s="257" t="str">
        <f t="shared" si="239"/>
        <v>-</v>
      </c>
      <c r="AU282" s="257">
        <f t="shared" si="239"/>
        <v>0.16500000000000084</v>
      </c>
      <c r="AV282" s="257">
        <f t="shared" si="239"/>
        <v>26.028411399853074</v>
      </c>
      <c r="AW282" s="257" t="str">
        <f t="shared" si="239"/>
        <v>-</v>
      </c>
      <c r="AX282" s="257">
        <f t="shared" si="239"/>
        <v>2.1476304772159165</v>
      </c>
      <c r="AY282" s="257" t="str">
        <f t="shared" si="239"/>
        <v>-</v>
      </c>
      <c r="AZ282" s="257">
        <f t="shared" si="239"/>
        <v>1.31545302716086</v>
      </c>
      <c r="BA282" s="257">
        <f t="shared" si="239"/>
        <v>2.0000000000000018E-2</v>
      </c>
      <c r="BB282" s="277">
        <f t="shared" si="239"/>
        <v>16.320047487676021</v>
      </c>
    </row>
    <row r="283" spans="1:54" s="254" customFormat="1">
      <c r="A283" s="256"/>
      <c r="B283" s="256"/>
      <c r="C283" s="256"/>
      <c r="D283" s="256"/>
      <c r="E283" s="255"/>
      <c r="F283" s="317"/>
      <c r="G283" s="257"/>
      <c r="H283" s="257"/>
      <c r="I283" s="257"/>
      <c r="J283" s="257"/>
      <c r="K283" s="257"/>
      <c r="L283" s="257"/>
      <c r="M283" s="257"/>
      <c r="N283" s="257"/>
      <c r="O283" s="257"/>
      <c r="P283" s="257"/>
      <c r="Q283" s="257"/>
      <c r="R283" s="257"/>
      <c r="S283" s="257"/>
      <c r="T283" s="257"/>
      <c r="U283" s="257"/>
      <c r="V283" s="257"/>
      <c r="W283" s="257"/>
      <c r="X283" s="257"/>
      <c r="Y283" s="257"/>
      <c r="Z283" s="257"/>
      <c r="AA283" s="257"/>
      <c r="AB283" s="257"/>
      <c r="AC283" s="257"/>
      <c r="AD283" s="257"/>
      <c r="AE283" s="257"/>
      <c r="AF283" s="257"/>
      <c r="AG283" s="257"/>
      <c r="AH283" s="257"/>
      <c r="AI283" s="257"/>
      <c r="AJ283" s="257"/>
      <c r="AK283" s="257"/>
      <c r="AL283" s="257"/>
      <c r="AM283" s="257"/>
      <c r="AN283" s="277"/>
      <c r="AO283" s="292"/>
      <c r="AP283" s="257"/>
      <c r="AQ283" s="257"/>
      <c r="AR283" s="257"/>
      <c r="AS283" s="257"/>
      <c r="AT283" s="257"/>
      <c r="AU283" s="257"/>
      <c r="AV283" s="257"/>
      <c r="AW283" s="257"/>
      <c r="AX283" s="257"/>
      <c r="AY283" s="257"/>
      <c r="AZ283" s="257"/>
      <c r="BA283" s="257"/>
      <c r="BB283" s="277"/>
    </row>
    <row r="284" spans="1:54" s="237" customFormat="1">
      <c r="A284" s="240" t="s">
        <v>262</v>
      </c>
      <c r="B284" s="240">
        <v>0</v>
      </c>
      <c r="C284" s="240">
        <v>1</v>
      </c>
      <c r="D284" s="240">
        <v>5</v>
      </c>
      <c r="E284" s="236" t="s">
        <v>394</v>
      </c>
      <c r="F284" s="322" t="s">
        <v>395</v>
      </c>
      <c r="G284" s="239">
        <v>1.8</v>
      </c>
      <c r="H284" s="239">
        <v>72.19</v>
      </c>
      <c r="I284" s="239">
        <v>3.69</v>
      </c>
      <c r="J284" s="239">
        <v>1.65</v>
      </c>
      <c r="K284" s="239">
        <v>3.83</v>
      </c>
      <c r="L284" s="239">
        <v>12.9</v>
      </c>
      <c r="M284" s="239">
        <v>12.04</v>
      </c>
      <c r="N284" s="239">
        <v>39.75</v>
      </c>
      <c r="O284" s="239">
        <v>2.73</v>
      </c>
      <c r="P284" s="239">
        <v>2.89</v>
      </c>
      <c r="Q284" s="239">
        <v>5.65</v>
      </c>
      <c r="R284" s="239">
        <v>9.9</v>
      </c>
      <c r="S284" s="239">
        <v>0.68</v>
      </c>
      <c r="T284" s="239">
        <v>0.23</v>
      </c>
      <c r="U284" s="239">
        <v>0.28999999999999998</v>
      </c>
      <c r="V284" s="239">
        <v>0.23</v>
      </c>
      <c r="W284" s="239">
        <v>13.47</v>
      </c>
      <c r="X284" s="239">
        <v>30.3</v>
      </c>
      <c r="Y284" s="239">
        <v>3.48</v>
      </c>
      <c r="Z284" s="239">
        <v>13.63</v>
      </c>
      <c r="AA284" s="239">
        <v>2.61</v>
      </c>
      <c r="AB284" s="239">
        <v>0.51</v>
      </c>
      <c r="AC284" s="239">
        <v>2.46</v>
      </c>
      <c r="AD284" s="239">
        <v>0.38</v>
      </c>
      <c r="AE284" s="239">
        <v>1.65</v>
      </c>
      <c r="AF284" s="239">
        <v>0.19</v>
      </c>
      <c r="AG284" s="239">
        <v>0.61</v>
      </c>
      <c r="AH284" s="239" t="s">
        <v>188</v>
      </c>
      <c r="AI284" s="239">
        <v>0.36</v>
      </c>
      <c r="AJ284" s="239">
        <v>0.02</v>
      </c>
      <c r="AK284" s="239">
        <v>0.59</v>
      </c>
      <c r="AL284" s="239">
        <v>0.45</v>
      </c>
      <c r="AM284" s="239">
        <v>0.23</v>
      </c>
      <c r="AN284" s="337">
        <v>0.78</v>
      </c>
      <c r="AO284" s="323"/>
      <c r="AP284" s="239">
        <v>7.89</v>
      </c>
      <c r="AQ284" s="239">
        <v>1829.16</v>
      </c>
      <c r="AR284" s="239">
        <v>1.26</v>
      </c>
      <c r="AS284" s="239">
        <v>40.35</v>
      </c>
      <c r="AT284" s="239">
        <v>7.92</v>
      </c>
      <c r="AU284" s="239">
        <v>247.99</v>
      </c>
      <c r="AV284" s="239">
        <v>1907.72</v>
      </c>
      <c r="AW284" s="239">
        <v>10.77</v>
      </c>
      <c r="AX284" s="239">
        <v>70.64</v>
      </c>
      <c r="AY284" s="239">
        <v>1810.86</v>
      </c>
      <c r="AZ284" s="239">
        <v>211.54</v>
      </c>
      <c r="BA284" s="239">
        <v>430.97</v>
      </c>
      <c r="BB284" s="337">
        <v>1472.94</v>
      </c>
    </row>
    <row r="285" spans="1:54" s="235" customFormat="1">
      <c r="A285" s="240" t="s">
        <v>262</v>
      </c>
      <c r="B285" s="240">
        <v>0</v>
      </c>
      <c r="C285" s="240">
        <v>2</v>
      </c>
      <c r="D285" s="240">
        <v>5</v>
      </c>
      <c r="E285" s="236" t="s">
        <v>394</v>
      </c>
      <c r="F285" s="322" t="s">
        <v>396</v>
      </c>
      <c r="G285" s="238">
        <v>1.91</v>
      </c>
      <c r="H285" s="238">
        <v>114.67</v>
      </c>
      <c r="I285" s="238">
        <v>2.48</v>
      </c>
      <c r="J285" s="238">
        <v>1.28</v>
      </c>
      <c r="K285" s="238">
        <v>3.93</v>
      </c>
      <c r="L285" s="238">
        <v>13.16</v>
      </c>
      <c r="M285" s="238">
        <v>12.75</v>
      </c>
      <c r="N285" s="238">
        <v>41.67</v>
      </c>
      <c r="O285" s="238">
        <v>2.9</v>
      </c>
      <c r="P285" s="238">
        <v>3.1</v>
      </c>
      <c r="Q285" s="238">
        <v>6.09</v>
      </c>
      <c r="R285" s="238">
        <v>11.34</v>
      </c>
      <c r="S285" s="238">
        <v>0.74</v>
      </c>
      <c r="T285" s="238">
        <v>0.23</v>
      </c>
      <c r="U285" s="238">
        <v>0.3</v>
      </c>
      <c r="V285" s="238">
        <v>0.23</v>
      </c>
      <c r="W285" s="238">
        <v>14.8</v>
      </c>
      <c r="X285" s="238">
        <v>33.51</v>
      </c>
      <c r="Y285" s="238">
        <v>3.86</v>
      </c>
      <c r="Z285" s="238">
        <v>15.15</v>
      </c>
      <c r="AA285" s="238">
        <v>2.91</v>
      </c>
      <c r="AB285" s="238">
        <v>0.56999999999999995</v>
      </c>
      <c r="AC285" s="238">
        <v>2.74</v>
      </c>
      <c r="AD285" s="238">
        <v>0.42</v>
      </c>
      <c r="AE285" s="238">
        <v>1.82</v>
      </c>
      <c r="AF285" s="238">
        <v>0.22</v>
      </c>
      <c r="AG285" s="238">
        <v>0.69</v>
      </c>
      <c r="AH285" s="238" t="s">
        <v>188</v>
      </c>
      <c r="AI285" s="238">
        <v>0.41</v>
      </c>
      <c r="AJ285" s="238">
        <v>0.03</v>
      </c>
      <c r="AK285" s="238">
        <v>0.65</v>
      </c>
      <c r="AL285" s="238">
        <v>0.39</v>
      </c>
      <c r="AM285" s="238">
        <v>0.23</v>
      </c>
      <c r="AN285" s="279">
        <v>0.85</v>
      </c>
      <c r="AO285" s="295"/>
      <c r="AP285" s="238">
        <v>7.54</v>
      </c>
      <c r="AQ285" s="238">
        <v>1674.82</v>
      </c>
      <c r="AR285" s="238">
        <v>1</v>
      </c>
      <c r="AS285" s="238">
        <v>38.83</v>
      </c>
      <c r="AT285" s="238">
        <v>6.27</v>
      </c>
      <c r="AU285" s="238">
        <v>237.2</v>
      </c>
      <c r="AV285" s="238">
        <v>1827.73</v>
      </c>
      <c r="AW285" s="238">
        <v>9.75</v>
      </c>
      <c r="AX285" s="238">
        <v>108.11</v>
      </c>
      <c r="AY285" s="238">
        <v>1555.18</v>
      </c>
      <c r="AZ285" s="238">
        <v>150.37</v>
      </c>
      <c r="BA285" s="238">
        <v>361.9</v>
      </c>
      <c r="BB285" s="279">
        <v>1267.3699999999999</v>
      </c>
    </row>
    <row r="286" spans="1:54" s="241" customFormat="1">
      <c r="A286" s="243" t="s">
        <v>262</v>
      </c>
      <c r="B286" s="243">
        <v>0</v>
      </c>
      <c r="C286" s="243">
        <v>3</v>
      </c>
      <c r="D286" s="243">
        <v>5</v>
      </c>
      <c r="E286" s="242" t="s">
        <v>394</v>
      </c>
      <c r="F286" s="324" t="s">
        <v>397</v>
      </c>
      <c r="G286" s="244">
        <v>1.87</v>
      </c>
      <c r="H286" s="244">
        <v>110.42</v>
      </c>
      <c r="I286" s="244">
        <v>2.63</v>
      </c>
      <c r="J286" s="244">
        <v>1.42</v>
      </c>
      <c r="K286" s="244">
        <v>4.04</v>
      </c>
      <c r="L286" s="244">
        <v>13.44</v>
      </c>
      <c r="M286" s="244">
        <v>13.31</v>
      </c>
      <c r="N286" s="244">
        <v>42.11</v>
      </c>
      <c r="O286" s="244">
        <v>2.7</v>
      </c>
      <c r="P286" s="244">
        <v>2.83</v>
      </c>
      <c r="Q286" s="244">
        <v>5.57</v>
      </c>
      <c r="R286" s="244">
        <v>10.79</v>
      </c>
      <c r="S286" s="244">
        <v>0.77</v>
      </c>
      <c r="T286" s="244">
        <v>0.23</v>
      </c>
      <c r="U286" s="244">
        <v>0.28999999999999998</v>
      </c>
      <c r="V286" s="244">
        <v>0.23</v>
      </c>
      <c r="W286" s="244">
        <v>13.25</v>
      </c>
      <c r="X286" s="244">
        <v>30.12</v>
      </c>
      <c r="Y286" s="244">
        <v>3.44</v>
      </c>
      <c r="Z286" s="244">
        <v>13.43</v>
      </c>
      <c r="AA286" s="244">
        <v>2.62</v>
      </c>
      <c r="AB286" s="244">
        <v>0.51</v>
      </c>
      <c r="AC286" s="244">
        <v>2.4900000000000002</v>
      </c>
      <c r="AD286" s="244">
        <v>0.39</v>
      </c>
      <c r="AE286" s="244">
        <v>1.66</v>
      </c>
      <c r="AF286" s="244">
        <v>0.19</v>
      </c>
      <c r="AG286" s="244">
        <v>0.63</v>
      </c>
      <c r="AH286" s="244" t="s">
        <v>188</v>
      </c>
      <c r="AI286" s="244">
        <v>0.38</v>
      </c>
      <c r="AJ286" s="244">
        <v>0.02</v>
      </c>
      <c r="AK286" s="244">
        <v>0.62</v>
      </c>
      <c r="AL286" s="244">
        <v>0.38</v>
      </c>
      <c r="AM286" s="244">
        <v>0.23</v>
      </c>
      <c r="AN286" s="338">
        <v>0.79</v>
      </c>
      <c r="AO286" s="325"/>
      <c r="AP286" s="244">
        <v>7.93</v>
      </c>
      <c r="AQ286" s="244">
        <v>1769.81</v>
      </c>
      <c r="AR286" s="244">
        <v>1.1100000000000001</v>
      </c>
      <c r="AS286" s="244">
        <v>40.119999999999997</v>
      </c>
      <c r="AT286" s="244">
        <v>7.6</v>
      </c>
      <c r="AU286" s="244">
        <v>268.2</v>
      </c>
      <c r="AV286" s="244">
        <v>1879.02</v>
      </c>
      <c r="AW286" s="244">
        <v>9.3699999999999992</v>
      </c>
      <c r="AX286" s="244">
        <v>109.12</v>
      </c>
      <c r="AY286" s="244">
        <v>1607.96</v>
      </c>
      <c r="AZ286" s="244">
        <v>207.46</v>
      </c>
      <c r="BA286" s="244">
        <v>426.89</v>
      </c>
      <c r="BB286" s="338">
        <v>1465.73</v>
      </c>
    </row>
    <row r="287" spans="1:54" s="235" customFormat="1">
      <c r="A287" s="240"/>
      <c r="B287" s="240"/>
      <c r="C287" s="240"/>
      <c r="D287" s="240"/>
      <c r="E287" s="236"/>
      <c r="F287" s="326" t="s">
        <v>183</v>
      </c>
      <c r="G287" s="245">
        <f>IF(ISERROR(AVERAGE(G284:G286)), "DL", AVERAGE(G284:G286))</f>
        <v>1.86</v>
      </c>
      <c r="H287" s="245">
        <f t="shared" ref="H287:AN287" si="240">IF(ISERROR(AVERAGE(H284:H286)), "DL", AVERAGE(H284:H286))</f>
        <v>99.093333333333348</v>
      </c>
      <c r="I287" s="245">
        <f t="shared" si="240"/>
        <v>2.9333333333333336</v>
      </c>
      <c r="J287" s="245">
        <f t="shared" si="240"/>
        <v>1.45</v>
      </c>
      <c r="K287" s="245">
        <f t="shared" si="240"/>
        <v>3.9333333333333336</v>
      </c>
      <c r="L287" s="245">
        <f t="shared" si="240"/>
        <v>13.166666666666666</v>
      </c>
      <c r="M287" s="245">
        <f t="shared" si="240"/>
        <v>12.700000000000001</v>
      </c>
      <c r="N287" s="245">
        <f t="shared" si="240"/>
        <v>41.176666666666669</v>
      </c>
      <c r="O287" s="245">
        <f t="shared" si="240"/>
        <v>2.7766666666666668</v>
      </c>
      <c r="P287" s="245">
        <f t="shared" si="240"/>
        <v>2.94</v>
      </c>
      <c r="Q287" s="245">
        <f t="shared" si="240"/>
        <v>5.7700000000000005</v>
      </c>
      <c r="R287" s="245">
        <f t="shared" si="240"/>
        <v>10.676666666666668</v>
      </c>
      <c r="S287" s="245">
        <f t="shared" si="240"/>
        <v>0.73</v>
      </c>
      <c r="T287" s="245">
        <f t="shared" si="240"/>
        <v>0.23</v>
      </c>
      <c r="U287" s="245">
        <f t="shared" si="240"/>
        <v>0.29333333333333328</v>
      </c>
      <c r="V287" s="245">
        <f t="shared" si="240"/>
        <v>0.23</v>
      </c>
      <c r="W287" s="245">
        <f t="shared" si="240"/>
        <v>13.840000000000002</v>
      </c>
      <c r="X287" s="245">
        <f t="shared" si="240"/>
        <v>31.310000000000002</v>
      </c>
      <c r="Y287" s="245">
        <f t="shared" si="240"/>
        <v>3.5933333333333333</v>
      </c>
      <c r="Z287" s="245">
        <f t="shared" si="240"/>
        <v>14.07</v>
      </c>
      <c r="AA287" s="245">
        <f t="shared" si="240"/>
        <v>2.7133333333333334</v>
      </c>
      <c r="AB287" s="245">
        <f t="shared" si="240"/>
        <v>0.53</v>
      </c>
      <c r="AC287" s="245">
        <f t="shared" si="240"/>
        <v>2.5633333333333335</v>
      </c>
      <c r="AD287" s="245">
        <f t="shared" si="240"/>
        <v>0.39666666666666667</v>
      </c>
      <c r="AE287" s="245">
        <f t="shared" si="240"/>
        <v>1.71</v>
      </c>
      <c r="AF287" s="245">
        <f t="shared" si="240"/>
        <v>0.20000000000000004</v>
      </c>
      <c r="AG287" s="245">
        <f t="shared" si="240"/>
        <v>0.6433333333333332</v>
      </c>
      <c r="AH287" s="245" t="str">
        <f t="shared" si="240"/>
        <v>DL</v>
      </c>
      <c r="AI287" s="245">
        <f t="shared" si="240"/>
        <v>0.3833333333333333</v>
      </c>
      <c r="AJ287" s="245">
        <f t="shared" si="240"/>
        <v>2.3333333333333334E-2</v>
      </c>
      <c r="AK287" s="245">
        <f t="shared" si="240"/>
        <v>0.62</v>
      </c>
      <c r="AL287" s="245">
        <f t="shared" si="240"/>
        <v>0.40666666666666673</v>
      </c>
      <c r="AM287" s="245">
        <f t="shared" si="240"/>
        <v>0.23</v>
      </c>
      <c r="AN287" s="278">
        <f t="shared" si="240"/>
        <v>0.80666666666666664</v>
      </c>
      <c r="AO287" s="296"/>
      <c r="AP287" s="245">
        <f t="shared" ref="AP287:BB287" si="241">IF(ISERROR(AVERAGE(AP284:AP286)), "DL", AVERAGE(AP284:AP286))</f>
        <v>7.7866666666666662</v>
      </c>
      <c r="AQ287" s="245">
        <f t="shared" si="241"/>
        <v>1757.93</v>
      </c>
      <c r="AR287" s="245">
        <f t="shared" si="241"/>
        <v>1.1233333333333333</v>
      </c>
      <c r="AS287" s="245">
        <f t="shared" si="241"/>
        <v>39.766666666666673</v>
      </c>
      <c r="AT287" s="245">
        <f t="shared" si="241"/>
        <v>7.2633333333333328</v>
      </c>
      <c r="AU287" s="245">
        <f t="shared" si="241"/>
        <v>251.13</v>
      </c>
      <c r="AV287" s="245">
        <f t="shared" si="241"/>
        <v>1871.4899999999998</v>
      </c>
      <c r="AW287" s="245">
        <f t="shared" si="241"/>
        <v>9.9633333333333329</v>
      </c>
      <c r="AX287" s="245">
        <f t="shared" si="241"/>
        <v>95.956666666666663</v>
      </c>
      <c r="AY287" s="245">
        <f t="shared" si="241"/>
        <v>1658</v>
      </c>
      <c r="AZ287" s="245">
        <f t="shared" si="241"/>
        <v>189.79</v>
      </c>
      <c r="BA287" s="245">
        <f t="shared" si="241"/>
        <v>406.58666666666664</v>
      </c>
      <c r="BB287" s="278">
        <f t="shared" si="241"/>
        <v>1402.0133333333333</v>
      </c>
    </row>
    <row r="288" spans="1:54" s="235" customFormat="1">
      <c r="A288" s="240"/>
      <c r="B288" s="240"/>
      <c r="C288" s="240"/>
      <c r="D288" s="240"/>
      <c r="E288" s="236"/>
      <c r="F288" s="327" t="s">
        <v>184</v>
      </c>
      <c r="G288" s="238">
        <f>IF(ISERROR(STDEV(G284:G286)), "-", STDEV(G284:G286))</f>
        <v>5.5677643628300175E-2</v>
      </c>
      <c r="H288" s="238">
        <f t="shared" ref="H288:AN288" si="242">IF(ISERROR(STDEV(H284:H286)), "-", STDEV(H284:H286))</f>
        <v>23.395675526330315</v>
      </c>
      <c r="I288" s="238">
        <f t="shared" si="242"/>
        <v>0.6595705673643506</v>
      </c>
      <c r="J288" s="238">
        <f t="shared" si="242"/>
        <v>0.18681541692269624</v>
      </c>
      <c r="K288" s="238">
        <f t="shared" si="242"/>
        <v>0.10503967504392485</v>
      </c>
      <c r="L288" s="238">
        <f t="shared" si="242"/>
        <v>0.27006172134038747</v>
      </c>
      <c r="M288" s="238">
        <f t="shared" si="242"/>
        <v>0.63647466563878319</v>
      </c>
      <c r="N288" s="238">
        <f t="shared" si="242"/>
        <v>1.2549634788842796</v>
      </c>
      <c r="O288" s="238">
        <f t="shared" si="242"/>
        <v>0.10785793124908946</v>
      </c>
      <c r="P288" s="238">
        <f t="shared" si="242"/>
        <v>0.14177446878757824</v>
      </c>
      <c r="Q288" s="238">
        <f t="shared" si="242"/>
        <v>0.27999999999999975</v>
      </c>
      <c r="R288" s="238">
        <f t="shared" si="242"/>
        <v>0.72665902136650917</v>
      </c>
      <c r="S288" s="238">
        <f t="shared" si="242"/>
        <v>4.5825756949558386E-2</v>
      </c>
      <c r="T288" s="238">
        <f t="shared" si="242"/>
        <v>0</v>
      </c>
      <c r="U288" s="238">
        <f t="shared" si="242"/>
        <v>5.7735026918962623E-3</v>
      </c>
      <c r="V288" s="238">
        <f t="shared" si="242"/>
        <v>0</v>
      </c>
      <c r="W288" s="238">
        <f t="shared" si="242"/>
        <v>0.83862983490930032</v>
      </c>
      <c r="X288" s="238">
        <f t="shared" si="242"/>
        <v>1.9073804025416623</v>
      </c>
      <c r="Y288" s="238">
        <f t="shared" si="242"/>
        <v>0.23180451534284943</v>
      </c>
      <c r="Z288" s="238">
        <f t="shared" si="242"/>
        <v>0.94063808130438786</v>
      </c>
      <c r="AA288" s="238">
        <f t="shared" si="242"/>
        <v>0.17039170558842753</v>
      </c>
      <c r="AB288" s="238">
        <f t="shared" si="242"/>
        <v>3.4641016151377511E-2</v>
      </c>
      <c r="AC288" s="238">
        <f t="shared" si="242"/>
        <v>0.1537313674346695</v>
      </c>
      <c r="AD288" s="238">
        <f t="shared" si="242"/>
        <v>2.0816659994661316E-2</v>
      </c>
      <c r="AE288" s="238">
        <f t="shared" si="242"/>
        <v>9.5393920141694663E-2</v>
      </c>
      <c r="AF288" s="238">
        <f t="shared" si="242"/>
        <v>1.7320508075688773E-2</v>
      </c>
      <c r="AG288" s="238">
        <f t="shared" si="242"/>
        <v>4.1633319989322626E-2</v>
      </c>
      <c r="AH288" s="238" t="str">
        <f t="shared" si="242"/>
        <v>-</v>
      </c>
      <c r="AI288" s="238">
        <f t="shared" si="242"/>
        <v>2.5166114784235822E-2</v>
      </c>
      <c r="AJ288" s="238">
        <f t="shared" si="242"/>
        <v>5.7735026918962398E-3</v>
      </c>
      <c r="AK288" s="238">
        <f t="shared" si="242"/>
        <v>3.0000000000000027E-2</v>
      </c>
      <c r="AL288" s="238">
        <f t="shared" si="242"/>
        <v>3.7859388972001827E-2</v>
      </c>
      <c r="AM288" s="238">
        <f t="shared" si="242"/>
        <v>0</v>
      </c>
      <c r="AN288" s="279">
        <f t="shared" si="242"/>
        <v>3.7859388972001792E-2</v>
      </c>
      <c r="AO288" s="297"/>
      <c r="AP288" s="238">
        <f t="shared" ref="AP288:BB288" si="243">IF(ISERROR(STDEV(AP284:AP286)), "-", STDEV(AP284:AP286))</f>
        <v>0.2145538005567211</v>
      </c>
      <c r="AQ288" s="238">
        <f t="shared" si="243"/>
        <v>77.852807913395196</v>
      </c>
      <c r="AR288" s="238">
        <f t="shared" si="243"/>
        <v>0.13051181300301262</v>
      </c>
      <c r="AS288" s="238">
        <f t="shared" si="243"/>
        <v>0.81928830904226557</v>
      </c>
      <c r="AT288" s="238">
        <f t="shared" si="243"/>
        <v>0.87500476189180454</v>
      </c>
      <c r="AU288" s="238">
        <f t="shared" si="243"/>
        <v>15.736730918459525</v>
      </c>
      <c r="AV288" s="238">
        <f t="shared" si="243"/>
        <v>40.523150173697012</v>
      </c>
      <c r="AW288" s="238">
        <f t="shared" si="243"/>
        <v>0.72397053347034324</v>
      </c>
      <c r="AX288" s="238">
        <f t="shared" si="243"/>
        <v>21.930691583562428</v>
      </c>
      <c r="AY288" s="238">
        <f t="shared" si="243"/>
        <v>134.9854318065471</v>
      </c>
      <c r="AZ288" s="238">
        <f t="shared" si="243"/>
        <v>34.199618418923976</v>
      </c>
      <c r="BA288" s="238">
        <f t="shared" si="243"/>
        <v>38.753518980001473</v>
      </c>
      <c r="BB288" s="279">
        <f t="shared" si="243"/>
        <v>116.66026072889325</v>
      </c>
    </row>
    <row r="289" spans="1:54" s="235" customFormat="1">
      <c r="A289" s="240"/>
      <c r="B289" s="240"/>
      <c r="C289" s="240"/>
      <c r="D289" s="240"/>
      <c r="E289" s="236"/>
      <c r="F289" s="327" t="s">
        <v>186</v>
      </c>
      <c r="G289" s="238">
        <f>IF(ISERROR(G288/SQRT(2)), "-", G288/SQRT(2))</f>
        <v>3.9370039370059021E-2</v>
      </c>
      <c r="H289" s="238">
        <f t="shared" ref="H289:AN289" si="244">IF(ISERROR(H288/SQRT(2)), "-", H288/SQRT(2))</f>
        <v>16.543240815108312</v>
      </c>
      <c r="I289" s="238">
        <f t="shared" si="244"/>
        <v>0.46638682085439082</v>
      </c>
      <c r="J289" s="238">
        <f t="shared" si="244"/>
        <v>0.13209844813623062</v>
      </c>
      <c r="K289" s="238">
        <f t="shared" si="244"/>
        <v>7.4274266517190615E-2</v>
      </c>
      <c r="L289" s="238">
        <f t="shared" si="244"/>
        <v>0.19096247449869971</v>
      </c>
      <c r="M289" s="238">
        <f t="shared" si="244"/>
        <v>0.45005555212662401</v>
      </c>
      <c r="N289" s="238">
        <f t="shared" si="244"/>
        <v>0.88739318606053474</v>
      </c>
      <c r="O289" s="238">
        <f t="shared" si="244"/>
        <v>7.6267074590983586E-2</v>
      </c>
      <c r="P289" s="238">
        <f t="shared" si="244"/>
        <v>0.1002496882788171</v>
      </c>
      <c r="Q289" s="238">
        <f t="shared" si="244"/>
        <v>0.1979898987322331</v>
      </c>
      <c r="R289" s="238">
        <f t="shared" si="244"/>
        <v>0.51382552161863893</v>
      </c>
      <c r="S289" s="238">
        <f t="shared" si="244"/>
        <v>3.240370349203929E-2</v>
      </c>
      <c r="T289" s="238">
        <f t="shared" si="244"/>
        <v>0</v>
      </c>
      <c r="U289" s="238">
        <f t="shared" si="244"/>
        <v>4.0824829046386332E-3</v>
      </c>
      <c r="V289" s="238">
        <f t="shared" si="244"/>
        <v>0</v>
      </c>
      <c r="W289" s="238">
        <f t="shared" si="244"/>
        <v>0.59300084316972101</v>
      </c>
      <c r="X289" s="238">
        <f t="shared" si="244"/>
        <v>1.348721616939536</v>
      </c>
      <c r="Y289" s="238">
        <f t="shared" si="244"/>
        <v>0.16391054470858993</v>
      </c>
      <c r="Z289" s="238">
        <f t="shared" si="244"/>
        <v>0.66513156593263567</v>
      </c>
      <c r="AA289" s="238">
        <f t="shared" si="244"/>
        <v>0.12048513047951885</v>
      </c>
      <c r="AB289" s="238">
        <f t="shared" si="244"/>
        <v>2.4494897427831754E-2</v>
      </c>
      <c r="AC289" s="238">
        <f t="shared" si="244"/>
        <v>0.10870449239413559</v>
      </c>
      <c r="AD289" s="238">
        <f t="shared" si="244"/>
        <v>1.4719601443879736E-2</v>
      </c>
      <c r="AE289" s="238">
        <f t="shared" si="244"/>
        <v>6.7453687816160277E-2</v>
      </c>
      <c r="AF289" s="238">
        <f t="shared" si="244"/>
        <v>1.2247448713915889E-2</v>
      </c>
      <c r="AG289" s="238">
        <f t="shared" si="244"/>
        <v>2.9439202887759468E-2</v>
      </c>
      <c r="AH289" s="238" t="str">
        <f t="shared" si="244"/>
        <v>-</v>
      </c>
      <c r="AI289" s="238">
        <f t="shared" si="244"/>
        <v>1.7795130420052176E-2</v>
      </c>
      <c r="AJ289" s="238">
        <f t="shared" si="244"/>
        <v>4.0824829046386176E-3</v>
      </c>
      <c r="AK289" s="238">
        <f t="shared" si="244"/>
        <v>2.1213203435596444E-2</v>
      </c>
      <c r="AL289" s="238">
        <f t="shared" si="244"/>
        <v>2.6770630673681683E-2</v>
      </c>
      <c r="AM289" s="238">
        <f t="shared" si="244"/>
        <v>0</v>
      </c>
      <c r="AN289" s="279">
        <f t="shared" si="244"/>
        <v>2.6770630673681659E-2</v>
      </c>
      <c r="AO289" s="297"/>
      <c r="AP289" s="238">
        <f t="shared" ref="AP289:BB289" si="245">IF(ISERROR(AP288/SQRT(2)), "-", AP288/SQRT(2))</f>
        <v>0.15171244730300354</v>
      </c>
      <c r="AQ289" s="238">
        <f t="shared" si="245"/>
        <v>55.050248409975445</v>
      </c>
      <c r="AR289" s="238">
        <f t="shared" si="245"/>
        <v>9.228578799938085E-2</v>
      </c>
      <c r="AS289" s="238">
        <f t="shared" si="245"/>
        <v>0.57932431907064574</v>
      </c>
      <c r="AT289" s="238">
        <f t="shared" si="245"/>
        <v>0.61872180070421534</v>
      </c>
      <c r="AU289" s="238">
        <f t="shared" si="245"/>
        <v>11.127549146150736</v>
      </c>
      <c r="AV289" s="238">
        <f t="shared" si="245"/>
        <v>28.654194282861976</v>
      </c>
      <c r="AW289" s="238">
        <f t="shared" si="245"/>
        <v>0.51192447359612203</v>
      </c>
      <c r="AX289" s="238">
        <f t="shared" si="245"/>
        <v>15.507340734847736</v>
      </c>
      <c r="AY289" s="238">
        <f t="shared" si="245"/>
        <v>95.44911419180373</v>
      </c>
      <c r="AZ289" s="238">
        <f t="shared" si="245"/>
        <v>24.182782098013494</v>
      </c>
      <c r="BA289" s="238">
        <f t="shared" si="245"/>
        <v>27.402876065600616</v>
      </c>
      <c r="BB289" s="279">
        <f t="shared" si="245"/>
        <v>82.491261456391101</v>
      </c>
    </row>
    <row r="290" spans="1:54" s="235" customFormat="1">
      <c r="A290" s="240"/>
      <c r="B290" s="240"/>
      <c r="C290" s="240"/>
      <c r="D290" s="240"/>
      <c r="E290" s="236"/>
      <c r="F290" s="322"/>
      <c r="G290" s="238"/>
      <c r="H290" s="238"/>
      <c r="I290" s="238"/>
      <c r="J290" s="238"/>
      <c r="K290" s="238"/>
      <c r="L290" s="238"/>
      <c r="M290" s="238"/>
      <c r="N290" s="238"/>
      <c r="O290" s="238"/>
      <c r="P290" s="238"/>
      <c r="Q290" s="238"/>
      <c r="R290" s="238"/>
      <c r="S290" s="238"/>
      <c r="T290" s="238"/>
      <c r="U290" s="238"/>
      <c r="V290" s="238"/>
      <c r="W290" s="238"/>
      <c r="X290" s="238"/>
      <c r="Y290" s="238"/>
      <c r="Z290" s="238"/>
      <c r="AA290" s="238"/>
      <c r="AB290" s="238"/>
      <c r="AC290" s="238"/>
      <c r="AD290" s="238"/>
      <c r="AE290" s="238"/>
      <c r="AF290" s="238"/>
      <c r="AG290" s="238"/>
      <c r="AH290" s="238"/>
      <c r="AI290" s="238"/>
      <c r="AJ290" s="238"/>
      <c r="AK290" s="238"/>
      <c r="AL290" s="238"/>
      <c r="AM290" s="238"/>
      <c r="AN290" s="279"/>
      <c r="AO290" s="295"/>
      <c r="AP290" s="238"/>
      <c r="AQ290" s="238"/>
      <c r="AR290" s="238"/>
      <c r="AS290" s="238"/>
      <c r="AT290" s="238"/>
      <c r="AU290" s="238"/>
      <c r="AV290" s="238"/>
      <c r="AW290" s="238"/>
      <c r="AX290" s="238"/>
      <c r="AY290" s="238"/>
      <c r="AZ290" s="238"/>
      <c r="BA290" s="238"/>
      <c r="BB290" s="279"/>
    </row>
    <row r="291" spans="1:54" s="237" customFormat="1">
      <c r="A291" s="240" t="s">
        <v>267</v>
      </c>
      <c r="B291" s="240">
        <v>1</v>
      </c>
      <c r="C291" s="240">
        <v>1</v>
      </c>
      <c r="D291" s="240">
        <v>5</v>
      </c>
      <c r="E291" s="236" t="s">
        <v>394</v>
      </c>
      <c r="F291" s="322" t="s">
        <v>398</v>
      </c>
      <c r="G291" s="239">
        <v>0.8</v>
      </c>
      <c r="H291" s="239">
        <v>142.69</v>
      </c>
      <c r="I291" s="239">
        <v>0.99</v>
      </c>
      <c r="J291" s="239">
        <v>0.08</v>
      </c>
      <c r="K291" s="239">
        <v>0.09</v>
      </c>
      <c r="L291" s="239">
        <v>7.0000000000000007E-2</v>
      </c>
      <c r="M291" s="239">
        <v>3.55</v>
      </c>
      <c r="N291" s="239">
        <v>2.42</v>
      </c>
      <c r="O291" s="239">
        <v>1.29</v>
      </c>
      <c r="P291" s="239">
        <v>1.58</v>
      </c>
      <c r="Q291" s="239">
        <v>1.89</v>
      </c>
      <c r="R291" s="239">
        <v>0.79</v>
      </c>
      <c r="S291" s="239">
        <v>0.67</v>
      </c>
      <c r="T291" s="239">
        <v>0.22</v>
      </c>
      <c r="U291" s="239">
        <v>0.25</v>
      </c>
      <c r="V291" s="239">
        <v>0.19</v>
      </c>
      <c r="W291" s="239">
        <v>7.35</v>
      </c>
      <c r="X291" s="239">
        <v>16.809999999999999</v>
      </c>
      <c r="Y291" s="239">
        <v>1.84</v>
      </c>
      <c r="Z291" s="239">
        <v>6.91</v>
      </c>
      <c r="AA291" s="239">
        <v>1.27</v>
      </c>
      <c r="AB291" s="239">
        <v>0.2</v>
      </c>
      <c r="AC291" s="239">
        <v>1.05</v>
      </c>
      <c r="AD291" s="239">
        <v>0.22</v>
      </c>
      <c r="AE291" s="239">
        <v>0.65</v>
      </c>
      <c r="AF291" s="239">
        <v>0.01</v>
      </c>
      <c r="AG291" s="239">
        <v>0.16</v>
      </c>
      <c r="AH291" s="239" t="s">
        <v>188</v>
      </c>
      <c r="AI291" s="239">
        <v>0.05</v>
      </c>
      <c r="AJ291" s="239" t="s">
        <v>188</v>
      </c>
      <c r="AK291" s="239">
        <v>0.26</v>
      </c>
      <c r="AL291" s="239">
        <v>0.33</v>
      </c>
      <c r="AM291" s="239">
        <v>0.23</v>
      </c>
      <c r="AN291" s="337">
        <v>0.41</v>
      </c>
      <c r="AO291" s="323"/>
      <c r="AP291" s="239">
        <v>1.57</v>
      </c>
      <c r="AQ291" s="239">
        <v>103.53</v>
      </c>
      <c r="AR291" s="239">
        <v>0.33</v>
      </c>
      <c r="AS291" s="239">
        <v>0.15</v>
      </c>
      <c r="AT291" s="239">
        <v>2.6</v>
      </c>
      <c r="AU291" s="239">
        <v>32.44</v>
      </c>
      <c r="AV291" s="239">
        <v>276.14999999999998</v>
      </c>
      <c r="AW291" s="239">
        <v>0.45</v>
      </c>
      <c r="AX291" s="239">
        <v>157.87</v>
      </c>
      <c r="AY291" s="239">
        <v>12.28</v>
      </c>
      <c r="AZ291" s="239">
        <v>19.559999999999999</v>
      </c>
      <c r="BA291" s="239">
        <v>10.130000000000001</v>
      </c>
      <c r="BB291" s="337">
        <v>302.45999999999998</v>
      </c>
    </row>
    <row r="292" spans="1:54" s="235" customFormat="1">
      <c r="A292" s="240" t="s">
        <v>267</v>
      </c>
      <c r="B292" s="240">
        <v>1</v>
      </c>
      <c r="C292" s="240">
        <v>2</v>
      </c>
      <c r="D292" s="240">
        <v>5</v>
      </c>
      <c r="E292" s="236" t="s">
        <v>394</v>
      </c>
      <c r="F292" s="322" t="s">
        <v>399</v>
      </c>
      <c r="G292" s="238">
        <v>0.83</v>
      </c>
      <c r="H292" s="238">
        <v>125.54</v>
      </c>
      <c r="I292" s="238">
        <v>0.86</v>
      </c>
      <c r="J292" s="238">
        <v>0.09</v>
      </c>
      <c r="K292" s="238">
        <v>0.08</v>
      </c>
      <c r="L292" s="238">
        <v>0.08</v>
      </c>
      <c r="M292" s="238">
        <v>3.26</v>
      </c>
      <c r="N292" s="238">
        <v>2.13</v>
      </c>
      <c r="O292" s="238">
        <v>1.23</v>
      </c>
      <c r="P292" s="238">
        <v>1.5</v>
      </c>
      <c r="Q292" s="238">
        <v>1.82</v>
      </c>
      <c r="R292" s="238">
        <v>0.92</v>
      </c>
      <c r="S292" s="238">
        <v>0.57999999999999996</v>
      </c>
      <c r="T292" s="238">
        <v>0.21</v>
      </c>
      <c r="U292" s="238">
        <v>0.25</v>
      </c>
      <c r="V292" s="238">
        <v>0.19</v>
      </c>
      <c r="W292" s="238">
        <v>7.02</v>
      </c>
      <c r="X292" s="238">
        <v>16</v>
      </c>
      <c r="Y292" s="238">
        <v>1.78</v>
      </c>
      <c r="Z292" s="238">
        <v>6.72</v>
      </c>
      <c r="AA292" s="238">
        <v>1.24</v>
      </c>
      <c r="AB292" s="238">
        <v>0.19</v>
      </c>
      <c r="AC292" s="238">
        <v>1.03</v>
      </c>
      <c r="AD292" s="238">
        <v>0.21</v>
      </c>
      <c r="AE292" s="238">
        <v>0.64</v>
      </c>
      <c r="AF292" s="238">
        <v>0.01</v>
      </c>
      <c r="AG292" s="238">
        <v>0.16</v>
      </c>
      <c r="AH292" s="238" t="s">
        <v>188</v>
      </c>
      <c r="AI292" s="238">
        <v>0.05</v>
      </c>
      <c r="AJ292" s="238" t="s">
        <v>188</v>
      </c>
      <c r="AK292" s="238">
        <v>0.26</v>
      </c>
      <c r="AL292" s="238">
        <v>0.32</v>
      </c>
      <c r="AM292" s="238">
        <v>0.22</v>
      </c>
      <c r="AN292" s="279">
        <v>0.39</v>
      </c>
      <c r="AO292" s="295"/>
      <c r="AP292" s="238">
        <v>1.64</v>
      </c>
      <c r="AQ292" s="238">
        <v>105.55</v>
      </c>
      <c r="AR292" s="238">
        <v>0.32</v>
      </c>
      <c r="AS292" s="238">
        <v>0.15</v>
      </c>
      <c r="AT292" s="238">
        <v>2.84</v>
      </c>
      <c r="AU292" s="238">
        <v>31.91</v>
      </c>
      <c r="AV292" s="238">
        <v>321.7</v>
      </c>
      <c r="AW292" s="238">
        <v>0.44</v>
      </c>
      <c r="AX292" s="238">
        <v>135.82</v>
      </c>
      <c r="AY292" s="238">
        <v>11.77</v>
      </c>
      <c r="AZ292" s="238">
        <v>33.49</v>
      </c>
      <c r="BA292" s="238">
        <v>11.86</v>
      </c>
      <c r="BB292" s="279">
        <v>317.16000000000003</v>
      </c>
    </row>
    <row r="293" spans="1:54" s="241" customFormat="1">
      <c r="A293" s="243" t="s">
        <v>267</v>
      </c>
      <c r="B293" s="243">
        <v>1</v>
      </c>
      <c r="C293" s="243">
        <v>3</v>
      </c>
      <c r="D293" s="243">
        <v>5</v>
      </c>
      <c r="E293" s="242" t="s">
        <v>394</v>
      </c>
      <c r="F293" s="324" t="s">
        <v>400</v>
      </c>
      <c r="G293" s="244">
        <v>1.2</v>
      </c>
      <c r="H293" s="244">
        <v>144.72999999999999</v>
      </c>
      <c r="I293" s="244">
        <v>2.95</v>
      </c>
      <c r="J293" s="244">
        <v>0.46</v>
      </c>
      <c r="K293" s="244">
        <v>0.31</v>
      </c>
      <c r="L293" s="244">
        <v>0.26</v>
      </c>
      <c r="M293" s="244">
        <v>6.49</v>
      </c>
      <c r="N293" s="244">
        <v>4.13</v>
      </c>
      <c r="O293" s="244">
        <v>1.54</v>
      </c>
      <c r="P293" s="244">
        <v>1.75</v>
      </c>
      <c r="Q293" s="244">
        <v>2.1</v>
      </c>
      <c r="R293" s="244">
        <v>0.89</v>
      </c>
      <c r="S293" s="244">
        <v>0.83</v>
      </c>
      <c r="T293" s="244">
        <v>0.22</v>
      </c>
      <c r="U293" s="244">
        <v>0.25</v>
      </c>
      <c r="V293" s="244">
        <v>0.2</v>
      </c>
      <c r="W293" s="244">
        <v>8.39</v>
      </c>
      <c r="X293" s="244">
        <v>19.829999999999998</v>
      </c>
      <c r="Y293" s="244">
        <v>2.16</v>
      </c>
      <c r="Z293" s="244">
        <v>8.1199999999999992</v>
      </c>
      <c r="AA293" s="244">
        <v>1.5</v>
      </c>
      <c r="AB293" s="244">
        <v>0.25</v>
      </c>
      <c r="AC293" s="244">
        <v>1.23</v>
      </c>
      <c r="AD293" s="244">
        <v>0.24</v>
      </c>
      <c r="AE293" s="244">
        <v>0.76</v>
      </c>
      <c r="AF293" s="244">
        <v>0.02</v>
      </c>
      <c r="AG293" s="244">
        <v>0.2</v>
      </c>
      <c r="AH293" s="244" t="s">
        <v>188</v>
      </c>
      <c r="AI293" s="244">
        <v>0.08</v>
      </c>
      <c r="AJ293" s="244" t="s">
        <v>188</v>
      </c>
      <c r="AK293" s="244">
        <v>0.26</v>
      </c>
      <c r="AL293" s="244">
        <v>0.33</v>
      </c>
      <c r="AM293" s="244">
        <v>0.23</v>
      </c>
      <c r="AN293" s="338">
        <v>0.66</v>
      </c>
      <c r="AO293" s="325"/>
      <c r="AP293" s="244">
        <v>2.56</v>
      </c>
      <c r="AQ293" s="244">
        <v>195.86</v>
      </c>
      <c r="AR293" s="244">
        <v>0.39</v>
      </c>
      <c r="AS293" s="244">
        <v>0.3</v>
      </c>
      <c r="AT293" s="244">
        <v>3.85</v>
      </c>
      <c r="AU293" s="244">
        <v>39.5</v>
      </c>
      <c r="AV293" s="244">
        <v>637.62</v>
      </c>
      <c r="AW293" s="244">
        <v>1.32</v>
      </c>
      <c r="AX293" s="244">
        <v>170.47</v>
      </c>
      <c r="AY293" s="244">
        <v>14.53</v>
      </c>
      <c r="AZ293" s="244">
        <v>55.75</v>
      </c>
      <c r="BA293" s="244">
        <v>28.76</v>
      </c>
      <c r="BB293" s="338">
        <v>601.52</v>
      </c>
    </row>
    <row r="294" spans="1:54" s="235" customFormat="1">
      <c r="A294" s="240"/>
      <c r="B294" s="240"/>
      <c r="C294" s="240"/>
      <c r="D294" s="240"/>
      <c r="E294" s="236"/>
      <c r="F294" s="326" t="s">
        <v>183</v>
      </c>
      <c r="G294" s="245">
        <f>IF(ISERROR(AVERAGE(G291:G293)), "DL", AVERAGE(G291:G293))</f>
        <v>0.94333333333333336</v>
      </c>
      <c r="H294" s="245">
        <f t="shared" ref="H294:AN294" si="246">IF(ISERROR(AVERAGE(H291:H293)), "DL", AVERAGE(H291:H293))</f>
        <v>137.65333333333334</v>
      </c>
      <c r="I294" s="245">
        <f t="shared" si="246"/>
        <v>1.6000000000000003</v>
      </c>
      <c r="J294" s="245">
        <f t="shared" si="246"/>
        <v>0.21</v>
      </c>
      <c r="K294" s="245">
        <f t="shared" si="246"/>
        <v>0.16</v>
      </c>
      <c r="L294" s="245">
        <f t="shared" si="246"/>
        <v>0.13666666666666669</v>
      </c>
      <c r="M294" s="245">
        <f t="shared" si="246"/>
        <v>4.4333333333333336</v>
      </c>
      <c r="N294" s="245">
        <f t="shared" si="246"/>
        <v>2.8933333333333331</v>
      </c>
      <c r="O294" s="245">
        <f t="shared" si="246"/>
        <v>1.3533333333333335</v>
      </c>
      <c r="P294" s="245">
        <f t="shared" si="246"/>
        <v>1.61</v>
      </c>
      <c r="Q294" s="245">
        <f t="shared" si="246"/>
        <v>1.9366666666666668</v>
      </c>
      <c r="R294" s="245">
        <f t="shared" si="246"/>
        <v>0.8666666666666667</v>
      </c>
      <c r="S294" s="245">
        <f t="shared" si="246"/>
        <v>0.69333333333333336</v>
      </c>
      <c r="T294" s="245">
        <f t="shared" si="246"/>
        <v>0.21666666666666667</v>
      </c>
      <c r="U294" s="245">
        <f t="shared" si="246"/>
        <v>0.25</v>
      </c>
      <c r="V294" s="245">
        <f t="shared" si="246"/>
        <v>0.19333333333333336</v>
      </c>
      <c r="W294" s="245">
        <f t="shared" si="246"/>
        <v>7.586666666666666</v>
      </c>
      <c r="X294" s="245">
        <f t="shared" si="246"/>
        <v>17.546666666666667</v>
      </c>
      <c r="Y294" s="245">
        <f t="shared" si="246"/>
        <v>1.9266666666666667</v>
      </c>
      <c r="Z294" s="245">
        <f t="shared" si="246"/>
        <v>7.25</v>
      </c>
      <c r="AA294" s="245">
        <f t="shared" si="246"/>
        <v>1.3366666666666667</v>
      </c>
      <c r="AB294" s="245">
        <f t="shared" si="246"/>
        <v>0.21333333333333335</v>
      </c>
      <c r="AC294" s="245">
        <f t="shared" si="246"/>
        <v>1.1033333333333333</v>
      </c>
      <c r="AD294" s="245">
        <f t="shared" si="246"/>
        <v>0.2233333333333333</v>
      </c>
      <c r="AE294" s="245">
        <f t="shared" si="246"/>
        <v>0.68333333333333324</v>
      </c>
      <c r="AF294" s="245">
        <f t="shared" si="246"/>
        <v>1.3333333333333334E-2</v>
      </c>
      <c r="AG294" s="245">
        <f t="shared" si="246"/>
        <v>0.17333333333333334</v>
      </c>
      <c r="AH294" s="245" t="str">
        <f t="shared" si="246"/>
        <v>DL</v>
      </c>
      <c r="AI294" s="245">
        <f t="shared" si="246"/>
        <v>0.06</v>
      </c>
      <c r="AJ294" s="245" t="str">
        <f t="shared" si="246"/>
        <v>DL</v>
      </c>
      <c r="AK294" s="245">
        <f t="shared" si="246"/>
        <v>0.26</v>
      </c>
      <c r="AL294" s="245">
        <f t="shared" si="246"/>
        <v>0.32666666666666666</v>
      </c>
      <c r="AM294" s="245">
        <f t="shared" si="246"/>
        <v>0.22666666666666668</v>
      </c>
      <c r="AN294" s="278">
        <f t="shared" si="246"/>
        <v>0.48666666666666664</v>
      </c>
      <c r="AO294" s="296"/>
      <c r="AP294" s="245">
        <f t="shared" ref="AP294:BB294" si="247">IF(ISERROR(AVERAGE(AP291:AP293)), "DL", AVERAGE(AP291:AP293))</f>
        <v>1.9233333333333331</v>
      </c>
      <c r="AQ294" s="245">
        <f t="shared" si="247"/>
        <v>134.97999999999999</v>
      </c>
      <c r="AR294" s="245">
        <f t="shared" si="247"/>
        <v>0.34666666666666668</v>
      </c>
      <c r="AS294" s="245">
        <f t="shared" si="247"/>
        <v>0.19999999999999998</v>
      </c>
      <c r="AT294" s="245">
        <f t="shared" si="247"/>
        <v>3.0966666666666662</v>
      </c>
      <c r="AU294" s="245">
        <f t="shared" si="247"/>
        <v>34.616666666666667</v>
      </c>
      <c r="AV294" s="245">
        <f t="shared" si="247"/>
        <v>411.82333333333327</v>
      </c>
      <c r="AW294" s="245">
        <f t="shared" si="247"/>
        <v>0.73666666666666669</v>
      </c>
      <c r="AX294" s="245">
        <f t="shared" si="247"/>
        <v>154.72</v>
      </c>
      <c r="AY294" s="245">
        <f t="shared" si="247"/>
        <v>12.86</v>
      </c>
      <c r="AZ294" s="245">
        <f t="shared" si="247"/>
        <v>36.266666666666666</v>
      </c>
      <c r="BA294" s="245">
        <f t="shared" si="247"/>
        <v>16.916666666666668</v>
      </c>
      <c r="BB294" s="278">
        <f t="shared" si="247"/>
        <v>407.04666666666662</v>
      </c>
    </row>
    <row r="295" spans="1:54" s="235" customFormat="1">
      <c r="A295" s="240"/>
      <c r="B295" s="240"/>
      <c r="C295" s="240"/>
      <c r="D295" s="240"/>
      <c r="E295" s="236"/>
      <c r="F295" s="327" t="s">
        <v>184</v>
      </c>
      <c r="G295" s="238">
        <f>IF(ISERROR(STDEV(G291:G293)), "-", STDEV(G291:G293))</f>
        <v>0.22278539748675899</v>
      </c>
      <c r="H295" s="238">
        <f t="shared" ref="H295:AN295" si="248">IF(ISERROR(STDEV(H291:H293)), "-", STDEV(H291:H293))</f>
        <v>10.539925679687366</v>
      </c>
      <c r="I295" s="238">
        <f t="shared" si="248"/>
        <v>1.1709397934992212</v>
      </c>
      <c r="J295" s="238">
        <f t="shared" si="248"/>
        <v>0.21656407827707719</v>
      </c>
      <c r="K295" s="238">
        <f t="shared" si="248"/>
        <v>0.13000000000000003</v>
      </c>
      <c r="L295" s="238">
        <f t="shared" si="248"/>
        <v>0.10692676621563627</v>
      </c>
      <c r="M295" s="238">
        <f t="shared" si="248"/>
        <v>1.7870180002824065</v>
      </c>
      <c r="N295" s="238">
        <f t="shared" si="248"/>
        <v>1.0807559083036899</v>
      </c>
      <c r="O295" s="238">
        <f t="shared" si="248"/>
        <v>0.16441816606851367</v>
      </c>
      <c r="P295" s="238">
        <f t="shared" si="248"/>
        <v>0.12767145334803703</v>
      </c>
      <c r="Q295" s="238">
        <f t="shared" si="248"/>
        <v>0.14571661996262933</v>
      </c>
      <c r="R295" s="238">
        <f t="shared" si="248"/>
        <v>6.8068592855540455E-2</v>
      </c>
      <c r="S295" s="238">
        <f t="shared" si="248"/>
        <v>0.12662279942148391</v>
      </c>
      <c r="T295" s="238">
        <f t="shared" si="248"/>
        <v>5.7735026918962632E-3</v>
      </c>
      <c r="U295" s="238">
        <f t="shared" si="248"/>
        <v>0</v>
      </c>
      <c r="V295" s="238">
        <f t="shared" si="248"/>
        <v>5.7735026918962623E-3</v>
      </c>
      <c r="W295" s="238">
        <f t="shared" si="248"/>
        <v>0.71500582748208008</v>
      </c>
      <c r="X295" s="238">
        <f t="shared" si="248"/>
        <v>2.0184730202143726</v>
      </c>
      <c r="Y295" s="238">
        <f t="shared" si="248"/>
        <v>0.20428737928059421</v>
      </c>
      <c r="Z295" s="238">
        <f t="shared" si="248"/>
        <v>0.75940766390654724</v>
      </c>
      <c r="AA295" s="238">
        <f t="shared" si="248"/>
        <v>0.14224392195567911</v>
      </c>
      <c r="AB295" s="238">
        <f t="shared" si="248"/>
        <v>3.2145502536643139E-2</v>
      </c>
      <c r="AC295" s="238">
        <f t="shared" si="248"/>
        <v>0.11015141094572201</v>
      </c>
      <c r="AD295" s="238">
        <f t="shared" si="248"/>
        <v>1.5275252316519465E-2</v>
      </c>
      <c r="AE295" s="238">
        <f t="shared" si="248"/>
        <v>6.6583281184793924E-2</v>
      </c>
      <c r="AF295" s="238">
        <f t="shared" si="248"/>
        <v>5.7735026918962588E-3</v>
      </c>
      <c r="AG295" s="238">
        <f t="shared" si="248"/>
        <v>2.3094010767584959E-2</v>
      </c>
      <c r="AH295" s="238" t="str">
        <f t="shared" si="248"/>
        <v>-</v>
      </c>
      <c r="AI295" s="238">
        <f t="shared" si="248"/>
        <v>1.7320508075688797E-2</v>
      </c>
      <c r="AJ295" s="238" t="str">
        <f t="shared" si="248"/>
        <v>-</v>
      </c>
      <c r="AK295" s="238">
        <f t="shared" si="248"/>
        <v>0</v>
      </c>
      <c r="AL295" s="238">
        <f t="shared" si="248"/>
        <v>5.7735026918962623E-3</v>
      </c>
      <c r="AM295" s="238">
        <f t="shared" si="248"/>
        <v>5.7735026918962632E-3</v>
      </c>
      <c r="AN295" s="279">
        <f t="shared" si="248"/>
        <v>0.15044378795195698</v>
      </c>
      <c r="AO295" s="297"/>
      <c r="AP295" s="238">
        <f t="shared" ref="AP295:BB295" si="249">IF(ISERROR(STDEV(AP291:AP293)), "-", STDEV(AP291:AP293))</f>
        <v>0.55247926054589025</v>
      </c>
      <c r="AQ295" s="238">
        <f t="shared" si="249"/>
        <v>52.73329972607447</v>
      </c>
      <c r="AR295" s="238">
        <f t="shared" si="249"/>
        <v>3.7859388972001827E-2</v>
      </c>
      <c r="AS295" s="238">
        <f t="shared" si="249"/>
        <v>8.6602540378443907E-2</v>
      </c>
      <c r="AT295" s="238">
        <f t="shared" si="249"/>
        <v>0.66335008354061109</v>
      </c>
      <c r="AU295" s="238">
        <f t="shared" si="249"/>
        <v>4.2373852000182071</v>
      </c>
      <c r="AV295" s="238">
        <f t="shared" si="249"/>
        <v>196.86747225820051</v>
      </c>
      <c r="AW295" s="238">
        <f t="shared" si="249"/>
        <v>0.50520622851795216</v>
      </c>
      <c r="AX295" s="238">
        <f t="shared" si="249"/>
        <v>17.53845774291457</v>
      </c>
      <c r="AY295" s="238">
        <f t="shared" si="249"/>
        <v>1.4685707337408027</v>
      </c>
      <c r="AZ295" s="238">
        <f t="shared" si="249"/>
        <v>18.254079909251345</v>
      </c>
      <c r="BA295" s="238">
        <f t="shared" si="249"/>
        <v>10.293038100256572</v>
      </c>
      <c r="BB295" s="279">
        <f t="shared" si="249"/>
        <v>168.57915213137525</v>
      </c>
    </row>
    <row r="296" spans="1:54" s="235" customFormat="1">
      <c r="A296" s="240"/>
      <c r="B296" s="240"/>
      <c r="C296" s="240"/>
      <c r="D296" s="240"/>
      <c r="E296" s="236"/>
      <c r="F296" s="327" t="s">
        <v>186</v>
      </c>
      <c r="G296" s="238">
        <f>IF(ISERROR(G295/SQRT(2)), "-", G295/SQRT(2))</f>
        <v>0.15753306531222769</v>
      </c>
      <c r="H296" s="238">
        <f t="shared" ref="H296:AN296" si="250">IF(ISERROR(H295/SQRT(2)), "-", H295/SQRT(2))</f>
        <v>7.4528529213091668</v>
      </c>
      <c r="I296" s="238">
        <f t="shared" si="250"/>
        <v>0.82797946834447489</v>
      </c>
      <c r="J296" s="238">
        <f t="shared" si="250"/>
        <v>0.15313392831113556</v>
      </c>
      <c r="K296" s="238">
        <f t="shared" si="250"/>
        <v>9.1923881554251199E-2</v>
      </c>
      <c r="L296" s="238">
        <f t="shared" si="250"/>
        <v>7.5608641481425029E-2</v>
      </c>
      <c r="M296" s="238">
        <f t="shared" si="250"/>
        <v>1.2636125461021133</v>
      </c>
      <c r="N296" s="238">
        <f t="shared" si="250"/>
        <v>0.7642098315689656</v>
      </c>
      <c r="O296" s="238">
        <f t="shared" si="250"/>
        <v>0.11626120017730192</v>
      </c>
      <c r="P296" s="238">
        <f t="shared" si="250"/>
        <v>9.0277350426338929E-2</v>
      </c>
      <c r="Q296" s="238">
        <f t="shared" si="250"/>
        <v>0.10303721010715823</v>
      </c>
      <c r="R296" s="238">
        <f t="shared" si="250"/>
        <v>4.8131763593978832E-2</v>
      </c>
      <c r="S296" s="238">
        <f t="shared" si="250"/>
        <v>8.9535840123755317E-2</v>
      </c>
      <c r="T296" s="238">
        <f t="shared" si="250"/>
        <v>4.0824829046386341E-3</v>
      </c>
      <c r="U296" s="238">
        <f t="shared" si="250"/>
        <v>0</v>
      </c>
      <c r="V296" s="238">
        <f t="shared" si="250"/>
        <v>4.0824829046386332E-3</v>
      </c>
      <c r="W296" s="238">
        <f t="shared" si="250"/>
        <v>0.50558546920047753</v>
      </c>
      <c r="X296" s="238">
        <f t="shared" si="250"/>
        <v>1.4272759602356739</v>
      </c>
      <c r="Y296" s="238">
        <f t="shared" si="250"/>
        <v>0.14445299120013635</v>
      </c>
      <c r="Z296" s="238">
        <f t="shared" si="250"/>
        <v>0.53698230883335407</v>
      </c>
      <c r="AA296" s="238">
        <f t="shared" si="250"/>
        <v>0.10058164179743073</v>
      </c>
      <c r="AB296" s="238">
        <f t="shared" si="250"/>
        <v>2.2730302828309727E-2</v>
      </c>
      <c r="AC296" s="238">
        <f t="shared" si="250"/>
        <v>7.788880963698612E-2</v>
      </c>
      <c r="AD296" s="238">
        <f t="shared" si="250"/>
        <v>1.0801234497346431E-2</v>
      </c>
      <c r="AE296" s="238">
        <f t="shared" si="250"/>
        <v>4.7081489639418439E-2</v>
      </c>
      <c r="AF296" s="238">
        <f t="shared" si="250"/>
        <v>4.0824829046386306E-3</v>
      </c>
      <c r="AG296" s="238">
        <f t="shared" si="250"/>
        <v>1.632993161855447E-2</v>
      </c>
      <c r="AH296" s="238" t="str">
        <f t="shared" si="250"/>
        <v>-</v>
      </c>
      <c r="AI296" s="238">
        <f t="shared" si="250"/>
        <v>1.2247448713915907E-2</v>
      </c>
      <c r="AJ296" s="238" t="str">
        <f t="shared" si="250"/>
        <v>-</v>
      </c>
      <c r="AK296" s="238">
        <f t="shared" si="250"/>
        <v>0</v>
      </c>
      <c r="AL296" s="238">
        <f t="shared" si="250"/>
        <v>4.0824829046386332E-3</v>
      </c>
      <c r="AM296" s="238">
        <f t="shared" si="250"/>
        <v>4.0824829046386341E-3</v>
      </c>
      <c r="AN296" s="279">
        <f t="shared" si="250"/>
        <v>0.1063798226482198</v>
      </c>
      <c r="AO296" s="297"/>
      <c r="AP296" s="238">
        <f t="shared" ref="AP296:BB296" si="251">IF(ISERROR(AP295/SQRT(2)), "-", AP295/SQRT(2))</f>
        <v>0.39066183159692836</v>
      </c>
      <c r="AQ296" s="238">
        <f t="shared" si="251"/>
        <v>37.288073830649964</v>
      </c>
      <c r="AR296" s="238">
        <f t="shared" si="251"/>
        <v>2.6770630673681683E-2</v>
      </c>
      <c r="AS296" s="238">
        <f t="shared" si="251"/>
        <v>6.1237243569579478E-2</v>
      </c>
      <c r="AT296" s="238">
        <f t="shared" si="251"/>
        <v>0.46905934237222885</v>
      </c>
      <c r="AU296" s="238">
        <f t="shared" si="251"/>
        <v>2.9962838094323891</v>
      </c>
      <c r="AV296" s="238">
        <f t="shared" si="251"/>
        <v>139.2063246288281</v>
      </c>
      <c r="AW296" s="238">
        <f t="shared" si="251"/>
        <v>0.35723475008272448</v>
      </c>
      <c r="AX296" s="238">
        <f t="shared" si="251"/>
        <v>12.401562401568603</v>
      </c>
      <c r="AY296" s="238">
        <f t="shared" si="251"/>
        <v>1.0384363244802253</v>
      </c>
      <c r="AZ296" s="238">
        <f t="shared" si="251"/>
        <v>12.907583688152743</v>
      </c>
      <c r="BA296" s="238">
        <f t="shared" si="251"/>
        <v>7.2782770397029202</v>
      </c>
      <c r="BB296" s="279">
        <f t="shared" si="251"/>
        <v>119.20346163877406</v>
      </c>
    </row>
    <row r="297" spans="1:54" s="235" customFormat="1">
      <c r="A297" s="240"/>
      <c r="B297" s="240"/>
      <c r="C297" s="240"/>
      <c r="D297" s="240"/>
      <c r="E297" s="236"/>
      <c r="F297" s="322"/>
      <c r="G297" s="238"/>
      <c r="H297" s="238"/>
      <c r="I297" s="238"/>
      <c r="J297" s="238"/>
      <c r="K297" s="238"/>
      <c r="L297" s="238"/>
      <c r="M297" s="238"/>
      <c r="N297" s="238"/>
      <c r="O297" s="238"/>
      <c r="P297" s="238"/>
      <c r="Q297" s="238"/>
      <c r="R297" s="238"/>
      <c r="S297" s="238"/>
      <c r="T297" s="238"/>
      <c r="U297" s="238"/>
      <c r="V297" s="238"/>
      <c r="W297" s="238"/>
      <c r="X297" s="238"/>
      <c r="Y297" s="238"/>
      <c r="Z297" s="238"/>
      <c r="AA297" s="238"/>
      <c r="AB297" s="238"/>
      <c r="AC297" s="238"/>
      <c r="AD297" s="238"/>
      <c r="AE297" s="238"/>
      <c r="AF297" s="238"/>
      <c r="AG297" s="238"/>
      <c r="AH297" s="238"/>
      <c r="AI297" s="238"/>
      <c r="AJ297" s="238"/>
      <c r="AK297" s="238"/>
      <c r="AL297" s="238"/>
      <c r="AM297" s="238"/>
      <c r="AN297" s="279"/>
      <c r="AO297" s="295"/>
      <c r="AP297" s="238"/>
      <c r="AQ297" s="238"/>
      <c r="AR297" s="238"/>
      <c r="AS297" s="238"/>
      <c r="AT297" s="238"/>
      <c r="AU297" s="238"/>
      <c r="AV297" s="238"/>
      <c r="AW297" s="238"/>
      <c r="AX297" s="238"/>
      <c r="AY297" s="238"/>
      <c r="AZ297" s="238"/>
      <c r="BA297" s="238"/>
      <c r="BB297" s="279"/>
    </row>
    <row r="298" spans="1:54" s="235" customFormat="1">
      <c r="A298" s="240" t="s">
        <v>271</v>
      </c>
      <c r="B298" s="240">
        <v>2</v>
      </c>
      <c r="C298" s="240">
        <v>1</v>
      </c>
      <c r="D298" s="240">
        <v>5</v>
      </c>
      <c r="E298" s="236" t="s">
        <v>394</v>
      </c>
      <c r="F298" s="322" t="s">
        <v>401</v>
      </c>
      <c r="G298" s="238">
        <v>1.06</v>
      </c>
      <c r="H298" s="238">
        <v>113.33</v>
      </c>
      <c r="I298" s="238">
        <v>0.36</v>
      </c>
      <c r="J298" s="238">
        <v>0.13</v>
      </c>
      <c r="K298" s="238">
        <v>0.47</v>
      </c>
      <c r="L298" s="238">
        <v>0.83</v>
      </c>
      <c r="M298" s="238">
        <v>5.59</v>
      </c>
      <c r="N298" s="238">
        <v>5.99</v>
      </c>
      <c r="O298" s="238">
        <v>1.74</v>
      </c>
      <c r="P298" s="238">
        <v>1.86</v>
      </c>
      <c r="Q298" s="238">
        <v>3.38</v>
      </c>
      <c r="R298" s="238">
        <v>0.55000000000000004</v>
      </c>
      <c r="S298" s="238">
        <v>0.31</v>
      </c>
      <c r="T298" s="238">
        <v>0.22</v>
      </c>
      <c r="U298" s="238">
        <v>0.27</v>
      </c>
      <c r="V298" s="238">
        <v>0.2</v>
      </c>
      <c r="W298" s="238">
        <v>8.56</v>
      </c>
      <c r="X298" s="238">
        <v>20.059999999999999</v>
      </c>
      <c r="Y298" s="238">
        <v>2.16</v>
      </c>
      <c r="Z298" s="238">
        <v>8.5</v>
      </c>
      <c r="AA298" s="238">
        <v>1.55</v>
      </c>
      <c r="AB298" s="238">
        <v>0.26</v>
      </c>
      <c r="AC298" s="238">
        <v>1.44</v>
      </c>
      <c r="AD298" s="238">
        <v>0.26</v>
      </c>
      <c r="AE298" s="238">
        <v>0.97</v>
      </c>
      <c r="AF298" s="238">
        <v>0.08</v>
      </c>
      <c r="AG298" s="238">
        <v>0.36</v>
      </c>
      <c r="AH298" s="238" t="s">
        <v>188</v>
      </c>
      <c r="AI298" s="238">
        <v>0.21</v>
      </c>
      <c r="AJ298" s="238">
        <v>0</v>
      </c>
      <c r="AK298" s="238">
        <v>0.25</v>
      </c>
      <c r="AL298" s="238">
        <v>0.33</v>
      </c>
      <c r="AM298" s="238">
        <v>0.23</v>
      </c>
      <c r="AN298" s="279">
        <v>0.44</v>
      </c>
      <c r="AO298" s="295"/>
      <c r="AP298" s="238">
        <v>1.87</v>
      </c>
      <c r="AQ298" s="238">
        <v>548.92999999999995</v>
      </c>
      <c r="AR298" s="238">
        <v>0.39</v>
      </c>
      <c r="AS298" s="238">
        <v>2.08</v>
      </c>
      <c r="AT298" s="238">
        <v>3.07</v>
      </c>
      <c r="AU298" s="238">
        <v>139.94999999999999</v>
      </c>
      <c r="AV298" s="238">
        <v>286.44</v>
      </c>
      <c r="AW298" s="238">
        <v>4.16</v>
      </c>
      <c r="AX298" s="238">
        <v>112.36</v>
      </c>
      <c r="AY298" s="238">
        <v>90.65</v>
      </c>
      <c r="AZ298" s="238">
        <v>30.66</v>
      </c>
      <c r="BA298" s="238">
        <v>41.74</v>
      </c>
      <c r="BB298" s="279">
        <v>312.31</v>
      </c>
    </row>
    <row r="299" spans="1:54" s="235" customFormat="1">
      <c r="A299" s="240" t="s">
        <v>271</v>
      </c>
      <c r="B299" s="240">
        <v>2</v>
      </c>
      <c r="C299" s="240">
        <v>2</v>
      </c>
      <c r="D299" s="240">
        <v>5</v>
      </c>
      <c r="E299" s="236" t="s">
        <v>394</v>
      </c>
      <c r="F299" s="322" t="s">
        <v>402</v>
      </c>
      <c r="G299" s="238">
        <v>1.02</v>
      </c>
      <c r="H299" s="238">
        <v>127.32</v>
      </c>
      <c r="I299" s="238">
        <v>0.36</v>
      </c>
      <c r="J299" s="238">
        <v>0.17</v>
      </c>
      <c r="K299" s="238">
        <v>0.52</v>
      </c>
      <c r="L299" s="238">
        <v>0.88</v>
      </c>
      <c r="M299" s="238">
        <v>5.41</v>
      </c>
      <c r="N299" s="238">
        <v>5.74</v>
      </c>
      <c r="O299" s="238">
        <v>1.75</v>
      </c>
      <c r="P299" s="238">
        <v>1.87</v>
      </c>
      <c r="Q299" s="238">
        <v>3.55</v>
      </c>
      <c r="R299" s="238">
        <v>0.55000000000000004</v>
      </c>
      <c r="S299" s="238">
        <v>0.31</v>
      </c>
      <c r="T299" s="238">
        <v>0.22</v>
      </c>
      <c r="U299" s="238">
        <v>0.27</v>
      </c>
      <c r="V299" s="238">
        <v>0.2</v>
      </c>
      <c r="W299" s="238">
        <v>8.7799999999999994</v>
      </c>
      <c r="X299" s="238">
        <v>20</v>
      </c>
      <c r="Y299" s="238">
        <v>2.21</v>
      </c>
      <c r="Z299" s="238">
        <v>8.67</v>
      </c>
      <c r="AA299" s="238">
        <v>1.57</v>
      </c>
      <c r="AB299" s="238">
        <v>0.26</v>
      </c>
      <c r="AC299" s="238">
        <v>1.47</v>
      </c>
      <c r="AD299" s="238">
        <v>0.27</v>
      </c>
      <c r="AE299" s="238">
        <v>1</v>
      </c>
      <c r="AF299" s="238">
        <v>0.08</v>
      </c>
      <c r="AG299" s="238">
        <v>0.38</v>
      </c>
      <c r="AH299" s="238" t="s">
        <v>188</v>
      </c>
      <c r="AI299" s="238">
        <v>0.23</v>
      </c>
      <c r="AJ299" s="238">
        <v>0</v>
      </c>
      <c r="AK299" s="238">
        <v>0.25</v>
      </c>
      <c r="AL299" s="238">
        <v>0.33</v>
      </c>
      <c r="AM299" s="238">
        <v>0.23</v>
      </c>
      <c r="AN299" s="279">
        <v>0.46</v>
      </c>
      <c r="AO299" s="295"/>
      <c r="AP299" s="238">
        <v>2.23</v>
      </c>
      <c r="AQ299" s="238">
        <v>578.51</v>
      </c>
      <c r="AR299" s="238">
        <v>0.39</v>
      </c>
      <c r="AS299" s="238">
        <v>2.2599999999999998</v>
      </c>
      <c r="AT299" s="238">
        <v>3.28</v>
      </c>
      <c r="AU299" s="238">
        <v>140.91</v>
      </c>
      <c r="AV299" s="238">
        <v>328.81</v>
      </c>
      <c r="AW299" s="238">
        <v>4.79</v>
      </c>
      <c r="AX299" s="238">
        <v>130.01</v>
      </c>
      <c r="AY299" s="238">
        <v>93.72</v>
      </c>
      <c r="AZ299" s="238">
        <v>42.07</v>
      </c>
      <c r="BA299" s="238">
        <v>52.49</v>
      </c>
      <c r="BB299" s="279">
        <v>340.71</v>
      </c>
    </row>
    <row r="300" spans="1:54" s="241" customFormat="1">
      <c r="A300" s="243" t="s">
        <v>271</v>
      </c>
      <c r="B300" s="243">
        <v>2</v>
      </c>
      <c r="C300" s="243">
        <v>3</v>
      </c>
      <c r="D300" s="243">
        <v>5</v>
      </c>
      <c r="E300" s="242" t="s">
        <v>394</v>
      </c>
      <c r="F300" s="324" t="s">
        <v>403</v>
      </c>
      <c r="G300" s="244">
        <v>1.42</v>
      </c>
      <c r="H300" s="244">
        <v>178.79</v>
      </c>
      <c r="I300" s="244">
        <v>2.2400000000000002</v>
      </c>
      <c r="J300" s="244">
        <v>1.07</v>
      </c>
      <c r="K300" s="244">
        <v>1.17</v>
      </c>
      <c r="L300" s="244">
        <v>1.73</v>
      </c>
      <c r="M300" s="244">
        <v>10.1</v>
      </c>
      <c r="N300" s="244">
        <v>9.84</v>
      </c>
      <c r="O300" s="244">
        <v>2.21</v>
      </c>
      <c r="P300" s="244">
        <v>2.12</v>
      </c>
      <c r="Q300" s="244">
        <v>3.92</v>
      </c>
      <c r="R300" s="244">
        <v>0.74</v>
      </c>
      <c r="S300" s="244">
        <v>0.3</v>
      </c>
      <c r="T300" s="244">
        <v>0.22</v>
      </c>
      <c r="U300" s="244">
        <v>0.28000000000000003</v>
      </c>
      <c r="V300" s="244">
        <v>0.21</v>
      </c>
      <c r="W300" s="244">
        <v>9.98</v>
      </c>
      <c r="X300" s="244">
        <v>24.03</v>
      </c>
      <c r="Y300" s="244">
        <v>2.56</v>
      </c>
      <c r="Z300" s="244">
        <v>10.02</v>
      </c>
      <c r="AA300" s="244">
        <v>1.88</v>
      </c>
      <c r="AB300" s="244">
        <v>0.33</v>
      </c>
      <c r="AC300" s="244">
        <v>1.72</v>
      </c>
      <c r="AD300" s="244">
        <v>0.3</v>
      </c>
      <c r="AE300" s="244">
        <v>1.17</v>
      </c>
      <c r="AF300" s="244">
        <v>0.11</v>
      </c>
      <c r="AG300" s="244">
        <v>0.45</v>
      </c>
      <c r="AH300" s="244" t="s">
        <v>188</v>
      </c>
      <c r="AI300" s="244">
        <v>0.28999999999999998</v>
      </c>
      <c r="AJ300" s="244">
        <v>0.01</v>
      </c>
      <c r="AK300" s="244">
        <v>0.25</v>
      </c>
      <c r="AL300" s="244">
        <v>0.33</v>
      </c>
      <c r="AM300" s="244">
        <v>0.22</v>
      </c>
      <c r="AN300" s="338">
        <v>0.79</v>
      </c>
      <c r="AO300" s="325"/>
      <c r="AP300" s="244">
        <v>4.2300000000000004</v>
      </c>
      <c r="AQ300" s="244">
        <v>968.51</v>
      </c>
      <c r="AR300" s="244">
        <v>0.6</v>
      </c>
      <c r="AS300" s="244">
        <v>3.81</v>
      </c>
      <c r="AT300" s="244">
        <v>5.21</v>
      </c>
      <c r="AU300" s="244">
        <v>231.42</v>
      </c>
      <c r="AV300" s="244">
        <v>694.92</v>
      </c>
      <c r="AW300" s="244">
        <v>7.59</v>
      </c>
      <c r="AX300" s="244">
        <v>201.27</v>
      </c>
      <c r="AY300" s="244">
        <v>190.41</v>
      </c>
      <c r="AZ300" s="244">
        <v>89.19</v>
      </c>
      <c r="BA300" s="244">
        <v>96.19</v>
      </c>
      <c r="BB300" s="338">
        <v>647.33000000000004</v>
      </c>
    </row>
    <row r="301" spans="1:54" s="235" customFormat="1">
      <c r="A301" s="240"/>
      <c r="B301" s="240"/>
      <c r="C301" s="240"/>
      <c r="D301" s="240"/>
      <c r="E301" s="236"/>
      <c r="F301" s="326" t="s">
        <v>183</v>
      </c>
      <c r="G301" s="245">
        <f>IF(ISERROR(AVERAGE(G298:G300)), "DL", AVERAGE(G298:G300))</f>
        <v>1.1666666666666667</v>
      </c>
      <c r="H301" s="245">
        <f t="shared" ref="H301:AN301" si="252">IF(ISERROR(AVERAGE(H298:H300)), "DL", AVERAGE(H298:H300))</f>
        <v>139.8133333333333</v>
      </c>
      <c r="I301" s="245">
        <f t="shared" si="252"/>
        <v>0.98666666666666669</v>
      </c>
      <c r="J301" s="245">
        <f t="shared" si="252"/>
        <v>0.45666666666666672</v>
      </c>
      <c r="K301" s="245">
        <f t="shared" si="252"/>
        <v>0.72000000000000008</v>
      </c>
      <c r="L301" s="245">
        <f t="shared" si="252"/>
        <v>1.1466666666666667</v>
      </c>
      <c r="M301" s="245">
        <f t="shared" si="252"/>
        <v>7.0333333333333341</v>
      </c>
      <c r="N301" s="245">
        <f t="shared" si="252"/>
        <v>7.19</v>
      </c>
      <c r="O301" s="245">
        <f t="shared" si="252"/>
        <v>1.9000000000000001</v>
      </c>
      <c r="P301" s="245">
        <f t="shared" si="252"/>
        <v>1.9500000000000002</v>
      </c>
      <c r="Q301" s="245">
        <f t="shared" si="252"/>
        <v>3.6166666666666667</v>
      </c>
      <c r="R301" s="245">
        <f t="shared" si="252"/>
        <v>0.6133333333333334</v>
      </c>
      <c r="S301" s="245">
        <f t="shared" si="252"/>
        <v>0.30666666666666664</v>
      </c>
      <c r="T301" s="245">
        <f t="shared" si="252"/>
        <v>0.22</v>
      </c>
      <c r="U301" s="245">
        <f t="shared" si="252"/>
        <v>0.27333333333333337</v>
      </c>
      <c r="V301" s="245">
        <f t="shared" si="252"/>
        <v>0.20333333333333334</v>
      </c>
      <c r="W301" s="245">
        <f t="shared" si="252"/>
        <v>9.1066666666666674</v>
      </c>
      <c r="X301" s="245">
        <f t="shared" si="252"/>
        <v>21.363333333333333</v>
      </c>
      <c r="Y301" s="245">
        <f t="shared" si="252"/>
        <v>2.31</v>
      </c>
      <c r="Z301" s="245">
        <f t="shared" si="252"/>
        <v>9.0633333333333344</v>
      </c>
      <c r="AA301" s="245">
        <f t="shared" si="252"/>
        <v>1.6666666666666667</v>
      </c>
      <c r="AB301" s="245">
        <f t="shared" si="252"/>
        <v>0.28333333333333338</v>
      </c>
      <c r="AC301" s="245">
        <f t="shared" si="252"/>
        <v>1.5433333333333332</v>
      </c>
      <c r="AD301" s="245">
        <f t="shared" si="252"/>
        <v>0.27666666666666667</v>
      </c>
      <c r="AE301" s="245">
        <f t="shared" si="252"/>
        <v>1.0466666666666666</v>
      </c>
      <c r="AF301" s="245">
        <f t="shared" si="252"/>
        <v>9.0000000000000011E-2</v>
      </c>
      <c r="AG301" s="245">
        <f t="shared" si="252"/>
        <v>0.39666666666666667</v>
      </c>
      <c r="AH301" s="245" t="str">
        <f t="shared" si="252"/>
        <v>DL</v>
      </c>
      <c r="AI301" s="245">
        <f t="shared" si="252"/>
        <v>0.24333333333333332</v>
      </c>
      <c r="AJ301" s="245">
        <f t="shared" si="252"/>
        <v>3.3333333333333335E-3</v>
      </c>
      <c r="AK301" s="245">
        <f t="shared" si="252"/>
        <v>0.25</v>
      </c>
      <c r="AL301" s="245">
        <f t="shared" si="252"/>
        <v>0.33</v>
      </c>
      <c r="AM301" s="245">
        <f t="shared" si="252"/>
        <v>0.22666666666666668</v>
      </c>
      <c r="AN301" s="278">
        <f t="shared" si="252"/>
        <v>0.56333333333333335</v>
      </c>
      <c r="AO301" s="296"/>
      <c r="AP301" s="245">
        <f t="shared" ref="AP301:BB301" si="253">IF(ISERROR(AVERAGE(AP298:AP300)), "DL", AVERAGE(AP298:AP300))</f>
        <v>2.7766666666666668</v>
      </c>
      <c r="AQ301" s="245">
        <f t="shared" si="253"/>
        <v>698.65</v>
      </c>
      <c r="AR301" s="245">
        <f t="shared" si="253"/>
        <v>0.45999999999999996</v>
      </c>
      <c r="AS301" s="245">
        <f t="shared" si="253"/>
        <v>2.7166666666666668</v>
      </c>
      <c r="AT301" s="245">
        <f t="shared" si="253"/>
        <v>3.8533333333333331</v>
      </c>
      <c r="AU301" s="245">
        <f t="shared" si="253"/>
        <v>170.76</v>
      </c>
      <c r="AV301" s="245">
        <f t="shared" si="253"/>
        <v>436.72333333333336</v>
      </c>
      <c r="AW301" s="245">
        <f t="shared" si="253"/>
        <v>5.5133333333333328</v>
      </c>
      <c r="AX301" s="245">
        <f t="shared" si="253"/>
        <v>147.88</v>
      </c>
      <c r="AY301" s="245">
        <f t="shared" si="253"/>
        <v>124.92666666666666</v>
      </c>
      <c r="AZ301" s="245">
        <f t="shared" si="253"/>
        <v>53.973333333333336</v>
      </c>
      <c r="BA301" s="245">
        <f t="shared" si="253"/>
        <v>63.473333333333336</v>
      </c>
      <c r="BB301" s="278">
        <f t="shared" si="253"/>
        <v>433.45</v>
      </c>
    </row>
    <row r="302" spans="1:54" s="235" customFormat="1">
      <c r="A302" s="240"/>
      <c r="B302" s="240"/>
      <c r="C302" s="240"/>
      <c r="D302" s="240"/>
      <c r="E302" s="236"/>
      <c r="F302" s="327" t="s">
        <v>184</v>
      </c>
      <c r="G302" s="238">
        <f>IF(ISERROR(STDEV(G298:G300)), "-", STDEV(G298:G300))</f>
        <v>0.22030282189144504</v>
      </c>
      <c r="H302" s="238">
        <f t="shared" ref="H302:AN302" si="254">IF(ISERROR(STDEV(H298:H300)), "-", STDEV(H298:H300))</f>
        <v>34.471951400136028</v>
      </c>
      <c r="I302" s="238">
        <f t="shared" si="254"/>
        <v>1.0854185060764967</v>
      </c>
      <c r="J302" s="238">
        <f t="shared" si="254"/>
        <v>0.53153864707407061</v>
      </c>
      <c r="K302" s="238">
        <f t="shared" si="254"/>
        <v>0.39051248379533254</v>
      </c>
      <c r="L302" s="238">
        <f t="shared" si="254"/>
        <v>0.50579969684978421</v>
      </c>
      <c r="M302" s="238">
        <f t="shared" si="254"/>
        <v>2.6573357584869335</v>
      </c>
      <c r="N302" s="238">
        <f t="shared" si="254"/>
        <v>2.2983689869122403</v>
      </c>
      <c r="O302" s="238">
        <f t="shared" si="254"/>
        <v>0.26851443164195071</v>
      </c>
      <c r="P302" s="238">
        <f t="shared" si="254"/>
        <v>0.14730919862656236</v>
      </c>
      <c r="Q302" s="238">
        <f t="shared" si="254"/>
        <v>0.27610384519838427</v>
      </c>
      <c r="R302" s="238">
        <f t="shared" si="254"/>
        <v>0.10969655114602893</v>
      </c>
      <c r="S302" s="238">
        <f t="shared" si="254"/>
        <v>5.7735026918962623E-3</v>
      </c>
      <c r="T302" s="238">
        <f t="shared" si="254"/>
        <v>0</v>
      </c>
      <c r="U302" s="238">
        <f t="shared" si="254"/>
        <v>5.7735026918962623E-3</v>
      </c>
      <c r="V302" s="238">
        <f t="shared" si="254"/>
        <v>5.7735026918962467E-3</v>
      </c>
      <c r="W302" s="238">
        <f t="shared" si="254"/>
        <v>0.76428615932341315</v>
      </c>
      <c r="X302" s="238">
        <f t="shared" si="254"/>
        <v>2.3095959242545736</v>
      </c>
      <c r="Y302" s="238">
        <f t="shared" si="254"/>
        <v>0.21794494717703367</v>
      </c>
      <c r="Z302" s="238">
        <f t="shared" si="254"/>
        <v>0.83284652447694885</v>
      </c>
      <c r="AA302" s="238">
        <f t="shared" si="254"/>
        <v>0.18502252115170548</v>
      </c>
      <c r="AB302" s="238">
        <f t="shared" si="254"/>
        <v>4.0414518843273808E-2</v>
      </c>
      <c r="AC302" s="238">
        <f t="shared" si="254"/>
        <v>0.15373136743466942</v>
      </c>
      <c r="AD302" s="238">
        <f t="shared" si="254"/>
        <v>2.0816659994661313E-2</v>
      </c>
      <c r="AE302" s="238">
        <f t="shared" si="254"/>
        <v>0.10785793124908954</v>
      </c>
      <c r="AF302" s="238">
        <f t="shared" si="254"/>
        <v>1.7320508075688721E-2</v>
      </c>
      <c r="AG302" s="238">
        <f t="shared" si="254"/>
        <v>4.7258156262526094E-2</v>
      </c>
      <c r="AH302" s="238" t="str">
        <f t="shared" si="254"/>
        <v>-</v>
      </c>
      <c r="AI302" s="238">
        <f t="shared" si="254"/>
        <v>4.1633319989322695E-2</v>
      </c>
      <c r="AJ302" s="238">
        <f t="shared" si="254"/>
        <v>5.773502691896258E-3</v>
      </c>
      <c r="AK302" s="238">
        <f t="shared" si="254"/>
        <v>0</v>
      </c>
      <c r="AL302" s="238">
        <f t="shared" si="254"/>
        <v>0</v>
      </c>
      <c r="AM302" s="238">
        <f t="shared" si="254"/>
        <v>5.7735026918962632E-3</v>
      </c>
      <c r="AN302" s="279">
        <f t="shared" si="254"/>
        <v>0.1965536398374079</v>
      </c>
      <c r="AO302" s="297"/>
      <c r="AP302" s="238">
        <f t="shared" ref="AP302:BB302" si="255">IF(ISERROR(STDEV(AP298:AP300)), "-", STDEV(AP298:AP300))</f>
        <v>1.2714296415190793</v>
      </c>
      <c r="AQ302" s="238">
        <f t="shared" si="255"/>
        <v>234.17313851080382</v>
      </c>
      <c r="AR302" s="238">
        <f t="shared" si="255"/>
        <v>0.12124355652982161</v>
      </c>
      <c r="AS302" s="238">
        <f t="shared" si="255"/>
        <v>0.95112214427660813</v>
      </c>
      <c r="AT302" s="238">
        <f t="shared" si="255"/>
        <v>1.1795903243640715</v>
      </c>
      <c r="AU302" s="238">
        <f t="shared" si="255"/>
        <v>52.535293850896011</v>
      </c>
      <c r="AV302" s="238">
        <f t="shared" si="255"/>
        <v>224.60619589257394</v>
      </c>
      <c r="AW302" s="238">
        <f t="shared" si="255"/>
        <v>1.8258240148856986</v>
      </c>
      <c r="AX302" s="238">
        <f t="shared" si="255"/>
        <v>47.071750551684396</v>
      </c>
      <c r="AY302" s="238">
        <f t="shared" si="255"/>
        <v>56.731000637511563</v>
      </c>
      <c r="AZ302" s="238">
        <f t="shared" si="255"/>
        <v>31.027523802800207</v>
      </c>
      <c r="BA302" s="238">
        <f t="shared" si="255"/>
        <v>28.838790427709217</v>
      </c>
      <c r="BB302" s="279">
        <f t="shared" si="255"/>
        <v>185.76902540520607</v>
      </c>
    </row>
    <row r="303" spans="1:54" s="235" customFormat="1">
      <c r="A303" s="240"/>
      <c r="B303" s="240"/>
      <c r="C303" s="240"/>
      <c r="D303" s="240"/>
      <c r="E303" s="236"/>
      <c r="F303" s="327" t="s">
        <v>186</v>
      </c>
      <c r="G303" s="238">
        <f>IF(ISERROR(G302/SQRT(2)), "-", G302/SQRT(2))</f>
        <v>0.15577761927397296</v>
      </c>
      <c r="H303" s="238">
        <f t="shared" ref="H303:AN303" si="256">IF(ISERROR(H302/SQRT(2)), "-", H302/SQRT(2))</f>
        <v>24.375350595769284</v>
      </c>
      <c r="I303" s="238">
        <f t="shared" si="256"/>
        <v>0.76750678607206257</v>
      </c>
      <c r="J303" s="238">
        <f t="shared" si="256"/>
        <v>0.37585458180879833</v>
      </c>
      <c r="K303" s="238">
        <f t="shared" si="256"/>
        <v>0.27613402542968135</v>
      </c>
      <c r="L303" s="238">
        <f t="shared" si="256"/>
        <v>0.35765439556458239</v>
      </c>
      <c r="M303" s="238">
        <f t="shared" si="256"/>
        <v>1.8790201347156081</v>
      </c>
      <c r="N303" s="238">
        <f t="shared" si="256"/>
        <v>1.6251922963145002</v>
      </c>
      <c r="O303" s="238">
        <f t="shared" si="256"/>
        <v>0.189868375460475</v>
      </c>
      <c r="P303" s="238">
        <f t="shared" si="256"/>
        <v>0.10416333327999829</v>
      </c>
      <c r="Q303" s="238">
        <f t="shared" si="256"/>
        <v>0.19523490125145829</v>
      </c>
      <c r="R303" s="238">
        <f t="shared" si="256"/>
        <v>7.7567175188133997E-2</v>
      </c>
      <c r="S303" s="238">
        <f t="shared" si="256"/>
        <v>4.0824829046386332E-3</v>
      </c>
      <c r="T303" s="238">
        <f t="shared" si="256"/>
        <v>0</v>
      </c>
      <c r="U303" s="238">
        <f t="shared" si="256"/>
        <v>4.0824829046386332E-3</v>
      </c>
      <c r="V303" s="238">
        <f t="shared" si="256"/>
        <v>4.0824829046386219E-3</v>
      </c>
      <c r="W303" s="238">
        <f t="shared" si="256"/>
        <v>0.54043192602460743</v>
      </c>
      <c r="X303" s="238">
        <f t="shared" si="256"/>
        <v>1.6331309398412206</v>
      </c>
      <c r="Y303" s="238">
        <f t="shared" si="256"/>
        <v>0.15411035007422438</v>
      </c>
      <c r="Z303" s="238">
        <f t="shared" si="256"/>
        <v>0.58891142514529837</v>
      </c>
      <c r="AA303" s="238">
        <f t="shared" si="256"/>
        <v>0.13083067937860235</v>
      </c>
      <c r="AB303" s="238">
        <f t="shared" si="256"/>
        <v>2.8577380332470412E-2</v>
      </c>
      <c r="AC303" s="238">
        <f t="shared" si="256"/>
        <v>0.10870449239413552</v>
      </c>
      <c r="AD303" s="238">
        <f t="shared" si="256"/>
        <v>1.4719601443879734E-2</v>
      </c>
      <c r="AE303" s="238">
        <f t="shared" si="256"/>
        <v>7.6267074590983641E-2</v>
      </c>
      <c r="AF303" s="238">
        <f t="shared" si="256"/>
        <v>1.2247448713915853E-2</v>
      </c>
      <c r="AG303" s="238">
        <f t="shared" si="256"/>
        <v>3.3416562759605709E-2</v>
      </c>
      <c r="AH303" s="238" t="str">
        <f t="shared" si="256"/>
        <v>-</v>
      </c>
      <c r="AI303" s="238">
        <f t="shared" si="256"/>
        <v>2.9439202887759516E-2</v>
      </c>
      <c r="AJ303" s="238">
        <f t="shared" si="256"/>
        <v>4.0824829046386298E-3</v>
      </c>
      <c r="AK303" s="238">
        <f t="shared" si="256"/>
        <v>0</v>
      </c>
      <c r="AL303" s="238">
        <f t="shared" si="256"/>
        <v>0</v>
      </c>
      <c r="AM303" s="238">
        <f t="shared" si="256"/>
        <v>4.0824829046386341E-3</v>
      </c>
      <c r="AN303" s="279">
        <f t="shared" si="256"/>
        <v>0.13898441159592945</v>
      </c>
      <c r="AO303" s="297"/>
      <c r="AP303" s="238">
        <f t="shared" ref="AP303:BB303" si="257">IF(ISERROR(AP302/SQRT(2)), "-", AP302/SQRT(2))</f>
        <v>0.89903652131972212</v>
      </c>
      <c r="AQ303" s="238">
        <f t="shared" si="257"/>
        <v>165.58541421272602</v>
      </c>
      <c r="AR303" s="238">
        <f t="shared" si="257"/>
        <v>8.573214099741136E-2</v>
      </c>
      <c r="AS303" s="238">
        <f t="shared" si="257"/>
        <v>0.67254491795467941</v>
      </c>
      <c r="AT303" s="238">
        <f t="shared" si="257"/>
        <v>0.83409631737987411</v>
      </c>
      <c r="AU303" s="238">
        <f t="shared" si="257"/>
        <v>37.148062533596502</v>
      </c>
      <c r="AV303" s="238">
        <f t="shared" si="257"/>
        <v>158.8205642121531</v>
      </c>
      <c r="AW303" s="238">
        <f t="shared" si="257"/>
        <v>1.2910525421789252</v>
      </c>
      <c r="AX303" s="238">
        <f t="shared" si="257"/>
        <v>33.28475401741764</v>
      </c>
      <c r="AY303" s="238">
        <f t="shared" si="257"/>
        <v>40.114875254282772</v>
      </c>
      <c r="AZ303" s="238">
        <f t="shared" si="257"/>
        <v>21.939772484387039</v>
      </c>
      <c r="BA303" s="238">
        <f t="shared" si="257"/>
        <v>20.392104272650879</v>
      </c>
      <c r="BB303" s="279">
        <f t="shared" si="257"/>
        <v>131.35853759843724</v>
      </c>
    </row>
    <row r="304" spans="1:54" s="235" customFormat="1">
      <c r="A304" s="240"/>
      <c r="B304" s="240"/>
      <c r="C304" s="240"/>
      <c r="D304" s="240"/>
      <c r="E304" s="236"/>
      <c r="F304" s="322"/>
      <c r="G304" s="238"/>
      <c r="H304" s="238"/>
      <c r="I304" s="238"/>
      <c r="J304" s="238"/>
      <c r="K304" s="238"/>
      <c r="L304" s="238"/>
      <c r="M304" s="238"/>
      <c r="N304" s="238"/>
      <c r="O304" s="238"/>
      <c r="P304" s="238"/>
      <c r="Q304" s="238"/>
      <c r="R304" s="238"/>
      <c r="S304" s="238"/>
      <c r="T304" s="238"/>
      <c r="U304" s="238"/>
      <c r="V304" s="238"/>
      <c r="W304" s="238"/>
      <c r="X304" s="238"/>
      <c r="Y304" s="238"/>
      <c r="Z304" s="238"/>
      <c r="AA304" s="238"/>
      <c r="AB304" s="238"/>
      <c r="AC304" s="238"/>
      <c r="AD304" s="238"/>
      <c r="AE304" s="238"/>
      <c r="AF304" s="238"/>
      <c r="AG304" s="238"/>
      <c r="AH304" s="238"/>
      <c r="AI304" s="238"/>
      <c r="AJ304" s="238"/>
      <c r="AK304" s="238"/>
      <c r="AL304" s="238"/>
      <c r="AM304" s="238"/>
      <c r="AN304" s="279"/>
      <c r="AO304" s="295"/>
      <c r="AP304" s="238"/>
      <c r="AQ304" s="238"/>
      <c r="AR304" s="238"/>
      <c r="AS304" s="238"/>
      <c r="AT304" s="238"/>
      <c r="AU304" s="238"/>
      <c r="AV304" s="238"/>
      <c r="AW304" s="238"/>
      <c r="AX304" s="238"/>
      <c r="AY304" s="238"/>
      <c r="AZ304" s="238"/>
      <c r="BA304" s="238"/>
      <c r="BB304" s="279"/>
    </row>
    <row r="305" spans="1:54" s="235" customFormat="1">
      <c r="A305" s="240" t="s">
        <v>275</v>
      </c>
      <c r="B305" s="240">
        <v>3</v>
      </c>
      <c r="C305" s="240">
        <v>1</v>
      </c>
      <c r="D305" s="240">
        <v>5</v>
      </c>
      <c r="E305" s="236" t="s">
        <v>394</v>
      </c>
      <c r="F305" s="322" t="s">
        <v>404</v>
      </c>
      <c r="G305" s="238">
        <v>0.88</v>
      </c>
      <c r="H305" s="238">
        <v>99.22</v>
      </c>
      <c r="I305" s="238">
        <v>1.23</v>
      </c>
      <c r="J305" s="238">
        <v>0.13</v>
      </c>
      <c r="K305" s="238">
        <v>7.0000000000000007E-2</v>
      </c>
      <c r="L305" s="238">
        <v>0.04</v>
      </c>
      <c r="M305" s="238">
        <v>4.9400000000000004</v>
      </c>
      <c r="N305" s="238">
        <v>2.12</v>
      </c>
      <c r="O305" s="238">
        <v>1.17</v>
      </c>
      <c r="P305" s="238">
        <v>1.44</v>
      </c>
      <c r="Q305" s="238">
        <v>1.74</v>
      </c>
      <c r="R305" s="238">
        <v>0.85</v>
      </c>
      <c r="S305" s="238">
        <v>0.57999999999999996</v>
      </c>
      <c r="T305" s="238">
        <v>0.21</v>
      </c>
      <c r="U305" s="238">
        <v>0.25</v>
      </c>
      <c r="V305" s="238">
        <v>0.2</v>
      </c>
      <c r="W305" s="238">
        <v>6.66</v>
      </c>
      <c r="X305" s="238">
        <v>15.26</v>
      </c>
      <c r="Y305" s="238">
        <v>1.7</v>
      </c>
      <c r="Z305" s="238">
        <v>6.44</v>
      </c>
      <c r="AA305" s="238">
        <v>1.1499999999999999</v>
      </c>
      <c r="AB305" s="238">
        <v>0.17</v>
      </c>
      <c r="AC305" s="238">
        <v>0.95</v>
      </c>
      <c r="AD305" s="238">
        <v>0.2</v>
      </c>
      <c r="AE305" s="238">
        <v>0.59</v>
      </c>
      <c r="AF305" s="238">
        <v>0</v>
      </c>
      <c r="AG305" s="238">
        <v>0.14000000000000001</v>
      </c>
      <c r="AH305" s="238" t="s">
        <v>188</v>
      </c>
      <c r="AI305" s="238">
        <v>0.04</v>
      </c>
      <c r="AJ305" s="238" t="s">
        <v>188</v>
      </c>
      <c r="AK305" s="238">
        <v>0.26</v>
      </c>
      <c r="AL305" s="238">
        <v>0.32</v>
      </c>
      <c r="AM305" s="238">
        <v>0.22</v>
      </c>
      <c r="AN305" s="279">
        <v>0.36</v>
      </c>
      <c r="AO305" s="295"/>
      <c r="AP305" s="238">
        <v>1.45</v>
      </c>
      <c r="AQ305" s="238">
        <v>94.14</v>
      </c>
      <c r="AR305" s="238">
        <v>0.27</v>
      </c>
      <c r="AS305" s="238">
        <v>0.12</v>
      </c>
      <c r="AT305" s="238">
        <v>2.21</v>
      </c>
      <c r="AU305" s="238">
        <v>29.5</v>
      </c>
      <c r="AV305" s="238">
        <v>189.75</v>
      </c>
      <c r="AW305" s="238">
        <v>0.5</v>
      </c>
      <c r="AX305" s="238">
        <v>111.03</v>
      </c>
      <c r="AY305" s="238">
        <v>11.16</v>
      </c>
      <c r="AZ305" s="238">
        <v>15.98</v>
      </c>
      <c r="BA305" s="238">
        <v>9.07</v>
      </c>
      <c r="BB305" s="279">
        <v>210.87</v>
      </c>
    </row>
    <row r="306" spans="1:54" s="235" customFormat="1">
      <c r="A306" s="240" t="s">
        <v>275</v>
      </c>
      <c r="B306" s="240">
        <v>3</v>
      </c>
      <c r="C306" s="240">
        <v>2</v>
      </c>
      <c r="D306" s="240">
        <v>5</v>
      </c>
      <c r="E306" s="236" t="s">
        <v>394</v>
      </c>
      <c r="F306" s="322" t="s">
        <v>405</v>
      </c>
      <c r="G306" s="238">
        <v>1.1599999999999999</v>
      </c>
      <c r="H306" s="238">
        <v>112.96</v>
      </c>
      <c r="I306" s="238">
        <v>2.97</v>
      </c>
      <c r="J306" s="238">
        <v>0.48</v>
      </c>
      <c r="K306" s="238">
        <v>0.18</v>
      </c>
      <c r="L306" s="238">
        <v>0.1</v>
      </c>
      <c r="M306" s="238">
        <v>7.24</v>
      </c>
      <c r="N306" s="238">
        <v>2.97</v>
      </c>
      <c r="O306" s="238">
        <v>1.37</v>
      </c>
      <c r="P306" s="238">
        <v>1.63</v>
      </c>
      <c r="Q306" s="238">
        <v>1.92</v>
      </c>
      <c r="R306" s="238">
        <v>0.73</v>
      </c>
      <c r="S306" s="238">
        <v>0.76</v>
      </c>
      <c r="T306" s="238">
        <v>0.22</v>
      </c>
      <c r="U306" s="238">
        <v>0.25</v>
      </c>
      <c r="V306" s="238">
        <v>0.21</v>
      </c>
      <c r="W306" s="238">
        <v>7.67</v>
      </c>
      <c r="X306" s="238">
        <v>18.09</v>
      </c>
      <c r="Y306" s="238">
        <v>2.0099999999999998</v>
      </c>
      <c r="Z306" s="238">
        <v>7.58</v>
      </c>
      <c r="AA306" s="238">
        <v>1.37</v>
      </c>
      <c r="AB306" s="238">
        <v>0.22</v>
      </c>
      <c r="AC306" s="238">
        <v>1.1200000000000001</v>
      </c>
      <c r="AD306" s="238">
        <v>0.22</v>
      </c>
      <c r="AE306" s="238">
        <v>0.68</v>
      </c>
      <c r="AF306" s="238">
        <v>0.01</v>
      </c>
      <c r="AG306" s="238">
        <v>0.18</v>
      </c>
      <c r="AH306" s="238" t="s">
        <v>188</v>
      </c>
      <c r="AI306" s="238">
        <v>0.06</v>
      </c>
      <c r="AJ306" s="238" t="s">
        <v>188</v>
      </c>
      <c r="AK306" s="238">
        <v>0.26</v>
      </c>
      <c r="AL306" s="238">
        <v>0.33</v>
      </c>
      <c r="AM306" s="238">
        <v>0.22</v>
      </c>
      <c r="AN306" s="279">
        <v>0.45</v>
      </c>
      <c r="AO306" s="295"/>
      <c r="AP306" s="238">
        <v>1.94</v>
      </c>
      <c r="AQ306" s="238">
        <v>136.94999999999999</v>
      </c>
      <c r="AR306" s="238">
        <v>0.27</v>
      </c>
      <c r="AS306" s="238">
        <v>0.21</v>
      </c>
      <c r="AT306" s="238">
        <v>2.6</v>
      </c>
      <c r="AU306" s="238">
        <v>36.15</v>
      </c>
      <c r="AV306" s="238">
        <v>302.91000000000003</v>
      </c>
      <c r="AW306" s="238">
        <v>0.81</v>
      </c>
      <c r="AX306" s="238">
        <v>130.16999999999999</v>
      </c>
      <c r="AY306" s="238">
        <v>13.91</v>
      </c>
      <c r="AZ306" s="238">
        <v>25.37</v>
      </c>
      <c r="BA306" s="238">
        <v>16.21</v>
      </c>
      <c r="BB306" s="279">
        <v>302.31</v>
      </c>
    </row>
    <row r="307" spans="1:54" s="241" customFormat="1">
      <c r="A307" s="243" t="s">
        <v>275</v>
      </c>
      <c r="B307" s="243">
        <v>3</v>
      </c>
      <c r="C307" s="243">
        <v>3</v>
      </c>
      <c r="D307" s="243">
        <v>5</v>
      </c>
      <c r="E307" s="242" t="s">
        <v>394</v>
      </c>
      <c r="F307" s="324" t="s">
        <v>406</v>
      </c>
      <c r="G307" s="244">
        <v>0.81</v>
      </c>
      <c r="H307" s="244">
        <v>101.26</v>
      </c>
      <c r="I307" s="244">
        <v>0.63</v>
      </c>
      <c r="J307" s="244">
        <v>0.03</v>
      </c>
      <c r="K307" s="244">
        <v>0.01</v>
      </c>
      <c r="L307" s="244">
        <v>0.01</v>
      </c>
      <c r="M307" s="244">
        <v>3.74</v>
      </c>
      <c r="N307" s="244">
        <v>1.54</v>
      </c>
      <c r="O307" s="244">
        <v>1.07</v>
      </c>
      <c r="P307" s="244">
        <v>1.37</v>
      </c>
      <c r="Q307" s="244">
        <v>1.68</v>
      </c>
      <c r="R307" s="244">
        <v>0.78</v>
      </c>
      <c r="S307" s="244">
        <v>0.51</v>
      </c>
      <c r="T307" s="244">
        <v>0.21</v>
      </c>
      <c r="U307" s="244">
        <v>0.25</v>
      </c>
      <c r="V307" s="244">
        <v>0.19</v>
      </c>
      <c r="W307" s="244">
        <v>6.22</v>
      </c>
      <c r="X307" s="244">
        <v>14.14</v>
      </c>
      <c r="Y307" s="244">
        <v>1.59</v>
      </c>
      <c r="Z307" s="244">
        <v>6.07</v>
      </c>
      <c r="AA307" s="244">
        <v>1.1000000000000001</v>
      </c>
      <c r="AB307" s="244">
        <v>0.16</v>
      </c>
      <c r="AC307" s="244">
        <v>0.89</v>
      </c>
      <c r="AD307" s="244">
        <v>0.2</v>
      </c>
      <c r="AE307" s="244">
        <v>0.55000000000000004</v>
      </c>
      <c r="AF307" s="244">
        <v>-0.01</v>
      </c>
      <c r="AG307" s="244">
        <v>0.13</v>
      </c>
      <c r="AH307" s="244" t="s">
        <v>188</v>
      </c>
      <c r="AI307" s="244">
        <v>0.03</v>
      </c>
      <c r="AJ307" s="244" t="s">
        <v>188</v>
      </c>
      <c r="AK307" s="244">
        <v>0.25</v>
      </c>
      <c r="AL307" s="244">
        <v>0.33</v>
      </c>
      <c r="AM307" s="244">
        <v>0.22</v>
      </c>
      <c r="AN307" s="338">
        <v>0.26</v>
      </c>
      <c r="AO307" s="325"/>
      <c r="AP307" s="244">
        <v>1.19</v>
      </c>
      <c r="AQ307" s="244">
        <v>77.680000000000007</v>
      </c>
      <c r="AR307" s="244">
        <v>0.24</v>
      </c>
      <c r="AS307" s="244">
        <v>0.09</v>
      </c>
      <c r="AT307" s="244">
        <v>2.02</v>
      </c>
      <c r="AU307" s="244">
        <v>30.39</v>
      </c>
      <c r="AV307" s="244">
        <v>126.81</v>
      </c>
      <c r="AW307" s="244">
        <v>0.39</v>
      </c>
      <c r="AX307" s="244">
        <v>107.82</v>
      </c>
      <c r="AY307" s="244">
        <v>11.37</v>
      </c>
      <c r="AZ307" s="244">
        <v>14.05</v>
      </c>
      <c r="BA307" s="244">
        <v>5.48</v>
      </c>
      <c r="BB307" s="338">
        <v>175.11</v>
      </c>
    </row>
    <row r="308" spans="1:54" s="235" customFormat="1">
      <c r="A308" s="240"/>
      <c r="B308" s="240"/>
      <c r="C308" s="240"/>
      <c r="D308" s="240"/>
      <c r="E308" s="236"/>
      <c r="F308" s="326" t="s">
        <v>183</v>
      </c>
      <c r="G308" s="245">
        <f>IF(ISERROR(AVERAGE(G305:G307)), "DL", AVERAGE(G305:G307))</f>
        <v>0.95000000000000007</v>
      </c>
      <c r="H308" s="245">
        <f t="shared" ref="H308:AN308" si="258">IF(ISERROR(AVERAGE(H305:H307)), "DL", AVERAGE(H305:H307))</f>
        <v>104.48</v>
      </c>
      <c r="I308" s="245">
        <f t="shared" si="258"/>
        <v>1.61</v>
      </c>
      <c r="J308" s="245">
        <f t="shared" si="258"/>
        <v>0.21333333333333335</v>
      </c>
      <c r="K308" s="245">
        <f t="shared" si="258"/>
        <v>8.666666666666667E-2</v>
      </c>
      <c r="L308" s="245">
        <f t="shared" si="258"/>
        <v>5.000000000000001E-2</v>
      </c>
      <c r="M308" s="245">
        <f t="shared" si="258"/>
        <v>5.3066666666666666</v>
      </c>
      <c r="N308" s="245">
        <f t="shared" si="258"/>
        <v>2.21</v>
      </c>
      <c r="O308" s="245">
        <f t="shared" si="258"/>
        <v>1.2033333333333334</v>
      </c>
      <c r="P308" s="245">
        <f t="shared" si="258"/>
        <v>1.4799999999999998</v>
      </c>
      <c r="Q308" s="245">
        <f t="shared" si="258"/>
        <v>1.78</v>
      </c>
      <c r="R308" s="245">
        <f t="shared" si="258"/>
        <v>0.78666666666666674</v>
      </c>
      <c r="S308" s="245">
        <f t="shared" si="258"/>
        <v>0.61666666666666659</v>
      </c>
      <c r="T308" s="245">
        <f t="shared" si="258"/>
        <v>0.21333333333333335</v>
      </c>
      <c r="U308" s="245">
        <f t="shared" si="258"/>
        <v>0.25</v>
      </c>
      <c r="V308" s="245">
        <f t="shared" si="258"/>
        <v>0.20000000000000004</v>
      </c>
      <c r="W308" s="245">
        <f t="shared" si="258"/>
        <v>6.8500000000000005</v>
      </c>
      <c r="X308" s="245">
        <f t="shared" si="258"/>
        <v>15.83</v>
      </c>
      <c r="Y308" s="245">
        <f t="shared" si="258"/>
        <v>1.7666666666666666</v>
      </c>
      <c r="Z308" s="245">
        <f t="shared" si="258"/>
        <v>6.6966666666666663</v>
      </c>
      <c r="AA308" s="245">
        <f t="shared" si="258"/>
        <v>1.2066666666666668</v>
      </c>
      <c r="AB308" s="245">
        <f t="shared" si="258"/>
        <v>0.18333333333333335</v>
      </c>
      <c r="AC308" s="245">
        <f t="shared" si="258"/>
        <v>0.9866666666666668</v>
      </c>
      <c r="AD308" s="245">
        <f t="shared" si="258"/>
        <v>0.20666666666666669</v>
      </c>
      <c r="AE308" s="245">
        <f t="shared" si="258"/>
        <v>0.60666666666666669</v>
      </c>
      <c r="AF308" s="245">
        <f t="shared" si="258"/>
        <v>0</v>
      </c>
      <c r="AG308" s="245">
        <f t="shared" si="258"/>
        <v>0.15</v>
      </c>
      <c r="AH308" s="245" t="str">
        <f t="shared" si="258"/>
        <v>DL</v>
      </c>
      <c r="AI308" s="245">
        <f t="shared" si="258"/>
        <v>4.3333333333333335E-2</v>
      </c>
      <c r="AJ308" s="245" t="str">
        <f t="shared" si="258"/>
        <v>DL</v>
      </c>
      <c r="AK308" s="245">
        <f t="shared" si="258"/>
        <v>0.25666666666666665</v>
      </c>
      <c r="AL308" s="245">
        <f t="shared" si="258"/>
        <v>0.32666666666666666</v>
      </c>
      <c r="AM308" s="245">
        <f t="shared" si="258"/>
        <v>0.22</v>
      </c>
      <c r="AN308" s="278">
        <f t="shared" si="258"/>
        <v>0.35666666666666669</v>
      </c>
      <c r="AO308" s="296"/>
      <c r="AP308" s="245">
        <f t="shared" ref="AP308:BB308" si="259">IF(ISERROR(AVERAGE(AP305:AP307)), "DL", AVERAGE(AP305:AP307))</f>
        <v>1.5266666666666666</v>
      </c>
      <c r="AQ308" s="245">
        <f t="shared" si="259"/>
        <v>102.92333333333333</v>
      </c>
      <c r="AR308" s="245">
        <f t="shared" si="259"/>
        <v>0.26</v>
      </c>
      <c r="AS308" s="245">
        <f t="shared" si="259"/>
        <v>0.13999999999999999</v>
      </c>
      <c r="AT308" s="245">
        <f t="shared" si="259"/>
        <v>2.2766666666666668</v>
      </c>
      <c r="AU308" s="245">
        <f t="shared" si="259"/>
        <v>32.013333333333335</v>
      </c>
      <c r="AV308" s="245">
        <f t="shared" si="259"/>
        <v>206.49</v>
      </c>
      <c r="AW308" s="245">
        <f t="shared" si="259"/>
        <v>0.56666666666666676</v>
      </c>
      <c r="AX308" s="245">
        <f t="shared" si="259"/>
        <v>116.33999999999999</v>
      </c>
      <c r="AY308" s="245">
        <f t="shared" si="259"/>
        <v>12.146666666666667</v>
      </c>
      <c r="AZ308" s="245">
        <f t="shared" si="259"/>
        <v>18.466666666666669</v>
      </c>
      <c r="BA308" s="245">
        <f t="shared" si="259"/>
        <v>10.253333333333334</v>
      </c>
      <c r="BB308" s="278">
        <f t="shared" si="259"/>
        <v>229.43000000000004</v>
      </c>
    </row>
    <row r="309" spans="1:54" s="235" customFormat="1">
      <c r="A309" s="240"/>
      <c r="B309" s="240"/>
      <c r="C309" s="240"/>
      <c r="D309" s="240"/>
      <c r="E309" s="236"/>
      <c r="F309" s="327" t="s">
        <v>184</v>
      </c>
      <c r="G309" s="238">
        <f>IF(ISERROR(STDEV(G305:G307)), "-", STDEV(G305:G307))</f>
        <v>0.18520259177452195</v>
      </c>
      <c r="H309" s="238">
        <f t="shared" ref="H309:AN309" si="260">IF(ISERROR(STDEV(H305:H307)), "-", STDEV(H305:H307))</f>
        <v>7.4143914113027467</v>
      </c>
      <c r="I309" s="238">
        <f t="shared" si="260"/>
        <v>1.2154011683390802</v>
      </c>
      <c r="J309" s="238">
        <f t="shared" si="260"/>
        <v>0.23629078131263043</v>
      </c>
      <c r="K309" s="238">
        <f t="shared" si="260"/>
        <v>8.6216781042517079E-2</v>
      </c>
      <c r="L309" s="238">
        <f t="shared" si="260"/>
        <v>4.5825756949558399E-2</v>
      </c>
      <c r="M309" s="238">
        <f t="shared" si="260"/>
        <v>1.7785762095938802</v>
      </c>
      <c r="N309" s="238">
        <f t="shared" si="260"/>
        <v>0.71923570545406146</v>
      </c>
      <c r="O309" s="238">
        <f t="shared" si="260"/>
        <v>0.15275252316519353</v>
      </c>
      <c r="P309" s="238">
        <f t="shared" si="260"/>
        <v>0.13453624047073701</v>
      </c>
      <c r="Q309" s="238">
        <f t="shared" si="260"/>
        <v>0.12489995996796795</v>
      </c>
      <c r="R309" s="238">
        <f t="shared" si="260"/>
        <v>6.0277137733417079E-2</v>
      </c>
      <c r="S309" s="238">
        <f t="shared" si="260"/>
        <v>0.12897028081435424</v>
      </c>
      <c r="T309" s="238">
        <f t="shared" si="260"/>
        <v>5.7735026918962623E-3</v>
      </c>
      <c r="U309" s="238">
        <f t="shared" si="260"/>
        <v>0</v>
      </c>
      <c r="V309" s="238">
        <f t="shared" si="260"/>
        <v>9.999999999999995E-3</v>
      </c>
      <c r="W309" s="238">
        <f t="shared" si="260"/>
        <v>0.74343795975185456</v>
      </c>
      <c r="X309" s="238">
        <f t="shared" si="260"/>
        <v>2.0357553880562338</v>
      </c>
      <c r="Y309" s="238">
        <f t="shared" si="260"/>
        <v>0.21779194965225948</v>
      </c>
      <c r="Z309" s="238">
        <f t="shared" si="260"/>
        <v>0.78704087145035428</v>
      </c>
      <c r="AA309" s="238">
        <f t="shared" si="260"/>
        <v>0.14364307617610167</v>
      </c>
      <c r="AB309" s="238">
        <f t="shared" si="260"/>
        <v>3.2145502536643139E-2</v>
      </c>
      <c r="AC309" s="238">
        <f t="shared" si="260"/>
        <v>0.1193035344544886</v>
      </c>
      <c r="AD309" s="238">
        <f t="shared" si="260"/>
        <v>1.1547005383792509E-2</v>
      </c>
      <c r="AE309" s="238">
        <f t="shared" si="260"/>
        <v>6.6583281184793938E-2</v>
      </c>
      <c r="AF309" s="238">
        <f t="shared" si="260"/>
        <v>0.01</v>
      </c>
      <c r="AG309" s="238">
        <f t="shared" si="260"/>
        <v>2.645751311064589E-2</v>
      </c>
      <c r="AH309" s="238" t="str">
        <f t="shared" si="260"/>
        <v>-</v>
      </c>
      <c r="AI309" s="238">
        <f t="shared" si="260"/>
        <v>1.5275252316519449E-2</v>
      </c>
      <c r="AJ309" s="238" t="str">
        <f t="shared" si="260"/>
        <v>-</v>
      </c>
      <c r="AK309" s="238">
        <f t="shared" si="260"/>
        <v>5.7735026918962623E-3</v>
      </c>
      <c r="AL309" s="238">
        <f t="shared" si="260"/>
        <v>5.7735026918962623E-3</v>
      </c>
      <c r="AM309" s="238">
        <f t="shared" si="260"/>
        <v>0</v>
      </c>
      <c r="AN309" s="279">
        <f t="shared" si="260"/>
        <v>9.5043849529221708E-2</v>
      </c>
      <c r="AO309" s="297"/>
      <c r="AP309" s="238">
        <f t="shared" ref="AP309:BB309" si="261">IF(ISERROR(STDEV(AP305:AP307)), "-", STDEV(AP305:AP307))</f>
        <v>0.380832421588988</v>
      </c>
      <c r="AQ309" s="238">
        <f t="shared" si="261"/>
        <v>30.595644025470936</v>
      </c>
      <c r="AR309" s="238">
        <f t="shared" si="261"/>
        <v>1.732050807568879E-2</v>
      </c>
      <c r="AS309" s="238">
        <f t="shared" si="261"/>
        <v>6.2449979983984015E-2</v>
      </c>
      <c r="AT309" s="238">
        <f t="shared" si="261"/>
        <v>0.2956912804486041</v>
      </c>
      <c r="AU309" s="238">
        <f t="shared" si="261"/>
        <v>3.6099907663778485</v>
      </c>
      <c r="AV309" s="238">
        <f t="shared" si="261"/>
        <v>89.235492938628411</v>
      </c>
      <c r="AW309" s="238">
        <f t="shared" si="261"/>
        <v>0.2177919496522619</v>
      </c>
      <c r="AX309" s="238">
        <f t="shared" si="261"/>
        <v>12.084192153387825</v>
      </c>
      <c r="AY309" s="238">
        <f t="shared" si="261"/>
        <v>1.5306970089907905</v>
      </c>
      <c r="AZ309" s="238">
        <f t="shared" si="261"/>
        <v>6.0558429085745988</v>
      </c>
      <c r="BA309" s="238">
        <f t="shared" si="261"/>
        <v>5.4619990235566087</v>
      </c>
      <c r="BB309" s="279">
        <f t="shared" si="261"/>
        <v>65.599658535696534</v>
      </c>
    </row>
    <row r="310" spans="1:54" s="235" customFormat="1">
      <c r="A310" s="240"/>
      <c r="B310" s="240"/>
      <c r="C310" s="240"/>
      <c r="D310" s="240"/>
      <c r="E310" s="236"/>
      <c r="F310" s="327" t="s">
        <v>186</v>
      </c>
      <c r="G310" s="238">
        <f>IF(ISERROR(G309/SQRT(2)), "-", G309/SQRT(2))</f>
        <v>0.13095800853708836</v>
      </c>
      <c r="H310" s="238">
        <f t="shared" ref="H310:AN310" si="262">IF(ISERROR(H309/SQRT(2)), "-", H309/SQRT(2))</f>
        <v>5.2427664453034684</v>
      </c>
      <c r="I310" s="238">
        <f t="shared" si="262"/>
        <v>0.85941840799461611</v>
      </c>
      <c r="J310" s="238">
        <f t="shared" si="262"/>
        <v>0.1670828137980285</v>
      </c>
      <c r="K310" s="238">
        <f t="shared" si="262"/>
        <v>6.0964470527239599E-2</v>
      </c>
      <c r="L310" s="238">
        <f t="shared" si="262"/>
        <v>3.2403703492039297E-2</v>
      </c>
      <c r="M310" s="238">
        <f t="shared" si="262"/>
        <v>1.2576432986608987</v>
      </c>
      <c r="N310" s="238">
        <f t="shared" si="262"/>
        <v>0.50857644459805718</v>
      </c>
      <c r="O310" s="238">
        <f t="shared" si="262"/>
        <v>0.10801234497346353</v>
      </c>
      <c r="P310" s="238">
        <f t="shared" si="262"/>
        <v>9.5131487952202165E-2</v>
      </c>
      <c r="Q310" s="238">
        <f t="shared" si="262"/>
        <v>8.8317608663278452E-2</v>
      </c>
      <c r="R310" s="238">
        <f t="shared" si="262"/>
        <v>4.2622372841814735E-2</v>
      </c>
      <c r="S310" s="238">
        <f t="shared" si="262"/>
        <v>9.1195760135363166E-2</v>
      </c>
      <c r="T310" s="238">
        <f t="shared" si="262"/>
        <v>4.0824829046386332E-3</v>
      </c>
      <c r="U310" s="238">
        <f t="shared" si="262"/>
        <v>0</v>
      </c>
      <c r="V310" s="238">
        <f t="shared" si="262"/>
        <v>7.071067811865471E-3</v>
      </c>
      <c r="W310" s="238">
        <f t="shared" si="262"/>
        <v>0.52569002273202792</v>
      </c>
      <c r="X310" s="238">
        <f t="shared" si="262"/>
        <v>1.4394964397316143</v>
      </c>
      <c r="Y310" s="238">
        <f t="shared" si="262"/>
        <v>0.15400216448695181</v>
      </c>
      <c r="Z310" s="238">
        <f t="shared" si="262"/>
        <v>0.55652193727351529</v>
      </c>
      <c r="AA310" s="238">
        <f t="shared" si="262"/>
        <v>0.1015709932346173</v>
      </c>
      <c r="AB310" s="238">
        <f t="shared" si="262"/>
        <v>2.2730302828309727E-2</v>
      </c>
      <c r="AC310" s="238">
        <f t="shared" si="262"/>
        <v>8.4360338232291804E-2</v>
      </c>
      <c r="AD310" s="238">
        <f t="shared" si="262"/>
        <v>8.164965809277256E-3</v>
      </c>
      <c r="AE310" s="238">
        <f t="shared" si="262"/>
        <v>4.7081489639418453E-2</v>
      </c>
      <c r="AF310" s="238">
        <f t="shared" si="262"/>
        <v>7.0710678118654745E-3</v>
      </c>
      <c r="AG310" s="238">
        <f t="shared" si="262"/>
        <v>1.8708286933869694E-2</v>
      </c>
      <c r="AH310" s="238" t="str">
        <f t="shared" si="262"/>
        <v>-</v>
      </c>
      <c r="AI310" s="238">
        <f t="shared" si="262"/>
        <v>1.0801234497346421E-2</v>
      </c>
      <c r="AJ310" s="238" t="str">
        <f t="shared" si="262"/>
        <v>-</v>
      </c>
      <c r="AK310" s="238">
        <f t="shared" si="262"/>
        <v>4.0824829046386332E-3</v>
      </c>
      <c r="AL310" s="238">
        <f t="shared" si="262"/>
        <v>4.0824829046386332E-3</v>
      </c>
      <c r="AM310" s="238">
        <f t="shared" si="262"/>
        <v>0</v>
      </c>
      <c r="AN310" s="279">
        <f t="shared" si="262"/>
        <v>6.7206150512186522E-2</v>
      </c>
      <c r="AO310" s="297"/>
      <c r="AP310" s="238">
        <f t="shared" ref="AP310:BB310" si="263">IF(ISERROR(AP309/SQRT(2)), "-", AP309/SQRT(2))</f>
        <v>0.26928918780126754</v>
      </c>
      <c r="AQ310" s="238">
        <f t="shared" si="263"/>
        <v>21.634387365180174</v>
      </c>
      <c r="AR310" s="238">
        <f t="shared" si="263"/>
        <v>1.2247448713915901E-2</v>
      </c>
      <c r="AS310" s="238">
        <f t="shared" si="263"/>
        <v>4.4158804331639254E-2</v>
      </c>
      <c r="AT310" s="238">
        <f t="shared" si="263"/>
        <v>0.20908530954294113</v>
      </c>
      <c r="AU310" s="238">
        <f t="shared" si="263"/>
        <v>2.5526489509265984</v>
      </c>
      <c r="AV310" s="238">
        <f t="shared" si="263"/>
        <v>63.099022179428424</v>
      </c>
      <c r="AW310" s="238">
        <f t="shared" si="263"/>
        <v>0.15400216448695353</v>
      </c>
      <c r="AX310" s="238">
        <f t="shared" si="263"/>
        <v>8.5448142168217984</v>
      </c>
      <c r="AY310" s="238">
        <f t="shared" si="263"/>
        <v>1.0823662349993537</v>
      </c>
      <c r="AZ310" s="238">
        <f t="shared" si="263"/>
        <v>4.2821275864535639</v>
      </c>
      <c r="BA310" s="238">
        <f t="shared" si="263"/>
        <v>3.8622165483911788</v>
      </c>
      <c r="BB310" s="279">
        <f t="shared" si="263"/>
        <v>46.385963394112999</v>
      </c>
    </row>
    <row r="311" spans="1:54" s="235" customFormat="1">
      <c r="A311" s="240"/>
      <c r="B311" s="240"/>
      <c r="C311" s="240"/>
      <c r="D311" s="240"/>
      <c r="E311" s="236"/>
      <c r="F311" s="322"/>
      <c r="G311" s="238"/>
      <c r="H311" s="238"/>
      <c r="I311" s="238"/>
      <c r="J311" s="238"/>
      <c r="K311" s="238"/>
      <c r="L311" s="238"/>
      <c r="M311" s="238"/>
      <c r="N311" s="238"/>
      <c r="O311" s="238"/>
      <c r="P311" s="238"/>
      <c r="Q311" s="238"/>
      <c r="R311" s="238"/>
      <c r="S311" s="238"/>
      <c r="T311" s="238"/>
      <c r="U311" s="238"/>
      <c r="V311" s="238"/>
      <c r="W311" s="238"/>
      <c r="X311" s="238"/>
      <c r="Y311" s="238"/>
      <c r="Z311" s="238"/>
      <c r="AA311" s="238"/>
      <c r="AB311" s="238"/>
      <c r="AC311" s="238"/>
      <c r="AD311" s="238"/>
      <c r="AE311" s="238"/>
      <c r="AF311" s="238"/>
      <c r="AG311" s="238"/>
      <c r="AH311" s="238"/>
      <c r="AI311" s="238"/>
      <c r="AJ311" s="238"/>
      <c r="AK311" s="238"/>
      <c r="AL311" s="238"/>
      <c r="AM311" s="238"/>
      <c r="AN311" s="279"/>
      <c r="AO311" s="295"/>
      <c r="AP311" s="238"/>
      <c r="AQ311" s="238"/>
      <c r="AR311" s="238"/>
      <c r="AS311" s="238"/>
      <c r="AT311" s="238"/>
      <c r="AU311" s="238"/>
      <c r="AV311" s="238"/>
      <c r="AW311" s="238"/>
      <c r="AX311" s="238"/>
      <c r="AY311" s="238"/>
      <c r="AZ311" s="238"/>
      <c r="BA311" s="238"/>
      <c r="BB311" s="279"/>
    </row>
    <row r="312" spans="1:54" s="235" customFormat="1">
      <c r="A312" s="240" t="s">
        <v>279</v>
      </c>
      <c r="B312" s="240">
        <v>4</v>
      </c>
      <c r="C312" s="240">
        <v>1</v>
      </c>
      <c r="D312" s="240">
        <v>5</v>
      </c>
      <c r="E312" s="236" t="s">
        <v>394</v>
      </c>
      <c r="F312" s="322" t="s">
        <v>407</v>
      </c>
      <c r="G312" s="238">
        <v>1.05</v>
      </c>
      <c r="H312" s="238">
        <v>125.99</v>
      </c>
      <c r="I312" s="238">
        <v>1.56</v>
      </c>
      <c r="J312" s="238">
        <v>0.33</v>
      </c>
      <c r="K312" s="238">
        <v>0.33</v>
      </c>
      <c r="L312" s="238">
        <v>0.35</v>
      </c>
      <c r="M312" s="238">
        <v>5.72</v>
      </c>
      <c r="N312" s="238">
        <v>11.76</v>
      </c>
      <c r="O312" s="238">
        <v>1.61</v>
      </c>
      <c r="P312" s="238">
        <v>1.88</v>
      </c>
      <c r="Q312" s="238">
        <v>3.06</v>
      </c>
      <c r="R312" s="238">
        <v>0.54</v>
      </c>
      <c r="S312" s="238">
        <v>0.48</v>
      </c>
      <c r="T312" s="238">
        <v>0.22</v>
      </c>
      <c r="U312" s="238">
        <v>0.26</v>
      </c>
      <c r="V312" s="238">
        <v>0.2</v>
      </c>
      <c r="W312" s="238">
        <v>8.51</v>
      </c>
      <c r="X312" s="238">
        <v>20.149999999999999</v>
      </c>
      <c r="Y312" s="238">
        <v>2.2000000000000002</v>
      </c>
      <c r="Z312" s="238">
        <v>8.82</v>
      </c>
      <c r="AA312" s="238">
        <v>1.64</v>
      </c>
      <c r="AB312" s="238">
        <v>0.27</v>
      </c>
      <c r="AC312" s="238">
        <v>1.49</v>
      </c>
      <c r="AD312" s="238">
        <v>0.27</v>
      </c>
      <c r="AE312" s="238">
        <v>0.97</v>
      </c>
      <c r="AF312" s="238">
        <v>7.0000000000000007E-2</v>
      </c>
      <c r="AG312" s="238">
        <v>0.33</v>
      </c>
      <c r="AH312" s="238" t="s">
        <v>188</v>
      </c>
      <c r="AI312" s="238">
        <v>0.17</v>
      </c>
      <c r="AJ312" s="238" t="s">
        <v>188</v>
      </c>
      <c r="AK312" s="238">
        <v>0.25</v>
      </c>
      <c r="AL312" s="238">
        <v>0.33</v>
      </c>
      <c r="AM312" s="238">
        <v>0.23</v>
      </c>
      <c r="AN312" s="279">
        <v>0.46</v>
      </c>
      <c r="AO312" s="295"/>
      <c r="AP312" s="238">
        <v>1.75</v>
      </c>
      <c r="AQ312" s="238">
        <v>525.47</v>
      </c>
      <c r="AR312" s="238">
        <v>0.3</v>
      </c>
      <c r="AS312" s="238">
        <v>0.69</v>
      </c>
      <c r="AT312" s="238">
        <v>2.69</v>
      </c>
      <c r="AU312" s="238">
        <v>103</v>
      </c>
      <c r="AV312" s="238">
        <v>286.33</v>
      </c>
      <c r="AW312" s="238">
        <v>2.96</v>
      </c>
      <c r="AX312" s="238">
        <v>134.96</v>
      </c>
      <c r="AY312" s="238">
        <v>54.13</v>
      </c>
      <c r="AZ312" s="238">
        <v>27.22</v>
      </c>
      <c r="BA312" s="238">
        <v>19.79</v>
      </c>
      <c r="BB312" s="279">
        <v>312.52</v>
      </c>
    </row>
    <row r="313" spans="1:54" s="235" customFormat="1">
      <c r="A313" s="240" t="s">
        <v>279</v>
      </c>
      <c r="B313" s="240">
        <v>4</v>
      </c>
      <c r="C313" s="240">
        <v>2</v>
      </c>
      <c r="D313" s="240">
        <v>5</v>
      </c>
      <c r="E313" s="236" t="s">
        <v>394</v>
      </c>
      <c r="F313" s="322" t="s">
        <v>408</v>
      </c>
      <c r="G313" s="238">
        <v>1.21</v>
      </c>
      <c r="H313" s="238">
        <v>147.83000000000001</v>
      </c>
      <c r="I313" s="238">
        <v>1.86</v>
      </c>
      <c r="J313" s="238">
        <v>0.5</v>
      </c>
      <c r="K313" s="238">
        <v>0.46</v>
      </c>
      <c r="L313" s="238">
        <v>0.49</v>
      </c>
      <c r="M313" s="238">
        <v>7.16</v>
      </c>
      <c r="N313" s="238">
        <v>13.92</v>
      </c>
      <c r="O313" s="238">
        <v>1.89</v>
      </c>
      <c r="P313" s="238">
        <v>2.16</v>
      </c>
      <c r="Q313" s="238">
        <v>3.66</v>
      </c>
      <c r="R313" s="238">
        <v>0.53</v>
      </c>
      <c r="S313" s="238">
        <v>0.48</v>
      </c>
      <c r="T313" s="238">
        <v>0.22</v>
      </c>
      <c r="U313" s="238">
        <v>0.26</v>
      </c>
      <c r="V313" s="238">
        <v>0.2</v>
      </c>
      <c r="W313" s="238">
        <v>10.039999999999999</v>
      </c>
      <c r="X313" s="238">
        <v>23.44</v>
      </c>
      <c r="Y313" s="238">
        <v>2.63</v>
      </c>
      <c r="Z313" s="238">
        <v>10.45</v>
      </c>
      <c r="AA313" s="238">
        <v>1.94</v>
      </c>
      <c r="AB313" s="238">
        <v>0.34</v>
      </c>
      <c r="AC313" s="238">
        <v>1.78</v>
      </c>
      <c r="AD313" s="238">
        <v>0.3</v>
      </c>
      <c r="AE313" s="238">
        <v>1.18</v>
      </c>
      <c r="AF313" s="238">
        <v>0.11</v>
      </c>
      <c r="AG313" s="238">
        <v>0.42</v>
      </c>
      <c r="AH313" s="238" t="s">
        <v>188</v>
      </c>
      <c r="AI313" s="238">
        <v>0.24</v>
      </c>
      <c r="AJ313" s="238">
        <v>0</v>
      </c>
      <c r="AK313" s="238">
        <v>0.25</v>
      </c>
      <c r="AL313" s="238">
        <v>0.33</v>
      </c>
      <c r="AM313" s="238">
        <v>0.22</v>
      </c>
      <c r="AN313" s="279">
        <v>0.59</v>
      </c>
      <c r="AO313" s="295"/>
      <c r="AP313" s="238">
        <v>2.35</v>
      </c>
      <c r="AQ313" s="238">
        <v>648.77</v>
      </c>
      <c r="AR313" s="238">
        <v>0.33</v>
      </c>
      <c r="AS313" s="238">
        <v>0.83</v>
      </c>
      <c r="AT313" s="238">
        <v>3.01</v>
      </c>
      <c r="AU313" s="238">
        <v>121.43</v>
      </c>
      <c r="AV313" s="238">
        <v>360.85</v>
      </c>
      <c r="AW313" s="238">
        <v>4.2300000000000004</v>
      </c>
      <c r="AX313" s="238">
        <v>156.01</v>
      </c>
      <c r="AY313" s="238">
        <v>63.51</v>
      </c>
      <c r="AZ313" s="238">
        <v>42.72</v>
      </c>
      <c r="BA313" s="238">
        <v>25.56</v>
      </c>
      <c r="BB313" s="279">
        <v>376.19</v>
      </c>
    </row>
    <row r="314" spans="1:54" s="241" customFormat="1">
      <c r="A314" s="243" t="s">
        <v>279</v>
      </c>
      <c r="B314" s="243">
        <v>4</v>
      </c>
      <c r="C314" s="243">
        <v>3</v>
      </c>
      <c r="D314" s="243">
        <v>5</v>
      </c>
      <c r="E314" s="242" t="s">
        <v>394</v>
      </c>
      <c r="F314" s="324" t="s">
        <v>409</v>
      </c>
      <c r="G314" s="244">
        <v>1.0900000000000001</v>
      </c>
      <c r="H314" s="244">
        <v>138.69</v>
      </c>
      <c r="I314" s="244">
        <v>1.5</v>
      </c>
      <c r="J314" s="244">
        <v>0.34</v>
      </c>
      <c r="K314" s="244">
        <v>0.43</v>
      </c>
      <c r="L314" s="244">
        <v>0.49</v>
      </c>
      <c r="M314" s="244">
        <v>6.7</v>
      </c>
      <c r="N314" s="244">
        <v>12.99</v>
      </c>
      <c r="O314" s="244">
        <v>1.7</v>
      </c>
      <c r="P314" s="244">
        <v>1.98</v>
      </c>
      <c r="Q314" s="244">
        <v>3.42</v>
      </c>
      <c r="R314" s="244">
        <v>0.57999999999999996</v>
      </c>
      <c r="S314" s="244">
        <v>0.35</v>
      </c>
      <c r="T314" s="244">
        <v>0.22</v>
      </c>
      <c r="U314" s="244">
        <v>0.26</v>
      </c>
      <c r="V314" s="244">
        <v>0.2</v>
      </c>
      <c r="W314" s="244">
        <v>9.2100000000000009</v>
      </c>
      <c r="X314" s="244">
        <v>20.78</v>
      </c>
      <c r="Y314" s="244">
        <v>2.38</v>
      </c>
      <c r="Z314" s="244">
        <v>9.4700000000000006</v>
      </c>
      <c r="AA314" s="244">
        <v>1.78</v>
      </c>
      <c r="AB314" s="244">
        <v>0.3</v>
      </c>
      <c r="AC314" s="244">
        <v>1.63</v>
      </c>
      <c r="AD314" s="244">
        <v>0.28999999999999998</v>
      </c>
      <c r="AE314" s="244">
        <v>1.0900000000000001</v>
      </c>
      <c r="AF314" s="244">
        <v>0.09</v>
      </c>
      <c r="AG314" s="244">
        <v>0.38</v>
      </c>
      <c r="AH314" s="244" t="s">
        <v>188</v>
      </c>
      <c r="AI314" s="244">
        <v>0.22</v>
      </c>
      <c r="AJ314" s="244">
        <v>0</v>
      </c>
      <c r="AK314" s="244">
        <v>0.25</v>
      </c>
      <c r="AL314" s="244">
        <v>0.33</v>
      </c>
      <c r="AM314" s="244">
        <v>0.23</v>
      </c>
      <c r="AN314" s="338">
        <v>0.54</v>
      </c>
      <c r="AO314" s="325"/>
      <c r="AP314" s="244">
        <v>2.95</v>
      </c>
      <c r="AQ314" s="244">
        <v>603.41</v>
      </c>
      <c r="AR314" s="244">
        <v>0.3</v>
      </c>
      <c r="AS314" s="244">
        <v>0.78</v>
      </c>
      <c r="AT314" s="244">
        <v>2.8</v>
      </c>
      <c r="AU314" s="244">
        <v>110.96</v>
      </c>
      <c r="AV314" s="244">
        <v>337.36</v>
      </c>
      <c r="AW314" s="244">
        <v>3.82</v>
      </c>
      <c r="AX314" s="244">
        <v>148.75</v>
      </c>
      <c r="AY314" s="244">
        <v>60.96</v>
      </c>
      <c r="AZ314" s="244">
        <v>36.130000000000003</v>
      </c>
      <c r="BA314" s="244">
        <v>25.96</v>
      </c>
      <c r="BB314" s="338">
        <v>343.92</v>
      </c>
    </row>
    <row r="315" spans="1:54" s="235" customFormat="1">
      <c r="A315" s="240"/>
      <c r="B315" s="240"/>
      <c r="C315" s="240"/>
      <c r="D315" s="240"/>
      <c r="E315" s="236"/>
      <c r="F315" s="326" t="s">
        <v>183</v>
      </c>
      <c r="G315" s="245">
        <f>IF(ISERROR(AVERAGE(G312:G314)), "DL", AVERAGE(G312:G314))</f>
        <v>1.1166666666666665</v>
      </c>
      <c r="H315" s="245">
        <f t="shared" ref="H315:AN315" si="264">IF(ISERROR(AVERAGE(H312:H314)), "DL", AVERAGE(H312:H314))</f>
        <v>137.50333333333333</v>
      </c>
      <c r="I315" s="245">
        <f t="shared" si="264"/>
        <v>1.64</v>
      </c>
      <c r="J315" s="245">
        <f t="shared" si="264"/>
        <v>0.39000000000000007</v>
      </c>
      <c r="K315" s="245">
        <f t="shared" si="264"/>
        <v>0.40666666666666668</v>
      </c>
      <c r="L315" s="245">
        <f t="shared" si="264"/>
        <v>0.44333333333333336</v>
      </c>
      <c r="M315" s="245">
        <f t="shared" si="264"/>
        <v>6.5266666666666664</v>
      </c>
      <c r="N315" s="245">
        <f t="shared" si="264"/>
        <v>12.89</v>
      </c>
      <c r="O315" s="245">
        <f t="shared" si="264"/>
        <v>1.7333333333333334</v>
      </c>
      <c r="P315" s="245">
        <f t="shared" si="264"/>
        <v>2.0066666666666664</v>
      </c>
      <c r="Q315" s="245">
        <f t="shared" si="264"/>
        <v>3.3800000000000003</v>
      </c>
      <c r="R315" s="245">
        <f t="shared" si="264"/>
        <v>0.54999999999999993</v>
      </c>
      <c r="S315" s="245">
        <f t="shared" si="264"/>
        <v>0.4366666666666667</v>
      </c>
      <c r="T315" s="245">
        <f t="shared" si="264"/>
        <v>0.22</v>
      </c>
      <c r="U315" s="245">
        <f t="shared" si="264"/>
        <v>0.26</v>
      </c>
      <c r="V315" s="245">
        <f t="shared" si="264"/>
        <v>0.20000000000000004</v>
      </c>
      <c r="W315" s="245">
        <f t="shared" si="264"/>
        <v>9.2533333333333321</v>
      </c>
      <c r="X315" s="245">
        <f t="shared" si="264"/>
        <v>21.456666666666667</v>
      </c>
      <c r="Y315" s="245">
        <f t="shared" si="264"/>
        <v>2.4033333333333333</v>
      </c>
      <c r="Z315" s="245">
        <f t="shared" si="264"/>
        <v>9.58</v>
      </c>
      <c r="AA315" s="245">
        <f t="shared" si="264"/>
        <v>1.7866666666666668</v>
      </c>
      <c r="AB315" s="245">
        <f t="shared" si="264"/>
        <v>0.3033333333333334</v>
      </c>
      <c r="AC315" s="245">
        <f t="shared" si="264"/>
        <v>1.6333333333333335</v>
      </c>
      <c r="AD315" s="245">
        <f t="shared" si="264"/>
        <v>0.28666666666666668</v>
      </c>
      <c r="AE315" s="245">
        <f t="shared" si="264"/>
        <v>1.08</v>
      </c>
      <c r="AF315" s="245">
        <f t="shared" si="264"/>
        <v>9.0000000000000011E-2</v>
      </c>
      <c r="AG315" s="245">
        <f t="shared" si="264"/>
        <v>0.37666666666666665</v>
      </c>
      <c r="AH315" s="245" t="str">
        <f t="shared" si="264"/>
        <v>DL</v>
      </c>
      <c r="AI315" s="245">
        <f t="shared" si="264"/>
        <v>0.21</v>
      </c>
      <c r="AJ315" s="245">
        <f t="shared" si="264"/>
        <v>0</v>
      </c>
      <c r="AK315" s="245">
        <f t="shared" si="264"/>
        <v>0.25</v>
      </c>
      <c r="AL315" s="245">
        <f t="shared" si="264"/>
        <v>0.33</v>
      </c>
      <c r="AM315" s="245">
        <f t="shared" si="264"/>
        <v>0.22666666666666668</v>
      </c>
      <c r="AN315" s="278">
        <f t="shared" si="264"/>
        <v>0.53</v>
      </c>
      <c r="AO315" s="296"/>
      <c r="AP315" s="245">
        <f t="shared" ref="AP315:BB315" si="265">IF(ISERROR(AVERAGE(AP312:AP314)), "DL", AVERAGE(AP312:AP314))</f>
        <v>2.35</v>
      </c>
      <c r="AQ315" s="245">
        <f t="shared" si="265"/>
        <v>592.55000000000007</v>
      </c>
      <c r="AR315" s="245">
        <f t="shared" si="265"/>
        <v>0.31</v>
      </c>
      <c r="AS315" s="245">
        <f t="shared" si="265"/>
        <v>0.76666666666666661</v>
      </c>
      <c r="AT315" s="245">
        <f t="shared" si="265"/>
        <v>2.8333333333333335</v>
      </c>
      <c r="AU315" s="245">
        <f t="shared" si="265"/>
        <v>111.79666666666667</v>
      </c>
      <c r="AV315" s="245">
        <f t="shared" si="265"/>
        <v>328.18</v>
      </c>
      <c r="AW315" s="245">
        <f t="shared" si="265"/>
        <v>3.67</v>
      </c>
      <c r="AX315" s="245">
        <f t="shared" si="265"/>
        <v>146.57333333333335</v>
      </c>
      <c r="AY315" s="245">
        <f t="shared" si="265"/>
        <v>59.533333333333331</v>
      </c>
      <c r="AZ315" s="245">
        <f t="shared" si="265"/>
        <v>35.356666666666662</v>
      </c>
      <c r="BA315" s="245">
        <f t="shared" si="265"/>
        <v>23.77</v>
      </c>
      <c r="BB315" s="278">
        <f t="shared" si="265"/>
        <v>344.21000000000004</v>
      </c>
    </row>
    <row r="316" spans="1:54" s="235" customFormat="1">
      <c r="A316" s="240"/>
      <c r="B316" s="240"/>
      <c r="C316" s="240"/>
      <c r="D316" s="240"/>
      <c r="E316" s="236"/>
      <c r="F316" s="327" t="s">
        <v>184</v>
      </c>
      <c r="G316" s="238">
        <f>IF(ISERROR(STDEV(G312:G314)), "-", STDEV(G312:G314))</f>
        <v>8.3266639978645252E-2</v>
      </c>
      <c r="H316" s="238">
        <f t="shared" ref="H316:AN316" si="266">IF(ISERROR(STDEV(H312:H314)), "-", STDEV(H312:H314))</f>
        <v>10.968251151999279</v>
      </c>
      <c r="I316" s="238">
        <f t="shared" si="266"/>
        <v>0.19287301521985914</v>
      </c>
      <c r="J316" s="238">
        <f t="shared" si="266"/>
        <v>9.5393920141694261E-2</v>
      </c>
      <c r="K316" s="238">
        <f t="shared" si="266"/>
        <v>6.8068592855540372E-2</v>
      </c>
      <c r="L316" s="238">
        <f t="shared" si="266"/>
        <v>8.0829037686547617E-2</v>
      </c>
      <c r="M316" s="238">
        <f t="shared" si="266"/>
        <v>0.735481701562543</v>
      </c>
      <c r="N316" s="238">
        <f t="shared" si="266"/>
        <v>1.0834666584625483</v>
      </c>
      <c r="O316" s="238">
        <f t="shared" si="266"/>
        <v>0.14294521094927704</v>
      </c>
      <c r="P316" s="238">
        <f t="shared" si="266"/>
        <v>0.14189197769195189</v>
      </c>
      <c r="Q316" s="238">
        <f t="shared" si="266"/>
        <v>0.30199337741083004</v>
      </c>
      <c r="R316" s="238">
        <f t="shared" si="266"/>
        <v>2.6457513110645866E-2</v>
      </c>
      <c r="S316" s="238">
        <f t="shared" si="266"/>
        <v>7.505553499465091E-2</v>
      </c>
      <c r="T316" s="238">
        <f t="shared" si="266"/>
        <v>0</v>
      </c>
      <c r="U316" s="238">
        <f t="shared" si="266"/>
        <v>0</v>
      </c>
      <c r="V316" s="238">
        <f t="shared" si="266"/>
        <v>3.3993498887762956E-17</v>
      </c>
      <c r="W316" s="238">
        <f t="shared" si="266"/>
        <v>0.76591992618898019</v>
      </c>
      <c r="X316" s="238">
        <f t="shared" si="266"/>
        <v>1.7462626759263156</v>
      </c>
      <c r="Y316" s="238">
        <f t="shared" si="266"/>
        <v>0.21594752448994009</v>
      </c>
      <c r="Z316" s="238">
        <f t="shared" si="266"/>
        <v>0.82054859697643689</v>
      </c>
      <c r="AA316" s="238">
        <f t="shared" si="266"/>
        <v>0.15011106998930271</v>
      </c>
      <c r="AB316" s="238">
        <f t="shared" si="266"/>
        <v>3.5118845842842465E-2</v>
      </c>
      <c r="AC316" s="238">
        <f t="shared" si="266"/>
        <v>0.14502873278538062</v>
      </c>
      <c r="AD316" s="238">
        <f t="shared" si="266"/>
        <v>1.5275252316519449E-2</v>
      </c>
      <c r="AE316" s="238">
        <f t="shared" si="266"/>
        <v>0.10535653752852737</v>
      </c>
      <c r="AF316" s="238">
        <f t="shared" si="266"/>
        <v>1.9999999999999983E-2</v>
      </c>
      <c r="AG316" s="238">
        <f t="shared" si="266"/>
        <v>4.5092497528228928E-2</v>
      </c>
      <c r="AH316" s="238" t="str">
        <f t="shared" si="266"/>
        <v>-</v>
      </c>
      <c r="AI316" s="238">
        <f t="shared" si="266"/>
        <v>3.6055512754640022E-2</v>
      </c>
      <c r="AJ316" s="238">
        <f t="shared" si="266"/>
        <v>0</v>
      </c>
      <c r="AK316" s="238">
        <f t="shared" si="266"/>
        <v>0</v>
      </c>
      <c r="AL316" s="238">
        <f t="shared" si="266"/>
        <v>0</v>
      </c>
      <c r="AM316" s="238">
        <f t="shared" si="266"/>
        <v>5.7735026918962632E-3</v>
      </c>
      <c r="AN316" s="279">
        <f t="shared" si="266"/>
        <v>6.5574385243019354E-2</v>
      </c>
      <c r="AO316" s="297"/>
      <c r="AP316" s="238">
        <f t="shared" ref="AP316:BB316" si="267">IF(ISERROR(STDEV(AP312:AP314)), "-", STDEV(AP312:AP314))</f>
        <v>0.60000000000000098</v>
      </c>
      <c r="AQ316" s="238">
        <f t="shared" si="267"/>
        <v>62.363268034957862</v>
      </c>
      <c r="AR316" s="238">
        <f t="shared" si="267"/>
        <v>1.7320508075688787E-2</v>
      </c>
      <c r="AS316" s="238">
        <f t="shared" si="267"/>
        <v>7.0945988845975888E-2</v>
      </c>
      <c r="AT316" s="238">
        <f t="shared" si="267"/>
        <v>0.16258331197676257</v>
      </c>
      <c r="AU316" s="238">
        <f t="shared" si="267"/>
        <v>9.2434427208336931</v>
      </c>
      <c r="AV316" s="238">
        <f t="shared" si="267"/>
        <v>38.09871257667379</v>
      </c>
      <c r="AW316" s="238">
        <f t="shared" si="267"/>
        <v>0.64815121692395328</v>
      </c>
      <c r="AX316" s="238">
        <f t="shared" si="267"/>
        <v>10.692475547474174</v>
      </c>
      <c r="AY316" s="238">
        <f t="shared" si="267"/>
        <v>4.8500137456849863</v>
      </c>
      <c r="AZ316" s="238">
        <f t="shared" si="267"/>
        <v>7.7788838102476934</v>
      </c>
      <c r="BA316" s="238">
        <f t="shared" si="267"/>
        <v>3.4525787463865321</v>
      </c>
      <c r="BB316" s="279">
        <f t="shared" si="267"/>
        <v>31.835990639526212</v>
      </c>
    </row>
    <row r="317" spans="1:54" s="235" customFormat="1">
      <c r="A317" s="240"/>
      <c r="B317" s="240"/>
      <c r="C317" s="240"/>
      <c r="D317" s="240"/>
      <c r="E317" s="236"/>
      <c r="F317" s="327" t="s">
        <v>186</v>
      </c>
      <c r="G317" s="238">
        <f>IF(ISERROR(G316/SQRT(2)), "-", G316/SQRT(2))</f>
        <v>5.8878405775518936E-2</v>
      </c>
      <c r="H317" s="238">
        <f t="shared" ref="H317:AN317" si="268">IF(ISERROR(H316/SQRT(2)), "-", H316/SQRT(2))</f>
        <v>7.7557247673358516</v>
      </c>
      <c r="I317" s="238">
        <f t="shared" si="268"/>
        <v>0.13638181696985857</v>
      </c>
      <c r="J317" s="238">
        <f t="shared" si="268"/>
        <v>6.7453687816159985E-2</v>
      </c>
      <c r="K317" s="238">
        <f t="shared" si="268"/>
        <v>4.8131763593978777E-2</v>
      </c>
      <c r="L317" s="238">
        <f t="shared" si="268"/>
        <v>5.7154760664940824E-2</v>
      </c>
      <c r="M317" s="238">
        <f t="shared" si="268"/>
        <v>0.52006409861349467</v>
      </c>
      <c r="N317" s="238">
        <f t="shared" si="268"/>
        <v>0.76612662138839693</v>
      </c>
      <c r="O317" s="238">
        <f t="shared" si="268"/>
        <v>0.10107752800037531</v>
      </c>
      <c r="P317" s="238">
        <f t="shared" si="268"/>
        <v>0.1003327796219495</v>
      </c>
      <c r="Q317" s="238">
        <f t="shared" si="268"/>
        <v>0.21354156504062624</v>
      </c>
      <c r="R317" s="238">
        <f t="shared" si="268"/>
        <v>1.8708286933869677E-2</v>
      </c>
      <c r="S317" s="238">
        <f t="shared" si="268"/>
        <v>5.3072277760301878E-2</v>
      </c>
      <c r="T317" s="238">
        <f t="shared" si="268"/>
        <v>0</v>
      </c>
      <c r="U317" s="238">
        <f t="shared" si="268"/>
        <v>0</v>
      </c>
      <c r="V317" s="238">
        <f t="shared" si="268"/>
        <v>2.4037033579794545E-17</v>
      </c>
      <c r="W317" s="238">
        <f t="shared" si="268"/>
        <v>0.54158717365412778</v>
      </c>
      <c r="X317" s="238">
        <f t="shared" si="268"/>
        <v>1.234794179880464</v>
      </c>
      <c r="Y317" s="238">
        <f t="shared" si="268"/>
        <v>0.15269795894728466</v>
      </c>
      <c r="Z317" s="238">
        <f t="shared" si="268"/>
        <v>0.58021547721514588</v>
      </c>
      <c r="AA317" s="238">
        <f t="shared" si="268"/>
        <v>0.10614455552060438</v>
      </c>
      <c r="AB317" s="238">
        <f t="shared" si="268"/>
        <v>2.48327740429189E-2</v>
      </c>
      <c r="AC317" s="238">
        <f t="shared" si="268"/>
        <v>0.1025508004194344</v>
      </c>
      <c r="AD317" s="238">
        <f t="shared" si="268"/>
        <v>1.0801234497346421E-2</v>
      </c>
      <c r="AE317" s="238">
        <f t="shared" si="268"/>
        <v>7.4498322128756678E-2</v>
      </c>
      <c r="AF317" s="238">
        <f t="shared" si="268"/>
        <v>1.4142135623730937E-2</v>
      </c>
      <c r="AG317" s="238">
        <f t="shared" si="268"/>
        <v>3.1885210782848304E-2</v>
      </c>
      <c r="AH317" s="238" t="str">
        <f t="shared" si="268"/>
        <v>-</v>
      </c>
      <c r="AI317" s="238">
        <f t="shared" si="268"/>
        <v>2.5495097567964014E-2</v>
      </c>
      <c r="AJ317" s="238">
        <f t="shared" si="268"/>
        <v>0</v>
      </c>
      <c r="AK317" s="238">
        <f t="shared" si="268"/>
        <v>0</v>
      </c>
      <c r="AL317" s="238">
        <f t="shared" si="268"/>
        <v>0</v>
      </c>
      <c r="AM317" s="238">
        <f t="shared" si="268"/>
        <v>4.0824829046386341E-3</v>
      </c>
      <c r="AN317" s="279">
        <f t="shared" si="268"/>
        <v>4.6368092477478057E-2</v>
      </c>
      <c r="AO317" s="297"/>
      <c r="AP317" s="238">
        <f t="shared" ref="AP317:BB317" si="269">IF(ISERROR(AP316/SQRT(2)), "-", AP316/SQRT(2))</f>
        <v>0.42426406871192918</v>
      </c>
      <c r="AQ317" s="238">
        <f t="shared" si="269"/>
        <v>44.097489724472958</v>
      </c>
      <c r="AR317" s="238">
        <f t="shared" si="269"/>
        <v>1.22474487139159E-2</v>
      </c>
      <c r="AS317" s="238">
        <f t="shared" si="269"/>
        <v>5.016638981097471E-2</v>
      </c>
      <c r="AT317" s="238">
        <f t="shared" si="269"/>
        <v>0.11496376240653683</v>
      </c>
      <c r="AU317" s="238">
        <f t="shared" si="269"/>
        <v>6.5361010294109354</v>
      </c>
      <c r="AV317" s="238">
        <f t="shared" si="269"/>
        <v>26.939858017443239</v>
      </c>
      <c r="AW317" s="238">
        <f t="shared" si="269"/>
        <v>0.45831212072124028</v>
      </c>
      <c r="AX317" s="238">
        <f t="shared" si="269"/>
        <v>7.5607219672903305</v>
      </c>
      <c r="AY317" s="238">
        <f t="shared" si="269"/>
        <v>3.4294776084218213</v>
      </c>
      <c r="AZ317" s="238">
        <f t="shared" si="269"/>
        <v>5.5005014922883921</v>
      </c>
      <c r="BA317" s="238">
        <f t="shared" si="269"/>
        <v>2.441341844150466</v>
      </c>
      <c r="BB317" s="279">
        <f t="shared" si="269"/>
        <v>22.511444867000435</v>
      </c>
    </row>
    <row r="318" spans="1:54" s="235" customFormat="1">
      <c r="A318" s="240"/>
      <c r="B318" s="240"/>
      <c r="C318" s="240"/>
      <c r="D318" s="240"/>
      <c r="E318" s="236"/>
      <c r="F318" s="322"/>
      <c r="G318" s="238"/>
      <c r="H318" s="238"/>
      <c r="I318" s="238"/>
      <c r="J318" s="238"/>
      <c r="K318" s="238"/>
      <c r="L318" s="238"/>
      <c r="M318" s="238"/>
      <c r="N318" s="238"/>
      <c r="O318" s="238"/>
      <c r="P318" s="238"/>
      <c r="Q318" s="238"/>
      <c r="R318" s="238"/>
      <c r="S318" s="238"/>
      <c r="T318" s="238"/>
      <c r="U318" s="238"/>
      <c r="V318" s="238"/>
      <c r="W318" s="238"/>
      <c r="X318" s="238"/>
      <c r="Y318" s="238"/>
      <c r="Z318" s="238"/>
      <c r="AA318" s="238"/>
      <c r="AB318" s="238"/>
      <c r="AC318" s="238"/>
      <c r="AD318" s="238"/>
      <c r="AE318" s="238"/>
      <c r="AF318" s="238"/>
      <c r="AG318" s="238"/>
      <c r="AH318" s="238"/>
      <c r="AI318" s="238"/>
      <c r="AJ318" s="238"/>
      <c r="AK318" s="238"/>
      <c r="AL318" s="238"/>
      <c r="AM318" s="238"/>
      <c r="AN318" s="279"/>
      <c r="AO318" s="295"/>
      <c r="AP318" s="238"/>
      <c r="AQ318" s="238"/>
      <c r="AR318" s="238"/>
      <c r="AS318" s="238"/>
      <c r="AT318" s="238"/>
      <c r="AU318" s="238"/>
      <c r="AV318" s="238"/>
      <c r="AW318" s="238"/>
      <c r="AX318" s="238"/>
      <c r="AY318" s="238"/>
      <c r="AZ318" s="238"/>
      <c r="BA318" s="238"/>
      <c r="BB318" s="279"/>
    </row>
    <row r="319" spans="1:54" s="235" customFormat="1">
      <c r="A319" s="240" t="s">
        <v>283</v>
      </c>
      <c r="B319" s="240">
        <v>5</v>
      </c>
      <c r="C319" s="240">
        <v>1</v>
      </c>
      <c r="D319" s="240">
        <v>5</v>
      </c>
      <c r="E319" s="236" t="s">
        <v>394</v>
      </c>
      <c r="F319" s="322" t="s">
        <v>410</v>
      </c>
      <c r="G319" s="238">
        <v>0.39</v>
      </c>
      <c r="H319" s="238">
        <v>85.61</v>
      </c>
      <c r="I319" s="238">
        <v>0.28999999999999998</v>
      </c>
      <c r="J319" s="238" t="s">
        <v>188</v>
      </c>
      <c r="K319" s="238" t="s">
        <v>188</v>
      </c>
      <c r="L319" s="238" t="s">
        <v>188</v>
      </c>
      <c r="M319" s="238">
        <v>1.67</v>
      </c>
      <c r="N319" s="238">
        <v>1.31</v>
      </c>
      <c r="O319" s="238">
        <v>0.14000000000000001</v>
      </c>
      <c r="P319" s="238">
        <v>0.33</v>
      </c>
      <c r="Q319" s="238">
        <v>0.46</v>
      </c>
      <c r="R319" s="238">
        <v>0.79</v>
      </c>
      <c r="S319" s="238">
        <v>0.49</v>
      </c>
      <c r="T319" s="238">
        <v>0.21</v>
      </c>
      <c r="U319" s="238">
        <v>0.25</v>
      </c>
      <c r="V319" s="238">
        <v>0.19</v>
      </c>
      <c r="W319" s="238">
        <v>0.51</v>
      </c>
      <c r="X319" s="238">
        <v>1.36</v>
      </c>
      <c r="Y319" s="238">
        <v>0.06</v>
      </c>
      <c r="Z319" s="238">
        <v>0.55000000000000004</v>
      </c>
      <c r="AA319" s="238">
        <v>0.06</v>
      </c>
      <c r="AB319" s="238" t="s">
        <v>188</v>
      </c>
      <c r="AC319" s="238">
        <v>0</v>
      </c>
      <c r="AD319" s="238">
        <v>0.09</v>
      </c>
      <c r="AE319" s="238" t="s">
        <v>188</v>
      </c>
      <c r="AF319" s="238" t="s">
        <v>188</v>
      </c>
      <c r="AG319" s="238" t="s">
        <v>188</v>
      </c>
      <c r="AH319" s="238" t="s">
        <v>188</v>
      </c>
      <c r="AI319" s="238" t="s">
        <v>188</v>
      </c>
      <c r="AJ319" s="238" t="s">
        <v>188</v>
      </c>
      <c r="AK319" s="238">
        <v>0.25</v>
      </c>
      <c r="AL319" s="238">
        <v>0.34</v>
      </c>
      <c r="AM319" s="238">
        <v>0.22</v>
      </c>
      <c r="AN319" s="279">
        <v>0.01</v>
      </c>
      <c r="AO319" s="295"/>
      <c r="AP319" s="238">
        <v>1.02</v>
      </c>
      <c r="AQ319" s="238">
        <v>62.57</v>
      </c>
      <c r="AR319" s="238">
        <v>0.27</v>
      </c>
      <c r="AS319" s="238">
        <v>0.03</v>
      </c>
      <c r="AT319" s="238">
        <v>2.2799999999999998</v>
      </c>
      <c r="AU319" s="238">
        <v>21.76</v>
      </c>
      <c r="AV319" s="238">
        <v>153.76</v>
      </c>
      <c r="AW319" s="238" t="s">
        <v>188</v>
      </c>
      <c r="AX319" s="238">
        <v>86.31</v>
      </c>
      <c r="AY319" s="238">
        <v>9.65</v>
      </c>
      <c r="AZ319" s="238">
        <v>18.579999999999998</v>
      </c>
      <c r="BA319" s="238">
        <v>5.39</v>
      </c>
      <c r="BB319" s="279">
        <v>172.94</v>
      </c>
    </row>
    <row r="320" spans="1:54" s="235" customFormat="1">
      <c r="A320" s="240" t="s">
        <v>283</v>
      </c>
      <c r="B320" s="240">
        <v>5</v>
      </c>
      <c r="C320" s="240">
        <v>2</v>
      </c>
      <c r="D320" s="240">
        <v>5</v>
      </c>
      <c r="E320" s="236" t="s">
        <v>394</v>
      </c>
      <c r="F320" s="322" t="s">
        <v>411</v>
      </c>
      <c r="G320" s="238">
        <v>0.47</v>
      </c>
      <c r="H320" s="238">
        <v>108.91</v>
      </c>
      <c r="I320" s="238">
        <v>0.87</v>
      </c>
      <c r="J320" s="238">
        <v>7.0000000000000007E-2</v>
      </c>
      <c r="K320" s="238" t="s">
        <v>188</v>
      </c>
      <c r="L320" s="238" t="s">
        <v>188</v>
      </c>
      <c r="M320" s="238">
        <v>2.57</v>
      </c>
      <c r="N320" s="238">
        <v>1.98</v>
      </c>
      <c r="O320" s="238">
        <v>0.14000000000000001</v>
      </c>
      <c r="P320" s="238">
        <v>0.32</v>
      </c>
      <c r="Q320" s="238">
        <v>0.46</v>
      </c>
      <c r="R320" s="238">
        <v>0.88</v>
      </c>
      <c r="S320" s="238">
        <v>0.6</v>
      </c>
      <c r="T320" s="238">
        <v>0.21</v>
      </c>
      <c r="U320" s="238">
        <v>0.25</v>
      </c>
      <c r="V320" s="238">
        <v>0.19</v>
      </c>
      <c r="W320" s="238">
        <v>0.48</v>
      </c>
      <c r="X320" s="238">
        <v>1.3</v>
      </c>
      <c r="Y320" s="238">
        <v>0.06</v>
      </c>
      <c r="Z320" s="238">
        <v>0.51</v>
      </c>
      <c r="AA320" s="238">
        <v>0.05</v>
      </c>
      <c r="AB320" s="238" t="s">
        <v>188</v>
      </c>
      <c r="AC320" s="238">
        <v>0</v>
      </c>
      <c r="AD320" s="238">
        <v>0.09</v>
      </c>
      <c r="AE320" s="238" t="s">
        <v>188</v>
      </c>
      <c r="AF320" s="238" t="s">
        <v>188</v>
      </c>
      <c r="AG320" s="238" t="s">
        <v>188</v>
      </c>
      <c r="AH320" s="238" t="s">
        <v>188</v>
      </c>
      <c r="AI320" s="238" t="s">
        <v>188</v>
      </c>
      <c r="AJ320" s="238" t="s">
        <v>188</v>
      </c>
      <c r="AK320" s="238">
        <v>0.26</v>
      </c>
      <c r="AL320" s="238">
        <v>0.33</v>
      </c>
      <c r="AM320" s="238">
        <v>0.22</v>
      </c>
      <c r="AN320" s="279">
        <v>0.05</v>
      </c>
      <c r="AO320" s="295"/>
      <c r="AP320" s="238">
        <v>1.07</v>
      </c>
      <c r="AQ320" s="238">
        <v>82.39</v>
      </c>
      <c r="AR320" s="238">
        <v>0.24</v>
      </c>
      <c r="AS320" s="238">
        <v>0.03</v>
      </c>
      <c r="AT320" s="238">
        <v>2.4</v>
      </c>
      <c r="AU320" s="238">
        <v>21.83</v>
      </c>
      <c r="AV320" s="238">
        <v>205.92</v>
      </c>
      <c r="AW320" s="238">
        <v>0.47</v>
      </c>
      <c r="AX320" s="238">
        <v>113.46</v>
      </c>
      <c r="AY320" s="238">
        <v>10.42</v>
      </c>
      <c r="AZ320" s="238">
        <v>17.649999999999999</v>
      </c>
      <c r="BA320" s="238">
        <v>8.7100000000000009</v>
      </c>
      <c r="BB320" s="279">
        <v>216.28</v>
      </c>
    </row>
    <row r="321" spans="1:54" s="241" customFormat="1">
      <c r="A321" s="243" t="s">
        <v>283</v>
      </c>
      <c r="B321" s="243">
        <v>5</v>
      </c>
      <c r="C321" s="243">
        <v>3</v>
      </c>
      <c r="D321" s="243">
        <v>5</v>
      </c>
      <c r="E321" s="242" t="s">
        <v>394</v>
      </c>
      <c r="F321" s="324" t="s">
        <v>412</v>
      </c>
      <c r="G321" s="244">
        <v>0.4</v>
      </c>
      <c r="H321" s="244">
        <v>98.97</v>
      </c>
      <c r="I321" s="244">
        <v>0.34</v>
      </c>
      <c r="J321" s="244" t="s">
        <v>188</v>
      </c>
      <c r="K321" s="244" t="s">
        <v>188</v>
      </c>
      <c r="L321" s="244" t="s">
        <v>188</v>
      </c>
      <c r="M321" s="244">
        <v>1.62</v>
      </c>
      <c r="N321" s="244">
        <v>1.28</v>
      </c>
      <c r="O321" s="244">
        <v>0.13</v>
      </c>
      <c r="P321" s="244">
        <v>0.32</v>
      </c>
      <c r="Q321" s="244">
        <v>0.45</v>
      </c>
      <c r="R321" s="244">
        <v>0.79</v>
      </c>
      <c r="S321" s="244">
        <v>0.5</v>
      </c>
      <c r="T321" s="244">
        <v>0.21</v>
      </c>
      <c r="U321" s="244">
        <v>0.25</v>
      </c>
      <c r="V321" s="244">
        <v>0.18</v>
      </c>
      <c r="W321" s="244">
        <v>0.49</v>
      </c>
      <c r="X321" s="244">
        <v>1.29</v>
      </c>
      <c r="Y321" s="244">
        <v>0.06</v>
      </c>
      <c r="Z321" s="244">
        <v>0.52</v>
      </c>
      <c r="AA321" s="244">
        <v>0.05</v>
      </c>
      <c r="AB321" s="244" t="s">
        <v>188</v>
      </c>
      <c r="AC321" s="244">
        <v>0</v>
      </c>
      <c r="AD321" s="244">
        <v>0.09</v>
      </c>
      <c r="AE321" s="244" t="s">
        <v>188</v>
      </c>
      <c r="AF321" s="244" t="s">
        <v>188</v>
      </c>
      <c r="AG321" s="244" t="s">
        <v>188</v>
      </c>
      <c r="AH321" s="244" t="s">
        <v>188</v>
      </c>
      <c r="AI321" s="244" t="s">
        <v>188</v>
      </c>
      <c r="AJ321" s="244" t="s">
        <v>188</v>
      </c>
      <c r="AK321" s="244">
        <v>0.25</v>
      </c>
      <c r="AL321" s="244">
        <v>0.33</v>
      </c>
      <c r="AM321" s="244">
        <v>0.22</v>
      </c>
      <c r="AN321" s="338">
        <v>0.01</v>
      </c>
      <c r="AO321" s="325"/>
      <c r="AP321" s="244">
        <v>0.92</v>
      </c>
      <c r="AQ321" s="244">
        <v>61.1</v>
      </c>
      <c r="AR321" s="244">
        <v>0.24</v>
      </c>
      <c r="AS321" s="244">
        <v>0.03</v>
      </c>
      <c r="AT321" s="244">
        <v>2.21</v>
      </c>
      <c r="AU321" s="244">
        <v>19.95</v>
      </c>
      <c r="AV321" s="244">
        <v>141.02000000000001</v>
      </c>
      <c r="AW321" s="244">
        <v>0.27</v>
      </c>
      <c r="AX321" s="244">
        <v>99</v>
      </c>
      <c r="AY321" s="244">
        <v>9.51</v>
      </c>
      <c r="AZ321" s="244">
        <v>17.41</v>
      </c>
      <c r="BA321" s="244">
        <v>4.83</v>
      </c>
      <c r="BB321" s="338">
        <v>167.26</v>
      </c>
    </row>
    <row r="322" spans="1:54" s="235" customFormat="1">
      <c r="A322" s="240"/>
      <c r="B322" s="240"/>
      <c r="C322" s="240"/>
      <c r="D322" s="240"/>
      <c r="E322" s="236"/>
      <c r="F322" s="326" t="s">
        <v>183</v>
      </c>
      <c r="G322" s="245">
        <f>IF(ISERROR(AVERAGE(G319:G321)), "DL", AVERAGE(G319:G321))</f>
        <v>0.42</v>
      </c>
      <c r="H322" s="245">
        <f t="shared" ref="H322:AN322" si="270">IF(ISERROR(AVERAGE(H319:H321)), "DL", AVERAGE(H319:H321))</f>
        <v>97.83</v>
      </c>
      <c r="I322" s="245">
        <f t="shared" si="270"/>
        <v>0.5</v>
      </c>
      <c r="J322" s="245">
        <f t="shared" si="270"/>
        <v>7.0000000000000007E-2</v>
      </c>
      <c r="K322" s="245" t="str">
        <f t="shared" si="270"/>
        <v>DL</v>
      </c>
      <c r="L322" s="245" t="str">
        <f t="shared" si="270"/>
        <v>DL</v>
      </c>
      <c r="M322" s="245">
        <f t="shared" si="270"/>
        <v>1.9533333333333334</v>
      </c>
      <c r="N322" s="245">
        <f t="shared" si="270"/>
        <v>1.5233333333333334</v>
      </c>
      <c r="O322" s="245">
        <f t="shared" si="270"/>
        <v>0.13666666666666669</v>
      </c>
      <c r="P322" s="245">
        <f t="shared" si="270"/>
        <v>0.32333333333333331</v>
      </c>
      <c r="Q322" s="245">
        <f t="shared" si="270"/>
        <v>0.45666666666666672</v>
      </c>
      <c r="R322" s="245">
        <f t="shared" si="270"/>
        <v>0.82</v>
      </c>
      <c r="S322" s="245">
        <f t="shared" si="270"/>
        <v>0.52999999999999992</v>
      </c>
      <c r="T322" s="245">
        <f t="shared" si="270"/>
        <v>0.21</v>
      </c>
      <c r="U322" s="245">
        <f t="shared" si="270"/>
        <v>0.25</v>
      </c>
      <c r="V322" s="245">
        <f t="shared" si="270"/>
        <v>0.18666666666666668</v>
      </c>
      <c r="W322" s="245">
        <f t="shared" si="270"/>
        <v>0.49333333333333335</v>
      </c>
      <c r="X322" s="245">
        <f t="shared" si="270"/>
        <v>1.3166666666666667</v>
      </c>
      <c r="Y322" s="245">
        <f t="shared" si="270"/>
        <v>0.06</v>
      </c>
      <c r="Z322" s="245">
        <f t="shared" si="270"/>
        <v>0.52666666666666673</v>
      </c>
      <c r="AA322" s="245">
        <f t="shared" si="270"/>
        <v>5.3333333333333337E-2</v>
      </c>
      <c r="AB322" s="245" t="str">
        <f t="shared" si="270"/>
        <v>DL</v>
      </c>
      <c r="AC322" s="245">
        <f t="shared" si="270"/>
        <v>0</v>
      </c>
      <c r="AD322" s="245">
        <f t="shared" si="270"/>
        <v>9.0000000000000011E-2</v>
      </c>
      <c r="AE322" s="245" t="str">
        <f t="shared" si="270"/>
        <v>DL</v>
      </c>
      <c r="AF322" s="245" t="str">
        <f t="shared" si="270"/>
        <v>DL</v>
      </c>
      <c r="AG322" s="245" t="str">
        <f t="shared" si="270"/>
        <v>DL</v>
      </c>
      <c r="AH322" s="245" t="str">
        <f t="shared" si="270"/>
        <v>DL</v>
      </c>
      <c r="AI322" s="245" t="str">
        <f t="shared" si="270"/>
        <v>DL</v>
      </c>
      <c r="AJ322" s="245" t="str">
        <f t="shared" si="270"/>
        <v>DL</v>
      </c>
      <c r="AK322" s="245">
        <f t="shared" si="270"/>
        <v>0.25333333333333335</v>
      </c>
      <c r="AL322" s="245">
        <f t="shared" si="270"/>
        <v>0.33333333333333331</v>
      </c>
      <c r="AM322" s="245">
        <f t="shared" si="270"/>
        <v>0.22</v>
      </c>
      <c r="AN322" s="278">
        <f t="shared" si="270"/>
        <v>2.3333333333333334E-2</v>
      </c>
      <c r="AO322" s="296"/>
      <c r="AP322" s="245">
        <f t="shared" ref="AP322:BB322" si="271">IF(ISERROR(AVERAGE(AP319:AP321)), "DL", AVERAGE(AP319:AP321))</f>
        <v>1.0033333333333332</v>
      </c>
      <c r="AQ322" s="245">
        <f t="shared" si="271"/>
        <v>68.686666666666667</v>
      </c>
      <c r="AR322" s="245">
        <f t="shared" si="271"/>
        <v>0.25</v>
      </c>
      <c r="AS322" s="245">
        <f t="shared" si="271"/>
        <v>0.03</v>
      </c>
      <c r="AT322" s="245">
        <f t="shared" si="271"/>
        <v>2.2966666666666664</v>
      </c>
      <c r="AU322" s="245">
        <f t="shared" si="271"/>
        <v>21.180000000000003</v>
      </c>
      <c r="AV322" s="245">
        <f t="shared" si="271"/>
        <v>166.89999999999998</v>
      </c>
      <c r="AW322" s="245">
        <f t="shared" si="271"/>
        <v>0.37</v>
      </c>
      <c r="AX322" s="245">
        <f t="shared" si="271"/>
        <v>99.589999999999989</v>
      </c>
      <c r="AY322" s="245">
        <f t="shared" si="271"/>
        <v>9.86</v>
      </c>
      <c r="AZ322" s="245">
        <f t="shared" si="271"/>
        <v>17.88</v>
      </c>
      <c r="BA322" s="245">
        <f t="shared" si="271"/>
        <v>6.31</v>
      </c>
      <c r="BB322" s="278">
        <f t="shared" si="271"/>
        <v>185.49333333333334</v>
      </c>
    </row>
    <row r="323" spans="1:54" s="235" customFormat="1">
      <c r="A323" s="240"/>
      <c r="B323" s="240"/>
      <c r="C323" s="240"/>
      <c r="D323" s="240"/>
      <c r="E323" s="236"/>
      <c r="F323" s="327" t="s">
        <v>184</v>
      </c>
      <c r="G323" s="238">
        <f>IF(ISERROR(STDEV(G319:G321)), "-", STDEV(G319:G321))</f>
        <v>4.3588989435406705E-2</v>
      </c>
      <c r="H323" s="238">
        <f t="shared" ref="H323:AN323" si="272">IF(ISERROR(STDEV(H319:H321)), "-", STDEV(H319:H321))</f>
        <v>11.691757780590562</v>
      </c>
      <c r="I323" s="238">
        <f t="shared" si="272"/>
        <v>0.32140317359976395</v>
      </c>
      <c r="J323" s="238" t="str">
        <f t="shared" si="272"/>
        <v>-</v>
      </c>
      <c r="K323" s="238" t="str">
        <f t="shared" si="272"/>
        <v>-</v>
      </c>
      <c r="L323" s="238" t="str">
        <f t="shared" si="272"/>
        <v>-</v>
      </c>
      <c r="M323" s="238">
        <f t="shared" si="272"/>
        <v>0.53463383107818074</v>
      </c>
      <c r="N323" s="238">
        <f t="shared" si="272"/>
        <v>0.39576929306520575</v>
      </c>
      <c r="O323" s="238">
        <f t="shared" si="272"/>
        <v>5.7735026918962632E-3</v>
      </c>
      <c r="P323" s="238">
        <f t="shared" si="272"/>
        <v>5.7735026918962623E-3</v>
      </c>
      <c r="Q323" s="238">
        <f t="shared" si="272"/>
        <v>5.7735026918962623E-3</v>
      </c>
      <c r="R323" s="238">
        <f t="shared" si="272"/>
        <v>5.1961524227066305E-2</v>
      </c>
      <c r="S323" s="238">
        <f t="shared" si="272"/>
        <v>6.0827625302982184E-2</v>
      </c>
      <c r="T323" s="238">
        <f t="shared" si="272"/>
        <v>0</v>
      </c>
      <c r="U323" s="238">
        <f t="shared" si="272"/>
        <v>0</v>
      </c>
      <c r="V323" s="238">
        <f t="shared" si="272"/>
        <v>5.7735026918962632E-3</v>
      </c>
      <c r="W323" s="238">
        <f t="shared" si="272"/>
        <v>1.527525231651948E-2</v>
      </c>
      <c r="X323" s="238">
        <f t="shared" si="272"/>
        <v>3.7859388972001862E-2</v>
      </c>
      <c r="Y323" s="238">
        <f t="shared" si="272"/>
        <v>0</v>
      </c>
      <c r="Z323" s="238">
        <f t="shared" si="272"/>
        <v>2.0816659994661344E-2</v>
      </c>
      <c r="AA323" s="238">
        <f t="shared" si="272"/>
        <v>5.7735026918962545E-3</v>
      </c>
      <c r="AB323" s="238" t="str">
        <f t="shared" si="272"/>
        <v>-</v>
      </c>
      <c r="AC323" s="238">
        <f t="shared" si="272"/>
        <v>0</v>
      </c>
      <c r="AD323" s="238">
        <f t="shared" si="272"/>
        <v>1.6996749443881478E-17</v>
      </c>
      <c r="AE323" s="238" t="str">
        <f t="shared" si="272"/>
        <v>-</v>
      </c>
      <c r="AF323" s="238" t="str">
        <f t="shared" si="272"/>
        <v>-</v>
      </c>
      <c r="AG323" s="238" t="str">
        <f t="shared" si="272"/>
        <v>-</v>
      </c>
      <c r="AH323" s="238" t="str">
        <f t="shared" si="272"/>
        <v>-</v>
      </c>
      <c r="AI323" s="238" t="str">
        <f t="shared" si="272"/>
        <v>-</v>
      </c>
      <c r="AJ323" s="238" t="str">
        <f t="shared" si="272"/>
        <v>-</v>
      </c>
      <c r="AK323" s="238">
        <f t="shared" si="272"/>
        <v>5.7735026918962623E-3</v>
      </c>
      <c r="AL323" s="238">
        <f t="shared" si="272"/>
        <v>5.7735026918962623E-3</v>
      </c>
      <c r="AM323" s="238">
        <f t="shared" si="272"/>
        <v>0</v>
      </c>
      <c r="AN323" s="279">
        <f t="shared" si="272"/>
        <v>2.3094010767585028E-2</v>
      </c>
      <c r="AO323" s="297"/>
      <c r="AP323" s="238">
        <f t="shared" ref="AP323:BB323" si="273">IF(ISERROR(STDEV(AP319:AP321)), "-", STDEV(AP319:AP321))</f>
        <v>7.6376261582597346E-2</v>
      </c>
      <c r="AQ323" s="238">
        <f t="shared" si="273"/>
        <v>11.890173814260846</v>
      </c>
      <c r="AR323" s="238">
        <f t="shared" si="273"/>
        <v>1.7320508075688787E-2</v>
      </c>
      <c r="AS323" s="238">
        <f t="shared" si="273"/>
        <v>0</v>
      </c>
      <c r="AT323" s="238">
        <f t="shared" si="273"/>
        <v>9.6090235369330479E-2</v>
      </c>
      <c r="AU323" s="238">
        <f t="shared" si="273"/>
        <v>1.065786094861441</v>
      </c>
      <c r="AV323" s="238">
        <f t="shared" si="273"/>
        <v>34.387457015603999</v>
      </c>
      <c r="AW323" s="238">
        <f t="shared" si="273"/>
        <v>0.14142135623730956</v>
      </c>
      <c r="AX323" s="238">
        <f t="shared" si="273"/>
        <v>13.584612618694718</v>
      </c>
      <c r="AY323" s="238">
        <f t="shared" si="273"/>
        <v>0.48999999999999994</v>
      </c>
      <c r="AZ323" s="238">
        <f t="shared" si="273"/>
        <v>0.61798058221921426</v>
      </c>
      <c r="BA323" s="238">
        <f t="shared" si="273"/>
        <v>2.097236276626933</v>
      </c>
      <c r="BB323" s="279">
        <f t="shared" si="273"/>
        <v>26.812865071329536</v>
      </c>
    </row>
    <row r="324" spans="1:54" s="235" customFormat="1">
      <c r="A324" s="240"/>
      <c r="B324" s="240"/>
      <c r="C324" s="240"/>
      <c r="D324" s="240"/>
      <c r="E324" s="236"/>
      <c r="F324" s="327" t="s">
        <v>186</v>
      </c>
      <c r="G324" s="238">
        <f>IF(ISERROR(G323/SQRT(2)), "-", G323/SQRT(2))</f>
        <v>3.0822070014844858E-2</v>
      </c>
      <c r="H324" s="238">
        <f t="shared" ref="H324:AN324" si="274">IF(ISERROR(H323/SQRT(2)), "-", H323/SQRT(2))</f>
        <v>8.2673212106461644</v>
      </c>
      <c r="I324" s="238">
        <f t="shared" si="274"/>
        <v>0.22726636354727023</v>
      </c>
      <c r="J324" s="238" t="str">
        <f t="shared" si="274"/>
        <v>-</v>
      </c>
      <c r="K324" s="238" t="str">
        <f t="shared" si="274"/>
        <v>-</v>
      </c>
      <c r="L324" s="238" t="str">
        <f t="shared" si="274"/>
        <v>-</v>
      </c>
      <c r="M324" s="238">
        <f t="shared" si="274"/>
        <v>0.37804320740712472</v>
      </c>
      <c r="N324" s="238">
        <f t="shared" si="274"/>
        <v>0.27985115091181301</v>
      </c>
      <c r="O324" s="238">
        <f t="shared" si="274"/>
        <v>4.0824829046386341E-3</v>
      </c>
      <c r="P324" s="238">
        <f t="shared" si="274"/>
        <v>4.0824829046386332E-3</v>
      </c>
      <c r="Q324" s="238">
        <f t="shared" si="274"/>
        <v>4.0824829046386332E-3</v>
      </c>
      <c r="R324" s="238">
        <f t="shared" si="274"/>
        <v>3.6742346141747657E-2</v>
      </c>
      <c r="S324" s="238">
        <f t="shared" si="274"/>
        <v>4.3011626335213125E-2</v>
      </c>
      <c r="T324" s="238">
        <f t="shared" si="274"/>
        <v>0</v>
      </c>
      <c r="U324" s="238">
        <f t="shared" si="274"/>
        <v>0</v>
      </c>
      <c r="V324" s="238">
        <f t="shared" si="274"/>
        <v>4.0824829046386341E-3</v>
      </c>
      <c r="W324" s="238">
        <f t="shared" si="274"/>
        <v>1.0801234497346443E-2</v>
      </c>
      <c r="X324" s="238">
        <f t="shared" si="274"/>
        <v>2.6770630673681708E-2</v>
      </c>
      <c r="Y324" s="238">
        <f t="shared" si="274"/>
        <v>0</v>
      </c>
      <c r="Z324" s="238">
        <f t="shared" si="274"/>
        <v>1.4719601443879756E-2</v>
      </c>
      <c r="AA324" s="238">
        <f t="shared" si="274"/>
        <v>4.082482904638628E-3</v>
      </c>
      <c r="AB324" s="238" t="str">
        <f t="shared" si="274"/>
        <v>-</v>
      </c>
      <c r="AC324" s="238">
        <f t="shared" si="274"/>
        <v>0</v>
      </c>
      <c r="AD324" s="238">
        <f t="shared" si="274"/>
        <v>1.2018516789897272E-17</v>
      </c>
      <c r="AE324" s="238" t="str">
        <f t="shared" si="274"/>
        <v>-</v>
      </c>
      <c r="AF324" s="238" t="str">
        <f t="shared" si="274"/>
        <v>-</v>
      </c>
      <c r="AG324" s="238" t="str">
        <f t="shared" si="274"/>
        <v>-</v>
      </c>
      <c r="AH324" s="238" t="str">
        <f t="shared" si="274"/>
        <v>-</v>
      </c>
      <c r="AI324" s="238" t="str">
        <f t="shared" si="274"/>
        <v>-</v>
      </c>
      <c r="AJ324" s="238" t="str">
        <f t="shared" si="274"/>
        <v>-</v>
      </c>
      <c r="AK324" s="238">
        <f t="shared" si="274"/>
        <v>4.0824829046386332E-3</v>
      </c>
      <c r="AL324" s="238">
        <f t="shared" si="274"/>
        <v>4.0824829046386332E-3</v>
      </c>
      <c r="AM324" s="238">
        <f t="shared" si="274"/>
        <v>0</v>
      </c>
      <c r="AN324" s="279">
        <f t="shared" si="274"/>
        <v>1.6329931618554519E-2</v>
      </c>
      <c r="AO324" s="297"/>
      <c r="AP324" s="238">
        <f t="shared" ref="AP324:BB324" si="275">IF(ISERROR(AP323/SQRT(2)), "-", AP323/SQRT(2))</f>
        <v>5.4006172486732174E-2</v>
      </c>
      <c r="AQ324" s="238">
        <f t="shared" si="275"/>
        <v>8.4076225335505601</v>
      </c>
      <c r="AR324" s="238">
        <f t="shared" si="275"/>
        <v>1.22474487139159E-2</v>
      </c>
      <c r="AS324" s="238">
        <f t="shared" si="275"/>
        <v>0</v>
      </c>
      <c r="AT324" s="238">
        <f t="shared" si="275"/>
        <v>6.794605703546501E-2</v>
      </c>
      <c r="AU324" s="238">
        <f t="shared" si="275"/>
        <v>0.75362457497085389</v>
      </c>
      <c r="AV324" s="238">
        <f t="shared" si="275"/>
        <v>24.315604043494503</v>
      </c>
      <c r="AW324" s="238">
        <f t="shared" si="275"/>
        <v>0.10000000000000003</v>
      </c>
      <c r="AX324" s="238">
        <f t="shared" si="275"/>
        <v>9.6057717024713778</v>
      </c>
      <c r="AY324" s="238">
        <f t="shared" si="275"/>
        <v>0.34648232278140823</v>
      </c>
      <c r="AZ324" s="238">
        <f t="shared" si="275"/>
        <v>0.43697826032881715</v>
      </c>
      <c r="BA324" s="238">
        <f t="shared" si="275"/>
        <v>1.4829699929533302</v>
      </c>
      <c r="BB324" s="279">
        <f t="shared" si="275"/>
        <v>18.959558714977035</v>
      </c>
    </row>
    <row r="325" spans="1:54" s="235" customFormat="1">
      <c r="A325" s="240"/>
      <c r="B325" s="240"/>
      <c r="C325" s="240"/>
      <c r="D325" s="240"/>
      <c r="E325" s="236"/>
      <c r="F325" s="322"/>
      <c r="G325" s="238"/>
      <c r="H325" s="238"/>
      <c r="I325" s="238"/>
      <c r="J325" s="238"/>
      <c r="K325" s="238"/>
      <c r="L325" s="238"/>
      <c r="M325" s="238"/>
      <c r="N325" s="238"/>
      <c r="O325" s="238"/>
      <c r="P325" s="238"/>
      <c r="Q325" s="238"/>
      <c r="R325" s="238"/>
      <c r="S325" s="238"/>
      <c r="T325" s="238"/>
      <c r="U325" s="238"/>
      <c r="V325" s="238"/>
      <c r="W325" s="238"/>
      <c r="X325" s="238"/>
      <c r="Y325" s="238"/>
      <c r="Z325" s="238"/>
      <c r="AA325" s="238"/>
      <c r="AB325" s="238"/>
      <c r="AC325" s="238"/>
      <c r="AD325" s="238"/>
      <c r="AE325" s="238"/>
      <c r="AF325" s="238"/>
      <c r="AG325" s="238"/>
      <c r="AH325" s="238"/>
      <c r="AI325" s="238"/>
      <c r="AJ325" s="238"/>
      <c r="AK325" s="238"/>
      <c r="AL325" s="238"/>
      <c r="AM325" s="238"/>
      <c r="AN325" s="279"/>
      <c r="AO325" s="295"/>
      <c r="AP325" s="238"/>
      <c r="AQ325" s="238"/>
      <c r="AR325" s="238"/>
      <c r="AS325" s="238"/>
      <c r="AT325" s="238"/>
      <c r="AU325" s="238"/>
      <c r="AV325" s="238"/>
      <c r="AW325" s="238"/>
      <c r="AX325" s="238"/>
      <c r="AY325" s="238"/>
      <c r="AZ325" s="238"/>
      <c r="BA325" s="238"/>
      <c r="BB325" s="279"/>
    </row>
    <row r="326" spans="1:54" s="235" customFormat="1">
      <c r="A326" s="240" t="s">
        <v>221</v>
      </c>
      <c r="B326" s="240">
        <v>6</v>
      </c>
      <c r="C326" s="240">
        <v>1</v>
      </c>
      <c r="D326" s="240">
        <v>5</v>
      </c>
      <c r="E326" s="236" t="s">
        <v>394</v>
      </c>
      <c r="F326" s="322" t="s">
        <v>413</v>
      </c>
      <c r="G326" s="238">
        <v>1.21</v>
      </c>
      <c r="H326" s="238">
        <v>171.92</v>
      </c>
      <c r="I326" s="238">
        <v>2.42</v>
      </c>
      <c r="J326" s="238">
        <v>0.87</v>
      </c>
      <c r="K326" s="238">
        <v>0.17</v>
      </c>
      <c r="L326" s="238">
        <v>0.28000000000000003</v>
      </c>
      <c r="M326" s="238">
        <v>10.48</v>
      </c>
      <c r="N326" s="238">
        <v>5.36</v>
      </c>
      <c r="O326" s="238">
        <v>11.86</v>
      </c>
      <c r="P326" s="238">
        <v>9.3000000000000007</v>
      </c>
      <c r="Q326" s="238">
        <v>11.21</v>
      </c>
      <c r="R326" s="238">
        <v>0.62</v>
      </c>
      <c r="S326" s="238">
        <v>0.74</v>
      </c>
      <c r="T326" s="238">
        <v>0.22</v>
      </c>
      <c r="U326" s="238">
        <v>0.26</v>
      </c>
      <c r="V326" s="238">
        <v>0.2</v>
      </c>
      <c r="W326" s="238">
        <v>40.71</v>
      </c>
      <c r="X326" s="238">
        <v>105.91</v>
      </c>
      <c r="Y326" s="238">
        <v>12.87</v>
      </c>
      <c r="Z326" s="238">
        <v>45.64</v>
      </c>
      <c r="AA326" s="238">
        <v>8.68</v>
      </c>
      <c r="AB326" s="238">
        <v>1.68</v>
      </c>
      <c r="AC326" s="238">
        <v>6.93</v>
      </c>
      <c r="AD326" s="238">
        <v>0.89</v>
      </c>
      <c r="AE326" s="238">
        <v>4.21</v>
      </c>
      <c r="AF326" s="238">
        <v>0.56999999999999995</v>
      </c>
      <c r="AG326" s="238">
        <v>1.48</v>
      </c>
      <c r="AH326" s="238">
        <v>0.05</v>
      </c>
      <c r="AI326" s="238">
        <v>0.87</v>
      </c>
      <c r="AJ326" s="238">
        <v>0.08</v>
      </c>
      <c r="AK326" s="238">
        <v>0.26</v>
      </c>
      <c r="AL326" s="238">
        <v>0.34</v>
      </c>
      <c r="AM326" s="238">
        <v>0.23</v>
      </c>
      <c r="AN326" s="279">
        <v>2.19</v>
      </c>
      <c r="AO326" s="295"/>
      <c r="AP326" s="238">
        <v>3.98</v>
      </c>
      <c r="AQ326" s="238">
        <v>238.46</v>
      </c>
      <c r="AR326" s="238">
        <v>0.3</v>
      </c>
      <c r="AS326" s="238">
        <v>0.36</v>
      </c>
      <c r="AT326" s="238">
        <v>2.92</v>
      </c>
      <c r="AU326" s="238">
        <v>119.14</v>
      </c>
      <c r="AV326" s="238">
        <v>355.34</v>
      </c>
      <c r="AW326" s="238">
        <v>2.5</v>
      </c>
      <c r="AX326" s="238">
        <v>176.84</v>
      </c>
      <c r="AY326" s="238">
        <v>34.43</v>
      </c>
      <c r="AZ326" s="238">
        <v>34.43</v>
      </c>
      <c r="BA326" s="238">
        <v>15.53</v>
      </c>
      <c r="BB326" s="279">
        <v>400.86</v>
      </c>
    </row>
    <row r="327" spans="1:54" s="235" customFormat="1">
      <c r="A327" s="240" t="s">
        <v>221</v>
      </c>
      <c r="B327" s="240">
        <v>6</v>
      </c>
      <c r="C327" s="240">
        <v>2</v>
      </c>
      <c r="D327" s="240">
        <v>5</v>
      </c>
      <c r="E327" s="236" t="s">
        <v>394</v>
      </c>
      <c r="F327" s="322" t="s">
        <v>414</v>
      </c>
      <c r="G327" s="238">
        <v>1.31</v>
      </c>
      <c r="H327" s="238">
        <v>188.52</v>
      </c>
      <c r="I327" s="238">
        <v>3.21</v>
      </c>
      <c r="J327" s="238">
        <v>1.08</v>
      </c>
      <c r="K327" s="238">
        <v>0.21</v>
      </c>
      <c r="L327" s="238">
        <v>0.33</v>
      </c>
      <c r="M327" s="238">
        <v>10.66</v>
      </c>
      <c r="N327" s="238">
        <v>5.94</v>
      </c>
      <c r="O327" s="238">
        <v>12.82</v>
      </c>
      <c r="P327" s="238">
        <v>10.15</v>
      </c>
      <c r="Q327" s="238">
        <v>12.39</v>
      </c>
      <c r="R327" s="238">
        <v>0.56000000000000005</v>
      </c>
      <c r="S327" s="238">
        <v>0.8</v>
      </c>
      <c r="T327" s="238">
        <v>0.22</v>
      </c>
      <c r="U327" s="238">
        <v>0.26</v>
      </c>
      <c r="V327" s="238">
        <v>0.2</v>
      </c>
      <c r="W327" s="238">
        <v>43.62</v>
      </c>
      <c r="X327" s="238">
        <v>112.56</v>
      </c>
      <c r="Y327" s="238">
        <v>13.85</v>
      </c>
      <c r="Z327" s="238">
        <v>49.44</v>
      </c>
      <c r="AA327" s="238">
        <v>9.5399999999999991</v>
      </c>
      <c r="AB327" s="238">
        <v>1.86</v>
      </c>
      <c r="AC327" s="238">
        <v>7.66</v>
      </c>
      <c r="AD327" s="238">
        <v>0.98</v>
      </c>
      <c r="AE327" s="238">
        <v>4.68</v>
      </c>
      <c r="AF327" s="238">
        <v>0.66</v>
      </c>
      <c r="AG327" s="238">
        <v>1.67</v>
      </c>
      <c r="AH327" s="238">
        <v>0.08</v>
      </c>
      <c r="AI327" s="238">
        <v>0.99</v>
      </c>
      <c r="AJ327" s="238">
        <v>0.09</v>
      </c>
      <c r="AK327" s="238">
        <v>0.25</v>
      </c>
      <c r="AL327" s="238">
        <v>0.33</v>
      </c>
      <c r="AM327" s="238">
        <v>0.23</v>
      </c>
      <c r="AN327" s="279">
        <v>2.11</v>
      </c>
      <c r="AO327" s="295"/>
      <c r="AP327" s="238">
        <v>1.1499999999999999</v>
      </c>
      <c r="AQ327" s="238">
        <v>122.01</v>
      </c>
      <c r="AR327" s="238">
        <v>0.21</v>
      </c>
      <c r="AS327" s="238">
        <v>0.09</v>
      </c>
      <c r="AT327" s="238">
        <v>1.95</v>
      </c>
      <c r="AU327" s="238">
        <v>24.84</v>
      </c>
      <c r="AV327" s="238">
        <v>168.92</v>
      </c>
      <c r="AW327" s="238">
        <v>0.71</v>
      </c>
      <c r="AX327" s="238">
        <v>150.27000000000001</v>
      </c>
      <c r="AY327" s="238">
        <v>10.97</v>
      </c>
      <c r="AZ327" s="238">
        <v>29.85</v>
      </c>
      <c r="BA327" s="238">
        <v>4.63</v>
      </c>
      <c r="BB327" s="279">
        <v>198.89</v>
      </c>
    </row>
    <row r="328" spans="1:54" s="241" customFormat="1">
      <c r="A328" s="243" t="s">
        <v>221</v>
      </c>
      <c r="B328" s="243">
        <v>6</v>
      </c>
      <c r="C328" s="243">
        <v>3</v>
      </c>
      <c r="D328" s="243">
        <v>5</v>
      </c>
      <c r="E328" s="242" t="s">
        <v>394</v>
      </c>
      <c r="F328" s="324" t="s">
        <v>415</v>
      </c>
      <c r="G328" s="244">
        <v>1.1299999999999999</v>
      </c>
      <c r="H328" s="244">
        <v>158.78</v>
      </c>
      <c r="I328" s="244">
        <v>2.95</v>
      </c>
      <c r="J328" s="244">
        <v>0.91</v>
      </c>
      <c r="K328" s="244">
        <v>0.13</v>
      </c>
      <c r="L328" s="244">
        <v>0.23</v>
      </c>
      <c r="M328" s="244">
        <v>9.73</v>
      </c>
      <c r="N328" s="244">
        <v>5.0999999999999996</v>
      </c>
      <c r="O328" s="244">
        <v>11.02</v>
      </c>
      <c r="P328" s="244">
        <v>9.67</v>
      </c>
      <c r="Q328" s="244">
        <v>11.23</v>
      </c>
      <c r="R328" s="244">
        <v>0.5</v>
      </c>
      <c r="S328" s="244">
        <v>0.79</v>
      </c>
      <c r="T328" s="244">
        <v>0.22</v>
      </c>
      <c r="U328" s="244">
        <v>0.26</v>
      </c>
      <c r="V328" s="244">
        <v>0.2</v>
      </c>
      <c r="W328" s="244">
        <v>41.33</v>
      </c>
      <c r="X328" s="244">
        <v>107.31</v>
      </c>
      <c r="Y328" s="244">
        <v>13.03</v>
      </c>
      <c r="Z328" s="244">
        <v>46.58</v>
      </c>
      <c r="AA328" s="244">
        <v>8.9</v>
      </c>
      <c r="AB328" s="244">
        <v>1.72</v>
      </c>
      <c r="AC328" s="244">
        <v>7.04</v>
      </c>
      <c r="AD328" s="244">
        <v>0.91</v>
      </c>
      <c r="AE328" s="244">
        <v>4.2699999999999996</v>
      </c>
      <c r="AF328" s="244">
        <v>0.57999999999999996</v>
      </c>
      <c r="AG328" s="244">
        <v>1.5</v>
      </c>
      <c r="AH328" s="244">
        <v>0.05</v>
      </c>
      <c r="AI328" s="244">
        <v>0.88</v>
      </c>
      <c r="AJ328" s="244">
        <v>0.08</v>
      </c>
      <c r="AK328" s="244">
        <v>0.26</v>
      </c>
      <c r="AL328" s="244">
        <v>0.34</v>
      </c>
      <c r="AM328" s="244">
        <v>0.23</v>
      </c>
      <c r="AN328" s="338">
        <v>2.08</v>
      </c>
      <c r="AO328" s="325"/>
      <c r="AP328" s="244">
        <v>0.88</v>
      </c>
      <c r="AQ328" s="244">
        <v>126.21</v>
      </c>
      <c r="AR328" s="244">
        <v>0.24</v>
      </c>
      <c r="AS328" s="244">
        <v>0.12</v>
      </c>
      <c r="AT328" s="244">
        <v>1.73</v>
      </c>
      <c r="AU328" s="244">
        <v>24.06</v>
      </c>
      <c r="AV328" s="244">
        <v>155.44999999999999</v>
      </c>
      <c r="AW328" s="244">
        <v>0.94</v>
      </c>
      <c r="AX328" s="244">
        <v>164.71</v>
      </c>
      <c r="AY328" s="244">
        <v>10.9</v>
      </c>
      <c r="AZ328" s="244">
        <v>22.52</v>
      </c>
      <c r="BA328" s="244">
        <v>4.18</v>
      </c>
      <c r="BB328" s="338">
        <v>195.8</v>
      </c>
    </row>
    <row r="329" spans="1:54" s="235" customFormat="1">
      <c r="A329" s="240"/>
      <c r="B329" s="240"/>
      <c r="C329" s="240"/>
      <c r="D329" s="240"/>
      <c r="E329" s="236"/>
      <c r="F329" s="326" t="s">
        <v>183</v>
      </c>
      <c r="G329" s="245">
        <f>IF(ISERROR(AVERAGE(G326:G328)), "DL", AVERAGE(G326:G328))</f>
        <v>1.2166666666666666</v>
      </c>
      <c r="H329" s="245">
        <f t="shared" ref="H329:AN329" si="276">IF(ISERROR(AVERAGE(H326:H328)), "DL", AVERAGE(H326:H328))</f>
        <v>173.07333333333335</v>
      </c>
      <c r="I329" s="245">
        <f t="shared" si="276"/>
        <v>2.86</v>
      </c>
      <c r="J329" s="245">
        <f t="shared" si="276"/>
        <v>0.95333333333333348</v>
      </c>
      <c r="K329" s="245">
        <f t="shared" si="276"/>
        <v>0.17</v>
      </c>
      <c r="L329" s="245">
        <f t="shared" si="276"/>
        <v>0.28000000000000003</v>
      </c>
      <c r="M329" s="245">
        <f t="shared" si="276"/>
        <v>10.290000000000001</v>
      </c>
      <c r="N329" s="245">
        <f t="shared" si="276"/>
        <v>5.4666666666666659</v>
      </c>
      <c r="O329" s="245">
        <f t="shared" si="276"/>
        <v>11.9</v>
      </c>
      <c r="P329" s="245">
        <f t="shared" si="276"/>
        <v>9.7066666666666688</v>
      </c>
      <c r="Q329" s="245">
        <f t="shared" si="276"/>
        <v>11.61</v>
      </c>
      <c r="R329" s="245">
        <f t="shared" si="276"/>
        <v>0.56000000000000005</v>
      </c>
      <c r="S329" s="245">
        <f t="shared" si="276"/>
        <v>0.77666666666666673</v>
      </c>
      <c r="T329" s="245">
        <f t="shared" si="276"/>
        <v>0.22</v>
      </c>
      <c r="U329" s="245">
        <f t="shared" si="276"/>
        <v>0.26</v>
      </c>
      <c r="V329" s="245">
        <f t="shared" si="276"/>
        <v>0.20000000000000004</v>
      </c>
      <c r="W329" s="245">
        <f t="shared" si="276"/>
        <v>41.886666666666663</v>
      </c>
      <c r="X329" s="245">
        <f t="shared" si="276"/>
        <v>108.59333333333332</v>
      </c>
      <c r="Y329" s="245">
        <f t="shared" si="276"/>
        <v>13.25</v>
      </c>
      <c r="Z329" s="245">
        <f t="shared" si="276"/>
        <v>47.22</v>
      </c>
      <c r="AA329" s="245">
        <f t="shared" si="276"/>
        <v>9.0399999999999991</v>
      </c>
      <c r="AB329" s="245">
        <f t="shared" si="276"/>
        <v>1.7533333333333332</v>
      </c>
      <c r="AC329" s="245">
        <f t="shared" si="276"/>
        <v>7.21</v>
      </c>
      <c r="AD329" s="245">
        <f t="shared" si="276"/>
        <v>0.92666666666666675</v>
      </c>
      <c r="AE329" s="245">
        <f t="shared" si="276"/>
        <v>4.3866666666666667</v>
      </c>
      <c r="AF329" s="245">
        <f t="shared" si="276"/>
        <v>0.60333333333333339</v>
      </c>
      <c r="AG329" s="245">
        <f t="shared" si="276"/>
        <v>1.55</v>
      </c>
      <c r="AH329" s="245">
        <f t="shared" si="276"/>
        <v>0.06</v>
      </c>
      <c r="AI329" s="245">
        <f t="shared" si="276"/>
        <v>0.91333333333333322</v>
      </c>
      <c r="AJ329" s="245">
        <f t="shared" si="276"/>
        <v>8.3333333333333329E-2</v>
      </c>
      <c r="AK329" s="245">
        <f t="shared" si="276"/>
        <v>0.25666666666666665</v>
      </c>
      <c r="AL329" s="245">
        <f t="shared" si="276"/>
        <v>0.33666666666666667</v>
      </c>
      <c r="AM329" s="245">
        <f t="shared" si="276"/>
        <v>0.23</v>
      </c>
      <c r="AN329" s="278">
        <f t="shared" si="276"/>
        <v>2.1266666666666665</v>
      </c>
      <c r="AO329" s="296"/>
      <c r="AP329" s="245">
        <f t="shared" ref="AP329:BB329" si="277">IF(ISERROR(AVERAGE(AP326:AP328)), "DL", AVERAGE(AP326:AP328))</f>
        <v>2.0033333333333334</v>
      </c>
      <c r="AQ329" s="245">
        <f t="shared" si="277"/>
        <v>162.22666666666666</v>
      </c>
      <c r="AR329" s="245">
        <f t="shared" si="277"/>
        <v>0.25</v>
      </c>
      <c r="AS329" s="245">
        <f t="shared" si="277"/>
        <v>0.18999999999999997</v>
      </c>
      <c r="AT329" s="245">
        <f t="shared" si="277"/>
        <v>2.1999999999999997</v>
      </c>
      <c r="AU329" s="245">
        <f t="shared" si="277"/>
        <v>56.013333333333328</v>
      </c>
      <c r="AV329" s="245">
        <f t="shared" si="277"/>
        <v>226.57000000000002</v>
      </c>
      <c r="AW329" s="245">
        <f t="shared" si="277"/>
        <v>1.3833333333333335</v>
      </c>
      <c r="AX329" s="245">
        <f t="shared" si="277"/>
        <v>163.94000000000003</v>
      </c>
      <c r="AY329" s="245">
        <f t="shared" si="277"/>
        <v>18.766666666666666</v>
      </c>
      <c r="AZ329" s="245">
        <f t="shared" si="277"/>
        <v>28.933333333333334</v>
      </c>
      <c r="BA329" s="245">
        <f t="shared" si="277"/>
        <v>8.1133333333333333</v>
      </c>
      <c r="BB329" s="278">
        <f t="shared" si="277"/>
        <v>265.18333333333334</v>
      </c>
    </row>
    <row r="330" spans="1:54" s="235" customFormat="1">
      <c r="A330" s="240"/>
      <c r="B330" s="240"/>
      <c r="C330" s="240"/>
      <c r="D330" s="240"/>
      <c r="E330" s="236"/>
      <c r="F330" s="327" t="s">
        <v>184</v>
      </c>
      <c r="G330" s="238">
        <f>IF(ISERROR(STDEV(G326:G328)), "-", STDEV(G326:G328))</f>
        <v>9.0184995056457967E-2</v>
      </c>
      <c r="H330" s="238">
        <f t="shared" ref="H330:AN330" si="278">IF(ISERROR(STDEV(H326:H328)), "-", STDEV(H326:H328))</f>
        <v>14.903507417159677</v>
      </c>
      <c r="I330" s="238">
        <f t="shared" si="278"/>
        <v>0.40261644278394865</v>
      </c>
      <c r="J330" s="238">
        <f t="shared" si="278"/>
        <v>0.1115048578911849</v>
      </c>
      <c r="K330" s="238">
        <f t="shared" si="278"/>
        <v>3.9999999999999966E-2</v>
      </c>
      <c r="L330" s="238">
        <f t="shared" si="278"/>
        <v>4.9999999999999885E-2</v>
      </c>
      <c r="M330" s="238">
        <f t="shared" si="278"/>
        <v>0.49325449820554085</v>
      </c>
      <c r="N330" s="238">
        <f t="shared" si="278"/>
        <v>0.43003875794320401</v>
      </c>
      <c r="O330" s="238">
        <f t="shared" si="278"/>
        <v>0.90066641993581653</v>
      </c>
      <c r="P330" s="238">
        <f t="shared" si="278"/>
        <v>0.42618462352991243</v>
      </c>
      <c r="Q330" s="238">
        <f t="shared" si="278"/>
        <v>0.67557383016218142</v>
      </c>
      <c r="R330" s="238">
        <f t="shared" si="278"/>
        <v>0.06</v>
      </c>
      <c r="S330" s="238">
        <f t="shared" si="278"/>
        <v>3.2145502536643208E-2</v>
      </c>
      <c r="T330" s="238">
        <f t="shared" si="278"/>
        <v>0</v>
      </c>
      <c r="U330" s="238">
        <f t="shared" si="278"/>
        <v>0</v>
      </c>
      <c r="V330" s="238">
        <f t="shared" si="278"/>
        <v>3.3993498887762956E-17</v>
      </c>
      <c r="W330" s="238">
        <f t="shared" si="278"/>
        <v>1.5327861342448688</v>
      </c>
      <c r="X330" s="238">
        <f t="shared" si="278"/>
        <v>3.5058284803072368</v>
      </c>
      <c r="Y330" s="238">
        <f t="shared" si="278"/>
        <v>0.52573757712379687</v>
      </c>
      <c r="Z330" s="238">
        <f t="shared" si="278"/>
        <v>1.979191754226961</v>
      </c>
      <c r="AA330" s="238">
        <f t="shared" si="278"/>
        <v>0.44676615807377312</v>
      </c>
      <c r="AB330" s="238">
        <f t="shared" si="278"/>
        <v>9.4516312525052257E-2</v>
      </c>
      <c r="AC330" s="238">
        <f t="shared" si="278"/>
        <v>0.39357337308308871</v>
      </c>
      <c r="AD330" s="238">
        <f t="shared" si="278"/>
        <v>4.7258156262526066E-2</v>
      </c>
      <c r="AE330" s="238">
        <f t="shared" si="278"/>
        <v>0.25579940057266221</v>
      </c>
      <c r="AF330" s="238">
        <f t="shared" si="278"/>
        <v>4.932882862316252E-2</v>
      </c>
      <c r="AG330" s="238">
        <f t="shared" si="278"/>
        <v>0.10440306508910546</v>
      </c>
      <c r="AH330" s="238">
        <f t="shared" si="278"/>
        <v>1.7320508075688822E-2</v>
      </c>
      <c r="AI330" s="238">
        <f t="shared" si="278"/>
        <v>6.6583281184793924E-2</v>
      </c>
      <c r="AJ330" s="238">
        <f t="shared" si="278"/>
        <v>5.7735026918962545E-3</v>
      </c>
      <c r="AK330" s="238">
        <f t="shared" si="278"/>
        <v>5.7735026918962623E-3</v>
      </c>
      <c r="AL330" s="238">
        <f t="shared" si="278"/>
        <v>5.7735026918962623E-3</v>
      </c>
      <c r="AM330" s="238">
        <f t="shared" si="278"/>
        <v>0</v>
      </c>
      <c r="AN330" s="279">
        <f t="shared" si="278"/>
        <v>5.6862407030773228E-2</v>
      </c>
      <c r="AO330" s="297"/>
      <c r="AP330" s="238">
        <f t="shared" ref="AP330:BB330" si="279">IF(ISERROR(STDEV(AP326:AP328)), "-", STDEV(AP326:AP328))</f>
        <v>1.7171585055938585</v>
      </c>
      <c r="AQ330" s="238">
        <f t="shared" si="279"/>
        <v>66.053393806324095</v>
      </c>
      <c r="AR330" s="238">
        <f t="shared" si="279"/>
        <v>4.5825756949558302E-2</v>
      </c>
      <c r="AS330" s="238">
        <f t="shared" si="279"/>
        <v>0.1479864858694874</v>
      </c>
      <c r="AT330" s="238">
        <f t="shared" si="279"/>
        <v>0.63316664473106998</v>
      </c>
      <c r="AU330" s="238">
        <f t="shared" si="279"/>
        <v>54.670688063470841</v>
      </c>
      <c r="AV330" s="238">
        <f t="shared" si="279"/>
        <v>111.72128221605752</v>
      </c>
      <c r="AW330" s="238">
        <f t="shared" si="279"/>
        <v>0.97387541982192616</v>
      </c>
      <c r="AX330" s="238">
        <f t="shared" si="279"/>
        <v>13.301725451985538</v>
      </c>
      <c r="AY330" s="238">
        <f t="shared" si="279"/>
        <v>13.56488972801966</v>
      </c>
      <c r="AZ330" s="238">
        <f t="shared" si="279"/>
        <v>6.0076811943821804</v>
      </c>
      <c r="BA330" s="238">
        <f t="shared" si="279"/>
        <v>6.4269614386063747</v>
      </c>
      <c r="BB330" s="279">
        <f t="shared" si="279"/>
        <v>117.50959719671135</v>
      </c>
    </row>
    <row r="331" spans="1:54" s="235" customFormat="1">
      <c r="A331" s="240"/>
      <c r="B331" s="240"/>
      <c r="C331" s="240"/>
      <c r="D331" s="240"/>
      <c r="E331" s="236"/>
      <c r="F331" s="327" t="s">
        <v>186</v>
      </c>
      <c r="G331" s="238">
        <f>IF(ISERROR(G330/SQRT(2)), "-", G330/SQRT(2))</f>
        <v>6.3770421565696692E-2</v>
      </c>
      <c r="H331" s="238">
        <f t="shared" ref="H331:AN331" si="280">IF(ISERROR(H330/SQRT(2)), "-", H330/SQRT(2))</f>
        <v>10.538371158137615</v>
      </c>
      <c r="I331" s="238">
        <f t="shared" si="280"/>
        <v>0.28469281690973569</v>
      </c>
      <c r="J331" s="238">
        <f t="shared" si="280"/>
        <v>7.8845841150099155E-2</v>
      </c>
      <c r="K331" s="238">
        <f t="shared" si="280"/>
        <v>2.8284271247461874E-2</v>
      </c>
      <c r="L331" s="238">
        <f t="shared" si="280"/>
        <v>3.5355339059327293E-2</v>
      </c>
      <c r="M331" s="238">
        <f t="shared" si="280"/>
        <v>0.34878360053190566</v>
      </c>
      <c r="N331" s="238">
        <f t="shared" si="280"/>
        <v>0.30408332191467979</v>
      </c>
      <c r="O331" s="238">
        <f t="shared" si="280"/>
        <v>0.63686733312362653</v>
      </c>
      <c r="P331" s="238">
        <f t="shared" si="280"/>
        <v>0.30135803733543692</v>
      </c>
      <c r="Q331" s="238">
        <f t="shared" si="280"/>
        <v>0.47770283649984741</v>
      </c>
      <c r="R331" s="238">
        <f t="shared" si="280"/>
        <v>4.2426406871192847E-2</v>
      </c>
      <c r="S331" s="238">
        <f t="shared" si="280"/>
        <v>2.2730302828309776E-2</v>
      </c>
      <c r="T331" s="238">
        <f t="shared" si="280"/>
        <v>0</v>
      </c>
      <c r="U331" s="238">
        <f t="shared" si="280"/>
        <v>0</v>
      </c>
      <c r="V331" s="238">
        <f t="shared" si="280"/>
        <v>2.4037033579794545E-17</v>
      </c>
      <c r="W331" s="238">
        <f t="shared" si="280"/>
        <v>1.0838434696332604</v>
      </c>
      <c r="X331" s="238">
        <f t="shared" si="280"/>
        <v>2.4789950921021755</v>
      </c>
      <c r="Y331" s="238">
        <f t="shared" si="280"/>
        <v>0.37175260590882225</v>
      </c>
      <c r="Z331" s="238">
        <f t="shared" si="280"/>
        <v>1.3994999106823829</v>
      </c>
      <c r="AA331" s="238">
        <f t="shared" si="280"/>
        <v>0.31591137997862595</v>
      </c>
      <c r="AB331" s="238">
        <f t="shared" si="280"/>
        <v>6.6833125519211459E-2</v>
      </c>
      <c r="AC331" s="238">
        <f t="shared" si="280"/>
        <v>0.27829840100151504</v>
      </c>
      <c r="AD331" s="238">
        <f t="shared" si="280"/>
        <v>3.3416562759605688E-2</v>
      </c>
      <c r="AE331" s="238">
        <f t="shared" si="280"/>
        <v>0.18087749076838347</v>
      </c>
      <c r="AF331" s="238">
        <f t="shared" si="280"/>
        <v>3.4880749227427281E-2</v>
      </c>
      <c r="AG331" s="238">
        <f t="shared" si="280"/>
        <v>7.3824115301166976E-2</v>
      </c>
      <c r="AH331" s="238">
        <f t="shared" si="280"/>
        <v>1.2247448713915924E-2</v>
      </c>
      <c r="AI331" s="238">
        <f t="shared" si="280"/>
        <v>4.7081489639418439E-2</v>
      </c>
      <c r="AJ331" s="238">
        <f t="shared" si="280"/>
        <v>4.082482904638628E-3</v>
      </c>
      <c r="AK331" s="238">
        <f t="shared" si="280"/>
        <v>4.0824829046386332E-3</v>
      </c>
      <c r="AL331" s="238">
        <f t="shared" si="280"/>
        <v>4.0824829046386332E-3</v>
      </c>
      <c r="AM331" s="238">
        <f t="shared" si="280"/>
        <v>0</v>
      </c>
      <c r="AN331" s="279">
        <f t="shared" si="280"/>
        <v>4.0207793606049362E-2</v>
      </c>
      <c r="AO331" s="297"/>
      <c r="AP331" s="238">
        <f t="shared" ref="AP331:BB331" si="281">IF(ISERROR(AP330/SQRT(2)), "-", AP330/SQRT(2))</f>
        <v>1.2142144236775754</v>
      </c>
      <c r="AQ331" s="238">
        <f t="shared" si="281"/>
        <v>46.706802680837264</v>
      </c>
      <c r="AR331" s="238">
        <f t="shared" si="281"/>
        <v>3.2403703492039228E-2</v>
      </c>
      <c r="AS331" s="238">
        <f t="shared" si="281"/>
        <v>0.10464224768228172</v>
      </c>
      <c r="AT331" s="238">
        <f t="shared" si="281"/>
        <v>0.44771642811047313</v>
      </c>
      <c r="AU331" s="238">
        <f t="shared" si="281"/>
        <v>38.658014261814671</v>
      </c>
      <c r="AV331" s="238">
        <f t="shared" si="281"/>
        <v>78.998876257830304</v>
      </c>
      <c r="AW331" s="238">
        <f t="shared" si="281"/>
        <v>0.68863391338697977</v>
      </c>
      <c r="AX331" s="238">
        <f t="shared" si="281"/>
        <v>9.4057402685806668</v>
      </c>
      <c r="AY331" s="238">
        <f t="shared" si="281"/>
        <v>9.591825512730443</v>
      </c>
      <c r="AZ331" s="238">
        <f t="shared" si="281"/>
        <v>4.2480721117545368</v>
      </c>
      <c r="BA331" s="238">
        <f t="shared" si="281"/>
        <v>4.5445480156630165</v>
      </c>
      <c r="BB331" s="279">
        <f t="shared" si="281"/>
        <v>83.091833032294304</v>
      </c>
    </row>
    <row r="332" spans="1:54" s="235" customFormat="1">
      <c r="A332" s="240"/>
      <c r="B332" s="240"/>
      <c r="C332" s="240"/>
      <c r="D332" s="240"/>
      <c r="E332" s="236"/>
      <c r="F332" s="322"/>
      <c r="G332" s="238"/>
      <c r="H332" s="238"/>
      <c r="I332" s="238"/>
      <c r="J332" s="238"/>
      <c r="K332" s="238"/>
      <c r="L332" s="238"/>
      <c r="M332" s="238"/>
      <c r="N332" s="238"/>
      <c r="O332" s="238"/>
      <c r="P332" s="238"/>
      <c r="Q332" s="238"/>
      <c r="R332" s="238"/>
      <c r="S332" s="238"/>
      <c r="T332" s="238"/>
      <c r="U332" s="238"/>
      <c r="V332" s="238"/>
      <c r="W332" s="238"/>
      <c r="X332" s="238"/>
      <c r="Y332" s="238"/>
      <c r="Z332" s="238"/>
      <c r="AA332" s="238"/>
      <c r="AB332" s="238"/>
      <c r="AC332" s="238"/>
      <c r="AD332" s="238"/>
      <c r="AE332" s="238"/>
      <c r="AF332" s="238"/>
      <c r="AG332" s="238"/>
      <c r="AH332" s="238"/>
      <c r="AI332" s="238"/>
      <c r="AJ332" s="238"/>
      <c r="AK332" s="238"/>
      <c r="AL332" s="238"/>
      <c r="AM332" s="238"/>
      <c r="AN332" s="279"/>
      <c r="AO332" s="295"/>
      <c r="AP332" s="238"/>
      <c r="AQ332" s="238"/>
      <c r="AR332" s="238"/>
      <c r="AS332" s="238"/>
      <c r="AT332" s="238"/>
      <c r="AU332" s="238"/>
      <c r="AV332" s="238"/>
      <c r="AW332" s="238"/>
      <c r="AX332" s="238"/>
      <c r="AY332" s="238"/>
      <c r="AZ332" s="238"/>
      <c r="BA332" s="238"/>
      <c r="BB332" s="279"/>
    </row>
    <row r="333" spans="1:54" s="235" customFormat="1">
      <c r="A333" s="240" t="s">
        <v>290</v>
      </c>
      <c r="B333" s="240">
        <v>7</v>
      </c>
      <c r="C333" s="240">
        <v>1</v>
      </c>
      <c r="D333" s="240">
        <v>5</v>
      </c>
      <c r="E333" s="236" t="s">
        <v>394</v>
      </c>
      <c r="F333" s="322" t="s">
        <v>416</v>
      </c>
      <c r="G333" s="238">
        <v>2.46</v>
      </c>
      <c r="H333" s="238">
        <v>1036.4000000000001</v>
      </c>
      <c r="I333" s="238">
        <v>14.39</v>
      </c>
      <c r="J333" s="238">
        <v>2.4700000000000002</v>
      </c>
      <c r="K333" s="238">
        <v>0.21</v>
      </c>
      <c r="L333" s="238">
        <v>0.32</v>
      </c>
      <c r="M333" s="238">
        <v>15.47</v>
      </c>
      <c r="N333" s="238">
        <v>2.12</v>
      </c>
      <c r="O333" s="238">
        <v>1.87</v>
      </c>
      <c r="P333" s="238">
        <v>0.74</v>
      </c>
      <c r="Q333" s="238">
        <v>1.7</v>
      </c>
      <c r="R333" s="238">
        <v>2.2200000000000002</v>
      </c>
      <c r="S333" s="238">
        <v>1.53</v>
      </c>
      <c r="T333" s="238">
        <v>0.21</v>
      </c>
      <c r="U333" s="238">
        <v>0.28000000000000003</v>
      </c>
      <c r="V333" s="238">
        <v>0.21</v>
      </c>
      <c r="W333" s="238">
        <v>0.73</v>
      </c>
      <c r="X333" s="238">
        <v>2.83</v>
      </c>
      <c r="Y333" s="238">
        <v>0.41</v>
      </c>
      <c r="Z333" s="238">
        <v>2.2599999999999998</v>
      </c>
      <c r="AA333" s="238">
        <v>0.56999999999999995</v>
      </c>
      <c r="AB333" s="238">
        <v>0.06</v>
      </c>
      <c r="AC333" s="238">
        <v>0.46</v>
      </c>
      <c r="AD333" s="238">
        <v>0.16</v>
      </c>
      <c r="AE333" s="238">
        <v>0.44</v>
      </c>
      <c r="AF333" s="238">
        <v>-0.01</v>
      </c>
      <c r="AG333" s="238">
        <v>0.14000000000000001</v>
      </c>
      <c r="AH333" s="238" t="s">
        <v>188</v>
      </c>
      <c r="AI333" s="238">
        <v>0.06</v>
      </c>
      <c r="AJ333" s="238" t="s">
        <v>188</v>
      </c>
      <c r="AK333" s="238">
        <v>0.34</v>
      </c>
      <c r="AL333" s="238">
        <v>0.33</v>
      </c>
      <c r="AM333" s="238">
        <v>0.22</v>
      </c>
      <c r="AN333" s="279">
        <v>0.27</v>
      </c>
      <c r="AO333" s="295"/>
      <c r="AP333" s="238">
        <v>0.86</v>
      </c>
      <c r="AQ333" s="238">
        <v>87.29</v>
      </c>
      <c r="AR333" s="238">
        <v>0.21</v>
      </c>
      <c r="AS333" s="238">
        <v>0.06</v>
      </c>
      <c r="AT333" s="238">
        <v>1.65</v>
      </c>
      <c r="AU333" s="238">
        <v>26.87</v>
      </c>
      <c r="AV333" s="238">
        <v>94.94</v>
      </c>
      <c r="AW333" s="238">
        <v>0.21</v>
      </c>
      <c r="AX333" s="238">
        <v>103.06</v>
      </c>
      <c r="AY333" s="238">
        <v>8.83</v>
      </c>
      <c r="AZ333" s="238">
        <v>5.29</v>
      </c>
      <c r="BA333" s="238">
        <v>2.13</v>
      </c>
      <c r="BB333" s="279">
        <v>126.56</v>
      </c>
    </row>
    <row r="334" spans="1:54" s="235" customFormat="1">
      <c r="A334" s="240" t="s">
        <v>290</v>
      </c>
      <c r="B334" s="240">
        <v>7</v>
      </c>
      <c r="C334" s="240">
        <v>2</v>
      </c>
      <c r="D334" s="240">
        <v>5</v>
      </c>
      <c r="E334" s="236" t="s">
        <v>394</v>
      </c>
      <c r="F334" s="322" t="s">
        <v>417</v>
      </c>
      <c r="G334" s="238">
        <v>2.38</v>
      </c>
      <c r="H334" s="238">
        <v>1046.8800000000001</v>
      </c>
      <c r="I334" s="238">
        <v>16.41</v>
      </c>
      <c r="J334" s="238">
        <v>2.39</v>
      </c>
      <c r="K334" s="238">
        <v>0.23</v>
      </c>
      <c r="L334" s="238">
        <v>0.35</v>
      </c>
      <c r="M334" s="238">
        <v>15.81</v>
      </c>
      <c r="N334" s="238">
        <v>2.2400000000000002</v>
      </c>
      <c r="O334" s="238">
        <v>1.87</v>
      </c>
      <c r="P334" s="238">
        <v>0.75</v>
      </c>
      <c r="Q334" s="238">
        <v>1.67</v>
      </c>
      <c r="R334" s="238">
        <v>2.2599999999999998</v>
      </c>
      <c r="S334" s="238">
        <v>1.57</v>
      </c>
      <c r="T334" s="238">
        <v>0.21</v>
      </c>
      <c r="U334" s="238">
        <v>0.28000000000000003</v>
      </c>
      <c r="V334" s="238">
        <v>0.21</v>
      </c>
      <c r="W334" s="238">
        <v>0.77</v>
      </c>
      <c r="X334" s="238">
        <v>2.95</v>
      </c>
      <c r="Y334" s="238">
        <v>0.41</v>
      </c>
      <c r="Z334" s="238">
        <v>2.2400000000000002</v>
      </c>
      <c r="AA334" s="238">
        <v>0.56000000000000005</v>
      </c>
      <c r="AB334" s="238">
        <v>0.06</v>
      </c>
      <c r="AC334" s="238">
        <v>0.45</v>
      </c>
      <c r="AD334" s="238">
        <v>0.16</v>
      </c>
      <c r="AE334" s="238">
        <v>0.43</v>
      </c>
      <c r="AF334" s="238">
        <v>-0.01</v>
      </c>
      <c r="AG334" s="238">
        <v>0.14000000000000001</v>
      </c>
      <c r="AH334" s="238" t="s">
        <v>188</v>
      </c>
      <c r="AI334" s="238">
        <v>0.06</v>
      </c>
      <c r="AJ334" s="238" t="s">
        <v>188</v>
      </c>
      <c r="AK334" s="238">
        <v>0.35</v>
      </c>
      <c r="AL334" s="238">
        <v>0.33</v>
      </c>
      <c r="AM334" s="238">
        <v>0.22</v>
      </c>
      <c r="AN334" s="279">
        <v>0.26</v>
      </c>
      <c r="AO334" s="295"/>
      <c r="AP334" s="238">
        <v>7.48</v>
      </c>
      <c r="AQ334" s="238">
        <v>149.9</v>
      </c>
      <c r="AR334" s="238">
        <v>0.21</v>
      </c>
      <c r="AS334" s="238">
        <v>0.06</v>
      </c>
      <c r="AT334" s="238">
        <v>2.0699999999999998</v>
      </c>
      <c r="AU334" s="238">
        <v>60.29</v>
      </c>
      <c r="AV334" s="238">
        <v>153.34</v>
      </c>
      <c r="AW334" s="238">
        <v>4.37</v>
      </c>
      <c r="AX334" s="238">
        <v>170.14</v>
      </c>
      <c r="AY334" s="238">
        <v>27.81</v>
      </c>
      <c r="AZ334" s="238">
        <v>5.51</v>
      </c>
      <c r="BA334" s="238">
        <v>3.44</v>
      </c>
      <c r="BB334" s="279">
        <v>249.56</v>
      </c>
    </row>
    <row r="335" spans="1:54" s="241" customFormat="1">
      <c r="A335" s="243" t="s">
        <v>290</v>
      </c>
      <c r="B335" s="243">
        <v>7</v>
      </c>
      <c r="C335" s="243">
        <v>3</v>
      </c>
      <c r="D335" s="243">
        <v>5</v>
      </c>
      <c r="E335" s="242" t="s">
        <v>394</v>
      </c>
      <c r="F335" s="324" t="s">
        <v>418</v>
      </c>
      <c r="G335" s="244">
        <v>2.4700000000000002</v>
      </c>
      <c r="H335" s="244">
        <v>1161.58</v>
      </c>
      <c r="I335" s="244">
        <v>16.760000000000002</v>
      </c>
      <c r="J335" s="244">
        <v>2.21</v>
      </c>
      <c r="K335" s="244">
        <v>0.3</v>
      </c>
      <c r="L335" s="244">
        <v>0.4</v>
      </c>
      <c r="M335" s="244">
        <v>16.579999999999998</v>
      </c>
      <c r="N335" s="244">
        <v>2.4500000000000002</v>
      </c>
      <c r="O335" s="244">
        <v>2.02</v>
      </c>
      <c r="P335" s="244">
        <v>0.75</v>
      </c>
      <c r="Q335" s="244">
        <v>1.68</v>
      </c>
      <c r="R335" s="244">
        <v>3.42</v>
      </c>
      <c r="S335" s="244">
        <v>1.69</v>
      </c>
      <c r="T335" s="244">
        <v>0.21</v>
      </c>
      <c r="U335" s="244">
        <v>0.28000000000000003</v>
      </c>
      <c r="V335" s="244">
        <v>0.21</v>
      </c>
      <c r="W335" s="244">
        <v>0.76</v>
      </c>
      <c r="X335" s="244">
        <v>2.87</v>
      </c>
      <c r="Y335" s="244">
        <v>0.4</v>
      </c>
      <c r="Z335" s="244">
        <v>2.16</v>
      </c>
      <c r="AA335" s="244">
        <v>0.54</v>
      </c>
      <c r="AB335" s="244">
        <v>0.06</v>
      </c>
      <c r="AC335" s="244">
        <v>0.45</v>
      </c>
      <c r="AD335" s="244">
        <v>0.16</v>
      </c>
      <c r="AE335" s="244">
        <v>0.43</v>
      </c>
      <c r="AF335" s="244">
        <v>-0.01</v>
      </c>
      <c r="AG335" s="244">
        <v>0.14000000000000001</v>
      </c>
      <c r="AH335" s="244" t="s">
        <v>188</v>
      </c>
      <c r="AI335" s="244">
        <v>0.06</v>
      </c>
      <c r="AJ335" s="244" t="s">
        <v>188</v>
      </c>
      <c r="AK335" s="244">
        <v>0.39</v>
      </c>
      <c r="AL335" s="244">
        <v>0.33</v>
      </c>
      <c r="AM335" s="244">
        <v>0.22</v>
      </c>
      <c r="AN335" s="338">
        <v>0.26</v>
      </c>
      <c r="AO335" s="325"/>
      <c r="AP335" s="244">
        <v>16.989999999999998</v>
      </c>
      <c r="AQ335" s="244">
        <v>250.41</v>
      </c>
      <c r="AR335" s="244">
        <v>0.26</v>
      </c>
      <c r="AS335" s="244">
        <v>0.15</v>
      </c>
      <c r="AT335" s="244">
        <v>2.5299999999999998</v>
      </c>
      <c r="AU335" s="244">
        <v>86.65</v>
      </c>
      <c r="AV335" s="244">
        <v>351.4</v>
      </c>
      <c r="AW335" s="244">
        <v>10.3</v>
      </c>
      <c r="AX335" s="244">
        <v>236.69</v>
      </c>
      <c r="AY335" s="244">
        <v>51.85</v>
      </c>
      <c r="AZ335" s="244">
        <v>5.36</v>
      </c>
      <c r="BA335" s="244">
        <v>10.36</v>
      </c>
      <c r="BB335" s="338">
        <v>444.41</v>
      </c>
    </row>
    <row r="336" spans="1:54" s="235" customFormat="1">
      <c r="A336" s="240"/>
      <c r="B336" s="240"/>
      <c r="C336" s="240"/>
      <c r="D336" s="240"/>
      <c r="E336" s="236"/>
      <c r="F336" s="326" t="s">
        <v>183</v>
      </c>
      <c r="G336" s="245">
        <f>IF(ISERROR(AVERAGE(G333:G335)), "DL", AVERAGE(G333:G335))</f>
        <v>2.436666666666667</v>
      </c>
      <c r="H336" s="245">
        <f t="shared" ref="H336:AN336" si="282">IF(ISERROR(AVERAGE(H333:H335)), "DL", AVERAGE(H333:H335))</f>
        <v>1081.6200000000001</v>
      </c>
      <c r="I336" s="245">
        <f t="shared" si="282"/>
        <v>15.853333333333333</v>
      </c>
      <c r="J336" s="245">
        <f t="shared" si="282"/>
        <v>2.3566666666666669</v>
      </c>
      <c r="K336" s="245">
        <f t="shared" si="282"/>
        <v>0.24666666666666667</v>
      </c>
      <c r="L336" s="245">
        <f t="shared" si="282"/>
        <v>0.35666666666666663</v>
      </c>
      <c r="M336" s="245">
        <f t="shared" si="282"/>
        <v>15.953333333333333</v>
      </c>
      <c r="N336" s="245">
        <f t="shared" si="282"/>
        <v>2.27</v>
      </c>
      <c r="O336" s="245">
        <f t="shared" si="282"/>
        <v>1.92</v>
      </c>
      <c r="P336" s="245">
        <f t="shared" si="282"/>
        <v>0.7466666666666667</v>
      </c>
      <c r="Q336" s="245">
        <f t="shared" si="282"/>
        <v>1.6833333333333333</v>
      </c>
      <c r="R336" s="245">
        <f t="shared" si="282"/>
        <v>2.6333333333333333</v>
      </c>
      <c r="S336" s="245">
        <f t="shared" si="282"/>
        <v>1.5966666666666667</v>
      </c>
      <c r="T336" s="245">
        <f t="shared" si="282"/>
        <v>0.21</v>
      </c>
      <c r="U336" s="245">
        <f t="shared" si="282"/>
        <v>0.28000000000000003</v>
      </c>
      <c r="V336" s="245">
        <f t="shared" si="282"/>
        <v>0.21</v>
      </c>
      <c r="W336" s="245">
        <f t="shared" si="282"/>
        <v>0.7533333333333333</v>
      </c>
      <c r="X336" s="245">
        <f t="shared" si="282"/>
        <v>2.8833333333333333</v>
      </c>
      <c r="Y336" s="245">
        <f t="shared" si="282"/>
        <v>0.40666666666666668</v>
      </c>
      <c r="Z336" s="245">
        <f t="shared" si="282"/>
        <v>2.2200000000000002</v>
      </c>
      <c r="AA336" s="245">
        <f t="shared" si="282"/>
        <v>0.55666666666666664</v>
      </c>
      <c r="AB336" s="245">
        <f t="shared" si="282"/>
        <v>0.06</v>
      </c>
      <c r="AC336" s="245">
        <f t="shared" si="282"/>
        <v>0.45333333333333337</v>
      </c>
      <c r="AD336" s="245">
        <f t="shared" si="282"/>
        <v>0.16</v>
      </c>
      <c r="AE336" s="245">
        <f t="shared" si="282"/>
        <v>0.43333333333333335</v>
      </c>
      <c r="AF336" s="245">
        <f t="shared" si="282"/>
        <v>-0.01</v>
      </c>
      <c r="AG336" s="245">
        <f t="shared" si="282"/>
        <v>0.14000000000000001</v>
      </c>
      <c r="AH336" s="245" t="str">
        <f t="shared" si="282"/>
        <v>DL</v>
      </c>
      <c r="AI336" s="245">
        <f t="shared" si="282"/>
        <v>0.06</v>
      </c>
      <c r="AJ336" s="245" t="str">
        <f t="shared" si="282"/>
        <v>DL</v>
      </c>
      <c r="AK336" s="245">
        <f t="shared" si="282"/>
        <v>0.36000000000000004</v>
      </c>
      <c r="AL336" s="245">
        <f t="shared" si="282"/>
        <v>0.33</v>
      </c>
      <c r="AM336" s="245">
        <f t="shared" si="282"/>
        <v>0.22</v>
      </c>
      <c r="AN336" s="278">
        <f t="shared" si="282"/>
        <v>0.26333333333333336</v>
      </c>
      <c r="AO336" s="296"/>
      <c r="AP336" s="245">
        <f t="shared" ref="AP336:BB336" si="283">IF(ISERROR(AVERAGE(AP333:AP335)), "DL", AVERAGE(AP333:AP335))</f>
        <v>8.4433333333333334</v>
      </c>
      <c r="AQ336" s="245">
        <f t="shared" si="283"/>
        <v>162.53333333333333</v>
      </c>
      <c r="AR336" s="245">
        <f t="shared" si="283"/>
        <v>0.22666666666666666</v>
      </c>
      <c r="AS336" s="245">
        <f t="shared" si="283"/>
        <v>9.0000000000000011E-2</v>
      </c>
      <c r="AT336" s="245">
        <f t="shared" si="283"/>
        <v>2.0833333333333335</v>
      </c>
      <c r="AU336" s="245">
        <f t="shared" si="283"/>
        <v>57.936666666666667</v>
      </c>
      <c r="AV336" s="245">
        <f t="shared" si="283"/>
        <v>199.89333333333332</v>
      </c>
      <c r="AW336" s="245">
        <f t="shared" si="283"/>
        <v>4.96</v>
      </c>
      <c r="AX336" s="245">
        <f t="shared" si="283"/>
        <v>169.96333333333334</v>
      </c>
      <c r="AY336" s="245">
        <f t="shared" si="283"/>
        <v>29.49666666666667</v>
      </c>
      <c r="AZ336" s="245">
        <f t="shared" si="283"/>
        <v>5.3866666666666667</v>
      </c>
      <c r="BA336" s="245">
        <f t="shared" si="283"/>
        <v>5.31</v>
      </c>
      <c r="BB336" s="278">
        <f t="shared" si="283"/>
        <v>273.51</v>
      </c>
    </row>
    <row r="337" spans="1:54" s="235" customFormat="1">
      <c r="A337" s="240"/>
      <c r="B337" s="240"/>
      <c r="C337" s="240"/>
      <c r="D337" s="240"/>
      <c r="E337" s="236"/>
      <c r="F337" s="327" t="s">
        <v>184</v>
      </c>
      <c r="G337" s="238">
        <f>IF(ISERROR(STDEV(G333:G335)), "-", STDEV(G333:G335))</f>
        <v>4.9328828623162589E-2</v>
      </c>
      <c r="H337" s="238">
        <f t="shared" ref="H337:AN337" si="284">IF(ISERROR(STDEV(H333:H335)), "-", STDEV(H333:H335))</f>
        <v>69.445365576113048</v>
      </c>
      <c r="I337" s="238">
        <f t="shared" si="284"/>
        <v>1.2793097097002484</v>
      </c>
      <c r="J337" s="238">
        <f t="shared" si="284"/>
        <v>0.13316656236958799</v>
      </c>
      <c r="K337" s="238">
        <f t="shared" si="284"/>
        <v>4.7258156262526121E-2</v>
      </c>
      <c r="L337" s="238">
        <f t="shared" si="284"/>
        <v>4.0414518843273815E-2</v>
      </c>
      <c r="M337" s="238">
        <f t="shared" si="284"/>
        <v>0.56871199506721493</v>
      </c>
      <c r="N337" s="238">
        <f t="shared" si="284"/>
        <v>0.1670329308849007</v>
      </c>
      <c r="O337" s="238">
        <f t="shared" si="284"/>
        <v>8.660254037844381E-2</v>
      </c>
      <c r="P337" s="238">
        <f t="shared" si="284"/>
        <v>5.7735026918962623E-3</v>
      </c>
      <c r="Q337" s="238">
        <f t="shared" si="284"/>
        <v>1.527525231651948E-2</v>
      </c>
      <c r="R337" s="238">
        <f t="shared" si="284"/>
        <v>0.68156682235370869</v>
      </c>
      <c r="S337" s="238">
        <f t="shared" si="284"/>
        <v>8.3266639978645252E-2</v>
      </c>
      <c r="T337" s="238">
        <f t="shared" si="284"/>
        <v>0</v>
      </c>
      <c r="U337" s="238">
        <f t="shared" si="284"/>
        <v>0</v>
      </c>
      <c r="V337" s="238">
        <f t="shared" si="284"/>
        <v>0</v>
      </c>
      <c r="W337" s="238">
        <f t="shared" si="284"/>
        <v>2.0816659994661344E-2</v>
      </c>
      <c r="X337" s="238">
        <f t="shared" si="284"/>
        <v>6.1101009266077921E-2</v>
      </c>
      <c r="Y337" s="238">
        <f t="shared" si="284"/>
        <v>5.7735026918962311E-3</v>
      </c>
      <c r="Z337" s="238">
        <f t="shared" si="284"/>
        <v>5.291502622129169E-2</v>
      </c>
      <c r="AA337" s="238">
        <f t="shared" si="284"/>
        <v>1.5275252316519432E-2</v>
      </c>
      <c r="AB337" s="238">
        <f t="shared" si="284"/>
        <v>0</v>
      </c>
      <c r="AC337" s="238">
        <f t="shared" si="284"/>
        <v>5.7735026918962623E-3</v>
      </c>
      <c r="AD337" s="238">
        <f t="shared" si="284"/>
        <v>0</v>
      </c>
      <c r="AE337" s="238">
        <f t="shared" si="284"/>
        <v>5.7735026918962623E-3</v>
      </c>
      <c r="AF337" s="238">
        <f t="shared" si="284"/>
        <v>0</v>
      </c>
      <c r="AG337" s="238">
        <f t="shared" si="284"/>
        <v>0</v>
      </c>
      <c r="AH337" s="238" t="str">
        <f t="shared" si="284"/>
        <v>-</v>
      </c>
      <c r="AI337" s="238">
        <f t="shared" si="284"/>
        <v>0</v>
      </c>
      <c r="AJ337" s="238" t="str">
        <f t="shared" si="284"/>
        <v>-</v>
      </c>
      <c r="AK337" s="238">
        <f t="shared" si="284"/>
        <v>2.6457513110645908E-2</v>
      </c>
      <c r="AL337" s="238">
        <f t="shared" si="284"/>
        <v>0</v>
      </c>
      <c r="AM337" s="238">
        <f t="shared" si="284"/>
        <v>0</v>
      </c>
      <c r="AN337" s="279">
        <f t="shared" si="284"/>
        <v>5.7735026918962623E-3</v>
      </c>
      <c r="AO337" s="297"/>
      <c r="AP337" s="238">
        <f t="shared" ref="AP337:BB337" si="285">IF(ISERROR(STDEV(AP333:AP335)), "-", STDEV(AP333:AP335))</f>
        <v>8.1080351092809977</v>
      </c>
      <c r="AQ337" s="238">
        <f t="shared" si="285"/>
        <v>82.290548870045356</v>
      </c>
      <c r="AR337" s="238">
        <f t="shared" si="285"/>
        <v>2.8867513459481381E-2</v>
      </c>
      <c r="AS337" s="238">
        <f t="shared" si="285"/>
        <v>5.1961524227066298E-2</v>
      </c>
      <c r="AT337" s="238">
        <f t="shared" si="285"/>
        <v>0.44015148907317303</v>
      </c>
      <c r="AU337" s="238">
        <f t="shared" si="285"/>
        <v>29.959401418141415</v>
      </c>
      <c r="AV337" s="238">
        <f t="shared" si="285"/>
        <v>134.4185349322531</v>
      </c>
      <c r="AW337" s="238">
        <f t="shared" si="285"/>
        <v>5.0708086140180839</v>
      </c>
      <c r="AX337" s="238">
        <f t="shared" si="285"/>
        <v>66.815175172511047</v>
      </c>
      <c r="AY337" s="238">
        <f t="shared" si="285"/>
        <v>21.559539265330624</v>
      </c>
      <c r="AZ337" s="238">
        <f t="shared" si="285"/>
        <v>0.11239810200058227</v>
      </c>
      <c r="BA337" s="238">
        <f t="shared" si="285"/>
        <v>4.4222053321843839</v>
      </c>
      <c r="BB337" s="279">
        <f t="shared" si="285"/>
        <v>160.27275969421632</v>
      </c>
    </row>
    <row r="338" spans="1:54" s="235" customFormat="1">
      <c r="A338" s="240"/>
      <c r="B338" s="240"/>
      <c r="C338" s="240"/>
      <c r="D338" s="240"/>
      <c r="E338" s="236"/>
      <c r="F338" s="327" t="s">
        <v>186</v>
      </c>
      <c r="G338" s="238">
        <f>IF(ISERROR(G337/SQRT(2)), "-", G337/SQRT(2))</f>
        <v>3.488074922742733E-2</v>
      </c>
      <c r="H338" s="238">
        <f t="shared" ref="H338:AN338" si="286">IF(ISERROR(H337/SQRT(2)), "-", H337/SQRT(2))</f>
        <v>49.105288920848366</v>
      </c>
      <c r="I338" s="238">
        <f t="shared" si="286"/>
        <v>0.90460857096683911</v>
      </c>
      <c r="J338" s="238">
        <f t="shared" si="286"/>
        <v>9.4162979278836975E-2</v>
      </c>
      <c r="K338" s="238">
        <f t="shared" si="286"/>
        <v>3.3416562759605729E-2</v>
      </c>
      <c r="L338" s="238">
        <f t="shared" si="286"/>
        <v>2.8577380332470419E-2</v>
      </c>
      <c r="M338" s="238">
        <f t="shared" si="286"/>
        <v>0.40214010825415802</v>
      </c>
      <c r="N338" s="238">
        <f t="shared" si="286"/>
        <v>0.11811011811017719</v>
      </c>
      <c r="O338" s="238">
        <f t="shared" si="286"/>
        <v>6.1237243569579408E-2</v>
      </c>
      <c r="P338" s="238">
        <f t="shared" si="286"/>
        <v>4.0824829046386332E-3</v>
      </c>
      <c r="Q338" s="238">
        <f t="shared" si="286"/>
        <v>1.0801234497346443E-2</v>
      </c>
      <c r="R338" s="238">
        <f t="shared" si="286"/>
        <v>0.48194052191807435</v>
      </c>
      <c r="S338" s="238">
        <f t="shared" si="286"/>
        <v>5.8878405775518936E-2</v>
      </c>
      <c r="T338" s="238">
        <f t="shared" si="286"/>
        <v>0</v>
      </c>
      <c r="U338" s="238">
        <f t="shared" si="286"/>
        <v>0</v>
      </c>
      <c r="V338" s="238">
        <f t="shared" si="286"/>
        <v>0</v>
      </c>
      <c r="W338" s="238">
        <f t="shared" si="286"/>
        <v>1.4719601443879756E-2</v>
      </c>
      <c r="X338" s="238">
        <f t="shared" si="286"/>
        <v>4.3204937989385774E-2</v>
      </c>
      <c r="Y338" s="238">
        <f t="shared" si="286"/>
        <v>4.0824829046386107E-3</v>
      </c>
      <c r="Z338" s="238">
        <f t="shared" si="286"/>
        <v>3.7416573867739326E-2</v>
      </c>
      <c r="AA338" s="238">
        <f t="shared" si="286"/>
        <v>1.0801234497346409E-2</v>
      </c>
      <c r="AB338" s="238">
        <f t="shared" si="286"/>
        <v>0</v>
      </c>
      <c r="AC338" s="238">
        <f t="shared" si="286"/>
        <v>4.0824829046386332E-3</v>
      </c>
      <c r="AD338" s="238">
        <f t="shared" si="286"/>
        <v>0</v>
      </c>
      <c r="AE338" s="238">
        <f t="shared" si="286"/>
        <v>4.0824829046386332E-3</v>
      </c>
      <c r="AF338" s="238">
        <f t="shared" si="286"/>
        <v>0</v>
      </c>
      <c r="AG338" s="238">
        <f t="shared" si="286"/>
        <v>0</v>
      </c>
      <c r="AH338" s="238" t="str">
        <f t="shared" si="286"/>
        <v>-</v>
      </c>
      <c r="AI338" s="238">
        <f t="shared" si="286"/>
        <v>0</v>
      </c>
      <c r="AJ338" s="238" t="str">
        <f t="shared" si="286"/>
        <v>-</v>
      </c>
      <c r="AK338" s="238">
        <f t="shared" si="286"/>
        <v>1.8708286933869708E-2</v>
      </c>
      <c r="AL338" s="238">
        <f t="shared" si="286"/>
        <v>0</v>
      </c>
      <c r="AM338" s="238">
        <f t="shared" si="286"/>
        <v>0</v>
      </c>
      <c r="AN338" s="279">
        <f t="shared" si="286"/>
        <v>4.0824829046386332E-3</v>
      </c>
      <c r="AO338" s="297"/>
      <c r="AP338" s="238">
        <f t="shared" ref="AP338:BB338" si="287">IF(ISERROR(AP337/SQRT(2)), "-", AP337/SQRT(2))</f>
        <v>5.7332466078712025</v>
      </c>
      <c r="AQ338" s="238">
        <f t="shared" si="287"/>
        <v>58.188205133572055</v>
      </c>
      <c r="AR338" s="238">
        <f t="shared" si="287"/>
        <v>2.0412414523193215E-2</v>
      </c>
      <c r="AS338" s="238">
        <f t="shared" si="287"/>
        <v>3.6742346141747657E-2</v>
      </c>
      <c r="AT338" s="238">
        <f t="shared" si="287"/>
        <v>0.31123410267299723</v>
      </c>
      <c r="AU338" s="238">
        <f t="shared" si="287"/>
        <v>21.184495903057663</v>
      </c>
      <c r="AV338" s="238">
        <f t="shared" si="287"/>
        <v>95.048257567756977</v>
      </c>
      <c r="AW338" s="238">
        <f t="shared" si="287"/>
        <v>3.5856031570713451</v>
      </c>
      <c r="AX338" s="238">
        <f t="shared" si="287"/>
        <v>47.245463450649609</v>
      </c>
      <c r="AY338" s="238">
        <f t="shared" si="287"/>
        <v>15.244896413772921</v>
      </c>
      <c r="AZ338" s="238">
        <f t="shared" si="287"/>
        <v>7.9477460117108975E-2</v>
      </c>
      <c r="BA338" s="238">
        <f t="shared" si="287"/>
        <v>3.1269713781868869</v>
      </c>
      <c r="BB338" s="279">
        <f t="shared" si="287"/>
        <v>113.32995521926233</v>
      </c>
    </row>
    <row r="339" spans="1:54" s="235" customFormat="1">
      <c r="A339" s="240"/>
      <c r="B339" s="240"/>
      <c r="C339" s="240"/>
      <c r="D339" s="240"/>
      <c r="E339" s="236"/>
      <c r="F339" s="322"/>
      <c r="G339" s="238"/>
      <c r="H339" s="238"/>
      <c r="I339" s="238"/>
      <c r="J339" s="238"/>
      <c r="K339" s="238"/>
      <c r="L339" s="238"/>
      <c r="M339" s="238"/>
      <c r="N339" s="238"/>
      <c r="O339" s="238"/>
      <c r="P339" s="238"/>
      <c r="Q339" s="238"/>
      <c r="R339" s="238"/>
      <c r="S339" s="238"/>
      <c r="T339" s="238"/>
      <c r="U339" s="238"/>
      <c r="V339" s="238"/>
      <c r="W339" s="238"/>
      <c r="X339" s="238"/>
      <c r="Y339" s="238"/>
      <c r="Z339" s="238"/>
      <c r="AA339" s="238"/>
      <c r="AB339" s="238"/>
      <c r="AC339" s="238"/>
      <c r="AD339" s="238"/>
      <c r="AE339" s="238"/>
      <c r="AF339" s="238"/>
      <c r="AG339" s="238"/>
      <c r="AH339" s="238"/>
      <c r="AI339" s="238"/>
      <c r="AJ339" s="238"/>
      <c r="AK339" s="238"/>
      <c r="AL339" s="238"/>
      <c r="AM339" s="238"/>
      <c r="AN339" s="279"/>
      <c r="AO339" s="295"/>
      <c r="AP339" s="238"/>
      <c r="AQ339" s="238"/>
      <c r="AR339" s="238"/>
      <c r="AS339" s="238"/>
      <c r="AT339" s="238"/>
      <c r="AU339" s="238"/>
      <c r="AV339" s="238"/>
      <c r="AW339" s="238"/>
      <c r="AX339" s="238"/>
      <c r="AY339" s="238"/>
      <c r="AZ339" s="238"/>
      <c r="BA339" s="238"/>
      <c r="BB339" s="279"/>
    </row>
    <row r="340" spans="1:54" s="235" customFormat="1">
      <c r="A340" s="240" t="s">
        <v>224</v>
      </c>
      <c r="B340" s="240">
        <v>8</v>
      </c>
      <c r="C340" s="240">
        <v>1</v>
      </c>
      <c r="D340" s="240">
        <v>5</v>
      </c>
      <c r="E340" s="236" t="s">
        <v>394</v>
      </c>
      <c r="F340" s="322" t="s">
        <v>419</v>
      </c>
      <c r="G340" s="238">
        <v>1.46</v>
      </c>
      <c r="H340" s="238">
        <v>213.29</v>
      </c>
      <c r="I340" s="238">
        <v>5.3</v>
      </c>
      <c r="J340" s="238">
        <v>0.8</v>
      </c>
      <c r="K340" s="238">
        <v>0.7</v>
      </c>
      <c r="L340" s="238">
        <v>0.66</v>
      </c>
      <c r="M340" s="238">
        <v>8.16</v>
      </c>
      <c r="N340" s="238">
        <v>3.95</v>
      </c>
      <c r="O340" s="238">
        <v>2.5099999999999998</v>
      </c>
      <c r="P340" s="238">
        <v>2.75</v>
      </c>
      <c r="Q340" s="238">
        <v>3.42</v>
      </c>
      <c r="R340" s="238">
        <v>1.48</v>
      </c>
      <c r="S340" s="238">
        <v>0.79</v>
      </c>
      <c r="T340" s="238">
        <v>0.22</v>
      </c>
      <c r="U340" s="238">
        <v>0.25</v>
      </c>
      <c r="V340" s="238">
        <v>0.19</v>
      </c>
      <c r="W340" s="238">
        <v>10.15</v>
      </c>
      <c r="X340" s="238">
        <v>30.3</v>
      </c>
      <c r="Y340" s="238">
        <v>3.31</v>
      </c>
      <c r="Z340" s="238">
        <v>12.83</v>
      </c>
      <c r="AA340" s="238">
        <v>2.7</v>
      </c>
      <c r="AB340" s="238">
        <v>0.52</v>
      </c>
      <c r="AC340" s="238">
        <v>2.2200000000000002</v>
      </c>
      <c r="AD340" s="238">
        <v>0.37</v>
      </c>
      <c r="AE340" s="238">
        <v>1.42</v>
      </c>
      <c r="AF340" s="238">
        <v>0.12</v>
      </c>
      <c r="AG340" s="238">
        <v>0.37</v>
      </c>
      <c r="AH340" s="238" t="s">
        <v>188</v>
      </c>
      <c r="AI340" s="238">
        <v>0.15</v>
      </c>
      <c r="AJ340" s="238" t="s">
        <v>188</v>
      </c>
      <c r="AK340" s="238">
        <v>0.28000000000000003</v>
      </c>
      <c r="AL340" s="238">
        <v>0.33</v>
      </c>
      <c r="AM340" s="238">
        <v>0.22</v>
      </c>
      <c r="AN340" s="279">
        <v>0.83</v>
      </c>
      <c r="AO340" s="295"/>
      <c r="AP340" s="238">
        <v>17.41</v>
      </c>
      <c r="AQ340" s="238">
        <v>240.74</v>
      </c>
      <c r="AR340" s="238">
        <v>0.27</v>
      </c>
      <c r="AS340" s="238">
        <v>0.15</v>
      </c>
      <c r="AT340" s="238">
        <v>2.59</v>
      </c>
      <c r="AU340" s="238">
        <v>91.49</v>
      </c>
      <c r="AV340" s="238">
        <v>367.04</v>
      </c>
      <c r="AW340" s="238">
        <v>10.68</v>
      </c>
      <c r="AX340" s="238">
        <v>236.6</v>
      </c>
      <c r="AY340" s="238">
        <v>52.94</v>
      </c>
      <c r="AZ340" s="238">
        <v>30.8</v>
      </c>
      <c r="BA340" s="238">
        <v>9.9700000000000006</v>
      </c>
      <c r="BB340" s="279">
        <v>459.93</v>
      </c>
    </row>
    <row r="341" spans="1:54" s="235" customFormat="1">
      <c r="A341" s="240" t="s">
        <v>224</v>
      </c>
      <c r="B341" s="240">
        <v>8</v>
      </c>
      <c r="C341" s="240">
        <v>2</v>
      </c>
      <c r="D341" s="240">
        <v>5</v>
      </c>
      <c r="E341" s="236" t="s">
        <v>394</v>
      </c>
      <c r="F341" s="322" t="s">
        <v>420</v>
      </c>
      <c r="G341" s="238">
        <v>1.44</v>
      </c>
      <c r="H341" s="238">
        <v>215.01</v>
      </c>
      <c r="I341" s="238">
        <v>5.21</v>
      </c>
      <c r="J341" s="238">
        <v>0.74</v>
      </c>
      <c r="K341" s="238">
        <v>0.74</v>
      </c>
      <c r="L341" s="238">
        <v>0.72</v>
      </c>
      <c r="M341" s="238">
        <v>8.5500000000000007</v>
      </c>
      <c r="N341" s="238">
        <v>4.04</v>
      </c>
      <c r="O341" s="238">
        <v>2.48</v>
      </c>
      <c r="P341" s="238">
        <v>2.77</v>
      </c>
      <c r="Q341" s="238">
        <v>3.46</v>
      </c>
      <c r="R341" s="238">
        <v>1.61</v>
      </c>
      <c r="S341" s="238">
        <v>0.63</v>
      </c>
      <c r="T341" s="238">
        <v>0.21</v>
      </c>
      <c r="U341" s="238">
        <v>0.25</v>
      </c>
      <c r="V341" s="238">
        <v>0.19</v>
      </c>
      <c r="W341" s="238">
        <v>9.99</v>
      </c>
      <c r="X341" s="238">
        <v>30</v>
      </c>
      <c r="Y341" s="238">
        <v>3.31</v>
      </c>
      <c r="Z341" s="238">
        <v>12.82</v>
      </c>
      <c r="AA341" s="238">
        <v>2.71</v>
      </c>
      <c r="AB341" s="238">
        <v>0.51</v>
      </c>
      <c r="AC341" s="238">
        <v>2.21</v>
      </c>
      <c r="AD341" s="238">
        <v>0.37</v>
      </c>
      <c r="AE341" s="238">
        <v>1.43</v>
      </c>
      <c r="AF341" s="238">
        <v>0.12</v>
      </c>
      <c r="AG341" s="238">
        <v>0.37</v>
      </c>
      <c r="AH341" s="238" t="s">
        <v>188</v>
      </c>
      <c r="AI341" s="238">
        <v>0.15</v>
      </c>
      <c r="AJ341" s="238" t="s">
        <v>188</v>
      </c>
      <c r="AK341" s="238">
        <v>0.28000000000000003</v>
      </c>
      <c r="AL341" s="238">
        <v>0.33</v>
      </c>
      <c r="AM341" s="238">
        <v>0.22</v>
      </c>
      <c r="AN341" s="279">
        <v>0.87</v>
      </c>
      <c r="AO341" s="295"/>
      <c r="AP341" s="238">
        <v>9.2200000000000006</v>
      </c>
      <c r="AQ341" s="238">
        <v>689.93</v>
      </c>
      <c r="AR341" s="238">
        <v>0.47</v>
      </c>
      <c r="AS341" s="238">
        <v>0.77</v>
      </c>
      <c r="AT341" s="238">
        <v>2.0099999999999998</v>
      </c>
      <c r="AU341" s="238">
        <v>61.36</v>
      </c>
      <c r="AV341" s="238">
        <v>156.68</v>
      </c>
      <c r="AW341" s="238">
        <v>6.95</v>
      </c>
      <c r="AX341" s="238">
        <v>1091</v>
      </c>
      <c r="AY341" s="238">
        <v>27.19</v>
      </c>
      <c r="AZ341" s="238">
        <v>28.82</v>
      </c>
      <c r="BA341" s="238" t="s">
        <v>188</v>
      </c>
      <c r="BB341" s="279">
        <v>480.4</v>
      </c>
    </row>
    <row r="342" spans="1:54" s="241" customFormat="1">
      <c r="A342" s="243" t="s">
        <v>224</v>
      </c>
      <c r="B342" s="243">
        <v>8</v>
      </c>
      <c r="C342" s="243">
        <v>3</v>
      </c>
      <c r="D342" s="243">
        <v>5</v>
      </c>
      <c r="E342" s="242" t="s">
        <v>394</v>
      </c>
      <c r="F342" s="324" t="s">
        <v>421</v>
      </c>
      <c r="G342" s="244">
        <v>1.05</v>
      </c>
      <c r="H342" s="244">
        <v>171.03</v>
      </c>
      <c r="I342" s="244">
        <v>0.97</v>
      </c>
      <c r="J342" s="244">
        <v>0.1</v>
      </c>
      <c r="K342" s="244">
        <v>0.24</v>
      </c>
      <c r="L342" s="244">
        <v>0.27</v>
      </c>
      <c r="M342" s="244">
        <v>4.75</v>
      </c>
      <c r="N342" s="244">
        <v>2.9</v>
      </c>
      <c r="O342" s="244">
        <v>1.76</v>
      </c>
      <c r="P342" s="244">
        <v>2.0499999999999998</v>
      </c>
      <c r="Q342" s="244">
        <v>2.58</v>
      </c>
      <c r="R342" s="244">
        <v>1.01</v>
      </c>
      <c r="S342" s="244">
        <v>0.55000000000000004</v>
      </c>
      <c r="T342" s="244">
        <v>0.21</v>
      </c>
      <c r="U342" s="244">
        <v>0.25</v>
      </c>
      <c r="V342" s="244">
        <v>0.19</v>
      </c>
      <c r="W342" s="244">
        <v>7.17</v>
      </c>
      <c r="X342" s="244">
        <v>21.52</v>
      </c>
      <c r="Y342" s="244">
        <v>2.35</v>
      </c>
      <c r="Z342" s="244">
        <v>9.15</v>
      </c>
      <c r="AA342" s="244">
        <v>1.93</v>
      </c>
      <c r="AB342" s="244">
        <v>0.34</v>
      </c>
      <c r="AC342" s="244">
        <v>1.56</v>
      </c>
      <c r="AD342" s="244">
        <v>0.28999999999999998</v>
      </c>
      <c r="AE342" s="244">
        <v>1</v>
      </c>
      <c r="AF342" s="244">
        <v>0.06</v>
      </c>
      <c r="AG342" s="244">
        <v>0.24</v>
      </c>
      <c r="AH342" s="244" t="s">
        <v>188</v>
      </c>
      <c r="AI342" s="244">
        <v>0.08</v>
      </c>
      <c r="AJ342" s="244" t="s">
        <v>188</v>
      </c>
      <c r="AK342" s="244">
        <v>0.26</v>
      </c>
      <c r="AL342" s="244">
        <v>0.33</v>
      </c>
      <c r="AM342" s="244">
        <v>0.22</v>
      </c>
      <c r="AN342" s="338">
        <v>0.47</v>
      </c>
      <c r="AO342" s="325"/>
      <c r="AP342" s="244">
        <v>8.11</v>
      </c>
      <c r="AQ342" s="244">
        <v>598.6</v>
      </c>
      <c r="AR342" s="244">
        <v>0.45</v>
      </c>
      <c r="AS342" s="244">
        <v>0.66</v>
      </c>
      <c r="AT342" s="244">
        <v>1.85</v>
      </c>
      <c r="AU342" s="244">
        <v>62.8</v>
      </c>
      <c r="AV342" s="244">
        <v>155</v>
      </c>
      <c r="AW342" s="244">
        <v>6.59</v>
      </c>
      <c r="AX342" s="244">
        <v>1005.43</v>
      </c>
      <c r="AY342" s="244">
        <v>26.39</v>
      </c>
      <c r="AZ342" s="244">
        <v>21.23</v>
      </c>
      <c r="BA342" s="244" t="s">
        <v>188</v>
      </c>
      <c r="BB342" s="338">
        <v>442.61</v>
      </c>
    </row>
    <row r="343" spans="1:54" s="235" customFormat="1">
      <c r="A343" s="240"/>
      <c r="B343" s="240"/>
      <c r="C343" s="240"/>
      <c r="D343" s="240"/>
      <c r="E343" s="236"/>
      <c r="F343" s="326" t="s">
        <v>183</v>
      </c>
      <c r="G343" s="245">
        <f>IF(ISERROR(AVERAGE(G340:G342)), "DL", AVERAGE(G340:G342))</f>
        <v>1.3166666666666667</v>
      </c>
      <c r="H343" s="245">
        <f t="shared" ref="H343:AN343" si="288">IF(ISERROR(AVERAGE(H340:H342)), "DL", AVERAGE(H340:H342))</f>
        <v>199.77666666666664</v>
      </c>
      <c r="I343" s="245">
        <f t="shared" si="288"/>
        <v>3.8266666666666667</v>
      </c>
      <c r="J343" s="245">
        <f t="shared" si="288"/>
        <v>0.54666666666666675</v>
      </c>
      <c r="K343" s="245">
        <f t="shared" si="288"/>
        <v>0.55999999999999994</v>
      </c>
      <c r="L343" s="245">
        <f t="shared" si="288"/>
        <v>0.54999999999999993</v>
      </c>
      <c r="M343" s="245">
        <f t="shared" si="288"/>
        <v>7.1533333333333333</v>
      </c>
      <c r="N343" s="245">
        <f t="shared" si="288"/>
        <v>3.6300000000000003</v>
      </c>
      <c r="O343" s="245">
        <f t="shared" si="288"/>
        <v>2.25</v>
      </c>
      <c r="P343" s="245">
        <f t="shared" si="288"/>
        <v>2.523333333333333</v>
      </c>
      <c r="Q343" s="245">
        <f t="shared" si="288"/>
        <v>3.1533333333333338</v>
      </c>
      <c r="R343" s="245">
        <f t="shared" si="288"/>
        <v>1.3666666666666665</v>
      </c>
      <c r="S343" s="245">
        <f t="shared" si="288"/>
        <v>0.65666666666666662</v>
      </c>
      <c r="T343" s="245">
        <f t="shared" si="288"/>
        <v>0.21333333333333335</v>
      </c>
      <c r="U343" s="245">
        <f t="shared" si="288"/>
        <v>0.25</v>
      </c>
      <c r="V343" s="245">
        <f t="shared" si="288"/>
        <v>0.19000000000000003</v>
      </c>
      <c r="W343" s="245">
        <f t="shared" si="288"/>
        <v>9.1033333333333335</v>
      </c>
      <c r="X343" s="245">
        <f t="shared" si="288"/>
        <v>27.27333333333333</v>
      </c>
      <c r="Y343" s="245">
        <f t="shared" si="288"/>
        <v>2.99</v>
      </c>
      <c r="Z343" s="245">
        <f t="shared" si="288"/>
        <v>11.6</v>
      </c>
      <c r="AA343" s="245">
        <f t="shared" si="288"/>
        <v>2.4466666666666668</v>
      </c>
      <c r="AB343" s="245">
        <f t="shared" si="288"/>
        <v>0.45666666666666672</v>
      </c>
      <c r="AC343" s="245">
        <f t="shared" si="288"/>
        <v>1.9966666666666668</v>
      </c>
      <c r="AD343" s="245">
        <f t="shared" si="288"/>
        <v>0.34333333333333332</v>
      </c>
      <c r="AE343" s="245">
        <f t="shared" si="288"/>
        <v>1.2833333333333332</v>
      </c>
      <c r="AF343" s="245">
        <f t="shared" si="288"/>
        <v>9.9999999999999992E-2</v>
      </c>
      <c r="AG343" s="245">
        <f t="shared" si="288"/>
        <v>0.32666666666666666</v>
      </c>
      <c r="AH343" s="245" t="str">
        <f t="shared" si="288"/>
        <v>DL</v>
      </c>
      <c r="AI343" s="245">
        <f t="shared" si="288"/>
        <v>0.12666666666666668</v>
      </c>
      <c r="AJ343" s="245" t="str">
        <f t="shared" si="288"/>
        <v>DL</v>
      </c>
      <c r="AK343" s="245">
        <f t="shared" si="288"/>
        <v>0.27333333333333337</v>
      </c>
      <c r="AL343" s="245">
        <f t="shared" si="288"/>
        <v>0.33</v>
      </c>
      <c r="AM343" s="245">
        <f t="shared" si="288"/>
        <v>0.22</v>
      </c>
      <c r="AN343" s="278">
        <f t="shared" si="288"/>
        <v>0.72333333333333327</v>
      </c>
      <c r="AO343" s="296"/>
      <c r="AP343" s="245">
        <f t="shared" ref="AP343:BB343" si="289">IF(ISERROR(AVERAGE(AP340:AP342)), "DL", AVERAGE(AP340:AP342))</f>
        <v>11.58</v>
      </c>
      <c r="AQ343" s="245">
        <f t="shared" si="289"/>
        <v>509.75666666666666</v>
      </c>
      <c r="AR343" s="245">
        <f t="shared" si="289"/>
        <v>0.39666666666666667</v>
      </c>
      <c r="AS343" s="245">
        <f t="shared" si="289"/>
        <v>0.52666666666666673</v>
      </c>
      <c r="AT343" s="245">
        <f t="shared" si="289"/>
        <v>2.15</v>
      </c>
      <c r="AU343" s="245">
        <f t="shared" si="289"/>
        <v>71.883333333333326</v>
      </c>
      <c r="AV343" s="245">
        <f t="shared" si="289"/>
        <v>226.24</v>
      </c>
      <c r="AW343" s="245">
        <f t="shared" si="289"/>
        <v>8.0733333333333324</v>
      </c>
      <c r="AX343" s="245">
        <f t="shared" si="289"/>
        <v>777.67666666666662</v>
      </c>
      <c r="AY343" s="245">
        <f t="shared" si="289"/>
        <v>35.506666666666668</v>
      </c>
      <c r="AZ343" s="245">
        <f t="shared" si="289"/>
        <v>26.950000000000003</v>
      </c>
      <c r="BA343" s="245">
        <f t="shared" si="289"/>
        <v>9.9700000000000006</v>
      </c>
      <c r="BB343" s="278">
        <f t="shared" si="289"/>
        <v>460.98</v>
      </c>
    </row>
    <row r="344" spans="1:54" s="235" customFormat="1">
      <c r="A344" s="240"/>
      <c r="B344" s="240"/>
      <c r="C344" s="240"/>
      <c r="D344" s="240"/>
      <c r="E344" s="236"/>
      <c r="F344" s="327" t="s">
        <v>184</v>
      </c>
      <c r="G344" s="238">
        <f>IF(ISERROR(STDEV(G340:G342)), "-", STDEV(G340:G342))</f>
        <v>0.23115651263447673</v>
      </c>
      <c r="H344" s="238">
        <f t="shared" ref="H344:AN344" si="290">IF(ISERROR(STDEV(H340:H342)), "-", STDEV(H340:H342))</f>
        <v>24.910193362022184</v>
      </c>
      <c r="I344" s="238">
        <f t="shared" si="290"/>
        <v>2.4743551348449015</v>
      </c>
      <c r="J344" s="238">
        <f t="shared" si="290"/>
        <v>0.38798625405203901</v>
      </c>
      <c r="K344" s="238">
        <f t="shared" si="290"/>
        <v>0.27784887978899619</v>
      </c>
      <c r="L344" s="238">
        <f t="shared" si="290"/>
        <v>0.24433583445741239</v>
      </c>
      <c r="M344" s="238">
        <f t="shared" si="290"/>
        <v>2.0904624687693723</v>
      </c>
      <c r="N344" s="238">
        <f t="shared" si="290"/>
        <v>0.63379807509963437</v>
      </c>
      <c r="O344" s="238">
        <f t="shared" si="290"/>
        <v>0.42461747491124174</v>
      </c>
      <c r="P344" s="238">
        <f t="shared" si="290"/>
        <v>0.41004064839151649</v>
      </c>
      <c r="Q344" s="238">
        <f t="shared" si="290"/>
        <v>0.49692387076224365</v>
      </c>
      <c r="R344" s="238">
        <f t="shared" si="290"/>
        <v>0.31564748269760384</v>
      </c>
      <c r="S344" s="238">
        <f t="shared" si="290"/>
        <v>0.12220201853215582</v>
      </c>
      <c r="T344" s="238">
        <f t="shared" si="290"/>
        <v>5.7735026918962623E-3</v>
      </c>
      <c r="U344" s="238">
        <f t="shared" si="290"/>
        <v>0</v>
      </c>
      <c r="V344" s="238">
        <f t="shared" si="290"/>
        <v>3.3993498887762956E-17</v>
      </c>
      <c r="W344" s="238">
        <f t="shared" si="290"/>
        <v>1.6762259195386899</v>
      </c>
      <c r="X344" s="238">
        <f t="shared" si="290"/>
        <v>4.9847901995303312</v>
      </c>
      <c r="Y344" s="238">
        <f t="shared" si="290"/>
        <v>0.55425625842204063</v>
      </c>
      <c r="Z344" s="238">
        <f t="shared" si="290"/>
        <v>2.1217681305929945</v>
      </c>
      <c r="AA344" s="238">
        <f t="shared" si="290"/>
        <v>0.44747439405326317</v>
      </c>
      <c r="AB344" s="238">
        <f t="shared" si="290"/>
        <v>0.10115993936995671</v>
      </c>
      <c r="AC344" s="238">
        <f t="shared" si="290"/>
        <v>0.37819747927945324</v>
      </c>
      <c r="AD344" s="238">
        <f t="shared" si="290"/>
        <v>4.6188021535170223E-2</v>
      </c>
      <c r="AE344" s="238">
        <f t="shared" si="290"/>
        <v>0.24542480178933249</v>
      </c>
      <c r="AF344" s="238">
        <f t="shared" si="290"/>
        <v>3.4641016151377539E-2</v>
      </c>
      <c r="AG344" s="238">
        <f t="shared" si="290"/>
        <v>7.5055534994651285E-2</v>
      </c>
      <c r="AH344" s="238" t="str">
        <f t="shared" si="290"/>
        <v>-</v>
      </c>
      <c r="AI344" s="238">
        <f t="shared" si="290"/>
        <v>4.0414518843273808E-2</v>
      </c>
      <c r="AJ344" s="238" t="str">
        <f t="shared" si="290"/>
        <v>-</v>
      </c>
      <c r="AK344" s="238">
        <f t="shared" si="290"/>
        <v>1.1547005383792526E-2</v>
      </c>
      <c r="AL344" s="238">
        <f t="shared" si="290"/>
        <v>0</v>
      </c>
      <c r="AM344" s="238">
        <f t="shared" si="290"/>
        <v>0</v>
      </c>
      <c r="AN344" s="279">
        <f t="shared" si="290"/>
        <v>0.22030282189144429</v>
      </c>
      <c r="AO344" s="297"/>
      <c r="AP344" s="238">
        <f t="shared" ref="AP344:BB344" si="291">IF(ISERROR(STDEV(AP340:AP342)), "-", STDEV(AP340:AP342))</f>
        <v>5.07934050837311</v>
      </c>
      <c r="AQ344" s="238">
        <f t="shared" si="291"/>
        <v>237.40844010551368</v>
      </c>
      <c r="AR344" s="238">
        <f t="shared" si="291"/>
        <v>0.11015141094572214</v>
      </c>
      <c r="AS344" s="238">
        <f t="shared" si="291"/>
        <v>0.33080709383768242</v>
      </c>
      <c r="AT344" s="238">
        <f t="shared" si="291"/>
        <v>0.38935844667863478</v>
      </c>
      <c r="AU344" s="238">
        <f t="shared" si="291"/>
        <v>16.995129694513494</v>
      </c>
      <c r="AV344" s="238">
        <f t="shared" si="291"/>
        <v>121.93927013066784</v>
      </c>
      <c r="AW344" s="238">
        <f t="shared" si="291"/>
        <v>2.2646044540566788</v>
      </c>
      <c r="AX344" s="238">
        <f t="shared" si="291"/>
        <v>470.53536066201616</v>
      </c>
      <c r="AY344" s="238">
        <f t="shared" si="291"/>
        <v>15.103007426778728</v>
      </c>
      <c r="AZ344" s="238">
        <f t="shared" si="291"/>
        <v>5.0516235014101953</v>
      </c>
      <c r="BA344" s="238" t="str">
        <f t="shared" si="291"/>
        <v>-</v>
      </c>
      <c r="BB344" s="279">
        <f t="shared" si="291"/>
        <v>18.916868134022589</v>
      </c>
    </row>
    <row r="345" spans="1:54" s="235" customFormat="1">
      <c r="A345" s="240"/>
      <c r="B345" s="240"/>
      <c r="C345" s="240"/>
      <c r="D345" s="240"/>
      <c r="E345" s="236"/>
      <c r="F345" s="327" t="s">
        <v>186</v>
      </c>
      <c r="G345" s="238">
        <f>IF(ISERROR(G344/SQRT(2)), "-", G344/SQRT(2))</f>
        <v>0.16345233759927233</v>
      </c>
      <c r="H345" s="238">
        <f t="shared" ref="H345:AN345" si="292">IF(ISERROR(H344/SQRT(2)), "-", H344/SQRT(2))</f>
        <v>17.614166646954008</v>
      </c>
      <c r="I345" s="238">
        <f t="shared" si="292"/>
        <v>1.7496332949125839</v>
      </c>
      <c r="J345" s="238">
        <f t="shared" si="292"/>
        <v>0.27434771124736335</v>
      </c>
      <c r="K345" s="238">
        <f t="shared" si="292"/>
        <v>0.19646882704388507</v>
      </c>
      <c r="L345" s="238">
        <f t="shared" si="292"/>
        <v>0.17277152543170998</v>
      </c>
      <c r="M345" s="238">
        <f t="shared" si="292"/>
        <v>1.4781801874827944</v>
      </c>
      <c r="N345" s="238">
        <f t="shared" si="292"/>
        <v>0.44816291680593212</v>
      </c>
      <c r="O345" s="238">
        <f t="shared" si="292"/>
        <v>0.30024989592004775</v>
      </c>
      <c r="P345" s="238">
        <f t="shared" si="292"/>
        <v>0.28994252303977008</v>
      </c>
      <c r="Q345" s="238">
        <f t="shared" si="292"/>
        <v>0.35137823874945001</v>
      </c>
      <c r="R345" s="238">
        <f t="shared" si="292"/>
        <v>0.22319647547993909</v>
      </c>
      <c r="S345" s="238">
        <f t="shared" si="292"/>
        <v>8.6409875978771519E-2</v>
      </c>
      <c r="T345" s="238">
        <f t="shared" si="292"/>
        <v>4.0824829046386332E-3</v>
      </c>
      <c r="U345" s="238">
        <f t="shared" si="292"/>
        <v>0</v>
      </c>
      <c r="V345" s="238">
        <f t="shared" si="292"/>
        <v>2.4037033579794545E-17</v>
      </c>
      <c r="W345" s="238">
        <f t="shared" si="292"/>
        <v>1.1852707145064638</v>
      </c>
      <c r="X345" s="238">
        <f t="shared" si="292"/>
        <v>3.5247789528801401</v>
      </c>
      <c r="Y345" s="238">
        <f t="shared" si="292"/>
        <v>0.3919183588453084</v>
      </c>
      <c r="Z345" s="238">
        <f t="shared" si="292"/>
        <v>1.5003166332478104</v>
      </c>
      <c r="AA345" s="238">
        <f t="shared" si="292"/>
        <v>0.31641217844240366</v>
      </c>
      <c r="AB345" s="238">
        <f t="shared" si="292"/>
        <v>7.153087911291639E-2</v>
      </c>
      <c r="AC345" s="238">
        <f t="shared" si="292"/>
        <v>0.26742600222616014</v>
      </c>
      <c r="AD345" s="238">
        <f t="shared" si="292"/>
        <v>3.2659863237109156E-2</v>
      </c>
      <c r="AE345" s="238">
        <f t="shared" si="292"/>
        <v>0.17354154161660132</v>
      </c>
      <c r="AF345" s="238">
        <f t="shared" si="292"/>
        <v>2.4494897427831775E-2</v>
      </c>
      <c r="AG345" s="238">
        <f t="shared" si="292"/>
        <v>5.3072277760302142E-2</v>
      </c>
      <c r="AH345" s="238" t="str">
        <f t="shared" si="292"/>
        <v>-</v>
      </c>
      <c r="AI345" s="238">
        <f t="shared" si="292"/>
        <v>2.8577380332470412E-2</v>
      </c>
      <c r="AJ345" s="238" t="str">
        <f t="shared" si="292"/>
        <v>-</v>
      </c>
      <c r="AK345" s="238">
        <f t="shared" si="292"/>
        <v>8.1649658092772682E-3</v>
      </c>
      <c r="AL345" s="238">
        <f t="shared" si="292"/>
        <v>0</v>
      </c>
      <c r="AM345" s="238">
        <f t="shared" si="292"/>
        <v>0</v>
      </c>
      <c r="AN345" s="279">
        <f t="shared" si="292"/>
        <v>0.15577761927397243</v>
      </c>
      <c r="AO345" s="297"/>
      <c r="AP345" s="238">
        <f t="shared" ref="AP345:BB345" si="293">IF(ISERROR(AP344/SQRT(2)), "-", AP344/SQRT(2))</f>
        <v>3.5916361174261517</v>
      </c>
      <c r="AQ345" s="238">
        <f t="shared" si="293"/>
        <v>167.87311790952901</v>
      </c>
      <c r="AR345" s="238">
        <f t="shared" si="293"/>
        <v>7.7888809636986217E-2</v>
      </c>
      <c r="AS345" s="238">
        <f t="shared" si="293"/>
        <v>0.23391593931723978</v>
      </c>
      <c r="AT345" s="238">
        <f t="shared" si="293"/>
        <v>0.27531799795872341</v>
      </c>
      <c r="AU345" s="238">
        <f t="shared" si="293"/>
        <v>12.017371454135349</v>
      </c>
      <c r="AV345" s="238">
        <f t="shared" si="293"/>
        <v>86.224084802333451</v>
      </c>
      <c r="AW345" s="238">
        <f t="shared" si="293"/>
        <v>1.6013171661687366</v>
      </c>
      <c r="AX345" s="238">
        <f t="shared" si="293"/>
        <v>332.71874431216946</v>
      </c>
      <c r="AY345" s="238">
        <f t="shared" si="293"/>
        <v>10.679438967786027</v>
      </c>
      <c r="AZ345" s="238">
        <f t="shared" si="293"/>
        <v>3.5720372338484796</v>
      </c>
      <c r="BA345" s="238" t="str">
        <f t="shared" si="293"/>
        <v>-</v>
      </c>
      <c r="BB345" s="279">
        <f t="shared" si="293"/>
        <v>13.376245736379083</v>
      </c>
    </row>
    <row r="346" spans="1:54" s="235" customFormat="1">
      <c r="A346" s="240"/>
      <c r="B346" s="240"/>
      <c r="C346" s="240"/>
      <c r="D346" s="240"/>
      <c r="E346" s="236"/>
      <c r="F346" s="322"/>
      <c r="G346" s="238"/>
      <c r="H346" s="238"/>
      <c r="I346" s="238"/>
      <c r="J346" s="238"/>
      <c r="K346" s="238"/>
      <c r="L346" s="238"/>
      <c r="M346" s="238"/>
      <c r="N346" s="238"/>
      <c r="O346" s="238"/>
      <c r="P346" s="238"/>
      <c r="Q346" s="238"/>
      <c r="R346" s="238"/>
      <c r="S346" s="238"/>
      <c r="T346" s="238"/>
      <c r="U346" s="238"/>
      <c r="V346" s="238"/>
      <c r="W346" s="238"/>
      <c r="X346" s="238"/>
      <c r="Y346" s="238"/>
      <c r="Z346" s="238"/>
      <c r="AA346" s="238"/>
      <c r="AB346" s="238"/>
      <c r="AC346" s="238"/>
      <c r="AD346" s="238"/>
      <c r="AE346" s="238"/>
      <c r="AF346" s="238"/>
      <c r="AG346" s="238"/>
      <c r="AH346" s="238"/>
      <c r="AI346" s="238"/>
      <c r="AJ346" s="238"/>
      <c r="AK346" s="238"/>
      <c r="AL346" s="238"/>
      <c r="AM346" s="238"/>
      <c r="AN346" s="279"/>
      <c r="AO346" s="295"/>
      <c r="AP346" s="238"/>
      <c r="AQ346" s="238"/>
      <c r="AR346" s="238"/>
      <c r="AS346" s="238"/>
      <c r="AT346" s="238"/>
      <c r="AU346" s="238"/>
      <c r="AV346" s="238"/>
      <c r="AW346" s="238"/>
      <c r="AX346" s="238"/>
      <c r="AY346" s="238"/>
      <c r="AZ346" s="238"/>
      <c r="BA346" s="238"/>
      <c r="BB346" s="279"/>
    </row>
    <row r="347" spans="1:54" s="235" customFormat="1">
      <c r="A347" s="240" t="s">
        <v>225</v>
      </c>
      <c r="B347" s="240">
        <v>9</v>
      </c>
      <c r="C347" s="240">
        <v>1</v>
      </c>
      <c r="D347" s="240">
        <v>5</v>
      </c>
      <c r="E347" s="236" t="s">
        <v>394</v>
      </c>
      <c r="F347" s="322" t="s">
        <v>422</v>
      </c>
      <c r="G347" s="238">
        <v>0.43</v>
      </c>
      <c r="H347" s="238">
        <v>107.47</v>
      </c>
      <c r="I347" s="238">
        <v>0.28999999999999998</v>
      </c>
      <c r="J347" s="238" t="s">
        <v>188</v>
      </c>
      <c r="K347" s="238">
        <v>0.1</v>
      </c>
      <c r="L347" s="238">
        <v>0.3</v>
      </c>
      <c r="M347" s="238">
        <v>0.92</v>
      </c>
      <c r="N347" s="238">
        <v>3.67</v>
      </c>
      <c r="O347" s="238">
        <v>0.42</v>
      </c>
      <c r="P347" s="238">
        <v>0.62</v>
      </c>
      <c r="Q347" s="238">
        <v>0.69</v>
      </c>
      <c r="R347" s="238">
        <v>0.81</v>
      </c>
      <c r="S347" s="238">
        <v>0.42</v>
      </c>
      <c r="T347" s="238">
        <v>0.21</v>
      </c>
      <c r="U347" s="238">
        <v>0.25</v>
      </c>
      <c r="V347" s="238">
        <v>0.19</v>
      </c>
      <c r="W347" s="238">
        <v>2.08</v>
      </c>
      <c r="X347" s="238">
        <v>4.83</v>
      </c>
      <c r="Y347" s="238">
        <v>0.47</v>
      </c>
      <c r="Z347" s="238">
        <v>2</v>
      </c>
      <c r="AA347" s="238">
        <v>0.32</v>
      </c>
      <c r="AB347" s="238" t="s">
        <v>188</v>
      </c>
      <c r="AC347" s="238">
        <v>0.22</v>
      </c>
      <c r="AD347" s="238">
        <v>0.12</v>
      </c>
      <c r="AE347" s="238">
        <v>0.11</v>
      </c>
      <c r="AF347" s="238" t="s">
        <v>188</v>
      </c>
      <c r="AG347" s="238" t="s">
        <v>188</v>
      </c>
      <c r="AH347" s="238" t="s">
        <v>188</v>
      </c>
      <c r="AI347" s="238" t="s">
        <v>188</v>
      </c>
      <c r="AJ347" s="238" t="s">
        <v>188</v>
      </c>
      <c r="AK347" s="238">
        <v>0.25</v>
      </c>
      <c r="AL347" s="238">
        <v>0.33</v>
      </c>
      <c r="AM347" s="238">
        <v>0.22</v>
      </c>
      <c r="AN347" s="279">
        <v>0</v>
      </c>
      <c r="AO347" s="295"/>
      <c r="AP347" s="238">
        <v>8.26</v>
      </c>
      <c r="AQ347" s="238">
        <v>617.5</v>
      </c>
      <c r="AR347" s="238">
        <v>0.45</v>
      </c>
      <c r="AS347" s="238">
        <v>0.56999999999999995</v>
      </c>
      <c r="AT347" s="238">
        <v>1.77</v>
      </c>
      <c r="AU347" s="238">
        <v>61.71</v>
      </c>
      <c r="AV347" s="238">
        <v>164.07</v>
      </c>
      <c r="AW347" s="238">
        <v>6.91</v>
      </c>
      <c r="AX347" s="238">
        <v>1012.56</v>
      </c>
      <c r="AY347" s="238">
        <v>26.96</v>
      </c>
      <c r="AZ347" s="238">
        <v>17.57</v>
      </c>
      <c r="BA347" s="238" t="s">
        <v>188</v>
      </c>
      <c r="BB347" s="279">
        <v>447.07</v>
      </c>
    </row>
    <row r="348" spans="1:54" s="235" customFormat="1">
      <c r="A348" s="240" t="s">
        <v>225</v>
      </c>
      <c r="B348" s="240">
        <v>9</v>
      </c>
      <c r="C348" s="240">
        <v>2</v>
      </c>
      <c r="D348" s="240">
        <v>5</v>
      </c>
      <c r="E348" s="236" t="s">
        <v>394</v>
      </c>
      <c r="F348" s="322" t="s">
        <v>423</v>
      </c>
      <c r="G348" s="238">
        <v>0.56999999999999995</v>
      </c>
      <c r="H348" s="238">
        <v>154.24</v>
      </c>
      <c r="I348" s="238">
        <v>1.06</v>
      </c>
      <c r="J348" s="238">
        <v>0.12</v>
      </c>
      <c r="K348" s="238">
        <v>0.26</v>
      </c>
      <c r="L348" s="238">
        <v>0.43</v>
      </c>
      <c r="M348" s="238">
        <v>1.45</v>
      </c>
      <c r="N348" s="238">
        <v>6.51</v>
      </c>
      <c r="O348" s="238">
        <v>0.48</v>
      </c>
      <c r="P348" s="238">
        <v>0.66</v>
      </c>
      <c r="Q348" s="238">
        <v>0.75</v>
      </c>
      <c r="R348" s="238">
        <v>0.77</v>
      </c>
      <c r="S348" s="238">
        <v>0.64</v>
      </c>
      <c r="T348" s="238">
        <v>0.22</v>
      </c>
      <c r="U348" s="238">
        <v>0.26</v>
      </c>
      <c r="V348" s="238">
        <v>0.19</v>
      </c>
      <c r="W348" s="238">
        <v>2.34</v>
      </c>
      <c r="X348" s="238">
        <v>5.36</v>
      </c>
      <c r="Y348" s="238">
        <v>0.53</v>
      </c>
      <c r="Z348" s="238">
        <v>2.2000000000000002</v>
      </c>
      <c r="AA348" s="238">
        <v>0.36</v>
      </c>
      <c r="AB348" s="238">
        <v>0</v>
      </c>
      <c r="AC348" s="238">
        <v>0.25</v>
      </c>
      <c r="AD348" s="238">
        <v>0.12</v>
      </c>
      <c r="AE348" s="238">
        <v>0.13</v>
      </c>
      <c r="AF348" s="238" t="s">
        <v>188</v>
      </c>
      <c r="AG348" s="238" t="s">
        <v>188</v>
      </c>
      <c r="AH348" s="238" t="s">
        <v>188</v>
      </c>
      <c r="AI348" s="238" t="s">
        <v>188</v>
      </c>
      <c r="AJ348" s="238" t="s">
        <v>188</v>
      </c>
      <c r="AK348" s="238">
        <v>0.26</v>
      </c>
      <c r="AL348" s="238">
        <v>0.33</v>
      </c>
      <c r="AM348" s="238">
        <v>0.22</v>
      </c>
      <c r="AN348" s="279">
        <v>0.03</v>
      </c>
      <c r="AO348" s="295"/>
      <c r="AP348" s="238">
        <v>3.46</v>
      </c>
      <c r="AQ348" s="238">
        <v>222.5</v>
      </c>
      <c r="AR348" s="238">
        <v>0.21</v>
      </c>
      <c r="AS348" s="238">
        <v>0.33</v>
      </c>
      <c r="AT348" s="238">
        <v>2.5</v>
      </c>
      <c r="AU348" s="238">
        <v>116.7</v>
      </c>
      <c r="AV348" s="238">
        <v>305.52999999999997</v>
      </c>
      <c r="AW348" s="238">
        <v>2.29</v>
      </c>
      <c r="AX348" s="238">
        <v>168.02</v>
      </c>
      <c r="AY348" s="238">
        <v>34</v>
      </c>
      <c r="AZ348" s="238">
        <v>20.03</v>
      </c>
      <c r="BA348" s="238">
        <v>12.59</v>
      </c>
      <c r="BB348" s="279">
        <v>359.83</v>
      </c>
    </row>
    <row r="349" spans="1:54" s="241" customFormat="1">
      <c r="A349" s="243" t="s">
        <v>225</v>
      </c>
      <c r="B349" s="243">
        <v>9</v>
      </c>
      <c r="C349" s="243">
        <v>3</v>
      </c>
      <c r="D349" s="243">
        <v>5</v>
      </c>
      <c r="E349" s="242" t="s">
        <v>394</v>
      </c>
      <c r="F349" s="324" t="s">
        <v>424</v>
      </c>
      <c r="G349" s="244">
        <v>0.48</v>
      </c>
      <c r="H349" s="244">
        <v>144.22999999999999</v>
      </c>
      <c r="I349" s="244">
        <v>0.88</v>
      </c>
      <c r="J349" s="244">
        <v>0.05</v>
      </c>
      <c r="K349" s="244">
        <v>0.27</v>
      </c>
      <c r="L349" s="244">
        <v>0.55000000000000004</v>
      </c>
      <c r="M349" s="244">
        <v>1.51</v>
      </c>
      <c r="N349" s="244">
        <v>6.15</v>
      </c>
      <c r="O349" s="244">
        <v>0.45</v>
      </c>
      <c r="P349" s="244">
        <v>0.64</v>
      </c>
      <c r="Q349" s="244">
        <v>0.71</v>
      </c>
      <c r="R349" s="244">
        <v>1.06</v>
      </c>
      <c r="S349" s="244">
        <v>0.37</v>
      </c>
      <c r="T349" s="244">
        <v>0.21</v>
      </c>
      <c r="U349" s="244">
        <v>0.26</v>
      </c>
      <c r="V349" s="244">
        <v>0.19</v>
      </c>
      <c r="W349" s="244">
        <v>2.19</v>
      </c>
      <c r="X349" s="244">
        <v>5.01</v>
      </c>
      <c r="Y349" s="244">
        <v>0.5</v>
      </c>
      <c r="Z349" s="244">
        <v>2.0699999999999998</v>
      </c>
      <c r="AA349" s="244">
        <v>0.33</v>
      </c>
      <c r="AB349" s="244" t="s">
        <v>188</v>
      </c>
      <c r="AC349" s="244">
        <v>0.23</v>
      </c>
      <c r="AD349" s="244">
        <v>0.12</v>
      </c>
      <c r="AE349" s="244">
        <v>0.12</v>
      </c>
      <c r="AF349" s="244" t="s">
        <v>188</v>
      </c>
      <c r="AG349" s="244" t="s">
        <v>188</v>
      </c>
      <c r="AH349" s="244" t="s">
        <v>188</v>
      </c>
      <c r="AI349" s="244" t="s">
        <v>188</v>
      </c>
      <c r="AJ349" s="244" t="s">
        <v>188</v>
      </c>
      <c r="AK349" s="244">
        <v>0.26</v>
      </c>
      <c r="AL349" s="244">
        <v>0.33</v>
      </c>
      <c r="AM349" s="244">
        <v>0.22</v>
      </c>
      <c r="AN349" s="338">
        <v>0.03</v>
      </c>
      <c r="AO349" s="325"/>
      <c r="AP349" s="244">
        <v>4.13</v>
      </c>
      <c r="AQ349" s="244">
        <v>283.56</v>
      </c>
      <c r="AR349" s="244">
        <v>0.27</v>
      </c>
      <c r="AS349" s="244">
        <v>0.48</v>
      </c>
      <c r="AT349" s="244">
        <v>2.63</v>
      </c>
      <c r="AU349" s="244">
        <v>129.29</v>
      </c>
      <c r="AV349" s="244">
        <v>380.61</v>
      </c>
      <c r="AW349" s="244">
        <v>2.81</v>
      </c>
      <c r="AX349" s="244">
        <v>197.48</v>
      </c>
      <c r="AY349" s="244">
        <v>36.130000000000003</v>
      </c>
      <c r="AZ349" s="244">
        <v>21.71</v>
      </c>
      <c r="BA349" s="244">
        <v>17.559999999999999</v>
      </c>
      <c r="BB349" s="338">
        <v>417.34</v>
      </c>
    </row>
    <row r="350" spans="1:54" s="235" customFormat="1">
      <c r="A350" s="240"/>
      <c r="B350" s="240"/>
      <c r="C350" s="240"/>
      <c r="D350" s="240"/>
      <c r="E350" s="236"/>
      <c r="F350" s="326" t="s">
        <v>183</v>
      </c>
      <c r="G350" s="245">
        <f>IF(ISERROR(AVERAGE(G347:G349)), "DL", AVERAGE(G347:G349))</f>
        <v>0.49333333333333335</v>
      </c>
      <c r="H350" s="245">
        <f t="shared" ref="H350:AN350" si="294">IF(ISERROR(AVERAGE(H347:H349)), "DL", AVERAGE(H347:H349))</f>
        <v>135.31333333333336</v>
      </c>
      <c r="I350" s="245">
        <f t="shared" si="294"/>
        <v>0.74333333333333329</v>
      </c>
      <c r="J350" s="245">
        <f t="shared" si="294"/>
        <v>8.4999999999999992E-2</v>
      </c>
      <c r="K350" s="245">
        <f t="shared" si="294"/>
        <v>0.21</v>
      </c>
      <c r="L350" s="245">
        <f t="shared" si="294"/>
        <v>0.42666666666666669</v>
      </c>
      <c r="M350" s="245">
        <f t="shared" si="294"/>
        <v>1.2933333333333332</v>
      </c>
      <c r="N350" s="245">
        <f t="shared" si="294"/>
        <v>5.4433333333333325</v>
      </c>
      <c r="O350" s="245">
        <f t="shared" si="294"/>
        <v>0.44999999999999996</v>
      </c>
      <c r="P350" s="245">
        <f t="shared" si="294"/>
        <v>0.64</v>
      </c>
      <c r="Q350" s="245">
        <f t="shared" si="294"/>
        <v>0.71666666666666667</v>
      </c>
      <c r="R350" s="245">
        <f t="shared" si="294"/>
        <v>0.88</v>
      </c>
      <c r="S350" s="245">
        <f t="shared" si="294"/>
        <v>0.47666666666666674</v>
      </c>
      <c r="T350" s="245">
        <f t="shared" si="294"/>
        <v>0.21333333333333335</v>
      </c>
      <c r="U350" s="245">
        <f t="shared" si="294"/>
        <v>0.25666666666666665</v>
      </c>
      <c r="V350" s="245">
        <f t="shared" si="294"/>
        <v>0.19000000000000003</v>
      </c>
      <c r="W350" s="245">
        <f t="shared" si="294"/>
        <v>2.2033333333333331</v>
      </c>
      <c r="X350" s="245">
        <f t="shared" si="294"/>
        <v>5.0666666666666673</v>
      </c>
      <c r="Y350" s="245">
        <f t="shared" si="294"/>
        <v>0.5</v>
      </c>
      <c r="Z350" s="245">
        <f t="shared" si="294"/>
        <v>2.09</v>
      </c>
      <c r="AA350" s="245">
        <f t="shared" si="294"/>
        <v>0.33666666666666667</v>
      </c>
      <c r="AB350" s="245">
        <f t="shared" si="294"/>
        <v>0</v>
      </c>
      <c r="AC350" s="245">
        <f t="shared" si="294"/>
        <v>0.23333333333333331</v>
      </c>
      <c r="AD350" s="245">
        <f t="shared" si="294"/>
        <v>0.12</v>
      </c>
      <c r="AE350" s="245">
        <f t="shared" si="294"/>
        <v>0.12</v>
      </c>
      <c r="AF350" s="245" t="str">
        <f t="shared" si="294"/>
        <v>DL</v>
      </c>
      <c r="AG350" s="245" t="str">
        <f t="shared" si="294"/>
        <v>DL</v>
      </c>
      <c r="AH350" s="245" t="str">
        <f t="shared" si="294"/>
        <v>DL</v>
      </c>
      <c r="AI350" s="245" t="str">
        <f t="shared" si="294"/>
        <v>DL</v>
      </c>
      <c r="AJ350" s="245" t="str">
        <f t="shared" si="294"/>
        <v>DL</v>
      </c>
      <c r="AK350" s="245">
        <f t="shared" si="294"/>
        <v>0.25666666666666665</v>
      </c>
      <c r="AL350" s="245">
        <f t="shared" si="294"/>
        <v>0.33</v>
      </c>
      <c r="AM350" s="245">
        <f t="shared" si="294"/>
        <v>0.22</v>
      </c>
      <c r="AN350" s="278">
        <f t="shared" si="294"/>
        <v>0.02</v>
      </c>
      <c r="AO350" s="296"/>
      <c r="AP350" s="245">
        <f t="shared" ref="AP350:BB350" si="295">IF(ISERROR(AVERAGE(AP347:AP349)), "DL", AVERAGE(AP347:AP349))</f>
        <v>5.2833333333333323</v>
      </c>
      <c r="AQ350" s="245">
        <f t="shared" si="295"/>
        <v>374.52</v>
      </c>
      <c r="AR350" s="245">
        <f t="shared" si="295"/>
        <v>0.31</v>
      </c>
      <c r="AS350" s="245">
        <f t="shared" si="295"/>
        <v>0.45999999999999996</v>
      </c>
      <c r="AT350" s="245">
        <f t="shared" si="295"/>
        <v>2.2999999999999998</v>
      </c>
      <c r="AU350" s="245">
        <f t="shared" si="295"/>
        <v>102.56666666666666</v>
      </c>
      <c r="AV350" s="245">
        <f t="shared" si="295"/>
        <v>283.40333333333336</v>
      </c>
      <c r="AW350" s="245">
        <f t="shared" si="295"/>
        <v>4.003333333333333</v>
      </c>
      <c r="AX350" s="245">
        <f t="shared" si="295"/>
        <v>459.3533333333333</v>
      </c>
      <c r="AY350" s="245">
        <f t="shared" si="295"/>
        <v>32.363333333333337</v>
      </c>
      <c r="AZ350" s="245">
        <f t="shared" si="295"/>
        <v>19.77</v>
      </c>
      <c r="BA350" s="245">
        <f t="shared" si="295"/>
        <v>15.074999999999999</v>
      </c>
      <c r="BB350" s="278">
        <f t="shared" si="295"/>
        <v>408.08</v>
      </c>
    </row>
    <row r="351" spans="1:54" s="235" customFormat="1">
      <c r="A351" s="240"/>
      <c r="B351" s="240"/>
      <c r="C351" s="240"/>
      <c r="D351" s="240"/>
      <c r="E351" s="236"/>
      <c r="F351" s="327" t="s">
        <v>184</v>
      </c>
      <c r="G351" s="238">
        <f>IF(ISERROR(STDEV(G347:G349)), "-", STDEV(G347:G349))</f>
        <v>7.0945988845975874E-2</v>
      </c>
      <c r="H351" s="238">
        <f t="shared" ref="H351:AN351" si="296">IF(ISERROR(STDEV(H347:H349)), "-", STDEV(H347:H349))</f>
        <v>24.626985875931403</v>
      </c>
      <c r="I351" s="238">
        <f t="shared" si="296"/>
        <v>0.40278199231511513</v>
      </c>
      <c r="J351" s="238">
        <f t="shared" si="296"/>
        <v>4.9497474683058332E-2</v>
      </c>
      <c r="K351" s="238">
        <f t="shared" si="296"/>
        <v>9.5393920141694621E-2</v>
      </c>
      <c r="L351" s="238">
        <f t="shared" si="296"/>
        <v>0.12503332889007368</v>
      </c>
      <c r="M351" s="238">
        <f t="shared" si="296"/>
        <v>0.3247049943153531</v>
      </c>
      <c r="N351" s="238">
        <f t="shared" si="296"/>
        <v>1.5462643154821052</v>
      </c>
      <c r="O351" s="238">
        <f t="shared" si="296"/>
        <v>0.03</v>
      </c>
      <c r="P351" s="238">
        <f t="shared" si="296"/>
        <v>2.0000000000000018E-2</v>
      </c>
      <c r="Q351" s="238">
        <f t="shared" si="296"/>
        <v>3.0550504633038961E-2</v>
      </c>
      <c r="R351" s="238">
        <f t="shared" si="296"/>
        <v>0.15716233645501693</v>
      </c>
      <c r="S351" s="238">
        <f t="shared" si="296"/>
        <v>0.14364307617610125</v>
      </c>
      <c r="T351" s="238">
        <f t="shared" si="296"/>
        <v>5.7735026918962623E-3</v>
      </c>
      <c r="U351" s="238">
        <f t="shared" si="296"/>
        <v>5.7735026918962623E-3</v>
      </c>
      <c r="V351" s="238">
        <f t="shared" si="296"/>
        <v>3.3993498887762956E-17</v>
      </c>
      <c r="W351" s="238">
        <f t="shared" si="296"/>
        <v>0.13051181300301251</v>
      </c>
      <c r="X351" s="238">
        <f t="shared" si="296"/>
        <v>0.2695057204092956</v>
      </c>
      <c r="Y351" s="238">
        <f t="shared" si="296"/>
        <v>3.0000000000000027E-2</v>
      </c>
      <c r="Z351" s="238">
        <f t="shared" si="296"/>
        <v>0.1014889156509223</v>
      </c>
      <c r="AA351" s="238">
        <f t="shared" si="296"/>
        <v>2.0816659994661316E-2</v>
      </c>
      <c r="AB351" s="238" t="str">
        <f t="shared" si="296"/>
        <v>-</v>
      </c>
      <c r="AC351" s="238">
        <f t="shared" si="296"/>
        <v>1.5275252316519466E-2</v>
      </c>
      <c r="AD351" s="238">
        <f t="shared" si="296"/>
        <v>0</v>
      </c>
      <c r="AE351" s="238">
        <f t="shared" si="296"/>
        <v>1.0000000000000002E-2</v>
      </c>
      <c r="AF351" s="238" t="str">
        <f t="shared" si="296"/>
        <v>-</v>
      </c>
      <c r="AG351" s="238" t="str">
        <f t="shared" si="296"/>
        <v>-</v>
      </c>
      <c r="AH351" s="238" t="str">
        <f t="shared" si="296"/>
        <v>-</v>
      </c>
      <c r="AI351" s="238" t="str">
        <f t="shared" si="296"/>
        <v>-</v>
      </c>
      <c r="AJ351" s="238" t="str">
        <f t="shared" si="296"/>
        <v>-</v>
      </c>
      <c r="AK351" s="238">
        <f t="shared" si="296"/>
        <v>5.7735026918962623E-3</v>
      </c>
      <c r="AL351" s="238">
        <f t="shared" si="296"/>
        <v>0</v>
      </c>
      <c r="AM351" s="238">
        <f t="shared" si="296"/>
        <v>0</v>
      </c>
      <c r="AN351" s="279">
        <f t="shared" si="296"/>
        <v>1.7320508075688773E-2</v>
      </c>
      <c r="AO351" s="297"/>
      <c r="AP351" s="238">
        <f t="shared" ref="AP351:BB351" si="297">IF(ISERROR(STDEV(AP347:AP349)), "-", STDEV(AP347:AP349))</f>
        <v>2.5995448319529588</v>
      </c>
      <c r="AQ351" s="238">
        <f t="shared" si="297"/>
        <v>212.63005714150583</v>
      </c>
      <c r="AR351" s="238">
        <f t="shared" si="297"/>
        <v>0.12489995996796786</v>
      </c>
      <c r="AS351" s="238">
        <f t="shared" si="297"/>
        <v>0.12124355652982137</v>
      </c>
      <c r="AT351" s="238">
        <f t="shared" si="297"/>
        <v>0.46357307945997045</v>
      </c>
      <c r="AU351" s="238">
        <f t="shared" si="297"/>
        <v>35.93852297094768</v>
      </c>
      <c r="AV351" s="238">
        <f t="shared" si="297"/>
        <v>109.9526485962631</v>
      </c>
      <c r="AW351" s="238">
        <f t="shared" si="297"/>
        <v>2.5306389180073356</v>
      </c>
      <c r="AX351" s="238">
        <f t="shared" si="297"/>
        <v>479.31741563741792</v>
      </c>
      <c r="AY351" s="238">
        <f t="shared" si="297"/>
        <v>4.7990867186719601</v>
      </c>
      <c r="AZ351" s="238">
        <f t="shared" si="297"/>
        <v>2.0822103640122438</v>
      </c>
      <c r="BA351" s="238">
        <f t="shared" si="297"/>
        <v>3.5143207024971366</v>
      </c>
      <c r="BB351" s="279">
        <f t="shared" si="297"/>
        <v>44.351043956146064</v>
      </c>
    </row>
    <row r="352" spans="1:54" s="235" customFormat="1">
      <c r="A352" s="240"/>
      <c r="B352" s="240"/>
      <c r="C352" s="240"/>
      <c r="D352" s="240"/>
      <c r="E352" s="236"/>
      <c r="F352" s="327" t="s">
        <v>186</v>
      </c>
      <c r="G352" s="238">
        <f>IF(ISERROR(G351/SQRT(2)), "-", G351/SQRT(2))</f>
        <v>5.0166389810974703E-2</v>
      </c>
      <c r="H352" s="238">
        <f t="shared" ref="H352:AN352" si="298">IF(ISERROR(H351/SQRT(2)), "-", H351/SQRT(2))</f>
        <v>17.413908713056422</v>
      </c>
      <c r="I352" s="238">
        <f t="shared" si="298"/>
        <v>0.28480987810584574</v>
      </c>
      <c r="J352" s="238">
        <f t="shared" si="298"/>
        <v>3.5000000000000003E-2</v>
      </c>
      <c r="K352" s="238">
        <f t="shared" si="298"/>
        <v>6.7453687816160249E-2</v>
      </c>
      <c r="L352" s="238">
        <f t="shared" si="298"/>
        <v>8.8411914732498958E-2</v>
      </c>
      <c r="M352" s="238">
        <f t="shared" si="298"/>
        <v>0.22960110336552553</v>
      </c>
      <c r="N352" s="238">
        <f t="shared" si="298"/>
        <v>1.0933739829841715</v>
      </c>
      <c r="O352" s="238">
        <f t="shared" si="298"/>
        <v>2.1213203435596423E-2</v>
      </c>
      <c r="P352" s="238">
        <f t="shared" si="298"/>
        <v>1.4142135623730963E-2</v>
      </c>
      <c r="Q352" s="238">
        <f t="shared" si="298"/>
        <v>2.1602468994692887E-2</v>
      </c>
      <c r="R352" s="238">
        <f t="shared" si="298"/>
        <v>0.1111305538544642</v>
      </c>
      <c r="S352" s="238">
        <f t="shared" si="298"/>
        <v>0.101570993234617</v>
      </c>
      <c r="T352" s="238">
        <f t="shared" si="298"/>
        <v>4.0824829046386332E-3</v>
      </c>
      <c r="U352" s="238">
        <f t="shared" si="298"/>
        <v>4.0824829046386332E-3</v>
      </c>
      <c r="V352" s="238">
        <f t="shared" si="298"/>
        <v>2.4037033579794545E-17</v>
      </c>
      <c r="W352" s="238">
        <f t="shared" si="298"/>
        <v>9.2285787999380767E-2</v>
      </c>
      <c r="X352" s="238">
        <f t="shared" si="298"/>
        <v>0.19056932246997862</v>
      </c>
      <c r="Y352" s="238">
        <f t="shared" si="298"/>
        <v>2.1213203435596444E-2</v>
      </c>
      <c r="Z352" s="238">
        <f t="shared" si="298"/>
        <v>7.1763500472036695E-2</v>
      </c>
      <c r="AA352" s="238">
        <f t="shared" si="298"/>
        <v>1.4719601443879736E-2</v>
      </c>
      <c r="AB352" s="238" t="str">
        <f t="shared" si="298"/>
        <v>-</v>
      </c>
      <c r="AC352" s="238">
        <f t="shared" si="298"/>
        <v>1.0801234497346433E-2</v>
      </c>
      <c r="AD352" s="238">
        <f t="shared" si="298"/>
        <v>0</v>
      </c>
      <c r="AE352" s="238">
        <f t="shared" si="298"/>
        <v>7.0710678118654762E-3</v>
      </c>
      <c r="AF352" s="238" t="str">
        <f t="shared" si="298"/>
        <v>-</v>
      </c>
      <c r="AG352" s="238" t="str">
        <f t="shared" si="298"/>
        <v>-</v>
      </c>
      <c r="AH352" s="238" t="str">
        <f t="shared" si="298"/>
        <v>-</v>
      </c>
      <c r="AI352" s="238" t="str">
        <f t="shared" si="298"/>
        <v>-</v>
      </c>
      <c r="AJ352" s="238" t="str">
        <f t="shared" si="298"/>
        <v>-</v>
      </c>
      <c r="AK352" s="238">
        <f t="shared" si="298"/>
        <v>4.0824829046386332E-3</v>
      </c>
      <c r="AL352" s="238">
        <f t="shared" si="298"/>
        <v>0</v>
      </c>
      <c r="AM352" s="238">
        <f t="shared" si="298"/>
        <v>0</v>
      </c>
      <c r="AN352" s="279">
        <f t="shared" si="298"/>
        <v>1.2247448713915889E-2</v>
      </c>
      <c r="AO352" s="297"/>
      <c r="AP352" s="238">
        <f t="shared" ref="AP352:BB352" si="299">IF(ISERROR(AP351/SQRT(2)), "-", AP351/SQRT(2))</f>
        <v>1.8381557786723812</v>
      </c>
      <c r="AQ352" s="238">
        <f t="shared" si="299"/>
        <v>150.35215528884186</v>
      </c>
      <c r="AR352" s="238">
        <f t="shared" si="299"/>
        <v>8.8317608663278396E-2</v>
      </c>
      <c r="AS352" s="238">
        <f t="shared" si="299"/>
        <v>8.5732140997411194E-2</v>
      </c>
      <c r="AT352" s="238">
        <f t="shared" si="299"/>
        <v>0.32779566806167532</v>
      </c>
      <c r="AU352" s="238">
        <f t="shared" si="299"/>
        <v>25.41237329858561</v>
      </c>
      <c r="AV352" s="238">
        <f t="shared" si="299"/>
        <v>77.748263431839163</v>
      </c>
      <c r="AW352" s="238">
        <f t="shared" si="299"/>
        <v>1.7894319396575744</v>
      </c>
      <c r="AX352" s="238">
        <f t="shared" si="299"/>
        <v>338.92859493802911</v>
      </c>
      <c r="AY352" s="238">
        <f t="shared" si="299"/>
        <v>3.3934667622752399</v>
      </c>
      <c r="AZ352" s="238">
        <f t="shared" si="299"/>
        <v>1.472345068249967</v>
      </c>
      <c r="BA352" s="238">
        <f t="shared" si="299"/>
        <v>2.4849999999999968</v>
      </c>
      <c r="BB352" s="279">
        <f t="shared" si="299"/>
        <v>31.360923934093524</v>
      </c>
    </row>
    <row r="353" spans="1:89" s="235" customFormat="1">
      <c r="A353" s="240"/>
      <c r="B353" s="240"/>
      <c r="C353" s="240"/>
      <c r="D353" s="240"/>
      <c r="E353" s="236"/>
      <c r="F353" s="322"/>
      <c r="G353" s="238"/>
      <c r="H353" s="238"/>
      <c r="I353" s="238"/>
      <c r="J353" s="238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  <c r="U353" s="238"/>
      <c r="V353" s="238"/>
      <c r="W353" s="238"/>
      <c r="X353" s="238"/>
      <c r="Y353" s="238"/>
      <c r="Z353" s="238"/>
      <c r="AA353" s="238"/>
      <c r="AB353" s="238"/>
      <c r="AC353" s="238"/>
      <c r="AD353" s="238"/>
      <c r="AE353" s="238"/>
      <c r="AF353" s="238"/>
      <c r="AG353" s="238"/>
      <c r="AH353" s="238"/>
      <c r="AI353" s="238"/>
      <c r="AJ353" s="238"/>
      <c r="AK353" s="238"/>
      <c r="AL353" s="238"/>
      <c r="AM353" s="238"/>
      <c r="AN353" s="279"/>
      <c r="AO353" s="295"/>
      <c r="AP353" s="238"/>
      <c r="AQ353" s="238"/>
      <c r="AR353" s="238"/>
      <c r="AS353" s="238"/>
      <c r="AT353" s="238"/>
      <c r="AU353" s="238"/>
      <c r="AV353" s="238"/>
      <c r="AW353" s="238"/>
      <c r="AX353" s="238"/>
      <c r="AY353" s="238"/>
      <c r="AZ353" s="238"/>
      <c r="BA353" s="238"/>
      <c r="BB353" s="279"/>
    </row>
    <row r="354" spans="1:89" s="35" customFormat="1">
      <c r="A354" s="159" t="s">
        <v>262</v>
      </c>
      <c r="B354" s="159">
        <v>0</v>
      </c>
      <c r="C354" s="159">
        <v>1</v>
      </c>
      <c r="D354" s="159">
        <v>6</v>
      </c>
      <c r="E354" s="42" t="s">
        <v>425</v>
      </c>
      <c r="F354" s="328" t="s">
        <v>426</v>
      </c>
      <c r="G354" s="43">
        <v>11.000805642649741</v>
      </c>
      <c r="H354" s="43">
        <v>3641.2861519922044</v>
      </c>
      <c r="I354" s="43">
        <v>94.506062613365842</v>
      </c>
      <c r="J354" s="43">
        <v>63.644032144227921</v>
      </c>
      <c r="K354" s="43">
        <v>4.2599266504895787</v>
      </c>
      <c r="L354" s="43">
        <v>8.8040337244312017</v>
      </c>
      <c r="M354" s="43">
        <v>5.5035195943520048</v>
      </c>
      <c r="N354" s="43">
        <v>35.759187534362688</v>
      </c>
      <c r="O354" s="43">
        <v>20.624937308244132</v>
      </c>
      <c r="P354" s="43">
        <v>4.8369684317677315</v>
      </c>
      <c r="Q354" s="43">
        <v>14.923221315150112</v>
      </c>
      <c r="R354" s="43">
        <v>74.985592731662948</v>
      </c>
      <c r="S354" s="43">
        <v>10.263425916048693</v>
      </c>
      <c r="T354" s="43" t="s">
        <v>188</v>
      </c>
      <c r="U354" s="43">
        <v>0.50060181658369318</v>
      </c>
      <c r="V354" s="43">
        <v>8.1789650279296799E-2</v>
      </c>
      <c r="W354" s="43">
        <v>26.680301076834986</v>
      </c>
      <c r="X354" s="43">
        <v>42.282734854229609</v>
      </c>
      <c r="Y354" s="43">
        <v>5.4776647638201741</v>
      </c>
      <c r="Z354" s="43">
        <v>19.763326466331179</v>
      </c>
      <c r="AA354" s="43">
        <v>3.4207796612914496</v>
      </c>
      <c r="AB354" s="43">
        <v>0.6988958162793788</v>
      </c>
      <c r="AC354" s="43">
        <v>2.9828024941706111</v>
      </c>
      <c r="AD354" s="43">
        <v>0.43051429927173673</v>
      </c>
      <c r="AE354" s="43">
        <v>2.5505346357475358</v>
      </c>
      <c r="AF354" s="43">
        <v>0.54665310715531457</v>
      </c>
      <c r="AG354" s="43">
        <v>1.6442689752617468</v>
      </c>
      <c r="AH354" s="43">
        <v>0.25490923309932728</v>
      </c>
      <c r="AI354" s="43">
        <v>1.7436952169689652</v>
      </c>
      <c r="AJ354" s="43">
        <v>0.27084198344221483</v>
      </c>
      <c r="AK354" s="43">
        <v>2.3757988805597745</v>
      </c>
      <c r="AL354" s="43">
        <v>1.0116314101915884</v>
      </c>
      <c r="AM354" s="43">
        <v>1.5504709890415724</v>
      </c>
      <c r="AN354" s="43">
        <v>2.0639477349818911</v>
      </c>
      <c r="AO354" s="298"/>
      <c r="AP354" s="43">
        <v>469.53</v>
      </c>
      <c r="AQ354" s="43">
        <v>12075.18</v>
      </c>
      <c r="AR354" s="43">
        <v>0</v>
      </c>
      <c r="AS354" s="43">
        <v>78.849999999999994</v>
      </c>
      <c r="AT354" s="43" t="s">
        <v>188</v>
      </c>
      <c r="AU354" s="43">
        <v>118.28</v>
      </c>
      <c r="AV354" s="43">
        <v>285571.44</v>
      </c>
      <c r="AW354" s="43">
        <v>39.43</v>
      </c>
      <c r="AX354" s="43">
        <v>3426.5</v>
      </c>
      <c r="AY354" s="43">
        <v>362</v>
      </c>
      <c r="AZ354" s="43">
        <v>32096.55</v>
      </c>
      <c r="BA354" s="43">
        <v>0</v>
      </c>
      <c r="BB354" s="174">
        <v>69479.789999999994</v>
      </c>
      <c r="BD354" s="43"/>
      <c r="BE354" s="43"/>
      <c r="BF354" s="43"/>
      <c r="BG354" s="43"/>
      <c r="BH354" s="43"/>
      <c r="BI354" s="43"/>
      <c r="BJ354" s="43"/>
      <c r="BK354" s="43"/>
      <c r="BL354" s="43"/>
      <c r="BM354" s="43"/>
      <c r="BN354" s="43"/>
      <c r="BO354" s="43"/>
      <c r="BP354" s="43"/>
      <c r="BQ354" s="43"/>
      <c r="BR354" s="43"/>
      <c r="BS354" s="43"/>
      <c r="BT354" s="43"/>
      <c r="BU354" s="43"/>
      <c r="BV354" s="43"/>
      <c r="BW354" s="43"/>
      <c r="BX354" s="43"/>
      <c r="BY354" s="43"/>
      <c r="BZ354" s="43"/>
      <c r="CA354" s="43"/>
      <c r="CB354" s="43"/>
      <c r="CC354" s="43"/>
      <c r="CD354" s="43"/>
      <c r="CE354" s="43"/>
      <c r="CF354" s="43"/>
      <c r="CG354" s="43"/>
      <c r="CH354" s="43"/>
      <c r="CI354" s="43"/>
      <c r="CJ354" s="43"/>
      <c r="CK354" s="43"/>
    </row>
    <row r="355" spans="1:89" s="35" customFormat="1">
      <c r="A355" s="159" t="s">
        <v>262</v>
      </c>
      <c r="B355" s="159">
        <v>0</v>
      </c>
      <c r="C355" s="159">
        <v>2</v>
      </c>
      <c r="D355" s="159">
        <v>6</v>
      </c>
      <c r="E355" s="42" t="s">
        <v>425</v>
      </c>
      <c r="F355" s="328" t="s">
        <v>427</v>
      </c>
      <c r="G355" s="43">
        <v>12.211139235972945</v>
      </c>
      <c r="H355" s="43">
        <v>4018.3558624707439</v>
      </c>
      <c r="I355" s="43">
        <v>105.54238207862343</v>
      </c>
      <c r="J355" s="43">
        <v>66.499913080423823</v>
      </c>
      <c r="K355" s="43">
        <v>5.3338375873989703</v>
      </c>
      <c r="L355" s="43">
        <v>11.660713824510179</v>
      </c>
      <c r="M355" s="43">
        <v>12.653799031341039</v>
      </c>
      <c r="N355" s="43">
        <v>52.975372632344197</v>
      </c>
      <c r="O355" s="43">
        <v>23.391047053750746</v>
      </c>
      <c r="P355" s="43">
        <v>5.3697861056541099</v>
      </c>
      <c r="Q355" s="43">
        <v>16.572641283259149</v>
      </c>
      <c r="R355" s="43">
        <v>86.515672028007302</v>
      </c>
      <c r="S355" s="43">
        <v>9.73312355550547</v>
      </c>
      <c r="T355" s="43">
        <v>0.16652557355034056</v>
      </c>
      <c r="U355" s="43">
        <v>0.67158391839183684</v>
      </c>
      <c r="V355" s="43">
        <v>5.4458451665864771E-2</v>
      </c>
      <c r="W355" s="43">
        <v>28.79882375723578</v>
      </c>
      <c r="X355" s="43">
        <v>56.366701404642917</v>
      </c>
      <c r="Y355" s="43">
        <v>5.8794318634948608</v>
      </c>
      <c r="Z355" s="43">
        <v>21.058402307893168</v>
      </c>
      <c r="AA355" s="43">
        <v>3.5737377011885063</v>
      </c>
      <c r="AB355" s="43">
        <v>0.73776696567665268</v>
      </c>
      <c r="AC355" s="43">
        <v>3.1991067864490486</v>
      </c>
      <c r="AD355" s="43">
        <v>0.46165321191856912</v>
      </c>
      <c r="AE355" s="43">
        <v>2.7476360233977664</v>
      </c>
      <c r="AF355" s="43">
        <v>0.58991325733758138</v>
      </c>
      <c r="AG355" s="43">
        <v>1.8109516969934196</v>
      </c>
      <c r="AH355" s="43">
        <v>0.28008457530261816</v>
      </c>
      <c r="AI355" s="43">
        <v>1.8544808595544153</v>
      </c>
      <c r="AJ355" s="43">
        <v>0.28900695366066548</v>
      </c>
      <c r="AK355" s="43">
        <v>2.3660900579558386</v>
      </c>
      <c r="AL355" s="43">
        <v>1.0996871355708855</v>
      </c>
      <c r="AM355" s="43">
        <v>1.2481343435866366</v>
      </c>
      <c r="AN355" s="43">
        <v>2.191070357428698</v>
      </c>
      <c r="AO355" s="298"/>
      <c r="AP355" s="43">
        <v>457.27</v>
      </c>
      <c r="AQ355" s="43">
        <v>11876.07</v>
      </c>
      <c r="AR355" s="43">
        <v>0</v>
      </c>
      <c r="AS355" s="43">
        <v>78.39</v>
      </c>
      <c r="AT355" s="43" t="s">
        <v>188</v>
      </c>
      <c r="AU355" s="43">
        <v>150.25</v>
      </c>
      <c r="AV355" s="43">
        <v>282438.71000000002</v>
      </c>
      <c r="AW355" s="43">
        <v>35.93</v>
      </c>
      <c r="AX355" s="43">
        <v>3302.17</v>
      </c>
      <c r="AY355" s="43">
        <v>329.89</v>
      </c>
      <c r="AZ355" s="43">
        <v>33083.79</v>
      </c>
      <c r="BA355" s="43">
        <v>0</v>
      </c>
      <c r="BB355" s="174">
        <v>66791.44</v>
      </c>
      <c r="BD355" s="43"/>
      <c r="BE355" s="43"/>
      <c r="BF355" s="43"/>
      <c r="BG355" s="43"/>
      <c r="BH355" s="43"/>
      <c r="BI355" s="43"/>
      <c r="BJ355" s="43"/>
      <c r="BK355" s="43"/>
      <c r="BL355" s="43"/>
      <c r="BM355" s="43"/>
      <c r="BN355" s="43"/>
      <c r="BO355" s="43"/>
      <c r="BP355" s="43"/>
      <c r="BQ355" s="43"/>
      <c r="BR355" s="43"/>
      <c r="BS355" s="43"/>
      <c r="BT355" s="43"/>
      <c r="BU355" s="43"/>
      <c r="BV355" s="43"/>
      <c r="BW355" s="43"/>
      <c r="BX355" s="43"/>
      <c r="BY355" s="43"/>
      <c r="BZ355" s="43"/>
      <c r="CA355" s="43"/>
      <c r="CB355" s="43"/>
      <c r="CC355" s="43"/>
      <c r="CD355" s="43"/>
      <c r="CE355" s="43"/>
      <c r="CF355" s="43"/>
      <c r="CG355" s="43"/>
      <c r="CH355" s="43"/>
      <c r="CI355" s="43"/>
      <c r="CJ355" s="43"/>
      <c r="CK355" s="43"/>
    </row>
    <row r="356" spans="1:89" s="81" customFormat="1">
      <c r="A356" s="195" t="s">
        <v>262</v>
      </c>
      <c r="B356" s="195">
        <v>0</v>
      </c>
      <c r="C356" s="195">
        <v>3</v>
      </c>
      <c r="D356" s="195">
        <v>6</v>
      </c>
      <c r="E356" s="83" t="s">
        <v>425</v>
      </c>
      <c r="F356" s="329" t="s">
        <v>428</v>
      </c>
      <c r="G356" s="91">
        <v>11.211137407783832</v>
      </c>
      <c r="H356" s="91">
        <v>3695.6515698821813</v>
      </c>
      <c r="I356" s="91">
        <v>98.476278003655167</v>
      </c>
      <c r="J356" s="91">
        <v>70.534155448785256</v>
      </c>
      <c r="K356" s="91">
        <v>4.622903827424639</v>
      </c>
      <c r="L356" s="91">
        <v>17.041151944161292</v>
      </c>
      <c r="M356" s="91">
        <v>34.990950868549533</v>
      </c>
      <c r="N356" s="91">
        <v>44.612061654005807</v>
      </c>
      <c r="O356" s="91">
        <v>20.643868277390389</v>
      </c>
      <c r="P356" s="91">
        <v>5.0785129660134407</v>
      </c>
      <c r="Q356" s="91">
        <v>15.303081538426351</v>
      </c>
      <c r="R356" s="91">
        <v>85.618643630291416</v>
      </c>
      <c r="S356" s="91">
        <v>9.3854106290604893</v>
      </c>
      <c r="T356" s="91">
        <v>0.1381505314740642</v>
      </c>
      <c r="U356" s="91">
        <v>0.41318876101182272</v>
      </c>
      <c r="V356" s="91">
        <v>3.3003842709510879E-2</v>
      </c>
      <c r="W356" s="91">
        <v>26.870107285753143</v>
      </c>
      <c r="X356" s="91">
        <v>43.688096375323248</v>
      </c>
      <c r="Y356" s="91">
        <v>5.5880102606549187</v>
      </c>
      <c r="Z356" s="91">
        <v>20.101262866560017</v>
      </c>
      <c r="AA356" s="91">
        <v>3.455571798784812</v>
      </c>
      <c r="AB356" s="91">
        <v>0.69096415087666985</v>
      </c>
      <c r="AC356" s="91">
        <v>2.9593911675324405</v>
      </c>
      <c r="AD356" s="91">
        <v>0.43273154984985251</v>
      </c>
      <c r="AE356" s="91">
        <v>2.5663758035612507</v>
      </c>
      <c r="AF356" s="91">
        <v>0.53568426064633634</v>
      </c>
      <c r="AG356" s="91">
        <v>1.6273831041028357</v>
      </c>
      <c r="AH356" s="91">
        <v>0.25411640596645496</v>
      </c>
      <c r="AI356" s="91">
        <v>1.7333711076485037</v>
      </c>
      <c r="AJ356" s="91">
        <v>0.26842676317924657</v>
      </c>
      <c r="AK356" s="91">
        <v>2.263616041554684</v>
      </c>
      <c r="AL356" s="91">
        <v>0.94951435547574303</v>
      </c>
      <c r="AM356" s="91">
        <v>1.144653908623102</v>
      </c>
      <c r="AN356" s="91">
        <v>2.0130253162711114</v>
      </c>
      <c r="AO356" s="331"/>
      <c r="AP356" s="91">
        <v>472.97</v>
      </c>
      <c r="AQ356" s="91">
        <v>12207.6</v>
      </c>
      <c r="AR356" s="91">
        <v>0</v>
      </c>
      <c r="AS356" s="91">
        <v>80.37</v>
      </c>
      <c r="AT356" s="91" t="s">
        <v>188</v>
      </c>
      <c r="AU356" s="91">
        <v>120.56</v>
      </c>
      <c r="AV356" s="91">
        <v>303579.45</v>
      </c>
      <c r="AW356" s="91">
        <v>40.19</v>
      </c>
      <c r="AX356" s="91">
        <v>3425.18</v>
      </c>
      <c r="AY356" s="91">
        <v>358.59</v>
      </c>
      <c r="AZ356" s="91">
        <v>31311.919999999998</v>
      </c>
      <c r="BA356" s="91">
        <v>0</v>
      </c>
      <c r="BB356" s="198">
        <v>71270.259999999995</v>
      </c>
      <c r="BD356" s="91"/>
      <c r="BE356" s="91"/>
      <c r="BF356" s="91"/>
      <c r="BG356" s="91"/>
      <c r="BH356" s="91"/>
      <c r="BI356" s="91"/>
      <c r="BJ356" s="91"/>
      <c r="BK356" s="91"/>
      <c r="BL356" s="91"/>
      <c r="BM356" s="91"/>
      <c r="BN356" s="91"/>
      <c r="BO356" s="91"/>
      <c r="BP356" s="91"/>
      <c r="BQ356" s="91"/>
      <c r="BR356" s="91"/>
      <c r="BS356" s="91"/>
      <c r="BT356" s="91"/>
      <c r="BU356" s="91"/>
      <c r="BV356" s="91"/>
      <c r="BW356" s="91"/>
      <c r="BX356" s="91"/>
      <c r="BY356" s="91"/>
      <c r="BZ356" s="91"/>
      <c r="CA356" s="91"/>
      <c r="CB356" s="91"/>
      <c r="CC356" s="91"/>
      <c r="CD356" s="91"/>
      <c r="CE356" s="91"/>
      <c r="CF356" s="91"/>
      <c r="CG356" s="91"/>
      <c r="CH356" s="91"/>
      <c r="CI356" s="91"/>
      <c r="CJ356" s="91"/>
      <c r="CK356" s="91"/>
    </row>
    <row r="357" spans="1:89" s="35" customFormat="1">
      <c r="A357" s="159"/>
      <c r="B357" s="159"/>
      <c r="C357" s="159"/>
      <c r="D357" s="159"/>
      <c r="E357" s="42"/>
      <c r="F357" s="332" t="s">
        <v>183</v>
      </c>
      <c r="G357" s="234">
        <f>IF(ISERROR(AVERAGE(G354:G356)), "DL", AVERAGE(G354:G356))</f>
        <v>11.474360762135506</v>
      </c>
      <c r="H357" s="234">
        <f t="shared" ref="H357:AN357" si="300">IF(ISERROR(AVERAGE(H354:H356)), "DL", AVERAGE(H354:H356))</f>
        <v>3785.097861448377</v>
      </c>
      <c r="I357" s="234">
        <f t="shared" si="300"/>
        <v>99.508240898548152</v>
      </c>
      <c r="J357" s="234">
        <f t="shared" si="300"/>
        <v>66.892700224479015</v>
      </c>
      <c r="K357" s="234">
        <f t="shared" si="300"/>
        <v>4.7388893551043969</v>
      </c>
      <c r="L357" s="234">
        <f t="shared" si="300"/>
        <v>12.501966497700892</v>
      </c>
      <c r="M357" s="234">
        <f t="shared" si="300"/>
        <v>17.716089831414191</v>
      </c>
      <c r="N357" s="234">
        <f t="shared" si="300"/>
        <v>44.448873940237569</v>
      </c>
      <c r="O357" s="234">
        <f t="shared" si="300"/>
        <v>21.553284213128421</v>
      </c>
      <c r="P357" s="234">
        <f t="shared" si="300"/>
        <v>5.0950891678117607</v>
      </c>
      <c r="Q357" s="234">
        <f t="shared" si="300"/>
        <v>15.599648045611872</v>
      </c>
      <c r="R357" s="234">
        <f t="shared" si="300"/>
        <v>82.373302796653888</v>
      </c>
      <c r="S357" s="234">
        <f t="shared" si="300"/>
        <v>9.7939867002048828</v>
      </c>
      <c r="T357" s="234">
        <f t="shared" si="300"/>
        <v>0.15233805251220239</v>
      </c>
      <c r="U357" s="234">
        <f t="shared" si="300"/>
        <v>0.5284581653291176</v>
      </c>
      <c r="V357" s="234">
        <f t="shared" si="300"/>
        <v>5.6417314884890817E-2</v>
      </c>
      <c r="W357" s="234">
        <f t="shared" si="300"/>
        <v>27.449744039941304</v>
      </c>
      <c r="X357" s="234">
        <f t="shared" si="300"/>
        <v>47.445844211398594</v>
      </c>
      <c r="Y357" s="234">
        <f t="shared" si="300"/>
        <v>5.6483689626566509</v>
      </c>
      <c r="Z357" s="234">
        <f t="shared" si="300"/>
        <v>20.307663880261455</v>
      </c>
      <c r="AA357" s="234">
        <f t="shared" si="300"/>
        <v>3.4833630537549225</v>
      </c>
      <c r="AB357" s="234">
        <f t="shared" si="300"/>
        <v>0.70920897761090052</v>
      </c>
      <c r="AC357" s="234">
        <f t="shared" si="300"/>
        <v>3.047100149384034</v>
      </c>
      <c r="AD357" s="234">
        <f t="shared" si="300"/>
        <v>0.44163302034671942</v>
      </c>
      <c r="AE357" s="234">
        <f t="shared" si="300"/>
        <v>2.6215154875688511</v>
      </c>
      <c r="AF357" s="234">
        <f t="shared" si="300"/>
        <v>0.5574168750464108</v>
      </c>
      <c r="AG357" s="234">
        <f t="shared" si="300"/>
        <v>1.6942012587860009</v>
      </c>
      <c r="AH357" s="234">
        <f t="shared" si="300"/>
        <v>0.2630367381228001</v>
      </c>
      <c r="AI357" s="234">
        <f t="shared" si="300"/>
        <v>1.7771823947239616</v>
      </c>
      <c r="AJ357" s="234">
        <f t="shared" si="300"/>
        <v>0.27609190009404228</v>
      </c>
      <c r="AK357" s="234">
        <f t="shared" si="300"/>
        <v>2.3351683266900989</v>
      </c>
      <c r="AL357" s="234">
        <f t="shared" si="300"/>
        <v>1.0202776337460724</v>
      </c>
      <c r="AM357" s="234">
        <f t="shared" si="300"/>
        <v>1.3144197470837702</v>
      </c>
      <c r="AN357" s="281">
        <f t="shared" si="300"/>
        <v>2.0893478028939003</v>
      </c>
      <c r="AO357" s="299"/>
      <c r="AP357" s="234">
        <f t="shared" ref="AP357:BB357" si="301">IF(ISERROR(AVERAGE(AP354:AP356)), "DL", AVERAGE(AP354:AP356))</f>
        <v>466.59</v>
      </c>
      <c r="AQ357" s="234">
        <f t="shared" si="301"/>
        <v>12052.949999999999</v>
      </c>
      <c r="AR357" s="234">
        <f t="shared" si="301"/>
        <v>0</v>
      </c>
      <c r="AS357" s="234">
        <f t="shared" si="301"/>
        <v>79.203333333333333</v>
      </c>
      <c r="AT357" s="234" t="str">
        <f t="shared" si="301"/>
        <v>DL</v>
      </c>
      <c r="AU357" s="234">
        <f t="shared" si="301"/>
        <v>129.69666666666666</v>
      </c>
      <c r="AV357" s="234">
        <f t="shared" si="301"/>
        <v>290529.8666666667</v>
      </c>
      <c r="AW357" s="234">
        <f t="shared" si="301"/>
        <v>38.516666666666666</v>
      </c>
      <c r="AX357" s="234">
        <f t="shared" si="301"/>
        <v>3384.6166666666668</v>
      </c>
      <c r="AY357" s="234">
        <f t="shared" si="301"/>
        <v>350.16</v>
      </c>
      <c r="AZ357" s="234">
        <f t="shared" si="301"/>
        <v>32164.086666666666</v>
      </c>
      <c r="BA357" s="234">
        <f t="shared" si="301"/>
        <v>0</v>
      </c>
      <c r="BB357" s="281">
        <f t="shared" si="301"/>
        <v>69180.496666666659</v>
      </c>
      <c r="BD357" s="43"/>
      <c r="BE357" s="43"/>
      <c r="BF357" s="43"/>
      <c r="BG357" s="43"/>
      <c r="BH357" s="43"/>
      <c r="BI357" s="43"/>
      <c r="BJ357" s="43"/>
      <c r="BK357" s="43"/>
      <c r="BL357" s="43"/>
      <c r="BM357" s="43"/>
      <c r="BN357" s="43"/>
      <c r="BO357" s="43"/>
      <c r="BP357" s="43"/>
      <c r="BQ357" s="43"/>
      <c r="BR357" s="43"/>
      <c r="BS357" s="43"/>
      <c r="BT357" s="43"/>
      <c r="BU357" s="43"/>
      <c r="BV357" s="43"/>
      <c r="BW357" s="43"/>
      <c r="BX357" s="43"/>
      <c r="BY357" s="43"/>
      <c r="BZ357" s="43"/>
      <c r="CA357" s="43"/>
      <c r="CB357" s="43"/>
      <c r="CC357" s="43"/>
      <c r="CD357" s="43"/>
      <c r="CE357" s="43"/>
      <c r="CF357" s="43"/>
      <c r="CG357" s="43"/>
      <c r="CH357" s="43"/>
      <c r="CI357" s="43"/>
      <c r="CJ357" s="43"/>
      <c r="CK357" s="43"/>
    </row>
    <row r="358" spans="1:89" s="35" customFormat="1">
      <c r="A358" s="159"/>
      <c r="B358" s="159"/>
      <c r="C358" s="159"/>
      <c r="D358" s="159"/>
      <c r="E358" s="42"/>
      <c r="F358" s="333" t="s">
        <v>184</v>
      </c>
      <c r="G358" s="43">
        <f>IF(ISERROR(STDEV(G354:G356)), "-", STDEV(G354:G356))</f>
        <v>0.64667747176531132</v>
      </c>
      <c r="H358" s="43">
        <f t="shared" ref="H358:AN358" si="302">IF(ISERROR(STDEV(H354:H356)), "-", STDEV(H354:H356))</f>
        <v>203.82804259056456</v>
      </c>
      <c r="I358" s="43">
        <f t="shared" si="302"/>
        <v>5.5900623786441619</v>
      </c>
      <c r="J358" s="43">
        <f t="shared" si="302"/>
        <v>3.4618147110153497</v>
      </c>
      <c r="K358" s="43">
        <f t="shared" si="302"/>
        <v>0.54626976584537934</v>
      </c>
      <c r="L358" s="43">
        <f t="shared" si="302"/>
        <v>4.1825002912809497</v>
      </c>
      <c r="M358" s="43">
        <f t="shared" si="302"/>
        <v>15.381717781054546</v>
      </c>
      <c r="N358" s="43">
        <f t="shared" si="302"/>
        <v>8.609252581056797</v>
      </c>
      <c r="O358" s="43">
        <f t="shared" si="302"/>
        <v>1.5915774530877784</v>
      </c>
      <c r="P358" s="43">
        <f t="shared" si="302"/>
        <v>0.26679532651635168</v>
      </c>
      <c r="Q358" s="43">
        <f t="shared" si="302"/>
        <v>0.86377678116939893</v>
      </c>
      <c r="R358" s="43">
        <f t="shared" si="302"/>
        <v>6.4136463879647687</v>
      </c>
      <c r="S358" s="43">
        <f t="shared" si="302"/>
        <v>0.44216055096906898</v>
      </c>
      <c r="T358" s="43">
        <f t="shared" si="302"/>
        <v>2.0064184668588631E-2</v>
      </c>
      <c r="U358" s="43">
        <f t="shared" si="302"/>
        <v>0.13143057659247556</v>
      </c>
      <c r="V358" s="43">
        <f t="shared" si="302"/>
        <v>2.4451822302073625E-2</v>
      </c>
      <c r="W358" s="43">
        <f t="shared" si="302"/>
        <v>1.1721854213167304</v>
      </c>
      <c r="X358" s="43">
        <f t="shared" si="302"/>
        <v>7.7575788779706141</v>
      </c>
      <c r="Y358" s="43">
        <f t="shared" si="302"/>
        <v>0.20757307213545997</v>
      </c>
      <c r="Z358" s="43">
        <f t="shared" si="302"/>
        <v>0.67175620033767403</v>
      </c>
      <c r="AA358" s="43">
        <f t="shared" si="302"/>
        <v>8.0176716582170363E-2</v>
      </c>
      <c r="AB358" s="43">
        <f t="shared" si="302"/>
        <v>2.5047890944905279E-2</v>
      </c>
      <c r="AC358" s="43">
        <f t="shared" si="302"/>
        <v>0.13216102238406457</v>
      </c>
      <c r="AD358" s="43">
        <f t="shared" si="302"/>
        <v>1.7373402170033043E-2</v>
      </c>
      <c r="AE358" s="43">
        <f t="shared" si="302"/>
        <v>0.10951040050038681</v>
      </c>
      <c r="AF358" s="43">
        <f t="shared" si="302"/>
        <v>2.8672112669714648E-2</v>
      </c>
      <c r="AG358" s="43">
        <f t="shared" si="302"/>
        <v>0.1014607400791907</v>
      </c>
      <c r="AH358" s="43">
        <f t="shared" si="302"/>
        <v>1.4769181023260696E-2</v>
      </c>
      <c r="AI358" s="43">
        <f t="shared" si="302"/>
        <v>6.7141167007834332E-2</v>
      </c>
      <c r="AJ358" s="43">
        <f t="shared" si="302"/>
        <v>1.1249767939883151E-2</v>
      </c>
      <c r="AK358" s="43">
        <f t="shared" si="302"/>
        <v>6.2155952572247465E-2</v>
      </c>
      <c r="AL358" s="43">
        <f t="shared" si="302"/>
        <v>7.5458822258842526E-2</v>
      </c>
      <c r="AM358" s="43">
        <f t="shared" si="302"/>
        <v>0.21087245369518137</v>
      </c>
      <c r="AN358" s="174">
        <f t="shared" si="302"/>
        <v>9.1699955058073435E-2</v>
      </c>
      <c r="AO358" s="300"/>
      <c r="AP358" s="43">
        <f t="shared" ref="AP358:BB358" si="303">IF(ISERROR(STDEV(AP354:AP356)), "-", STDEV(AP354:AP356))</f>
        <v>8.2525874730293083</v>
      </c>
      <c r="AQ358" s="43">
        <f t="shared" si="303"/>
        <v>166.87919253160388</v>
      </c>
      <c r="AR358" s="43">
        <f t="shared" si="303"/>
        <v>0</v>
      </c>
      <c r="AS358" s="43">
        <f t="shared" si="303"/>
        <v>1.0362110467145871</v>
      </c>
      <c r="AT358" s="43" t="str">
        <f t="shared" si="303"/>
        <v>-</v>
      </c>
      <c r="AU358" s="43">
        <f t="shared" si="303"/>
        <v>17.83617765479309</v>
      </c>
      <c r="AV358" s="43">
        <f t="shared" si="303"/>
        <v>11409.304018801204</v>
      </c>
      <c r="AW358" s="43">
        <f t="shared" si="303"/>
        <v>2.2721208888026467</v>
      </c>
      <c r="AX358" s="43">
        <f t="shared" si="303"/>
        <v>71.403958106909727</v>
      </c>
      <c r="AY358" s="43">
        <f t="shared" si="303"/>
        <v>17.636941344802395</v>
      </c>
      <c r="AZ358" s="43">
        <f t="shared" si="303"/>
        <v>887.86357354794973</v>
      </c>
      <c r="BA358" s="43">
        <f t="shared" si="303"/>
        <v>0</v>
      </c>
      <c r="BB358" s="174">
        <f t="shared" si="303"/>
        <v>2254.3601137869068</v>
      </c>
      <c r="BD358" s="43"/>
      <c r="BE358" s="43"/>
      <c r="BF358" s="43"/>
      <c r="BG358" s="43"/>
      <c r="BH358" s="43"/>
      <c r="BI358" s="43"/>
      <c r="BJ358" s="43"/>
      <c r="BK358" s="43"/>
      <c r="BL358" s="43"/>
      <c r="BM358" s="43"/>
      <c r="BN358" s="43"/>
      <c r="BO358" s="43"/>
      <c r="BP358" s="43"/>
      <c r="BQ358" s="43"/>
      <c r="BR358" s="43"/>
      <c r="BS358" s="43"/>
      <c r="BT358" s="43"/>
      <c r="BU358" s="43"/>
      <c r="BV358" s="43"/>
      <c r="BW358" s="43"/>
      <c r="BX358" s="43"/>
      <c r="BY358" s="43"/>
      <c r="BZ358" s="43"/>
      <c r="CA358" s="43"/>
      <c r="CB358" s="43"/>
      <c r="CC358" s="43"/>
      <c r="CD358" s="43"/>
      <c r="CE358" s="43"/>
      <c r="CF358" s="43"/>
      <c r="CG358" s="43"/>
      <c r="CH358" s="43"/>
      <c r="CI358" s="43"/>
      <c r="CJ358" s="43"/>
      <c r="CK358" s="43"/>
    </row>
    <row r="359" spans="1:89" s="35" customFormat="1">
      <c r="A359" s="159"/>
      <c r="B359" s="159"/>
      <c r="C359" s="159"/>
      <c r="D359" s="159"/>
      <c r="E359" s="42"/>
      <c r="F359" s="333" t="s">
        <v>186</v>
      </c>
      <c r="G359" s="43">
        <f>IF(ISERROR(G358/SQRT(2)), "-", G358/SQRT(2))</f>
        <v>0.45727002552582374</v>
      </c>
      <c r="H359" s="43">
        <f t="shared" ref="H359:AN359" si="304">IF(ISERROR(H358/SQRT(2)), "-", H358/SQRT(2))</f>
        <v>144.12819111176861</v>
      </c>
      <c r="I359" s="43">
        <f t="shared" si="304"/>
        <v>3.9527710151950886</v>
      </c>
      <c r="J359" s="43">
        <f t="shared" si="304"/>
        <v>2.447872657370302</v>
      </c>
      <c r="K359" s="43">
        <f t="shared" si="304"/>
        <v>0.38627105578645515</v>
      </c>
      <c r="L359" s="43">
        <f t="shared" si="304"/>
        <v>2.9574743182794694</v>
      </c>
      <c r="M359" s="43">
        <f t="shared" si="304"/>
        <v>10.876516949281363</v>
      </c>
      <c r="N359" s="43">
        <f t="shared" si="304"/>
        <v>6.0876608810130479</v>
      </c>
      <c r="O359" s="43">
        <f t="shared" si="304"/>
        <v>1.1254152098619823</v>
      </c>
      <c r="P359" s="43">
        <f t="shared" si="304"/>
        <v>0.18865278456859139</v>
      </c>
      <c r="Q359" s="43">
        <f t="shared" si="304"/>
        <v>0.61078241939637046</v>
      </c>
      <c r="R359" s="43">
        <f t="shared" si="304"/>
        <v>4.5351328530624944</v>
      </c>
      <c r="S359" s="43">
        <f t="shared" si="304"/>
        <v>0.31265472396340871</v>
      </c>
      <c r="T359" s="43">
        <f t="shared" si="304"/>
        <v>1.4187521038138182E-2</v>
      </c>
      <c r="U359" s="43">
        <f t="shared" si="304"/>
        <v>9.2935451963797391E-2</v>
      </c>
      <c r="V359" s="43">
        <f t="shared" si="304"/>
        <v>1.7290049362164717E-2</v>
      </c>
      <c r="W359" s="43">
        <f t="shared" si="304"/>
        <v>0.82886026022107029</v>
      </c>
      <c r="X359" s="43">
        <f t="shared" si="304"/>
        <v>5.4854366302025497</v>
      </c>
      <c r="Y359" s="43">
        <f t="shared" si="304"/>
        <v>0.14677632689870812</v>
      </c>
      <c r="Z359" s="43">
        <f t="shared" si="304"/>
        <v>0.47500336456287823</v>
      </c>
      <c r="AA359" s="43">
        <f t="shared" si="304"/>
        <v>5.6693499988524569E-2</v>
      </c>
      <c r="AB359" s="43">
        <f t="shared" si="304"/>
        <v>1.7711533541563639E-2</v>
      </c>
      <c r="AC359" s="43">
        <f t="shared" si="304"/>
        <v>9.3451955136319154E-2</v>
      </c>
      <c r="AD359" s="43">
        <f t="shared" si="304"/>
        <v>1.2284850486711444E-2</v>
      </c>
      <c r="AE359" s="43">
        <f t="shared" si="304"/>
        <v>7.7435546804278194E-2</v>
      </c>
      <c r="AF359" s="43">
        <f t="shared" si="304"/>
        <v>2.0274245299699952E-2</v>
      </c>
      <c r="AG359" s="43">
        <f t="shared" si="304"/>
        <v>7.1743577334201475E-2</v>
      </c>
      <c r="AH359" s="43">
        <f t="shared" si="304"/>
        <v>1.0443388054119311E-2</v>
      </c>
      <c r="AI359" s="43">
        <f t="shared" si="304"/>
        <v>4.7475974488018151E-2</v>
      </c>
      <c r="AJ359" s="43">
        <f t="shared" si="304"/>
        <v>7.9547871970663923E-3</v>
      </c>
      <c r="AK359" s="43">
        <f t="shared" si="304"/>
        <v>4.3950895554945614E-2</v>
      </c>
      <c r="AL359" s="43">
        <f t="shared" si="304"/>
        <v>5.3357444919577939E-2</v>
      </c>
      <c r="AM359" s="43">
        <f t="shared" si="304"/>
        <v>0.14910934197330897</v>
      </c>
      <c r="AN359" s="174">
        <f t="shared" si="304"/>
        <v>6.484166005606537E-2</v>
      </c>
      <c r="AO359" s="300"/>
      <c r="AP359" s="43">
        <f t="shared" ref="AP359:BB359" si="305">IF(ISERROR(AP358/SQRT(2)), "-", AP358/SQRT(2))</f>
        <v>5.8354605645141779</v>
      </c>
      <c r="AQ359" s="43">
        <f t="shared" si="305"/>
        <v>118.00140867803255</v>
      </c>
      <c r="AR359" s="43">
        <f t="shared" si="305"/>
        <v>0</v>
      </c>
      <c r="AS359" s="43">
        <f t="shared" si="305"/>
        <v>0.73271185787229487</v>
      </c>
      <c r="AT359" s="43" t="str">
        <f t="shared" si="305"/>
        <v>-</v>
      </c>
      <c r="AU359" s="43">
        <f t="shared" si="305"/>
        <v>12.612082170152165</v>
      </c>
      <c r="AV359" s="43">
        <f t="shared" si="305"/>
        <v>8067.5962403132598</v>
      </c>
      <c r="AW359" s="43">
        <f t="shared" si="305"/>
        <v>1.606632088147957</v>
      </c>
      <c r="AX359" s="43">
        <f t="shared" si="305"/>
        <v>50.49022298095602</v>
      </c>
      <c r="AY359" s="43">
        <f t="shared" si="305"/>
        <v>12.47120082429916</v>
      </c>
      <c r="AZ359" s="43">
        <f t="shared" si="305"/>
        <v>627.81435362427624</v>
      </c>
      <c r="BA359" s="43">
        <f t="shared" si="305"/>
        <v>0</v>
      </c>
      <c r="BB359" s="174">
        <f t="shared" si="305"/>
        <v>1594.0733236951985</v>
      </c>
      <c r="BD359" s="43"/>
      <c r="BE359" s="43"/>
      <c r="BF359" s="43"/>
      <c r="BG359" s="43"/>
      <c r="BH359" s="43"/>
      <c r="BI359" s="43"/>
      <c r="BJ359" s="43"/>
      <c r="BK359" s="43"/>
      <c r="BL359" s="43"/>
      <c r="BM359" s="43"/>
      <c r="BN359" s="43"/>
      <c r="BO359" s="43"/>
      <c r="BP359" s="43"/>
      <c r="BQ359" s="43"/>
      <c r="BR359" s="43"/>
      <c r="BS359" s="43"/>
      <c r="BT359" s="43"/>
      <c r="BU359" s="43"/>
      <c r="BV359" s="43"/>
      <c r="BW359" s="43"/>
      <c r="BX359" s="43"/>
      <c r="BY359" s="43"/>
      <c r="BZ359" s="43"/>
      <c r="CA359" s="43"/>
      <c r="CB359" s="43"/>
      <c r="CC359" s="43"/>
      <c r="CD359" s="43"/>
      <c r="CE359" s="43"/>
      <c r="CF359" s="43"/>
      <c r="CG359" s="43"/>
      <c r="CH359" s="43"/>
      <c r="CI359" s="43"/>
      <c r="CJ359" s="43"/>
      <c r="CK359" s="43"/>
    </row>
    <row r="360" spans="1:89" s="35" customFormat="1">
      <c r="A360" s="159"/>
      <c r="B360" s="159"/>
      <c r="C360" s="159"/>
      <c r="D360" s="159"/>
      <c r="E360" s="42"/>
      <c r="F360" s="328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  <c r="AA360" s="43"/>
      <c r="AB360" s="43"/>
      <c r="AC360" s="43"/>
      <c r="AD360" s="43"/>
      <c r="AE360" s="43"/>
      <c r="AF360" s="43"/>
      <c r="AG360" s="43"/>
      <c r="AH360" s="43"/>
      <c r="AI360" s="43"/>
      <c r="AJ360" s="43"/>
      <c r="AK360" s="43"/>
      <c r="AL360" s="43"/>
      <c r="AM360" s="43"/>
      <c r="AN360" s="174"/>
      <c r="AO360" s="298"/>
      <c r="AP360" s="43"/>
      <c r="AQ360" s="43"/>
      <c r="AR360" s="43"/>
      <c r="AS360" s="43"/>
      <c r="AT360" s="43"/>
      <c r="AU360" s="43"/>
      <c r="AV360" s="43"/>
      <c r="AW360" s="43"/>
      <c r="AX360" s="43"/>
      <c r="AY360" s="43"/>
      <c r="AZ360" s="43"/>
      <c r="BA360" s="43"/>
      <c r="BB360" s="174"/>
      <c r="BD360" s="43"/>
      <c r="BE360" s="43"/>
      <c r="BF360" s="43"/>
      <c r="BG360" s="43"/>
      <c r="BH360" s="43"/>
      <c r="BI360" s="43"/>
      <c r="BJ360" s="43"/>
      <c r="BK360" s="43"/>
      <c r="BL360" s="43"/>
      <c r="BM360" s="43"/>
      <c r="BN360" s="43"/>
      <c r="BO360" s="43"/>
      <c r="BP360" s="43"/>
      <c r="BQ360" s="43"/>
      <c r="BR360" s="43"/>
      <c r="BS360" s="43"/>
      <c r="BT360" s="43"/>
      <c r="BU360" s="43"/>
      <c r="BV360" s="43"/>
      <c r="BW360" s="43"/>
      <c r="BX360" s="43"/>
      <c r="BY360" s="43"/>
      <c r="BZ360" s="43"/>
      <c r="CA360" s="43"/>
      <c r="CB360" s="43"/>
      <c r="CC360" s="43"/>
      <c r="CD360" s="43"/>
      <c r="CE360" s="43"/>
      <c r="CF360" s="43"/>
      <c r="CG360" s="43"/>
      <c r="CH360" s="43"/>
      <c r="CI360" s="43"/>
      <c r="CJ360" s="43"/>
      <c r="CK360" s="43"/>
    </row>
    <row r="361" spans="1:89" s="35" customFormat="1">
      <c r="A361" s="159" t="s">
        <v>267</v>
      </c>
      <c r="B361" s="159">
        <v>1</v>
      </c>
      <c r="C361" s="159">
        <v>1</v>
      </c>
      <c r="D361" s="159">
        <v>6</v>
      </c>
      <c r="E361" s="42" t="s">
        <v>425</v>
      </c>
      <c r="F361" s="328" t="s">
        <v>429</v>
      </c>
      <c r="G361" s="43">
        <v>7.8274950796857441</v>
      </c>
      <c r="H361" s="43">
        <v>2763.6016460699188</v>
      </c>
      <c r="I361" s="43">
        <v>65.248019904906073</v>
      </c>
      <c r="J361" s="43">
        <v>45.690674680519699</v>
      </c>
      <c r="K361" s="43">
        <v>1.4671071207897173</v>
      </c>
      <c r="L361" s="43">
        <v>32.322827059794662</v>
      </c>
      <c r="M361" s="43">
        <v>5.9053938332228197</v>
      </c>
      <c r="N361" s="43">
        <v>9.9011768813881798</v>
      </c>
      <c r="O361" s="43">
        <v>11.38900365930791</v>
      </c>
      <c r="P361" s="43">
        <v>2.5822021603774261</v>
      </c>
      <c r="Q361" s="43">
        <v>8.3703752785405445</v>
      </c>
      <c r="R361" s="43">
        <v>66.059169088516484</v>
      </c>
      <c r="S361" s="43">
        <v>5.6221490873501319</v>
      </c>
      <c r="T361" s="43" t="s">
        <v>188</v>
      </c>
      <c r="U361" s="43">
        <v>0.37016730722785907</v>
      </c>
      <c r="V361" s="43">
        <v>2.5833782085324747E-2</v>
      </c>
      <c r="W361" s="43">
        <v>15.631257519183329</v>
      </c>
      <c r="X361" s="43">
        <v>23.841672888150018</v>
      </c>
      <c r="Y361" s="43">
        <v>3.0519453891649122</v>
      </c>
      <c r="Z361" s="43">
        <v>10.790058008844778</v>
      </c>
      <c r="AA361" s="43">
        <v>1.7246494902354215</v>
      </c>
      <c r="AB361" s="43">
        <v>0.33889430661537395</v>
      </c>
      <c r="AC361" s="43">
        <v>1.4700390336107247</v>
      </c>
      <c r="AD361" s="43">
        <v>0.22064188075191912</v>
      </c>
      <c r="AE361" s="43">
        <v>1.373452270325014</v>
      </c>
      <c r="AF361" s="43">
        <v>0.3003572331156884</v>
      </c>
      <c r="AG361" s="43">
        <v>0.9486487427096576</v>
      </c>
      <c r="AH361" s="43">
        <v>0.148685483843949</v>
      </c>
      <c r="AI361" s="43">
        <v>1.023628532676232</v>
      </c>
      <c r="AJ361" s="43">
        <v>0.16194912219336938</v>
      </c>
      <c r="AK361" s="43">
        <v>1.7050649432210607</v>
      </c>
      <c r="AL361" s="43">
        <v>0.6406161931632347</v>
      </c>
      <c r="AM361" s="43">
        <v>0.83903056779325491</v>
      </c>
      <c r="AN361" s="43">
        <v>1.2305563078845523</v>
      </c>
      <c r="AO361" s="298"/>
      <c r="AP361" s="43">
        <v>271.52</v>
      </c>
      <c r="AQ361" s="43">
        <v>4678.1099999999997</v>
      </c>
      <c r="AR361" s="43">
        <v>0</v>
      </c>
      <c r="AS361" s="43">
        <v>17.8</v>
      </c>
      <c r="AT361" s="43" t="s">
        <v>188</v>
      </c>
      <c r="AU361" s="43">
        <v>93.47</v>
      </c>
      <c r="AV361" s="43">
        <v>211770.31</v>
      </c>
      <c r="AW361" s="43">
        <v>24.48</v>
      </c>
      <c r="AX361" s="43">
        <v>2572.7399999999998</v>
      </c>
      <c r="AY361" s="43">
        <v>102.38</v>
      </c>
      <c r="AZ361" s="43">
        <v>9313.94</v>
      </c>
      <c r="BA361" s="43">
        <v>0</v>
      </c>
      <c r="BB361" s="174">
        <v>44168.33</v>
      </c>
      <c r="BD361" s="43"/>
      <c r="BE361" s="43"/>
      <c r="BF361" s="43"/>
      <c r="BG361" s="43"/>
      <c r="BH361" s="43"/>
      <c r="BI361" s="43"/>
      <c r="BJ361" s="43"/>
      <c r="BK361" s="43"/>
      <c r="BL361" s="43"/>
      <c r="BM361" s="43"/>
      <c r="BN361" s="43"/>
      <c r="BO361" s="43"/>
      <c r="BP361" s="43"/>
      <c r="BQ361" s="43"/>
      <c r="BR361" s="43"/>
      <c r="BS361" s="43"/>
      <c r="BT361" s="43"/>
      <c r="BU361" s="43"/>
      <c r="BV361" s="43"/>
      <c r="BW361" s="43"/>
      <c r="BX361" s="43"/>
      <c r="BY361" s="43"/>
      <c r="BZ361" s="43"/>
      <c r="CA361" s="43"/>
      <c r="CB361" s="43"/>
      <c r="CC361" s="43"/>
      <c r="CD361" s="43"/>
      <c r="CE361" s="43"/>
      <c r="CF361" s="43"/>
      <c r="CG361" s="43"/>
      <c r="CH361" s="43"/>
      <c r="CI361" s="43"/>
      <c r="CJ361" s="43"/>
      <c r="CK361" s="43"/>
    </row>
    <row r="362" spans="1:89" s="35" customFormat="1">
      <c r="A362" s="159" t="s">
        <v>267</v>
      </c>
      <c r="B362" s="159">
        <v>1</v>
      </c>
      <c r="C362" s="159">
        <v>2</v>
      </c>
      <c r="D362" s="159">
        <v>6</v>
      </c>
      <c r="E362" s="42" t="s">
        <v>425</v>
      </c>
      <c r="F362" s="328" t="s">
        <v>430</v>
      </c>
      <c r="G362" s="43">
        <v>6.7987921878252191</v>
      </c>
      <c r="H362" s="43">
        <v>2537.1321893019526</v>
      </c>
      <c r="I362" s="43">
        <v>56.78019527755476</v>
      </c>
      <c r="J362" s="43">
        <v>29.170907305591285</v>
      </c>
      <c r="K362" s="43">
        <v>1.2706384039006557</v>
      </c>
      <c r="L362" s="43">
        <v>1.0794592301815102</v>
      </c>
      <c r="M362" s="43">
        <v>5.9526734080037045</v>
      </c>
      <c r="N362" s="43">
        <v>7.9883452272797024</v>
      </c>
      <c r="O362" s="43">
        <v>10.165177878080783</v>
      </c>
      <c r="P362" s="43">
        <v>2.4802221992218594</v>
      </c>
      <c r="Q362" s="43">
        <v>7.38981569057822</v>
      </c>
      <c r="R362" s="43">
        <v>76.454010207076351</v>
      </c>
      <c r="S362" s="43">
        <v>5.1102530325792292</v>
      </c>
      <c r="T362" s="43" t="s">
        <v>188</v>
      </c>
      <c r="U362" s="43">
        <v>0.24619994237559958</v>
      </c>
      <c r="V362" s="43">
        <v>2.8251913322203049E-2</v>
      </c>
      <c r="W362" s="43">
        <v>14.139096106297567</v>
      </c>
      <c r="X362" s="43">
        <v>21.487514313441181</v>
      </c>
      <c r="Y362" s="43">
        <v>2.8100409203880639</v>
      </c>
      <c r="Z362" s="43">
        <v>9.6751962970899434</v>
      </c>
      <c r="AA362" s="43">
        <v>1.5800191816665272</v>
      </c>
      <c r="AB362" s="43">
        <v>0.30707061168749389</v>
      </c>
      <c r="AC362" s="43">
        <v>1.3316489025028153</v>
      </c>
      <c r="AD362" s="43">
        <v>0.20192466488531083</v>
      </c>
      <c r="AE362" s="43">
        <v>1.2378590659451603</v>
      </c>
      <c r="AF362" s="43">
        <v>0.2682632831768344</v>
      </c>
      <c r="AG362" s="43">
        <v>0.84835851443364674</v>
      </c>
      <c r="AH362" s="43">
        <v>0.13499290170354583</v>
      </c>
      <c r="AI362" s="43">
        <v>0.94168757912266898</v>
      </c>
      <c r="AJ362" s="43">
        <v>0.14756543004316144</v>
      </c>
      <c r="AK362" s="43">
        <v>1.9057783684535774</v>
      </c>
      <c r="AL362" s="43">
        <v>0.55215821898921846</v>
      </c>
      <c r="AM362" s="43">
        <v>0.60747892719472651</v>
      </c>
      <c r="AN362" s="43">
        <v>1.1322437639811966</v>
      </c>
      <c r="AO362" s="298"/>
      <c r="AP362" s="43">
        <v>241.67</v>
      </c>
      <c r="AQ362" s="43">
        <v>4181.05</v>
      </c>
      <c r="AR362" s="43">
        <v>0</v>
      </c>
      <c r="AS362" s="43">
        <v>12.83</v>
      </c>
      <c r="AT362" s="43" t="s">
        <v>188</v>
      </c>
      <c r="AU362" s="43">
        <v>59.88</v>
      </c>
      <c r="AV362" s="43">
        <v>185875.86</v>
      </c>
      <c r="AW362" s="43">
        <v>19.25</v>
      </c>
      <c r="AX362" s="43">
        <v>2391</v>
      </c>
      <c r="AY362" s="43">
        <v>74.849999999999994</v>
      </c>
      <c r="AZ362" s="43">
        <v>8141.81</v>
      </c>
      <c r="BA362" s="43">
        <v>0</v>
      </c>
      <c r="BB362" s="174">
        <v>39248.370000000003</v>
      </c>
      <c r="BD362" s="43"/>
      <c r="BE362" s="43"/>
      <c r="BF362" s="43"/>
      <c r="BG362" s="43"/>
      <c r="BH362" s="43"/>
      <c r="BI362" s="43"/>
      <c r="BJ362" s="43"/>
      <c r="BK362" s="43"/>
      <c r="BL362" s="43"/>
      <c r="BM362" s="43"/>
      <c r="BN362" s="43"/>
      <c r="BO362" s="43"/>
      <c r="BP362" s="43"/>
      <c r="BQ362" s="43"/>
      <c r="BR362" s="43"/>
      <c r="BS362" s="43"/>
      <c r="BT362" s="43"/>
      <c r="BU362" s="43"/>
      <c r="BV362" s="43"/>
      <c r="BW362" s="43"/>
      <c r="BX362" s="43"/>
      <c r="BY362" s="43"/>
      <c r="BZ362" s="43"/>
      <c r="CA362" s="43"/>
      <c r="CB362" s="43"/>
      <c r="CC362" s="43"/>
      <c r="CD362" s="43"/>
      <c r="CE362" s="43"/>
      <c r="CF362" s="43"/>
      <c r="CG362" s="43"/>
      <c r="CH362" s="43"/>
      <c r="CI362" s="43"/>
      <c r="CJ362" s="43"/>
      <c r="CK362" s="43"/>
    </row>
    <row r="363" spans="1:89" s="81" customFormat="1">
      <c r="A363" s="195" t="s">
        <v>267</v>
      </c>
      <c r="B363" s="195">
        <v>1</v>
      </c>
      <c r="C363" s="195">
        <v>3</v>
      </c>
      <c r="D363" s="195">
        <v>6</v>
      </c>
      <c r="E363" s="83" t="s">
        <v>425</v>
      </c>
      <c r="F363" s="329" t="s">
        <v>431</v>
      </c>
      <c r="G363" s="43">
        <v>9.6412919309368785</v>
      </c>
      <c r="H363" s="43">
        <v>3193.6806729088635</v>
      </c>
      <c r="I363" s="43">
        <v>91.856908070711725</v>
      </c>
      <c r="J363" s="43">
        <v>53.354827438563753</v>
      </c>
      <c r="K363" s="43">
        <v>2.0077302758965545</v>
      </c>
      <c r="L363" s="43">
        <v>5.3949563078510323</v>
      </c>
      <c r="M363" s="43">
        <v>9.8260781422827268</v>
      </c>
      <c r="N363" s="43">
        <v>17.431917218147198</v>
      </c>
      <c r="O363" s="43">
        <v>15.828216623519104</v>
      </c>
      <c r="P363" s="43">
        <v>3.0288286059423917</v>
      </c>
      <c r="Q363" s="43">
        <v>8.9570323699804373</v>
      </c>
      <c r="R363" s="43">
        <v>90.036043288974469</v>
      </c>
      <c r="S363" s="43">
        <v>9.0027778632445425</v>
      </c>
      <c r="T363" s="43">
        <v>0.30904943522958045</v>
      </c>
      <c r="U363" s="43">
        <v>0.36380318418833713</v>
      </c>
      <c r="V363" s="43">
        <v>3.2080882702325716E-2</v>
      </c>
      <c r="W363" s="43">
        <v>17.51770175839167</v>
      </c>
      <c r="X363" s="43">
        <v>26.56273238896555</v>
      </c>
      <c r="Y363" s="43">
        <v>3.4390076598000348</v>
      </c>
      <c r="Z363" s="43">
        <v>11.867705281255995</v>
      </c>
      <c r="AA363" s="43">
        <v>1.9757312213506009</v>
      </c>
      <c r="AB363" s="43">
        <v>0.38866771799973465</v>
      </c>
      <c r="AC363" s="43">
        <v>1.6617303364087626</v>
      </c>
      <c r="AD363" s="43">
        <v>0.24934912837228632</v>
      </c>
      <c r="AE363" s="43">
        <v>1.5282157241680749</v>
      </c>
      <c r="AF363" s="43">
        <v>0.33014890913443407</v>
      </c>
      <c r="AG363" s="43">
        <v>1.0247805529218985</v>
      </c>
      <c r="AH363" s="43">
        <v>0.16428239741660716</v>
      </c>
      <c r="AI363" s="43">
        <v>1.1363369247262916</v>
      </c>
      <c r="AJ363" s="43">
        <v>0.18164293474524798</v>
      </c>
      <c r="AK363" s="43">
        <v>2.5697107889588082</v>
      </c>
      <c r="AL363" s="43">
        <v>0.68944168578482989</v>
      </c>
      <c r="AM363" s="43">
        <v>1.1175938261850722</v>
      </c>
      <c r="AN363" s="43">
        <v>1.4376405453691585</v>
      </c>
      <c r="AO363" s="331"/>
      <c r="AP363" s="91">
        <v>300.10000000000002</v>
      </c>
      <c r="AQ363" s="91">
        <v>7399.59</v>
      </c>
      <c r="AR363" s="91">
        <v>0</v>
      </c>
      <c r="AS363" s="91">
        <v>16.670000000000002</v>
      </c>
      <c r="AT363" s="91" t="s">
        <v>188</v>
      </c>
      <c r="AU363" s="91">
        <v>83.36</v>
      </c>
      <c r="AV363" s="91">
        <v>223524.25</v>
      </c>
      <c r="AW363" s="91">
        <v>25.01</v>
      </c>
      <c r="AX363" s="91">
        <v>3031.52</v>
      </c>
      <c r="AY363" s="91">
        <v>80.58</v>
      </c>
      <c r="AZ363" s="91">
        <v>10500.58</v>
      </c>
      <c r="BA363" s="91">
        <v>0</v>
      </c>
      <c r="BB363" s="198">
        <v>59327.3</v>
      </c>
      <c r="BD363" s="91"/>
      <c r="BE363" s="91"/>
      <c r="BF363" s="91"/>
      <c r="BG363" s="91"/>
      <c r="BH363" s="91"/>
      <c r="BI363" s="91"/>
      <c r="BJ363" s="91"/>
      <c r="BK363" s="91"/>
      <c r="BL363" s="91"/>
      <c r="BM363" s="91"/>
      <c r="BN363" s="91"/>
      <c r="BO363" s="91"/>
      <c r="BP363" s="91"/>
      <c r="BQ363" s="91"/>
      <c r="BR363" s="91"/>
      <c r="BS363" s="91"/>
      <c r="BT363" s="91"/>
      <c r="BU363" s="91"/>
      <c r="BV363" s="91"/>
      <c r="BW363" s="91"/>
      <c r="BX363" s="91"/>
      <c r="BY363" s="91"/>
      <c r="BZ363" s="91"/>
      <c r="CA363" s="91"/>
      <c r="CB363" s="91"/>
      <c r="CC363" s="91"/>
      <c r="CD363" s="91"/>
      <c r="CE363" s="91"/>
      <c r="CF363" s="91"/>
      <c r="CG363" s="91"/>
      <c r="CH363" s="91"/>
      <c r="CI363" s="91"/>
      <c r="CJ363" s="91"/>
      <c r="CK363" s="91"/>
    </row>
    <row r="364" spans="1:89" s="35" customFormat="1">
      <c r="A364" s="159"/>
      <c r="B364" s="159"/>
      <c r="C364" s="159"/>
      <c r="D364" s="159"/>
      <c r="E364" s="42"/>
      <c r="F364" s="332" t="s">
        <v>183</v>
      </c>
      <c r="G364" s="234">
        <f>IF(ISERROR(AVERAGE(G361:G363)), "DL", AVERAGE(G361:G363))</f>
        <v>8.0891930661492797</v>
      </c>
      <c r="H364" s="234">
        <f t="shared" ref="H364:AN364" si="306">IF(ISERROR(AVERAGE(H361:H363)), "DL", AVERAGE(H361:H363))</f>
        <v>2831.4715027602451</v>
      </c>
      <c r="I364" s="234">
        <f t="shared" si="306"/>
        <v>71.295041084390846</v>
      </c>
      <c r="J364" s="234">
        <f t="shared" si="306"/>
        <v>42.738803141558243</v>
      </c>
      <c r="K364" s="234">
        <f t="shared" si="306"/>
        <v>1.5818252668623092</v>
      </c>
      <c r="L364" s="234">
        <f t="shared" si="306"/>
        <v>12.932414199275735</v>
      </c>
      <c r="M364" s="234">
        <f t="shared" si="306"/>
        <v>7.2280484611697515</v>
      </c>
      <c r="N364" s="234">
        <f t="shared" si="306"/>
        <v>11.773813108938361</v>
      </c>
      <c r="O364" s="234">
        <f t="shared" si="306"/>
        <v>12.460799386969265</v>
      </c>
      <c r="P364" s="234">
        <f t="shared" si="306"/>
        <v>2.697084321847226</v>
      </c>
      <c r="Q364" s="234">
        <f t="shared" si="306"/>
        <v>8.2390744463664003</v>
      </c>
      <c r="R364" s="234">
        <f t="shared" si="306"/>
        <v>77.516407528189106</v>
      </c>
      <c r="S364" s="234">
        <f t="shared" si="306"/>
        <v>6.5783933277246343</v>
      </c>
      <c r="T364" s="234">
        <f t="shared" si="306"/>
        <v>0.30904943522958045</v>
      </c>
      <c r="U364" s="234">
        <f t="shared" si="306"/>
        <v>0.32672347793059858</v>
      </c>
      <c r="V364" s="234">
        <f t="shared" si="306"/>
        <v>2.8722192703284504E-2</v>
      </c>
      <c r="W364" s="234">
        <f t="shared" si="306"/>
        <v>15.76268512795752</v>
      </c>
      <c r="X364" s="234">
        <f t="shared" si="306"/>
        <v>23.963973196852248</v>
      </c>
      <c r="Y364" s="234">
        <f t="shared" si="306"/>
        <v>3.1003313231176701</v>
      </c>
      <c r="Z364" s="234">
        <f t="shared" si="306"/>
        <v>10.777653195730238</v>
      </c>
      <c r="AA364" s="234">
        <f t="shared" si="306"/>
        <v>1.7601332977508497</v>
      </c>
      <c r="AB364" s="234">
        <f t="shared" si="306"/>
        <v>0.34487754543420079</v>
      </c>
      <c r="AC364" s="234">
        <f t="shared" si="306"/>
        <v>1.4878060908407675</v>
      </c>
      <c r="AD364" s="234">
        <f t="shared" si="306"/>
        <v>0.22397189133650541</v>
      </c>
      <c r="AE364" s="234">
        <f t="shared" si="306"/>
        <v>1.3798423534794164</v>
      </c>
      <c r="AF364" s="234">
        <f t="shared" si="306"/>
        <v>0.29958980847565231</v>
      </c>
      <c r="AG364" s="234">
        <f t="shared" si="306"/>
        <v>0.94059593668840102</v>
      </c>
      <c r="AH364" s="234">
        <f t="shared" si="306"/>
        <v>0.149320260988034</v>
      </c>
      <c r="AI364" s="234">
        <f t="shared" si="306"/>
        <v>1.0338843455083975</v>
      </c>
      <c r="AJ364" s="234">
        <f t="shared" si="306"/>
        <v>0.16371916232725958</v>
      </c>
      <c r="AK364" s="234">
        <f t="shared" si="306"/>
        <v>2.0601847002111486</v>
      </c>
      <c r="AL364" s="234">
        <f t="shared" si="306"/>
        <v>0.62740536597909424</v>
      </c>
      <c r="AM364" s="234">
        <f t="shared" si="306"/>
        <v>0.85470110705768454</v>
      </c>
      <c r="AN364" s="281">
        <f t="shared" si="306"/>
        <v>1.2668135390783026</v>
      </c>
      <c r="AO364" s="299"/>
      <c r="AP364" s="234">
        <f t="shared" ref="AP364:BB364" si="307">IF(ISERROR(AVERAGE(AP361:AP363)), "DL", AVERAGE(AP361:AP363))</f>
        <v>271.09666666666664</v>
      </c>
      <c r="AQ364" s="234">
        <f t="shared" si="307"/>
        <v>5419.583333333333</v>
      </c>
      <c r="AR364" s="234">
        <f t="shared" si="307"/>
        <v>0</v>
      </c>
      <c r="AS364" s="234">
        <f t="shared" si="307"/>
        <v>15.766666666666667</v>
      </c>
      <c r="AT364" s="234" t="str">
        <f t="shared" si="307"/>
        <v>DL</v>
      </c>
      <c r="AU364" s="234">
        <f t="shared" si="307"/>
        <v>78.903333333333322</v>
      </c>
      <c r="AV364" s="234">
        <f t="shared" si="307"/>
        <v>207056.80666666664</v>
      </c>
      <c r="AW364" s="234">
        <f t="shared" si="307"/>
        <v>22.913333333333338</v>
      </c>
      <c r="AX364" s="234">
        <f t="shared" si="307"/>
        <v>2665.0866666666666</v>
      </c>
      <c r="AY364" s="234">
        <f t="shared" si="307"/>
        <v>85.936666666666667</v>
      </c>
      <c r="AZ364" s="234">
        <f t="shared" si="307"/>
        <v>9318.7766666666666</v>
      </c>
      <c r="BA364" s="234">
        <f t="shared" si="307"/>
        <v>0</v>
      </c>
      <c r="BB364" s="281">
        <f t="shared" si="307"/>
        <v>47581.333333333336</v>
      </c>
      <c r="BD364" s="43"/>
      <c r="BE364" s="43"/>
      <c r="BF364" s="43"/>
      <c r="BG364" s="43"/>
      <c r="BH364" s="43"/>
      <c r="BI364" s="43"/>
      <c r="BJ364" s="43"/>
      <c r="BK364" s="43"/>
      <c r="BL364" s="43"/>
      <c r="BM364" s="43"/>
      <c r="BN364" s="43"/>
      <c r="BO364" s="43"/>
      <c r="BP364" s="43"/>
      <c r="BQ364" s="43"/>
      <c r="BR364" s="43"/>
      <c r="BS364" s="43"/>
      <c r="BT364" s="43"/>
      <c r="BU364" s="43"/>
      <c r="BV364" s="43"/>
      <c r="BW364" s="43"/>
      <c r="BX364" s="43"/>
      <c r="BY364" s="43"/>
      <c r="BZ364" s="43"/>
      <c r="CA364" s="43"/>
      <c r="CB364" s="43"/>
      <c r="CC364" s="43"/>
      <c r="CD364" s="43"/>
      <c r="CE364" s="43"/>
      <c r="CF364" s="43"/>
      <c r="CG364" s="43"/>
      <c r="CH364" s="43"/>
      <c r="CI364" s="43"/>
      <c r="CJ364" s="43"/>
      <c r="CK364" s="43"/>
    </row>
    <row r="365" spans="1:89" s="35" customFormat="1">
      <c r="A365" s="159"/>
      <c r="B365" s="159"/>
      <c r="C365" s="159"/>
      <c r="D365" s="159"/>
      <c r="E365" s="42"/>
      <c r="F365" s="333" t="s">
        <v>184</v>
      </c>
      <c r="G365" s="43">
        <f>IF(ISERROR(STDEV(G361:G363)), "-", STDEV(G361:G363))</f>
        <v>1.4392065781140575</v>
      </c>
      <c r="H365" s="43">
        <f t="shared" ref="H365:AN365" si="308">IF(ISERROR(STDEV(H361:H363)), "-", STDEV(H361:H363))</f>
        <v>333.49470148265863</v>
      </c>
      <c r="I365" s="43">
        <f t="shared" si="308"/>
        <v>18.303518622173723</v>
      </c>
      <c r="J365" s="43">
        <f t="shared" si="308"/>
        <v>12.359233691309347</v>
      </c>
      <c r="K365" s="43">
        <f t="shared" si="308"/>
        <v>0.38170184269840046</v>
      </c>
      <c r="L365" s="43">
        <f t="shared" si="308"/>
        <v>16.930651550748923</v>
      </c>
      <c r="M365" s="43">
        <f t="shared" si="308"/>
        <v>2.2500838889929962</v>
      </c>
      <c r="N365" s="43">
        <f t="shared" si="308"/>
        <v>4.9925281989413257</v>
      </c>
      <c r="O365" s="43">
        <f t="shared" si="308"/>
        <v>2.9797754142651067</v>
      </c>
      <c r="P365" s="43">
        <f t="shared" si="308"/>
        <v>0.2917887603073212</v>
      </c>
      <c r="Q365" s="43">
        <f t="shared" si="308"/>
        <v>0.79181561076196594</v>
      </c>
      <c r="R365" s="43">
        <f t="shared" si="308"/>
        <v>12.023690787652452</v>
      </c>
      <c r="S365" s="43">
        <f t="shared" si="308"/>
        <v>2.1151216690236923</v>
      </c>
      <c r="T365" s="43" t="str">
        <f t="shared" si="308"/>
        <v>-</v>
      </c>
      <c r="U365" s="43">
        <f t="shared" si="308"/>
        <v>6.9807989150407548E-2</v>
      </c>
      <c r="V365" s="43">
        <f t="shared" si="308"/>
        <v>3.1499902463239852E-3</v>
      </c>
      <c r="W365" s="43">
        <f t="shared" si="308"/>
        <v>1.6931328802996037</v>
      </c>
      <c r="X365" s="43">
        <f t="shared" si="308"/>
        <v>2.5398184290739789</v>
      </c>
      <c r="Y365" s="43">
        <f t="shared" si="308"/>
        <v>0.31726280710948773</v>
      </c>
      <c r="Z365" s="43">
        <f t="shared" si="308"/>
        <v>1.0963071289349158</v>
      </c>
      <c r="AA365" s="43">
        <f t="shared" si="308"/>
        <v>0.20022819490415542</v>
      </c>
      <c r="AB365" s="43">
        <f t="shared" si="308"/>
        <v>4.1126284778777646E-2</v>
      </c>
      <c r="AC365" s="43">
        <f t="shared" si="308"/>
        <v>0.16575641614825432</v>
      </c>
      <c r="AD365" s="43">
        <f t="shared" si="308"/>
        <v>2.3886955899129557E-2</v>
      </c>
      <c r="AE365" s="43">
        <f t="shared" si="308"/>
        <v>0.14528376411572888</v>
      </c>
      <c r="AF365" s="43">
        <f t="shared" si="308"/>
        <v>3.0949949603748698E-2</v>
      </c>
      <c r="AG365" s="43">
        <f t="shared" si="308"/>
        <v>8.848626831152695E-2</v>
      </c>
      <c r="AH365" s="43">
        <f t="shared" si="308"/>
        <v>1.4655062139013571E-2</v>
      </c>
      <c r="AI365" s="43">
        <f t="shared" si="308"/>
        <v>9.772910625098305E-2</v>
      </c>
      <c r="AJ365" s="43">
        <f t="shared" si="308"/>
        <v>1.7107567426050643E-2</v>
      </c>
      <c r="AK365" s="43">
        <f t="shared" si="308"/>
        <v>0.45253076812854109</v>
      </c>
      <c r="AL365" s="43">
        <f t="shared" si="308"/>
        <v>6.9588663085464963E-2</v>
      </c>
      <c r="AM365" s="43">
        <f t="shared" si="308"/>
        <v>0.25541823915611617</v>
      </c>
      <c r="AN365" s="174">
        <f t="shared" si="308"/>
        <v>0.15589335659645487</v>
      </c>
      <c r="AO365" s="300"/>
      <c r="AP365" s="43">
        <f t="shared" ref="AP365:BB365" si="309">IF(ISERROR(STDEV(AP361:AP363)), "-", STDEV(AP361:AP363))</f>
        <v>29.217300240325667</v>
      </c>
      <c r="AQ365" s="43">
        <f t="shared" si="309"/>
        <v>1732.6531565588466</v>
      </c>
      <c r="AR365" s="43">
        <f t="shared" si="309"/>
        <v>0</v>
      </c>
      <c r="AS365" s="43">
        <f t="shared" si="309"/>
        <v>2.6052319154603665</v>
      </c>
      <c r="AT365" s="43" t="str">
        <f t="shared" si="309"/>
        <v>-</v>
      </c>
      <c r="AU365" s="43">
        <f t="shared" si="309"/>
        <v>17.232772073387771</v>
      </c>
      <c r="AV365" s="43">
        <f t="shared" si="309"/>
        <v>19261.701707093111</v>
      </c>
      <c r="AW365" s="43">
        <f t="shared" si="309"/>
        <v>3.1835881224387665</v>
      </c>
      <c r="AX365" s="43">
        <f t="shared" si="309"/>
        <v>330.09452848136181</v>
      </c>
      <c r="AY365" s="43">
        <f t="shared" si="309"/>
        <v>14.525688738690853</v>
      </c>
      <c r="AZ365" s="43">
        <f t="shared" si="309"/>
        <v>1179.3924381787956</v>
      </c>
      <c r="BA365" s="43">
        <f t="shared" si="309"/>
        <v>0</v>
      </c>
      <c r="BB365" s="174">
        <f t="shared" si="309"/>
        <v>10465.529193558908</v>
      </c>
      <c r="BD365" s="43"/>
      <c r="BE365" s="43"/>
      <c r="BF365" s="43"/>
      <c r="BG365" s="43"/>
      <c r="BH365" s="43"/>
      <c r="BI365" s="43"/>
      <c r="BJ365" s="43"/>
      <c r="BK365" s="43"/>
      <c r="BL365" s="43"/>
      <c r="BM365" s="43"/>
      <c r="BN365" s="43"/>
      <c r="BO365" s="43"/>
      <c r="BP365" s="43"/>
      <c r="BQ365" s="43"/>
      <c r="BR365" s="43"/>
      <c r="BS365" s="43"/>
      <c r="BT365" s="43"/>
      <c r="BU365" s="43"/>
      <c r="BV365" s="43"/>
      <c r="BW365" s="43"/>
      <c r="BX365" s="43"/>
      <c r="BY365" s="43"/>
      <c r="BZ365" s="43"/>
      <c r="CA365" s="43"/>
      <c r="CB365" s="43"/>
      <c r="CC365" s="43"/>
      <c r="CD365" s="43"/>
      <c r="CE365" s="43"/>
      <c r="CF365" s="43"/>
      <c r="CG365" s="43"/>
      <c r="CH365" s="43"/>
      <c r="CI365" s="43"/>
      <c r="CJ365" s="43"/>
      <c r="CK365" s="43"/>
    </row>
    <row r="366" spans="1:89" s="35" customFormat="1">
      <c r="A366" s="159"/>
      <c r="B366" s="159"/>
      <c r="C366" s="159"/>
      <c r="D366" s="159"/>
      <c r="E366" s="42"/>
      <c r="F366" s="333" t="s">
        <v>186</v>
      </c>
      <c r="G366" s="43">
        <f>IF(ISERROR(G365/SQRT(2)), "-", G365/SQRT(2))</f>
        <v>1.0176727309127367</v>
      </c>
      <c r="H366" s="43">
        <f t="shared" ref="H366:AN366" si="310">IF(ISERROR(H365/SQRT(2)), "-", H365/SQRT(2))</f>
        <v>235.81636490817127</v>
      </c>
      <c r="I366" s="43">
        <f t="shared" si="310"/>
        <v>12.942542137313291</v>
      </c>
      <c r="J366" s="43">
        <f t="shared" si="310"/>
        <v>8.7392979533940842</v>
      </c>
      <c r="K366" s="43">
        <f t="shared" si="310"/>
        <v>0.2699039613634398</v>
      </c>
      <c r="L366" s="43">
        <f t="shared" si="310"/>
        <v>11.971778521441099</v>
      </c>
      <c r="M366" s="43">
        <f t="shared" si="310"/>
        <v>1.5910495761455463</v>
      </c>
      <c r="N366" s="43">
        <f t="shared" si="310"/>
        <v>3.530250544736472</v>
      </c>
      <c r="O366" s="43">
        <f t="shared" si="310"/>
        <v>2.1070194018398105</v>
      </c>
      <c r="P366" s="43">
        <f t="shared" si="310"/>
        <v>0.20632581108732292</v>
      </c>
      <c r="Q366" s="43">
        <f t="shared" si="310"/>
        <v>0.5598981878191539</v>
      </c>
      <c r="R366" s="43">
        <f t="shared" si="310"/>
        <v>8.5020332908392682</v>
      </c>
      <c r="S366" s="43">
        <f t="shared" si="310"/>
        <v>1.4956168752012611</v>
      </c>
      <c r="T366" s="43" t="str">
        <f t="shared" si="310"/>
        <v>-</v>
      </c>
      <c r="U366" s="43">
        <f t="shared" si="310"/>
        <v>4.9361702509250108E-2</v>
      </c>
      <c r="V366" s="43">
        <f t="shared" si="310"/>
        <v>2.2273794638471732E-3</v>
      </c>
      <c r="W366" s="43">
        <f t="shared" si="310"/>
        <v>1.1972257411097609</v>
      </c>
      <c r="X366" s="43">
        <f t="shared" si="310"/>
        <v>1.7959228341807747</v>
      </c>
      <c r="Y366" s="43">
        <f t="shared" si="310"/>
        <v>0.22433868232539836</v>
      </c>
      <c r="Z366" s="43">
        <f t="shared" si="310"/>
        <v>0.77520620513303362</v>
      </c>
      <c r="AA366" s="43">
        <f t="shared" si="310"/>
        <v>0.14158271440146999</v>
      </c>
      <c r="AB366" s="43">
        <f t="shared" si="310"/>
        <v>2.9080674852082763E-2</v>
      </c>
      <c r="AC366" s="43">
        <f t="shared" si="310"/>
        <v>0.11720748588360996</v>
      </c>
      <c r="AD366" s="43">
        <f t="shared" si="310"/>
        <v>1.6890628498178514E-2</v>
      </c>
      <c r="AE366" s="43">
        <f t="shared" si="310"/>
        <v>0.10273113480253868</v>
      </c>
      <c r="AF366" s="43">
        <f t="shared" si="310"/>
        <v>2.1884919242192602E-2</v>
      </c>
      <c r="AG366" s="43">
        <f t="shared" si="310"/>
        <v>6.2569240364973022E-2</v>
      </c>
      <c r="AH366" s="43">
        <f t="shared" si="310"/>
        <v>1.0362693817206725E-2</v>
      </c>
      <c r="AI366" s="43">
        <f t="shared" si="310"/>
        <v>6.9104913749370722E-2</v>
      </c>
      <c r="AJ366" s="43">
        <f t="shared" si="310"/>
        <v>1.2096876936566499E-2</v>
      </c>
      <c r="AK366" s="43">
        <f t="shared" si="310"/>
        <v>0.31998757483924856</v>
      </c>
      <c r="AL366" s="43">
        <f t="shared" si="310"/>
        <v>4.9206615561438245E-2</v>
      </c>
      <c r="AM366" s="43">
        <f t="shared" si="310"/>
        <v>0.18060796894601708</v>
      </c>
      <c r="AN366" s="174">
        <f t="shared" si="310"/>
        <v>0.11023324959128583</v>
      </c>
      <c r="AO366" s="300"/>
      <c r="AP366" s="43">
        <f t="shared" ref="AP366:BB366" si="311">IF(ISERROR(AP365/SQRT(2)), "-", AP365/SQRT(2))</f>
        <v>20.659751127897621</v>
      </c>
      <c r="AQ366" s="43">
        <f t="shared" si="311"/>
        <v>1225.1707964470372</v>
      </c>
      <c r="AR366" s="43">
        <f t="shared" si="311"/>
        <v>0</v>
      </c>
      <c r="AS366" s="43">
        <f t="shared" si="311"/>
        <v>1.8421771539856433</v>
      </c>
      <c r="AT366" s="43" t="str">
        <f t="shared" si="311"/>
        <v>-</v>
      </c>
      <c r="AU366" s="43">
        <f t="shared" si="311"/>
        <v>12.185409991734653</v>
      </c>
      <c r="AV366" s="43">
        <f t="shared" si="311"/>
        <v>13620.079894278037</v>
      </c>
      <c r="AW366" s="43">
        <f t="shared" si="311"/>
        <v>2.2511367498814003</v>
      </c>
      <c r="AX366" s="43">
        <f t="shared" si="311"/>
        <v>233.41207952174688</v>
      </c>
      <c r="AY366" s="43">
        <f t="shared" si="311"/>
        <v>10.271213008533369</v>
      </c>
      <c r="AZ366" s="43">
        <f t="shared" si="311"/>
        <v>833.95639071636231</v>
      </c>
      <c r="BA366" s="43">
        <f t="shared" si="311"/>
        <v>0</v>
      </c>
      <c r="BB366" s="174">
        <f t="shared" si="311"/>
        <v>7400.2466614712839</v>
      </c>
      <c r="BD366" s="43"/>
      <c r="BE366" s="43"/>
      <c r="BF366" s="43"/>
      <c r="BG366" s="43"/>
      <c r="BH366" s="43"/>
      <c r="BI366" s="43"/>
      <c r="BJ366" s="43"/>
      <c r="BK366" s="43"/>
      <c r="BL366" s="43"/>
      <c r="BM366" s="43"/>
      <c r="BN366" s="43"/>
      <c r="BO366" s="43"/>
      <c r="BP366" s="43"/>
      <c r="BQ366" s="43"/>
      <c r="BR366" s="43"/>
      <c r="BS366" s="43"/>
      <c r="BT366" s="43"/>
      <c r="BU366" s="43"/>
      <c r="BV366" s="43"/>
      <c r="BW366" s="43"/>
      <c r="BX366" s="43"/>
      <c r="BY366" s="43"/>
      <c r="BZ366" s="43"/>
      <c r="CA366" s="43"/>
      <c r="CB366" s="43"/>
      <c r="CC366" s="43"/>
      <c r="CD366" s="43"/>
      <c r="CE366" s="43"/>
      <c r="CF366" s="43"/>
      <c r="CG366" s="43"/>
      <c r="CH366" s="43"/>
      <c r="CI366" s="43"/>
      <c r="CJ366" s="43"/>
      <c r="CK366" s="43"/>
    </row>
    <row r="367" spans="1:89" s="35" customFormat="1">
      <c r="A367" s="159"/>
      <c r="B367" s="159"/>
      <c r="C367" s="159"/>
      <c r="D367" s="159"/>
      <c r="E367" s="42"/>
      <c r="F367" s="328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  <c r="AC367" s="43"/>
      <c r="AD367" s="43"/>
      <c r="AE367" s="43"/>
      <c r="AF367" s="43"/>
      <c r="AG367" s="43"/>
      <c r="AH367" s="43"/>
      <c r="AI367" s="43"/>
      <c r="AJ367" s="43"/>
      <c r="AK367" s="43"/>
      <c r="AL367" s="43"/>
      <c r="AM367" s="43"/>
      <c r="AN367" s="174"/>
      <c r="AO367" s="298"/>
      <c r="AP367" s="43"/>
      <c r="AQ367" s="43"/>
      <c r="AR367" s="43"/>
      <c r="AS367" s="43"/>
      <c r="AT367" s="43"/>
      <c r="AU367" s="43"/>
      <c r="AV367" s="43"/>
      <c r="AW367" s="43"/>
      <c r="AX367" s="43"/>
      <c r="AY367" s="43"/>
      <c r="AZ367" s="43"/>
      <c r="BA367" s="43"/>
      <c r="BB367" s="174"/>
      <c r="BD367" s="43"/>
      <c r="BE367" s="43"/>
      <c r="BF367" s="43"/>
      <c r="BG367" s="43"/>
      <c r="BH367" s="43"/>
      <c r="BI367" s="43"/>
      <c r="BJ367" s="43"/>
      <c r="BK367" s="43"/>
      <c r="BL367" s="43"/>
      <c r="BM367" s="43"/>
      <c r="BN367" s="43"/>
      <c r="BO367" s="43"/>
      <c r="BP367" s="43"/>
      <c r="BQ367" s="43"/>
      <c r="BR367" s="43"/>
      <c r="BS367" s="43"/>
      <c r="BT367" s="43"/>
      <c r="BU367" s="43"/>
      <c r="BV367" s="43"/>
      <c r="BW367" s="43"/>
      <c r="BX367" s="43"/>
      <c r="BY367" s="43"/>
      <c r="BZ367" s="43"/>
      <c r="CA367" s="43"/>
      <c r="CB367" s="43"/>
      <c r="CC367" s="43"/>
      <c r="CD367" s="43"/>
      <c r="CE367" s="43"/>
      <c r="CF367" s="43"/>
      <c r="CG367" s="43"/>
      <c r="CH367" s="43"/>
      <c r="CI367" s="43"/>
      <c r="CJ367" s="43"/>
      <c r="CK367" s="43"/>
    </row>
    <row r="368" spans="1:89" s="35" customFormat="1">
      <c r="A368" s="159" t="s">
        <v>271</v>
      </c>
      <c r="B368" s="159">
        <v>2</v>
      </c>
      <c r="C368" s="159">
        <v>1</v>
      </c>
      <c r="D368" s="159">
        <v>6</v>
      </c>
      <c r="E368" s="42" t="s">
        <v>425</v>
      </c>
      <c r="F368" s="328" t="s">
        <v>432</v>
      </c>
      <c r="G368" s="43">
        <v>6.9955665026135287</v>
      </c>
      <c r="H368" s="43">
        <v>2114.5501544080585</v>
      </c>
      <c r="I368" s="43">
        <v>48.572621251509823</v>
      </c>
      <c r="J368" s="43">
        <v>38.297335117945565</v>
      </c>
      <c r="K368" s="43">
        <v>3.0439171602151576</v>
      </c>
      <c r="L368" s="43">
        <v>16.328560499846784</v>
      </c>
      <c r="M368" s="43">
        <v>8.8170012330641061</v>
      </c>
      <c r="N368" s="43">
        <v>18.606879250966848</v>
      </c>
      <c r="O368" s="43">
        <v>11.979658822319267</v>
      </c>
      <c r="P368" s="43">
        <v>3.4909420971358562</v>
      </c>
      <c r="Q368" s="43">
        <v>11.844339222874652</v>
      </c>
      <c r="R368" s="43">
        <v>52.421801047825127</v>
      </c>
      <c r="S368" s="43">
        <v>4.3680872819722039</v>
      </c>
      <c r="T368" s="43">
        <v>0.4217174040241306</v>
      </c>
      <c r="U368" s="43">
        <v>0.28062502938191025</v>
      </c>
      <c r="V368" s="43">
        <v>1.8388902009937449E-2</v>
      </c>
      <c r="W368" s="43">
        <v>19.577074587205519</v>
      </c>
      <c r="X368" s="43">
        <v>30.649685837164512</v>
      </c>
      <c r="Y368" s="43">
        <v>4.0064154745418437</v>
      </c>
      <c r="Z368" s="43">
        <v>14.224648582646118</v>
      </c>
      <c r="AA368" s="43">
        <v>2.4257396274635785</v>
      </c>
      <c r="AB368" s="43">
        <v>0.4975821426141534</v>
      </c>
      <c r="AC368" s="43">
        <v>2.093793147693181</v>
      </c>
      <c r="AD368" s="43">
        <v>0.32330328719212476</v>
      </c>
      <c r="AE368" s="43">
        <v>1.9598679339283864</v>
      </c>
      <c r="AF368" s="43">
        <v>0.42222029007798301</v>
      </c>
      <c r="AG368" s="43">
        <v>1.3068099780373668</v>
      </c>
      <c r="AH368" s="43">
        <v>0.20424391997257396</v>
      </c>
      <c r="AI368" s="43">
        <v>1.3832853941857968</v>
      </c>
      <c r="AJ368" s="43">
        <v>0.21397894159202946</v>
      </c>
      <c r="AK368" s="43">
        <v>1.2973549497737979</v>
      </c>
      <c r="AL368" s="43">
        <v>0.55643335836102981</v>
      </c>
      <c r="AM368" s="43">
        <v>0.69740083396320962</v>
      </c>
      <c r="AN368" s="43">
        <v>1.429169286721417</v>
      </c>
      <c r="AO368" s="298"/>
      <c r="AP368" s="43">
        <v>378.21</v>
      </c>
      <c r="AQ368" s="43">
        <v>7373.79</v>
      </c>
      <c r="AR368" s="43">
        <v>0</v>
      </c>
      <c r="AS368" s="43">
        <v>44.83</v>
      </c>
      <c r="AT368" s="43" t="s">
        <v>188</v>
      </c>
      <c r="AU368" s="43">
        <v>128.87</v>
      </c>
      <c r="AV368" s="43">
        <v>235891.12</v>
      </c>
      <c r="AW368" s="43">
        <v>33.619999999999997</v>
      </c>
      <c r="AX368" s="43">
        <v>2042.36</v>
      </c>
      <c r="AY368" s="43">
        <v>201.71</v>
      </c>
      <c r="AZ368" s="43">
        <v>24413.06</v>
      </c>
      <c r="BA368" s="43">
        <v>0</v>
      </c>
      <c r="BB368" s="174">
        <v>44766.61</v>
      </c>
      <c r="BD368" s="43"/>
      <c r="BE368" s="43"/>
      <c r="BF368" s="43"/>
      <c r="BG368" s="43"/>
      <c r="BH368" s="43"/>
      <c r="BI368" s="43"/>
      <c r="BJ368" s="43"/>
      <c r="BK368" s="43"/>
      <c r="BL368" s="43"/>
      <c r="BM368" s="43"/>
      <c r="BN368" s="43"/>
      <c r="BO368" s="43"/>
      <c r="BP368" s="43"/>
      <c r="BQ368" s="43"/>
      <c r="BR368" s="43"/>
      <c r="BS368" s="43"/>
      <c r="BT368" s="43"/>
      <c r="BU368" s="43"/>
      <c r="BV368" s="43"/>
      <c r="BW368" s="43"/>
      <c r="BX368" s="43"/>
      <c r="BY368" s="43"/>
      <c r="BZ368" s="43"/>
      <c r="CA368" s="43"/>
      <c r="CB368" s="43"/>
      <c r="CC368" s="43"/>
      <c r="CD368" s="43"/>
      <c r="CE368" s="43"/>
      <c r="CF368" s="43"/>
      <c r="CG368" s="43"/>
      <c r="CH368" s="43"/>
      <c r="CI368" s="43"/>
      <c r="CJ368" s="43"/>
      <c r="CK368" s="43"/>
    </row>
    <row r="369" spans="1:89" s="35" customFormat="1">
      <c r="A369" s="159" t="s">
        <v>271</v>
      </c>
      <c r="B369" s="159">
        <v>2</v>
      </c>
      <c r="C369" s="159">
        <v>2</v>
      </c>
      <c r="D369" s="159">
        <v>6</v>
      </c>
      <c r="E369" s="42" t="s">
        <v>425</v>
      </c>
      <c r="F369" s="328" t="s">
        <v>433</v>
      </c>
      <c r="G369" s="43">
        <v>6.317249268106317</v>
      </c>
      <c r="H369" s="43">
        <v>1935.4726126302905</v>
      </c>
      <c r="I369" s="43">
        <v>38.160350693046574</v>
      </c>
      <c r="J369" s="43">
        <v>24.827546558224906</v>
      </c>
      <c r="K369" s="43">
        <v>2.5412318014546744</v>
      </c>
      <c r="L369" s="43">
        <v>0.26179554600901223</v>
      </c>
      <c r="M369" s="43">
        <v>7.1466589923785513</v>
      </c>
      <c r="N369" s="43" t="s">
        <v>188</v>
      </c>
      <c r="O369" s="43">
        <v>11.183503739313986</v>
      </c>
      <c r="P369" s="43">
        <v>2.9582810026275448</v>
      </c>
      <c r="Q369" s="43">
        <v>11.167914769282959</v>
      </c>
      <c r="R369" s="43">
        <v>53.77946645370637</v>
      </c>
      <c r="S369" s="43">
        <v>4.4922255318673088</v>
      </c>
      <c r="T369" s="43" t="s">
        <v>188</v>
      </c>
      <c r="U369" s="43">
        <v>0.36642715393975156</v>
      </c>
      <c r="V369" s="43">
        <v>1.3052828641312389E-2</v>
      </c>
      <c r="W369" s="43">
        <v>17.970623591060694</v>
      </c>
      <c r="X369" s="43">
        <v>28.117537409373046</v>
      </c>
      <c r="Y369" s="43">
        <v>3.6919040228138349</v>
      </c>
      <c r="Z369" s="43">
        <v>13.262365286434372</v>
      </c>
      <c r="AA369" s="43">
        <v>2.2320101989972181</v>
      </c>
      <c r="AB369" s="43">
        <v>0.44987771765131374</v>
      </c>
      <c r="AC369" s="43">
        <v>1.943374668369156</v>
      </c>
      <c r="AD369" s="43">
        <v>0.29405996098372261</v>
      </c>
      <c r="AE369" s="43">
        <v>1.8137952405659223</v>
      </c>
      <c r="AF369" s="43">
        <v>0.3972724628435596</v>
      </c>
      <c r="AG369" s="43">
        <v>1.2376059990829551</v>
      </c>
      <c r="AH369" s="43">
        <v>0.19022915264011589</v>
      </c>
      <c r="AI369" s="43">
        <v>1.3236036592282547</v>
      </c>
      <c r="AJ369" s="43">
        <v>0.20657421674918844</v>
      </c>
      <c r="AK369" s="43">
        <v>1.3282590432103032</v>
      </c>
      <c r="AL369" s="43">
        <v>0.53889833268508203</v>
      </c>
      <c r="AM369" s="43">
        <v>0.56887165079815383</v>
      </c>
      <c r="AN369" s="43">
        <v>1.3073166107393885</v>
      </c>
      <c r="AO369" s="298"/>
      <c r="AP369" s="43">
        <v>374.97</v>
      </c>
      <c r="AQ369" s="43">
        <v>6915.13</v>
      </c>
      <c r="AR369" s="43">
        <v>0</v>
      </c>
      <c r="AS369" s="43">
        <v>40.76</v>
      </c>
      <c r="AT369" s="43" t="s">
        <v>188</v>
      </c>
      <c r="AU369" s="43">
        <v>86.95</v>
      </c>
      <c r="AV369" s="43">
        <v>239942.68</v>
      </c>
      <c r="AW369" s="43">
        <v>29.89</v>
      </c>
      <c r="AX369" s="43">
        <v>1983.51</v>
      </c>
      <c r="AY369" s="43">
        <v>105.97</v>
      </c>
      <c r="AZ369" s="43">
        <v>22756.07</v>
      </c>
      <c r="BA369" s="43">
        <v>0</v>
      </c>
      <c r="BB369" s="174">
        <v>42267.87</v>
      </c>
      <c r="BD369" s="43"/>
      <c r="BE369" s="43"/>
      <c r="BF369" s="43"/>
      <c r="BG369" s="43"/>
      <c r="BH369" s="43"/>
      <c r="BI369" s="43"/>
      <c r="BJ369" s="43"/>
      <c r="BK369" s="43"/>
      <c r="BL369" s="43"/>
      <c r="BM369" s="43"/>
      <c r="BN369" s="43"/>
      <c r="BO369" s="43"/>
      <c r="BP369" s="43"/>
      <c r="BQ369" s="43"/>
      <c r="BR369" s="43"/>
      <c r="BS369" s="43"/>
      <c r="BT369" s="43"/>
      <c r="BU369" s="43"/>
      <c r="BV369" s="43"/>
      <c r="BW369" s="43"/>
      <c r="BX369" s="43"/>
      <c r="BY369" s="43"/>
      <c r="BZ369" s="43"/>
      <c r="CA369" s="43"/>
      <c r="CB369" s="43"/>
      <c r="CC369" s="43"/>
      <c r="CD369" s="43"/>
      <c r="CE369" s="43"/>
      <c r="CF369" s="43"/>
      <c r="CG369" s="43"/>
      <c r="CH369" s="43"/>
      <c r="CI369" s="43"/>
      <c r="CJ369" s="43"/>
      <c r="CK369" s="43"/>
    </row>
    <row r="370" spans="1:89" s="81" customFormat="1">
      <c r="A370" s="195" t="s">
        <v>271</v>
      </c>
      <c r="B370" s="195">
        <v>2</v>
      </c>
      <c r="C370" s="195">
        <v>3</v>
      </c>
      <c r="D370" s="195">
        <v>6</v>
      </c>
      <c r="E370" s="83" t="s">
        <v>425</v>
      </c>
      <c r="F370" s="329" t="s">
        <v>434</v>
      </c>
      <c r="G370" s="43">
        <v>9.1826269400743019</v>
      </c>
      <c r="H370" s="43">
        <v>2570.0351588795284</v>
      </c>
      <c r="I370" s="43">
        <v>64.819946886047717</v>
      </c>
      <c r="J370" s="43">
        <v>44.163570281966919</v>
      </c>
      <c r="K370" s="43">
        <v>3.4878904172547802</v>
      </c>
      <c r="L370" s="43">
        <v>7.0538128657979744</v>
      </c>
      <c r="M370" s="43">
        <v>14.771645331008646</v>
      </c>
      <c r="N370" s="43" t="s">
        <v>188</v>
      </c>
      <c r="O370" s="43">
        <v>17.177646081743053</v>
      </c>
      <c r="P370" s="43">
        <v>4.067645223441124</v>
      </c>
      <c r="Q370" s="43">
        <v>13.869313274869446</v>
      </c>
      <c r="R370" s="43">
        <v>68.33137140898441</v>
      </c>
      <c r="S370" s="43">
        <v>6.875694473092171</v>
      </c>
      <c r="T370" s="43">
        <v>0.10238459409770723</v>
      </c>
      <c r="U370" s="43">
        <v>0.46277183453960458</v>
      </c>
      <c r="V370" s="43">
        <v>2.5626849143016408E-2</v>
      </c>
      <c r="W370" s="43">
        <v>23.602237496326115</v>
      </c>
      <c r="X370" s="43">
        <v>41.509532307391112</v>
      </c>
      <c r="Y370" s="43">
        <v>4.7187799292384378</v>
      </c>
      <c r="Z370" s="43">
        <v>16.650842158532178</v>
      </c>
      <c r="AA370" s="43">
        <v>2.8247187743805817</v>
      </c>
      <c r="AB370" s="43">
        <v>0.575541776268092</v>
      </c>
      <c r="AC370" s="43">
        <v>2.4407640092978764</v>
      </c>
      <c r="AD370" s="43">
        <v>0.37137244450272461</v>
      </c>
      <c r="AE370" s="43">
        <v>2.2602330440675367</v>
      </c>
      <c r="AF370" s="43">
        <v>0.49998038842897358</v>
      </c>
      <c r="AG370" s="43">
        <v>1.5537762477952872</v>
      </c>
      <c r="AH370" s="43">
        <v>0.23752258774536053</v>
      </c>
      <c r="AI370" s="43">
        <v>1.6237056599173698</v>
      </c>
      <c r="AJ370" s="43">
        <v>0.25542446113217443</v>
      </c>
      <c r="AK370" s="43">
        <v>1.7880629974512896</v>
      </c>
      <c r="AL370" s="43">
        <v>0.64857058659587141</v>
      </c>
      <c r="AM370" s="43">
        <v>0.83652436380669892</v>
      </c>
      <c r="AN370" s="43">
        <v>1.700565927216678</v>
      </c>
      <c r="AO370" s="331"/>
      <c r="AP370" s="91">
        <v>451.8</v>
      </c>
      <c r="AQ370" s="91">
        <v>10391.299999999999</v>
      </c>
      <c r="AR370" s="91">
        <v>0</v>
      </c>
      <c r="AS370" s="91">
        <v>54.76</v>
      </c>
      <c r="AT370" s="91" t="s">
        <v>188</v>
      </c>
      <c r="AU370" s="91">
        <v>106.1</v>
      </c>
      <c r="AV370" s="91">
        <v>275893.21999999997</v>
      </c>
      <c r="AW370" s="91">
        <v>37.65</v>
      </c>
      <c r="AX370" s="91">
        <v>2567.02</v>
      </c>
      <c r="AY370" s="91">
        <v>133.49</v>
      </c>
      <c r="AZ370" s="91">
        <v>29017.61</v>
      </c>
      <c r="BA370" s="91">
        <v>0</v>
      </c>
      <c r="BB370" s="198">
        <v>59493.29</v>
      </c>
      <c r="BD370" s="91"/>
      <c r="BE370" s="91"/>
      <c r="BF370" s="91"/>
      <c r="BG370" s="91"/>
      <c r="BH370" s="91"/>
      <c r="BI370" s="91"/>
      <c r="BJ370" s="91"/>
      <c r="BK370" s="91"/>
      <c r="BL370" s="91"/>
      <c r="BM370" s="91"/>
      <c r="BN370" s="91"/>
      <c r="BO370" s="91"/>
      <c r="BP370" s="91"/>
      <c r="BQ370" s="91"/>
      <c r="BR370" s="91"/>
      <c r="BS370" s="91"/>
      <c r="BT370" s="91"/>
      <c r="BU370" s="91"/>
      <c r="BV370" s="91"/>
      <c r="BW370" s="91"/>
      <c r="BX370" s="91"/>
      <c r="BY370" s="91"/>
      <c r="BZ370" s="91"/>
      <c r="CA370" s="91"/>
      <c r="CB370" s="91"/>
      <c r="CC370" s="91"/>
      <c r="CD370" s="91"/>
      <c r="CE370" s="91"/>
      <c r="CF370" s="91"/>
      <c r="CG370" s="91"/>
      <c r="CH370" s="91"/>
      <c r="CI370" s="91"/>
      <c r="CJ370" s="91"/>
      <c r="CK370" s="91"/>
    </row>
    <row r="371" spans="1:89" s="35" customFormat="1">
      <c r="A371" s="159"/>
      <c r="B371" s="159"/>
      <c r="C371" s="159"/>
      <c r="D371" s="159"/>
      <c r="E371" s="42"/>
      <c r="F371" s="332" t="s">
        <v>183</v>
      </c>
      <c r="G371" s="234">
        <f>IF(ISERROR(AVERAGE(G368:G370)), "DL", AVERAGE(G368:G370))</f>
        <v>7.4984809035980495</v>
      </c>
      <c r="H371" s="234">
        <f t="shared" ref="H371:AN371" si="312">IF(ISERROR(AVERAGE(H368:H370)), "DL", AVERAGE(H368:H370))</f>
        <v>2206.6859753059593</v>
      </c>
      <c r="I371" s="234">
        <f t="shared" si="312"/>
        <v>50.517639610201371</v>
      </c>
      <c r="J371" s="234">
        <f t="shared" si="312"/>
        <v>35.762817319379131</v>
      </c>
      <c r="K371" s="234">
        <f t="shared" si="312"/>
        <v>3.0243464596415373</v>
      </c>
      <c r="L371" s="234">
        <f t="shared" si="312"/>
        <v>7.8813896372179242</v>
      </c>
      <c r="M371" s="234">
        <f t="shared" si="312"/>
        <v>10.245101852150434</v>
      </c>
      <c r="N371" s="234">
        <f t="shared" si="312"/>
        <v>18.606879250966848</v>
      </c>
      <c r="O371" s="234">
        <f t="shared" si="312"/>
        <v>13.446936214458768</v>
      </c>
      <c r="P371" s="234">
        <f t="shared" si="312"/>
        <v>3.5056227744015085</v>
      </c>
      <c r="Q371" s="234">
        <f t="shared" si="312"/>
        <v>12.293855755675686</v>
      </c>
      <c r="R371" s="234">
        <f t="shared" si="312"/>
        <v>58.177546303505302</v>
      </c>
      <c r="S371" s="234">
        <f t="shared" si="312"/>
        <v>5.2453357623105612</v>
      </c>
      <c r="T371" s="234">
        <f t="shared" si="312"/>
        <v>0.26205099906091889</v>
      </c>
      <c r="U371" s="234">
        <f t="shared" si="312"/>
        <v>0.36994133928708878</v>
      </c>
      <c r="V371" s="234">
        <f t="shared" si="312"/>
        <v>1.9022859931422081E-2</v>
      </c>
      <c r="W371" s="234">
        <f t="shared" si="312"/>
        <v>20.383311891530777</v>
      </c>
      <c r="X371" s="234">
        <f t="shared" si="312"/>
        <v>33.425585184642891</v>
      </c>
      <c r="Y371" s="234">
        <f t="shared" si="312"/>
        <v>4.1390331421980386</v>
      </c>
      <c r="Z371" s="234">
        <f t="shared" si="312"/>
        <v>14.712618675870891</v>
      </c>
      <c r="AA371" s="234">
        <f t="shared" si="312"/>
        <v>2.4941562002804596</v>
      </c>
      <c r="AB371" s="234">
        <f t="shared" si="312"/>
        <v>0.50766721217785304</v>
      </c>
      <c r="AC371" s="234">
        <f t="shared" si="312"/>
        <v>2.1593106084534046</v>
      </c>
      <c r="AD371" s="234">
        <f t="shared" si="312"/>
        <v>0.32957856422619064</v>
      </c>
      <c r="AE371" s="234">
        <f t="shared" si="312"/>
        <v>2.011298739520615</v>
      </c>
      <c r="AF371" s="234">
        <f t="shared" si="312"/>
        <v>0.43982438045017203</v>
      </c>
      <c r="AG371" s="234">
        <f t="shared" si="312"/>
        <v>1.3660640749718695</v>
      </c>
      <c r="AH371" s="234">
        <f t="shared" si="312"/>
        <v>0.2106652201193501</v>
      </c>
      <c r="AI371" s="234">
        <f t="shared" si="312"/>
        <v>1.4435315711104737</v>
      </c>
      <c r="AJ371" s="234">
        <f t="shared" si="312"/>
        <v>0.22532587315779742</v>
      </c>
      <c r="AK371" s="234">
        <f t="shared" si="312"/>
        <v>1.4712256634784637</v>
      </c>
      <c r="AL371" s="234">
        <f t="shared" si="312"/>
        <v>0.58130075921399438</v>
      </c>
      <c r="AM371" s="234">
        <f t="shared" si="312"/>
        <v>0.70093228285602072</v>
      </c>
      <c r="AN371" s="281">
        <f t="shared" si="312"/>
        <v>1.4790172748924943</v>
      </c>
      <c r="AO371" s="299"/>
      <c r="AP371" s="234">
        <f t="shared" ref="AP371:BB371" si="313">IF(ISERROR(AVERAGE(AP368:AP370)), "DL", AVERAGE(AP368:AP370))</f>
        <v>401.66</v>
      </c>
      <c r="AQ371" s="234">
        <f t="shared" si="313"/>
        <v>8226.74</v>
      </c>
      <c r="AR371" s="234">
        <f t="shared" si="313"/>
        <v>0</v>
      </c>
      <c r="AS371" s="234">
        <f t="shared" si="313"/>
        <v>46.783333333333331</v>
      </c>
      <c r="AT371" s="234" t="str">
        <f t="shared" si="313"/>
        <v>DL</v>
      </c>
      <c r="AU371" s="234">
        <f t="shared" si="313"/>
        <v>107.30666666666666</v>
      </c>
      <c r="AV371" s="234">
        <f t="shared" si="313"/>
        <v>250575.67333333334</v>
      </c>
      <c r="AW371" s="234">
        <f t="shared" si="313"/>
        <v>33.72</v>
      </c>
      <c r="AX371" s="234">
        <f t="shared" si="313"/>
        <v>2197.6299999999997</v>
      </c>
      <c r="AY371" s="234">
        <f t="shared" si="313"/>
        <v>147.05666666666667</v>
      </c>
      <c r="AZ371" s="234">
        <f t="shared" si="313"/>
        <v>25395.58</v>
      </c>
      <c r="BA371" s="234">
        <f t="shared" si="313"/>
        <v>0</v>
      </c>
      <c r="BB371" s="281">
        <f t="shared" si="313"/>
        <v>48842.590000000004</v>
      </c>
      <c r="BD371" s="43"/>
      <c r="BE371" s="43"/>
      <c r="BF371" s="43"/>
      <c r="BG371" s="43"/>
      <c r="BH371" s="43"/>
      <c r="BI371" s="43"/>
      <c r="BJ371" s="43"/>
      <c r="BK371" s="43"/>
      <c r="BL371" s="43"/>
      <c r="BM371" s="43"/>
      <c r="BN371" s="43"/>
      <c r="BO371" s="43"/>
      <c r="BP371" s="43"/>
      <c r="BQ371" s="43"/>
      <c r="BR371" s="43"/>
      <c r="BS371" s="43"/>
      <c r="BT371" s="43"/>
      <c r="BU371" s="43"/>
      <c r="BV371" s="43"/>
      <c r="BW371" s="43"/>
      <c r="BX371" s="43"/>
      <c r="BY371" s="43"/>
      <c r="BZ371" s="43"/>
      <c r="CA371" s="43"/>
      <c r="CB371" s="43"/>
      <c r="CC371" s="43"/>
      <c r="CD371" s="43"/>
      <c r="CE371" s="43"/>
      <c r="CF371" s="43"/>
      <c r="CG371" s="43"/>
      <c r="CH371" s="43"/>
      <c r="CI371" s="43"/>
      <c r="CJ371" s="43"/>
      <c r="CK371" s="43"/>
    </row>
    <row r="372" spans="1:89" s="35" customFormat="1">
      <c r="A372" s="159"/>
      <c r="B372" s="159"/>
      <c r="C372" s="159"/>
      <c r="D372" s="159"/>
      <c r="E372" s="42"/>
      <c r="F372" s="333" t="s">
        <v>184</v>
      </c>
      <c r="G372" s="43">
        <f>IF(ISERROR(STDEV(G368:G370)), "-", STDEV(G368:G370))</f>
        <v>1.4974276182144433</v>
      </c>
      <c r="H372" s="43">
        <f t="shared" ref="H372:AN372" si="314">IF(ISERROR(STDEV(H368:H370)), "-", STDEV(H368:H370))</f>
        <v>327.16076078126548</v>
      </c>
      <c r="I372" s="43">
        <f t="shared" si="314"/>
        <v>13.435804389957669</v>
      </c>
      <c r="J372" s="43">
        <f t="shared" si="314"/>
        <v>9.9140450228307877</v>
      </c>
      <c r="K372" s="43">
        <f t="shared" si="314"/>
        <v>0.47363265613537514</v>
      </c>
      <c r="L372" s="43">
        <f t="shared" si="314"/>
        <v>8.0652896107277385</v>
      </c>
      <c r="M372" s="43">
        <f t="shared" si="314"/>
        <v>4.0080803010605948</v>
      </c>
      <c r="N372" s="43" t="str">
        <f t="shared" si="314"/>
        <v>-</v>
      </c>
      <c r="O372" s="43">
        <f t="shared" si="314"/>
        <v>3.255320693025197</v>
      </c>
      <c r="P372" s="43">
        <f t="shared" si="314"/>
        <v>0.55482779789684877</v>
      </c>
      <c r="Q372" s="43">
        <f t="shared" si="314"/>
        <v>1.4056803713655264</v>
      </c>
      <c r="R372" s="43">
        <f t="shared" si="314"/>
        <v>8.8196336116119429</v>
      </c>
      <c r="S372" s="43">
        <f t="shared" si="314"/>
        <v>1.413295694693032</v>
      </c>
      <c r="T372" s="43">
        <f t="shared" si="314"/>
        <v>0.22580239535432889</v>
      </c>
      <c r="U372" s="43">
        <f t="shared" si="314"/>
        <v>9.1124238165706237E-2</v>
      </c>
      <c r="V372" s="43">
        <f t="shared" si="314"/>
        <v>6.3109369256060689E-3</v>
      </c>
      <c r="W372" s="43">
        <f t="shared" si="314"/>
        <v>2.9010830283980158</v>
      </c>
      <c r="X372" s="43">
        <f t="shared" si="314"/>
        <v>7.1144637695074113</v>
      </c>
      <c r="Y372" s="43">
        <f t="shared" si="314"/>
        <v>0.5261265210286955</v>
      </c>
      <c r="Z372" s="43">
        <f t="shared" si="314"/>
        <v>1.746147183686638</v>
      </c>
      <c r="AA372" s="43">
        <f t="shared" si="314"/>
        <v>0.30221926545184014</v>
      </c>
      <c r="AB372" s="43">
        <f t="shared" si="314"/>
        <v>6.3436151980466288E-2</v>
      </c>
      <c r="AC372" s="43">
        <f t="shared" si="314"/>
        <v>0.25508516688691896</v>
      </c>
      <c r="AD372" s="43">
        <f t="shared" si="314"/>
        <v>3.903638499348646E-2</v>
      </c>
      <c r="AE372" s="43">
        <f t="shared" si="314"/>
        <v>0.22761925208939535</v>
      </c>
      <c r="AF372" s="43">
        <f t="shared" si="314"/>
        <v>5.356918417232881E-2</v>
      </c>
      <c r="AG372" s="43">
        <f t="shared" si="314"/>
        <v>0.16620527231513171</v>
      </c>
      <c r="AH372" s="43">
        <f t="shared" si="314"/>
        <v>2.4291810815473127E-2</v>
      </c>
      <c r="AI372" s="43">
        <f t="shared" si="314"/>
        <v>0.15886316149419921</v>
      </c>
      <c r="AJ372" s="43">
        <f t="shared" si="314"/>
        <v>2.6327765496487354E-2</v>
      </c>
      <c r="AK372" s="43">
        <f t="shared" si="314"/>
        <v>0.27482392162444419</v>
      </c>
      <c r="AL372" s="43">
        <f t="shared" si="314"/>
        <v>5.8913424092940675E-2</v>
      </c>
      <c r="AM372" s="43">
        <f t="shared" si="314"/>
        <v>0.13386129778121322</v>
      </c>
      <c r="AN372" s="174">
        <f t="shared" si="314"/>
        <v>0.20130790513785682</v>
      </c>
      <c r="AO372" s="300"/>
      <c r="AP372" s="43">
        <f t="shared" ref="AP372:BB372" si="315">IF(ISERROR(STDEV(AP368:AP370)), "-", STDEV(AP368:AP370))</f>
        <v>43.452722584436529</v>
      </c>
      <c r="AQ372" s="43">
        <f t="shared" si="315"/>
        <v>1888.5397120791436</v>
      </c>
      <c r="AR372" s="43">
        <f t="shared" si="315"/>
        <v>0</v>
      </c>
      <c r="AS372" s="43">
        <f t="shared" si="315"/>
        <v>7.2015021581149226</v>
      </c>
      <c r="AT372" s="43" t="str">
        <f t="shared" si="315"/>
        <v>-</v>
      </c>
      <c r="AU372" s="43">
        <f t="shared" si="315"/>
        <v>20.986034245024495</v>
      </c>
      <c r="AV372" s="43">
        <f t="shared" si="315"/>
        <v>22019.023854897219</v>
      </c>
      <c r="AW372" s="43">
        <f t="shared" si="315"/>
        <v>3.8809663745000407</v>
      </c>
      <c r="AX372" s="43">
        <f t="shared" si="315"/>
        <v>321.25155205850916</v>
      </c>
      <c r="AY372" s="43">
        <f t="shared" si="315"/>
        <v>49.290746934220174</v>
      </c>
      <c r="AZ372" s="43">
        <f t="shared" si="315"/>
        <v>3244.3381383111164</v>
      </c>
      <c r="BA372" s="43">
        <f t="shared" si="315"/>
        <v>0</v>
      </c>
      <c r="BB372" s="174">
        <f t="shared" si="315"/>
        <v>9308.0064065512724</v>
      </c>
      <c r="BD372" s="43">
        <v>7.0082575117661579</v>
      </c>
      <c r="BE372" s="43">
        <v>2289.5616098764472</v>
      </c>
      <c r="BF372" s="43">
        <v>55.689904247908174</v>
      </c>
      <c r="BG372" s="43">
        <v>38.605452489806794</v>
      </c>
      <c r="BH372" s="43">
        <v>1.7964158003515291</v>
      </c>
      <c r="BI372" s="43">
        <v>5.6883616012259246</v>
      </c>
      <c r="BJ372" s="43">
        <v>12.755888184115285</v>
      </c>
      <c r="BK372" s="43">
        <v>19.482286994800706</v>
      </c>
      <c r="BL372" s="43">
        <v>16.886153029439637</v>
      </c>
      <c r="BM372" s="43">
        <v>7.6429007546496655</v>
      </c>
      <c r="BN372" s="43">
        <v>18.115868542206012</v>
      </c>
      <c r="BO372" s="43">
        <v>51.144394121700216</v>
      </c>
      <c r="BP372" s="43">
        <v>6.9554046951849751</v>
      </c>
      <c r="BQ372" s="43" t="s">
        <v>188</v>
      </c>
      <c r="BR372" s="43">
        <v>0.15560013795432009</v>
      </c>
      <c r="BS372" s="43">
        <v>1.9154698837174678E-2</v>
      </c>
      <c r="BT372" s="43">
        <v>37.349854360769235</v>
      </c>
      <c r="BU372" s="43">
        <v>75.808881888700952</v>
      </c>
      <c r="BV372" s="43">
        <v>9.6637318731780137</v>
      </c>
      <c r="BW372" s="43">
        <v>35.390176243912101</v>
      </c>
      <c r="BX372" s="43">
        <v>6.6887435426931416</v>
      </c>
      <c r="BY372" s="43">
        <v>1.383126996509771</v>
      </c>
      <c r="BZ372" s="43">
        <v>5.5338384086462655</v>
      </c>
      <c r="CA372" s="43">
        <v>0.77396707920057362</v>
      </c>
      <c r="CB372" s="43">
        <v>3.8211423332399308</v>
      </c>
      <c r="CC372" s="43">
        <v>0.7017168574051057</v>
      </c>
      <c r="CD372" s="43">
        <v>1.8405108406749688</v>
      </c>
      <c r="CE372" s="43">
        <v>0.25799353706785549</v>
      </c>
      <c r="CF372" s="43">
        <v>1.5852247765512908</v>
      </c>
      <c r="CG372" s="43">
        <v>0.22652657425674502</v>
      </c>
      <c r="CH372" s="43">
        <v>1.4195523693373744</v>
      </c>
      <c r="CI372" s="43">
        <v>0.55877755912925731</v>
      </c>
      <c r="CJ372" s="43">
        <v>1.1363494062259041</v>
      </c>
      <c r="CK372" s="43">
        <v>1.6515510966605118</v>
      </c>
    </row>
    <row r="373" spans="1:89" s="35" customFormat="1">
      <c r="A373" s="159"/>
      <c r="B373" s="159"/>
      <c r="C373" s="159"/>
      <c r="D373" s="159"/>
      <c r="E373" s="42"/>
      <c r="F373" s="333" t="s">
        <v>186</v>
      </c>
      <c r="G373" s="43">
        <f>IF(ISERROR(G372/SQRT(2)), "-", G372/SQRT(2))</f>
        <v>1.0588412231754534</v>
      </c>
      <c r="H373" s="43">
        <f t="shared" ref="H373:AN373" si="316">IF(ISERROR(H372/SQRT(2)), "-", H372/SQRT(2))</f>
        <v>231.33759248658271</v>
      </c>
      <c r="I373" s="43">
        <f t="shared" si="316"/>
        <v>9.500548394835052</v>
      </c>
      <c r="J373" s="43">
        <f t="shared" si="316"/>
        <v>7.0102884646323895</v>
      </c>
      <c r="K373" s="43">
        <f t="shared" si="316"/>
        <v>0.33490886294472</v>
      </c>
      <c r="L373" s="43">
        <f t="shared" si="316"/>
        <v>5.703020975978994</v>
      </c>
      <c r="M373" s="43">
        <f t="shared" si="316"/>
        <v>2.8341407604201652</v>
      </c>
      <c r="N373" s="43" t="str">
        <f t="shared" si="316"/>
        <v>-</v>
      </c>
      <c r="O373" s="43">
        <f t="shared" si="316"/>
        <v>2.3018593369750082</v>
      </c>
      <c r="P373" s="43">
        <f t="shared" si="316"/>
        <v>0.39232249828366106</v>
      </c>
      <c r="Q373" s="43">
        <f t="shared" si="316"/>
        <v>0.99396612277338803</v>
      </c>
      <c r="R373" s="43">
        <f t="shared" si="316"/>
        <v>6.2364227343516054</v>
      </c>
      <c r="S373" s="43">
        <f t="shared" si="316"/>
        <v>0.99935096953919533</v>
      </c>
      <c r="T373" s="43">
        <f t="shared" si="316"/>
        <v>0.15966640496321172</v>
      </c>
      <c r="U373" s="43">
        <f t="shared" si="316"/>
        <v>6.4434566737428881E-2</v>
      </c>
      <c r="V373" s="43">
        <f t="shared" si="316"/>
        <v>4.4625062957366329E-3</v>
      </c>
      <c r="W373" s="43">
        <f t="shared" si="316"/>
        <v>2.0513754821654424</v>
      </c>
      <c r="X373" s="43">
        <f t="shared" si="316"/>
        <v>5.0306855759246965</v>
      </c>
      <c r="Y373" s="43">
        <f t="shared" si="316"/>
        <v>0.37202763078147727</v>
      </c>
      <c r="Z373" s="43">
        <f t="shared" si="316"/>
        <v>1.2347125145346136</v>
      </c>
      <c r="AA373" s="43">
        <f t="shared" si="316"/>
        <v>0.21370129200621343</v>
      </c>
      <c r="AB373" s="43">
        <f t="shared" si="316"/>
        <v>4.4856133237768145E-2</v>
      </c>
      <c r="AC373" s="43">
        <f t="shared" si="316"/>
        <v>0.18037245128584256</v>
      </c>
      <c r="AD373" s="43">
        <f t="shared" si="316"/>
        <v>2.7602892541903058E-2</v>
      </c>
      <c r="AE373" s="43">
        <f t="shared" si="316"/>
        <v>0.16095111668102166</v>
      </c>
      <c r="AF373" s="43">
        <f t="shared" si="316"/>
        <v>3.7879133390884771E-2</v>
      </c>
      <c r="AG373" s="43">
        <f t="shared" si="316"/>
        <v>0.11752487512298637</v>
      </c>
      <c r="AH373" s="43">
        <f t="shared" si="316"/>
        <v>1.7176904154921763E-2</v>
      </c>
      <c r="AI373" s="43">
        <f t="shared" si="316"/>
        <v>0.11233321877328188</v>
      </c>
      <c r="AJ373" s="43">
        <f t="shared" si="316"/>
        <v>1.8616541516055417E-2</v>
      </c>
      <c r="AK373" s="43">
        <f t="shared" si="316"/>
        <v>0.19432985861292473</v>
      </c>
      <c r="AL373" s="43">
        <f t="shared" si="316"/>
        <v>4.1658081679037277E-2</v>
      </c>
      <c r="AM373" s="43">
        <f t="shared" si="316"/>
        <v>9.4654231399527611E-2</v>
      </c>
      <c r="AN373" s="174">
        <f t="shared" si="316"/>
        <v>0.14234618482943678</v>
      </c>
      <c r="AO373" s="300"/>
      <c r="AP373" s="43">
        <f t="shared" ref="AP373:BB373" si="317">IF(ISERROR(AP372/SQRT(2)), "-", AP372/SQRT(2))</f>
        <v>30.725714800472911</v>
      </c>
      <c r="AQ373" s="43">
        <f t="shared" si="317"/>
        <v>1335.3992369512523</v>
      </c>
      <c r="AR373" s="43">
        <f t="shared" si="317"/>
        <v>0</v>
      </c>
      <c r="AS373" s="43">
        <f t="shared" si="317"/>
        <v>5.0922310107326183</v>
      </c>
      <c r="AT373" s="43" t="str">
        <f t="shared" si="317"/>
        <v>-</v>
      </c>
      <c r="AU373" s="43">
        <f t="shared" si="317"/>
        <v>14.839367124869927</v>
      </c>
      <c r="AV373" s="43">
        <f t="shared" si="317"/>
        <v>15569.801082906177</v>
      </c>
      <c r="AW373" s="43">
        <f t="shared" si="317"/>
        <v>2.7442576409659489</v>
      </c>
      <c r="AX373" s="43">
        <f t="shared" si="317"/>
        <v>227.15915092727499</v>
      </c>
      <c r="AY373" s="43">
        <f t="shared" si="317"/>
        <v>34.853821406937108</v>
      </c>
      <c r="AZ373" s="43">
        <f t="shared" si="317"/>
        <v>2294.0934980619295</v>
      </c>
      <c r="BA373" s="43">
        <f t="shared" si="317"/>
        <v>0</v>
      </c>
      <c r="BB373" s="174">
        <f t="shared" si="317"/>
        <v>6581.7544494002323</v>
      </c>
      <c r="BD373" s="43">
        <v>6.8185070746793137</v>
      </c>
      <c r="BE373" s="43">
        <v>2180.7692573693648</v>
      </c>
      <c r="BF373" s="43">
        <v>53.580769516887578</v>
      </c>
      <c r="BG373" s="43">
        <v>34.517911786805819</v>
      </c>
      <c r="BH373" s="43">
        <v>1.7407512128829743</v>
      </c>
      <c r="BI373" s="43">
        <v>3.2200751186376668</v>
      </c>
      <c r="BJ373" s="43">
        <v>15.15270809945785</v>
      </c>
      <c r="BK373" s="43">
        <v>19.161480081913126</v>
      </c>
      <c r="BL373" s="43">
        <v>15.436963351933349</v>
      </c>
      <c r="BM373" s="43">
        <v>6.2134144587513083</v>
      </c>
      <c r="BN373" s="43">
        <v>15.306488537135378</v>
      </c>
      <c r="BO373" s="43">
        <v>51.654703930344631</v>
      </c>
      <c r="BP373" s="43">
        <v>6.9636856866699821</v>
      </c>
      <c r="BQ373" s="43">
        <v>8.347305784526933E-2</v>
      </c>
      <c r="BR373" s="43">
        <v>0.18942900581436178</v>
      </c>
      <c r="BS373" s="43">
        <v>1.6008162425194893E-2</v>
      </c>
      <c r="BT373" s="43">
        <v>31.972541932735837</v>
      </c>
      <c r="BU373" s="43">
        <v>62.628338283038048</v>
      </c>
      <c r="BV373" s="43">
        <v>7.9767259178214998</v>
      </c>
      <c r="BW373" s="43">
        <v>28.948858800396387</v>
      </c>
      <c r="BX373" s="43">
        <v>5.4630133756287051</v>
      </c>
      <c r="BY373" s="43">
        <v>1.1118317419888584</v>
      </c>
      <c r="BZ373" s="43">
        <v>4.4383659857100666</v>
      </c>
      <c r="CA373" s="43">
        <v>0.61198472268890358</v>
      </c>
      <c r="CB373" s="43">
        <v>3.1246987573052984</v>
      </c>
      <c r="CC373" s="43">
        <v>0.58381116736074901</v>
      </c>
      <c r="CD373" s="43">
        <v>1.5796137791784688</v>
      </c>
      <c r="CE373" s="43">
        <v>0.22744251466505067</v>
      </c>
      <c r="CF373" s="43">
        <v>1.4281028641845441</v>
      </c>
      <c r="CG373" s="43">
        <v>0.21190349080910117</v>
      </c>
      <c r="CH373" s="43">
        <v>1.4364977107260877</v>
      </c>
      <c r="CI373" s="43">
        <v>0.52205991805316065</v>
      </c>
      <c r="CJ373" s="43">
        <v>0.64959163880386328</v>
      </c>
      <c r="CK373" s="43">
        <v>1.5298866129879107</v>
      </c>
    </row>
    <row r="374" spans="1:89" s="35" customFormat="1">
      <c r="A374" s="159"/>
      <c r="B374" s="159"/>
      <c r="C374" s="159"/>
      <c r="D374" s="159"/>
      <c r="E374" s="42"/>
      <c r="F374" s="328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174"/>
      <c r="AO374" s="298"/>
      <c r="AP374" s="43"/>
      <c r="AQ374" s="43"/>
      <c r="AR374" s="43"/>
      <c r="AS374" s="43"/>
      <c r="AT374" s="43"/>
      <c r="AU374" s="43"/>
      <c r="AV374" s="43"/>
      <c r="AW374" s="43"/>
      <c r="AX374" s="43"/>
      <c r="AY374" s="43"/>
      <c r="AZ374" s="43"/>
      <c r="BA374" s="43"/>
      <c r="BB374" s="174"/>
      <c r="BD374" s="43">
        <v>7.7237940883878116</v>
      </c>
      <c r="BE374" s="43">
        <v>2346.5912895650326</v>
      </c>
      <c r="BF374" s="43">
        <v>57.365337894494544</v>
      </c>
      <c r="BG374" s="43">
        <v>44.800171378447814</v>
      </c>
      <c r="BH374" s="43">
        <v>1.9348779422620379</v>
      </c>
      <c r="BI374" s="43">
        <v>10.846676810853737</v>
      </c>
      <c r="BJ374" s="43">
        <v>18.26983495523622</v>
      </c>
      <c r="BK374" s="43">
        <v>20.256538773363172</v>
      </c>
      <c r="BL374" s="43">
        <v>16.972632904045611</v>
      </c>
      <c r="BM374" s="43">
        <v>7.3760447383349987</v>
      </c>
      <c r="BN374" s="43">
        <v>17.992618191350758</v>
      </c>
      <c r="BO374" s="43">
        <v>56.672182658506095</v>
      </c>
      <c r="BP374" s="43">
        <v>7.5930229133910574</v>
      </c>
      <c r="BQ374" s="43">
        <v>0.104587026367449</v>
      </c>
      <c r="BR374" s="43">
        <v>0.22267125551746139</v>
      </c>
      <c r="BS374" s="43">
        <v>2.8153104344410807E-2</v>
      </c>
      <c r="BT374" s="43">
        <v>37.63651505755017</v>
      </c>
      <c r="BU374" s="43">
        <v>76.22414251297829</v>
      </c>
      <c r="BV374" s="43">
        <v>9.7293336869843721</v>
      </c>
      <c r="BW374" s="43">
        <v>35.440863756220239</v>
      </c>
      <c r="BX374" s="43">
        <v>6.7611283342164699</v>
      </c>
      <c r="BY374" s="43">
        <v>1.3822556906139303</v>
      </c>
      <c r="BZ374" s="43">
        <v>5.5612587953816819</v>
      </c>
      <c r="CA374" s="43">
        <v>0.77671698671367195</v>
      </c>
      <c r="CB374" s="43">
        <v>3.8263026917387188</v>
      </c>
      <c r="CC374" s="43">
        <v>0.70191692577342735</v>
      </c>
      <c r="CD374" s="43">
        <v>1.8573872327622452</v>
      </c>
      <c r="CE374" s="43">
        <v>0.25965215993269147</v>
      </c>
      <c r="CF374" s="43">
        <v>1.618536440314978</v>
      </c>
      <c r="CG374" s="43">
        <v>0.23566848502286358</v>
      </c>
      <c r="CH374" s="43">
        <v>1.601468278036748</v>
      </c>
      <c r="CI374" s="43">
        <v>0.56034717111302834</v>
      </c>
      <c r="CJ374" s="43">
        <v>0.74297489728015498</v>
      </c>
      <c r="CK374" s="43">
        <v>1.6620491714703702</v>
      </c>
    </row>
    <row r="375" spans="1:89" s="35" customFormat="1">
      <c r="A375" s="159" t="s">
        <v>275</v>
      </c>
      <c r="B375" s="159">
        <v>3</v>
      </c>
      <c r="C375" s="159">
        <v>1</v>
      </c>
      <c r="D375" s="159">
        <v>6</v>
      </c>
      <c r="E375" s="42" t="s">
        <v>425</v>
      </c>
      <c r="F375" s="328" t="s">
        <v>435</v>
      </c>
      <c r="G375" s="43">
        <v>7.5145756967063422</v>
      </c>
      <c r="H375" s="43">
        <v>2737.957639172264</v>
      </c>
      <c r="I375" s="43">
        <v>63.956034417206084</v>
      </c>
      <c r="J375" s="43">
        <v>48.769762545590169</v>
      </c>
      <c r="K375" s="43">
        <v>1.4073672469773275</v>
      </c>
      <c r="L375" s="43">
        <v>9.5463688254823929</v>
      </c>
      <c r="M375" s="43">
        <v>8.6786701582060868</v>
      </c>
      <c r="N375" s="43" t="s">
        <v>188</v>
      </c>
      <c r="O375" s="43">
        <v>12.014903677532132</v>
      </c>
      <c r="P375" s="43">
        <v>2.4343857749339088</v>
      </c>
      <c r="Q375" s="43">
        <v>8.2107149325606485</v>
      </c>
      <c r="R375" s="43">
        <v>74.702560915855429</v>
      </c>
      <c r="S375" s="43">
        <v>6.4143943208413274</v>
      </c>
      <c r="T375" s="43" t="s">
        <v>188</v>
      </c>
      <c r="U375" s="43">
        <v>5.4273607706450566E-2</v>
      </c>
      <c r="V375" s="43">
        <v>1.5564514456088993E-2</v>
      </c>
      <c r="W375" s="43">
        <v>14.485232366828466</v>
      </c>
      <c r="X375" s="43">
        <v>21.890554000106391</v>
      </c>
      <c r="Y375" s="43">
        <v>2.8409512971902458</v>
      </c>
      <c r="Z375" s="43">
        <v>9.9149673705012127</v>
      </c>
      <c r="AA375" s="43">
        <v>1.5948056634076666</v>
      </c>
      <c r="AB375" s="43">
        <v>0.32209101082401631</v>
      </c>
      <c r="AC375" s="43">
        <v>1.3865655126148693</v>
      </c>
      <c r="AD375" s="43">
        <v>0.21308978849997498</v>
      </c>
      <c r="AE375" s="43">
        <v>1.355978984195773</v>
      </c>
      <c r="AF375" s="43">
        <v>0.29860996173409893</v>
      </c>
      <c r="AG375" s="43">
        <v>0.92879059254022311</v>
      </c>
      <c r="AH375" s="43">
        <v>0.14774526833632923</v>
      </c>
      <c r="AI375" s="43">
        <v>1.0293768589523462</v>
      </c>
      <c r="AJ375" s="43">
        <v>0.16199311036939537</v>
      </c>
      <c r="AK375" s="43">
        <v>1.9999709863692596</v>
      </c>
      <c r="AL375" s="43">
        <v>0.55562323257432411</v>
      </c>
      <c r="AM375" s="43">
        <v>0.57380523669126926</v>
      </c>
      <c r="AN375" s="174">
        <v>1.228615379699203</v>
      </c>
      <c r="AO375" s="280"/>
      <c r="AP375" s="43">
        <v>273.85000000000002</v>
      </c>
      <c r="AQ375" s="43">
        <v>5233.6499999999996</v>
      </c>
      <c r="AR375" s="43">
        <v>0</v>
      </c>
      <c r="AS375" s="43">
        <v>16.38</v>
      </c>
      <c r="AT375" s="43" t="s">
        <v>188</v>
      </c>
      <c r="AU375" s="43">
        <v>93.63</v>
      </c>
      <c r="AV375" s="43">
        <v>203407.78</v>
      </c>
      <c r="AW375" s="43">
        <v>21.07</v>
      </c>
      <c r="AX375" s="43">
        <v>2640.23</v>
      </c>
      <c r="AY375" s="43">
        <v>95.97</v>
      </c>
      <c r="AZ375" s="43">
        <v>9673.82</v>
      </c>
      <c r="BA375" s="43">
        <v>0</v>
      </c>
      <c r="BB375" s="174">
        <v>46651.1</v>
      </c>
    </row>
    <row r="376" spans="1:89" s="35" customFormat="1">
      <c r="A376" s="159" t="s">
        <v>275</v>
      </c>
      <c r="B376" s="159">
        <v>3</v>
      </c>
      <c r="C376" s="159">
        <v>2</v>
      </c>
      <c r="D376" s="159">
        <v>6</v>
      </c>
      <c r="E376" s="42" t="s">
        <v>425</v>
      </c>
      <c r="F376" s="328" t="s">
        <v>436</v>
      </c>
      <c r="G376" s="43">
        <v>10.10614244897458</v>
      </c>
      <c r="H376" s="43">
        <v>3359.5224699857231</v>
      </c>
      <c r="I376" s="43">
        <v>87.312874839370195</v>
      </c>
      <c r="J376" s="43">
        <v>50.839283593017562</v>
      </c>
      <c r="K376" s="43">
        <v>2.0295166203855812</v>
      </c>
      <c r="L376" s="43">
        <v>1.0088538624274264</v>
      </c>
      <c r="M376" s="43">
        <v>13.667062467557502</v>
      </c>
      <c r="N376" s="43" t="s">
        <v>188</v>
      </c>
      <c r="O376" s="43">
        <v>15.948981495139739</v>
      </c>
      <c r="P376" s="43">
        <v>3.2145150336539348</v>
      </c>
      <c r="Q376" s="43">
        <v>9.4541187672557268</v>
      </c>
      <c r="R376" s="43">
        <v>93.221845616385366</v>
      </c>
      <c r="S376" s="43">
        <v>8.2660930574337108</v>
      </c>
      <c r="T376" s="43">
        <v>0.43626384479736996</v>
      </c>
      <c r="U376" s="43">
        <v>0.25969761413106779</v>
      </c>
      <c r="V376" s="43">
        <v>2.2963517887690316E-2</v>
      </c>
      <c r="W376" s="43">
        <v>17.672779320316813</v>
      </c>
      <c r="X376" s="43">
        <v>26.101742026025505</v>
      </c>
      <c r="Y376" s="43">
        <v>3.4313839204003833</v>
      </c>
      <c r="Z376" s="43">
        <v>12.042154544325623</v>
      </c>
      <c r="AA376" s="43">
        <v>2.0009211872804</v>
      </c>
      <c r="AB376" s="43">
        <v>0.41295042704099855</v>
      </c>
      <c r="AC376" s="43">
        <v>1.6341305190469073</v>
      </c>
      <c r="AD376" s="43">
        <v>0.25389130961701706</v>
      </c>
      <c r="AE376" s="43">
        <v>1.5789422394886634</v>
      </c>
      <c r="AF376" s="43">
        <v>0.344122123843839</v>
      </c>
      <c r="AG376" s="43">
        <v>1.0824109202780261</v>
      </c>
      <c r="AH376" s="43">
        <v>0.16839610452673937</v>
      </c>
      <c r="AI376" s="43">
        <v>1.2035497348273165</v>
      </c>
      <c r="AJ376" s="43">
        <v>0.18752194812674883</v>
      </c>
      <c r="AK376" s="43">
        <v>2.5333452846085094</v>
      </c>
      <c r="AL376" s="43">
        <v>0.64452675912675694</v>
      </c>
      <c r="AM376" s="43">
        <v>1.4071501413346548</v>
      </c>
      <c r="AN376" s="174">
        <v>1.4513338358603509</v>
      </c>
      <c r="AO376" s="280"/>
      <c r="AP376" s="43">
        <v>326.36</v>
      </c>
      <c r="AQ376" s="43">
        <v>7523.98</v>
      </c>
      <c r="AR376" s="43">
        <v>0</v>
      </c>
      <c r="AS376" s="43">
        <v>20.58</v>
      </c>
      <c r="AT376" s="43" t="s">
        <v>188</v>
      </c>
      <c r="AU376" s="43">
        <v>123.49</v>
      </c>
      <c r="AV376" s="43">
        <v>244154.39</v>
      </c>
      <c r="AW376" s="43">
        <v>23.52</v>
      </c>
      <c r="AX376" s="43">
        <v>3240.1</v>
      </c>
      <c r="AY376" s="43">
        <v>82.33</v>
      </c>
      <c r="AZ376" s="43">
        <v>12404.71</v>
      </c>
      <c r="BA376" s="43">
        <v>0</v>
      </c>
      <c r="BB376" s="174">
        <v>63587.75</v>
      </c>
      <c r="BD376" s="43">
        <v>3.9019215800361651</v>
      </c>
      <c r="BE376" s="43">
        <v>3971.2305246463561</v>
      </c>
      <c r="BF376" s="43">
        <v>59.942209453810314</v>
      </c>
      <c r="BG376" s="43">
        <v>12.238326028628954</v>
      </c>
      <c r="BH376" s="43">
        <v>0.66780136282347802</v>
      </c>
      <c r="BI376" s="43">
        <v>2.2643100774727905</v>
      </c>
      <c r="BJ376" s="43">
        <v>18.447650764751458</v>
      </c>
      <c r="BK376" s="43">
        <v>6.7503690949298472</v>
      </c>
      <c r="BL376" s="43">
        <v>9.1322793856015547</v>
      </c>
      <c r="BM376" s="43">
        <v>1.4634844649133627</v>
      </c>
      <c r="BN376" s="43">
        <v>5.0919631400760359</v>
      </c>
      <c r="BO376" s="43">
        <v>91.952807190169651</v>
      </c>
      <c r="BP376" s="43">
        <v>7.2207382702604201</v>
      </c>
      <c r="BQ376" s="43">
        <v>1.5182098272312157</v>
      </c>
      <c r="BR376" s="43">
        <v>0.49332963004835712</v>
      </c>
      <c r="BS376" s="43">
        <v>8.6715179568144143E-3</v>
      </c>
      <c r="BT376" s="43">
        <v>8.2977362539550317</v>
      </c>
      <c r="BU376" s="43">
        <v>10.773824374643524</v>
      </c>
      <c r="BV376" s="43">
        <v>1.4129737483957252</v>
      </c>
      <c r="BW376" s="43">
        <v>4.6790557591194633</v>
      </c>
      <c r="BX376" s="43">
        <v>0.78588264861827861</v>
      </c>
      <c r="BY376" s="43">
        <v>0.14006861783272578</v>
      </c>
      <c r="BZ376" s="43">
        <v>0.69445412700777276</v>
      </c>
      <c r="CA376" s="43">
        <v>0.11741087537166102</v>
      </c>
      <c r="CB376" s="43">
        <v>0.74825274574304801</v>
      </c>
      <c r="CC376" s="43">
        <v>0.17178087397513545</v>
      </c>
      <c r="CD376" s="43">
        <v>0.5537040576071186</v>
      </c>
      <c r="CE376" s="43">
        <v>9.2399334907646832E-2</v>
      </c>
      <c r="CF376" s="43">
        <v>0.67226481073125921</v>
      </c>
      <c r="CG376" s="43">
        <v>0.10595063157418853</v>
      </c>
      <c r="CH376" s="43">
        <v>2.4637958386809191</v>
      </c>
      <c r="CI376" s="43">
        <v>0.52753696784024573</v>
      </c>
      <c r="CJ376" s="43">
        <v>0.70266676676125672</v>
      </c>
      <c r="CK376" s="43">
        <v>0.97546196125319784</v>
      </c>
    </row>
    <row r="377" spans="1:89" s="81" customFormat="1">
      <c r="A377" s="195" t="s">
        <v>275</v>
      </c>
      <c r="B377" s="195">
        <v>3</v>
      </c>
      <c r="C377" s="195">
        <v>3</v>
      </c>
      <c r="D377" s="195">
        <v>6</v>
      </c>
      <c r="E377" s="83" t="s">
        <v>425</v>
      </c>
      <c r="F377" s="329" t="s">
        <v>437</v>
      </c>
      <c r="G377" s="43">
        <v>6.3808785122280858</v>
      </c>
      <c r="H377" s="43">
        <v>2483.4809453587918</v>
      </c>
      <c r="I377" s="43">
        <v>51.096706372602206</v>
      </c>
      <c r="J377" s="43">
        <v>28.781668572226856</v>
      </c>
      <c r="K377" s="43">
        <v>1.1605892345928313</v>
      </c>
      <c r="L377" s="43">
        <v>0.71525950549364004</v>
      </c>
      <c r="M377" s="43">
        <v>9.3465131658440459</v>
      </c>
      <c r="N377" s="43" t="s">
        <v>188</v>
      </c>
      <c r="O377" s="43">
        <v>9.9851375696761338</v>
      </c>
      <c r="P377" s="43">
        <v>2.3172384215892725</v>
      </c>
      <c r="Q377" s="43">
        <v>7.6252300683083307</v>
      </c>
      <c r="R377" s="43">
        <v>64.953096251643942</v>
      </c>
      <c r="S377" s="43">
        <v>5.0616451775727782</v>
      </c>
      <c r="T377" s="43" t="s">
        <v>188</v>
      </c>
      <c r="U377" s="43">
        <v>6.9750681496366193E-2</v>
      </c>
      <c r="V377" s="43">
        <v>1.3024408985690716E-2</v>
      </c>
      <c r="W377" s="43">
        <v>13.576263610077804</v>
      </c>
      <c r="X377" s="43">
        <v>20.687191462725387</v>
      </c>
      <c r="Y377" s="43">
        <v>2.7050575683157709</v>
      </c>
      <c r="Z377" s="43">
        <v>9.4780012292970302</v>
      </c>
      <c r="AA377" s="43">
        <v>1.5694868618692062</v>
      </c>
      <c r="AB377" s="43">
        <v>0.31033207078658409</v>
      </c>
      <c r="AC377" s="43">
        <v>1.3167109234295455</v>
      </c>
      <c r="AD377" s="43">
        <v>0.20365273918201918</v>
      </c>
      <c r="AE377" s="43">
        <v>1.2612408892512952</v>
      </c>
      <c r="AF377" s="43">
        <v>0.27342875997101418</v>
      </c>
      <c r="AG377" s="43">
        <v>0.8613485130102424</v>
      </c>
      <c r="AH377" s="43">
        <v>0.13502872858726561</v>
      </c>
      <c r="AI377" s="43">
        <v>0.95886248630771109</v>
      </c>
      <c r="AJ377" s="43">
        <v>0.14634334093729606</v>
      </c>
      <c r="AK377" s="43">
        <v>1.6248475524327115</v>
      </c>
      <c r="AL377" s="43">
        <v>0.4858612650999854</v>
      </c>
      <c r="AM377" s="43">
        <v>0.55827355103144327</v>
      </c>
      <c r="AN377" s="198">
        <v>1.1198033472673481</v>
      </c>
      <c r="AO377" s="330"/>
      <c r="AP377" s="91">
        <v>254.78</v>
      </c>
      <c r="AQ377" s="91">
        <v>4171.12</v>
      </c>
      <c r="AR377" s="91">
        <v>0</v>
      </c>
      <c r="AS377" s="91">
        <v>11.27</v>
      </c>
      <c r="AT377" s="91" t="s">
        <v>188</v>
      </c>
      <c r="AU377" s="91">
        <v>56.37</v>
      </c>
      <c r="AV377" s="91">
        <v>183930.74</v>
      </c>
      <c r="AW377" s="91">
        <v>20.29</v>
      </c>
      <c r="AX377" s="91">
        <v>2405.7199999999998</v>
      </c>
      <c r="AY377" s="91">
        <v>69.89</v>
      </c>
      <c r="AZ377" s="91">
        <v>8306.17</v>
      </c>
      <c r="BA377" s="91">
        <v>0</v>
      </c>
      <c r="BB377" s="198">
        <v>38060.93</v>
      </c>
      <c r="BD377" s="43">
        <v>3.9338367785706123</v>
      </c>
      <c r="BE377" s="43">
        <v>3935.8059714715523</v>
      </c>
      <c r="BF377" s="43">
        <v>59.487343335133176</v>
      </c>
      <c r="BG377" s="43">
        <v>12.151970655806295</v>
      </c>
      <c r="BH377" s="43">
        <v>0.70309446830140043</v>
      </c>
      <c r="BI377" s="43">
        <v>1.000335453394283</v>
      </c>
      <c r="BJ377" s="43">
        <v>17.49443070757075</v>
      </c>
      <c r="BK377" s="43">
        <v>6.6642200411352697</v>
      </c>
      <c r="BL377" s="43">
        <v>9.2399319285230987</v>
      </c>
      <c r="BM377" s="43">
        <v>1.5859667689520287</v>
      </c>
      <c r="BN377" s="43">
        <v>4.9740134447703896</v>
      </c>
      <c r="BO377" s="43">
        <v>93.585983911970089</v>
      </c>
      <c r="BP377" s="43">
        <v>7.2562481866176194</v>
      </c>
      <c r="BQ377" s="43">
        <v>1.6088468673602458</v>
      </c>
      <c r="BR377" s="43">
        <v>0.50943501072915987</v>
      </c>
      <c r="BS377" s="43">
        <v>2.197787945199995E-2</v>
      </c>
      <c r="BT377" s="43">
        <v>8.2038030635883281</v>
      </c>
      <c r="BU377" s="43">
        <v>10.581166637408279</v>
      </c>
      <c r="BV377" s="43">
        <v>1.3841925198274854</v>
      </c>
      <c r="BW377" s="43">
        <v>4.6678600251531366</v>
      </c>
      <c r="BX377" s="43">
        <v>0.77264100828697913</v>
      </c>
      <c r="BY377" s="43">
        <v>0.15019295584809175</v>
      </c>
      <c r="BZ377" s="43">
        <v>0.67074307146661305</v>
      </c>
      <c r="CA377" s="43">
        <v>0.11509856761169796</v>
      </c>
      <c r="CB377" s="43">
        <v>0.73310085775262623</v>
      </c>
      <c r="CC377" s="43">
        <v>0.16792200917341185</v>
      </c>
      <c r="CD377" s="43">
        <v>0.55003998839637436</v>
      </c>
      <c r="CE377" s="43">
        <v>9.0152010128172838E-2</v>
      </c>
      <c r="CF377" s="43">
        <v>0.64579463997016584</v>
      </c>
      <c r="CG377" s="43">
        <v>0.10441241613759734</v>
      </c>
      <c r="CH377" s="43">
        <v>2.4906337599655144</v>
      </c>
      <c r="CI377" s="43">
        <v>0.57560033450450443</v>
      </c>
      <c r="CJ377" s="43">
        <v>0.70916499359267238</v>
      </c>
      <c r="CK377" s="43">
        <v>0.98136505889521652</v>
      </c>
    </row>
    <row r="378" spans="1:89" s="35" customFormat="1">
      <c r="A378" s="159"/>
      <c r="B378" s="159"/>
      <c r="C378" s="159"/>
      <c r="D378" s="159"/>
      <c r="E378" s="42"/>
      <c r="F378" s="332" t="s">
        <v>183</v>
      </c>
      <c r="G378" s="234">
        <f>IF(ISERROR(AVERAGE(G375:G377)), "DL", AVERAGE(G375:G377))</f>
        <v>8.0005322193030022</v>
      </c>
      <c r="H378" s="234">
        <f t="shared" ref="H378:AN378" si="318">IF(ISERROR(AVERAGE(H375:H377)), "DL", AVERAGE(H375:H377))</f>
        <v>2860.3203515055925</v>
      </c>
      <c r="I378" s="234">
        <f t="shared" si="318"/>
        <v>67.455205209726159</v>
      </c>
      <c r="J378" s="234">
        <f t="shared" si="318"/>
        <v>42.796904903611534</v>
      </c>
      <c r="K378" s="234">
        <f t="shared" si="318"/>
        <v>1.5324910339852467</v>
      </c>
      <c r="L378" s="234">
        <f t="shared" si="318"/>
        <v>3.7568273978011528</v>
      </c>
      <c r="M378" s="234">
        <f t="shared" si="318"/>
        <v>10.564081930535878</v>
      </c>
      <c r="N378" s="234" t="str">
        <f t="shared" si="318"/>
        <v>DL</v>
      </c>
      <c r="O378" s="234">
        <f t="shared" si="318"/>
        <v>12.649674247449335</v>
      </c>
      <c r="P378" s="234">
        <f t="shared" si="318"/>
        <v>2.655379743392372</v>
      </c>
      <c r="Q378" s="234">
        <f t="shared" si="318"/>
        <v>8.4300212560415684</v>
      </c>
      <c r="R378" s="234">
        <f t="shared" si="318"/>
        <v>77.625834261294912</v>
      </c>
      <c r="S378" s="234">
        <f t="shared" si="318"/>
        <v>6.5807108519492727</v>
      </c>
      <c r="T378" s="234">
        <f t="shared" si="318"/>
        <v>0.43626384479736996</v>
      </c>
      <c r="U378" s="234">
        <f t="shared" si="318"/>
        <v>0.12790730111129486</v>
      </c>
      <c r="V378" s="234">
        <f t="shared" si="318"/>
        <v>1.7184147109823342E-2</v>
      </c>
      <c r="W378" s="234">
        <f t="shared" si="318"/>
        <v>15.244758432407693</v>
      </c>
      <c r="X378" s="234">
        <f t="shared" si="318"/>
        <v>22.893162496285765</v>
      </c>
      <c r="Y378" s="234">
        <f t="shared" si="318"/>
        <v>2.9924642619688</v>
      </c>
      <c r="Z378" s="234">
        <f t="shared" si="318"/>
        <v>10.478374381374621</v>
      </c>
      <c r="AA378" s="234">
        <f t="shared" si="318"/>
        <v>1.7217379041857577</v>
      </c>
      <c r="AB378" s="234">
        <f t="shared" si="318"/>
        <v>0.34845783621719967</v>
      </c>
      <c r="AC378" s="234">
        <f t="shared" si="318"/>
        <v>1.445802318363774</v>
      </c>
      <c r="AD378" s="234">
        <f t="shared" si="318"/>
        <v>0.22354461243300375</v>
      </c>
      <c r="AE378" s="234">
        <f t="shared" si="318"/>
        <v>1.3987207043119103</v>
      </c>
      <c r="AF378" s="234">
        <f t="shared" si="318"/>
        <v>0.30538694851631737</v>
      </c>
      <c r="AG378" s="234">
        <f t="shared" si="318"/>
        <v>0.9575166752761638</v>
      </c>
      <c r="AH378" s="234">
        <f t="shared" si="318"/>
        <v>0.15039003381677807</v>
      </c>
      <c r="AI378" s="234">
        <f t="shared" si="318"/>
        <v>1.063929693362458</v>
      </c>
      <c r="AJ378" s="234">
        <f t="shared" si="318"/>
        <v>0.16528613314448007</v>
      </c>
      <c r="AK378" s="234">
        <f t="shared" si="318"/>
        <v>2.0527212744701604</v>
      </c>
      <c r="AL378" s="234">
        <f t="shared" si="318"/>
        <v>0.56200375226702215</v>
      </c>
      <c r="AM378" s="234">
        <f t="shared" si="318"/>
        <v>0.84640964301912247</v>
      </c>
      <c r="AN378" s="281">
        <f t="shared" si="318"/>
        <v>1.2665841876089674</v>
      </c>
      <c r="AO378" s="299"/>
      <c r="AP378" s="234">
        <f t="shared" ref="AP378:BB378" si="319">IF(ISERROR(AVERAGE(AP375:AP377)), "DL", AVERAGE(AP375:AP377))</f>
        <v>284.99666666666667</v>
      </c>
      <c r="AQ378" s="234">
        <f t="shared" si="319"/>
        <v>5642.916666666667</v>
      </c>
      <c r="AR378" s="234">
        <f t="shared" si="319"/>
        <v>0</v>
      </c>
      <c r="AS378" s="234">
        <f t="shared" si="319"/>
        <v>16.076666666666664</v>
      </c>
      <c r="AT378" s="234" t="str">
        <f t="shared" si="319"/>
        <v>DL</v>
      </c>
      <c r="AU378" s="234">
        <f t="shared" si="319"/>
        <v>91.163333333333341</v>
      </c>
      <c r="AV378" s="234">
        <f t="shared" si="319"/>
        <v>210497.63666666669</v>
      </c>
      <c r="AW378" s="234">
        <f t="shared" si="319"/>
        <v>21.626666666666665</v>
      </c>
      <c r="AX378" s="234">
        <f t="shared" si="319"/>
        <v>2762.0166666666664</v>
      </c>
      <c r="AY378" s="234">
        <f t="shared" si="319"/>
        <v>82.73</v>
      </c>
      <c r="AZ378" s="234">
        <f t="shared" si="319"/>
        <v>10128.233333333332</v>
      </c>
      <c r="BA378" s="234">
        <f t="shared" si="319"/>
        <v>0</v>
      </c>
      <c r="BB378" s="281">
        <f t="shared" si="319"/>
        <v>49433.26</v>
      </c>
      <c r="BD378" s="43">
        <v>4.8884517520486144</v>
      </c>
      <c r="BE378" s="43">
        <v>4822.169560153674</v>
      </c>
      <c r="BF378" s="43">
        <v>74.532825603344932</v>
      </c>
      <c r="BG378" s="43">
        <v>22.726050639295909</v>
      </c>
      <c r="BH378" s="43">
        <v>0.88405815906381202</v>
      </c>
      <c r="BI378" s="43">
        <v>6.1529310919312925</v>
      </c>
      <c r="BJ378" s="43">
        <v>19.906237543302957</v>
      </c>
      <c r="BK378" s="43">
        <v>9.1641454553602699</v>
      </c>
      <c r="BL378" s="43">
        <v>11.419409193408109</v>
      </c>
      <c r="BM378" s="43">
        <v>1.7516208529393325</v>
      </c>
      <c r="BN378" s="43">
        <v>6.594420387083753</v>
      </c>
      <c r="BO378" s="43">
        <v>122.91323114502426</v>
      </c>
      <c r="BP378" s="43">
        <v>9.2920552165839077</v>
      </c>
      <c r="BQ378" s="43">
        <v>3.2097538672449</v>
      </c>
      <c r="BR378" s="43">
        <v>0.78093700117982789</v>
      </c>
      <c r="BS378" s="43">
        <v>1.5669854263940085E-2</v>
      </c>
      <c r="BT378" s="43">
        <v>10.847704792141247</v>
      </c>
      <c r="BU378" s="43">
        <v>14.89789737888505</v>
      </c>
      <c r="BV378" s="43">
        <v>1.8384359194566546</v>
      </c>
      <c r="BW378" s="43">
        <v>6.1873809077228001</v>
      </c>
      <c r="BX378" s="43">
        <v>1.0213433334805624</v>
      </c>
      <c r="BY378" s="43">
        <v>0.18928564646622736</v>
      </c>
      <c r="BZ378" s="43">
        <v>0.92802265598599054</v>
      </c>
      <c r="CA378" s="43">
        <v>0.15304432219820582</v>
      </c>
      <c r="CB378" s="43">
        <v>0.9832022174739431</v>
      </c>
      <c r="CC378" s="43">
        <v>0.22583828704034298</v>
      </c>
      <c r="CD378" s="43">
        <v>0.72606351014919346</v>
      </c>
      <c r="CE378" s="43">
        <v>0.11747786811773135</v>
      </c>
      <c r="CF378" s="43">
        <v>0.83456958143353388</v>
      </c>
      <c r="CG378" s="43">
        <v>0.13337527704660221</v>
      </c>
      <c r="CH378" s="43">
        <v>3.2516993748523793</v>
      </c>
      <c r="CI378" s="43">
        <v>0.72018563863872642</v>
      </c>
      <c r="CJ378" s="43">
        <v>0.97561402922379481</v>
      </c>
      <c r="CK378" s="43">
        <v>1.2425868309551742</v>
      </c>
    </row>
    <row r="379" spans="1:89" s="35" customFormat="1">
      <c r="A379" s="159"/>
      <c r="B379" s="159"/>
      <c r="C379" s="159"/>
      <c r="D379" s="159"/>
      <c r="E379" s="42"/>
      <c r="F379" s="333" t="s">
        <v>184</v>
      </c>
      <c r="G379" s="43">
        <f>IF(ISERROR(STDEV(G375:G377)), "-", STDEV(G375:G377))</f>
        <v>1.909584550627881</v>
      </c>
      <c r="H379" s="43">
        <f t="shared" ref="H379:AN379" si="320">IF(ISERROR(STDEV(H375:H377)), "-", STDEV(H375:H377))</f>
        <v>450.65692410618436</v>
      </c>
      <c r="I379" s="43">
        <f t="shared" si="320"/>
        <v>18.359898196334051</v>
      </c>
      <c r="J379" s="43">
        <f t="shared" si="320"/>
        <v>12.181578978517498</v>
      </c>
      <c r="K379" s="43">
        <f t="shared" si="320"/>
        <v>0.44777301392732216</v>
      </c>
      <c r="L379" s="43">
        <f t="shared" si="320"/>
        <v>5.0160384636417854</v>
      </c>
      <c r="M379" s="43">
        <f t="shared" si="320"/>
        <v>2.7079272018582827</v>
      </c>
      <c r="N379" s="43" t="str">
        <f t="shared" si="320"/>
        <v>-</v>
      </c>
      <c r="O379" s="43">
        <f t="shared" si="320"/>
        <v>3.0321706497403822</v>
      </c>
      <c r="P379" s="43">
        <f t="shared" si="320"/>
        <v>0.48775514370514433</v>
      </c>
      <c r="Q379" s="43">
        <f t="shared" si="320"/>
        <v>0.9339592688781525</v>
      </c>
      <c r="R379" s="43">
        <f t="shared" si="320"/>
        <v>14.359306840887557</v>
      </c>
      <c r="S379" s="43">
        <f t="shared" si="320"/>
        <v>1.6086850049267345</v>
      </c>
      <c r="T379" s="43" t="str">
        <f t="shared" si="320"/>
        <v>-</v>
      </c>
      <c r="U379" s="43">
        <f t="shared" si="320"/>
        <v>0.11439580371526711</v>
      </c>
      <c r="V379" s="43">
        <f t="shared" si="320"/>
        <v>5.1637078626926448E-3</v>
      </c>
      <c r="W379" s="43">
        <f t="shared" si="320"/>
        <v>2.1512833668021254</v>
      </c>
      <c r="X379" s="43">
        <f t="shared" si="320"/>
        <v>2.8431069797127848</v>
      </c>
      <c r="Y379" s="43">
        <f t="shared" si="320"/>
        <v>0.38614068201256174</v>
      </c>
      <c r="Z379" s="43">
        <f t="shared" si="320"/>
        <v>1.3717839300228796</v>
      </c>
      <c r="AA379" s="43">
        <f t="shared" si="320"/>
        <v>0.24211100676644651</v>
      </c>
      <c r="AB379" s="43">
        <f t="shared" si="320"/>
        <v>5.6160830398734846E-2</v>
      </c>
      <c r="AC379" s="43">
        <f t="shared" si="320"/>
        <v>0.16679493183838792</v>
      </c>
      <c r="AD379" s="43">
        <f t="shared" si="320"/>
        <v>2.6701235878532553E-2</v>
      </c>
      <c r="AE379" s="43">
        <f t="shared" si="320"/>
        <v>0.16310633943696487</v>
      </c>
      <c r="AF379" s="43">
        <f t="shared" si="320"/>
        <v>3.5830623582330745E-2</v>
      </c>
      <c r="AG379" s="43">
        <f t="shared" si="320"/>
        <v>0.11329623934081375</v>
      </c>
      <c r="AH379" s="43">
        <f t="shared" si="320"/>
        <v>1.6840176145351726E-2</v>
      </c>
      <c r="AI379" s="43">
        <f t="shared" si="320"/>
        <v>0.12594993517804301</v>
      </c>
      <c r="AJ379" s="43">
        <f t="shared" si="320"/>
        <v>2.0785870724214183E-2</v>
      </c>
      <c r="AK379" s="43">
        <f t="shared" si="320"/>
        <v>0.45654022496729291</v>
      </c>
      <c r="AL379" s="43">
        <f t="shared" si="320"/>
        <v>7.9524952199618887E-2</v>
      </c>
      <c r="AM379" s="43">
        <f t="shared" si="320"/>
        <v>0.48567760721822684</v>
      </c>
      <c r="AN379" s="174">
        <f t="shared" si="320"/>
        <v>0.16899508571921534</v>
      </c>
      <c r="AO379" s="300"/>
      <c r="AP379" s="43">
        <f t="shared" ref="AP379:BB379" si="321">IF(ISERROR(STDEV(AP375:AP377)), "-", STDEV(AP375:AP377))</f>
        <v>37.068992882641886</v>
      </c>
      <c r="AQ379" s="43">
        <f t="shared" si="321"/>
        <v>1713.4882398876653</v>
      </c>
      <c r="AR379" s="43">
        <f t="shared" si="321"/>
        <v>0</v>
      </c>
      <c r="AS379" s="43">
        <f t="shared" si="321"/>
        <v>4.6624063886938707</v>
      </c>
      <c r="AT379" s="43" t="str">
        <f t="shared" si="321"/>
        <v>-</v>
      </c>
      <c r="AU379" s="43">
        <f t="shared" si="321"/>
        <v>33.627918956327498</v>
      </c>
      <c r="AV379" s="43">
        <f t="shared" si="321"/>
        <v>30731.442457132282</v>
      </c>
      <c r="AW379" s="43">
        <f t="shared" si="321"/>
        <v>1.6854178512562794</v>
      </c>
      <c r="AX379" s="43">
        <f t="shared" si="321"/>
        <v>430.31557052160213</v>
      </c>
      <c r="AY379" s="43">
        <f t="shared" si="321"/>
        <v>13.044600415497573</v>
      </c>
      <c r="AZ379" s="43">
        <f t="shared" si="321"/>
        <v>2086.7141972568625</v>
      </c>
      <c r="BA379" s="43">
        <f t="shared" si="321"/>
        <v>0</v>
      </c>
      <c r="BB379" s="174">
        <f t="shared" si="321"/>
        <v>12988.839267898416</v>
      </c>
    </row>
    <row r="380" spans="1:89" s="35" customFormat="1">
      <c r="A380" s="159"/>
      <c r="B380" s="159"/>
      <c r="C380" s="159"/>
      <c r="D380" s="159"/>
      <c r="E380" s="42"/>
      <c r="F380" s="333" t="s">
        <v>186</v>
      </c>
      <c r="G380" s="43">
        <f>IF(ISERROR(G379/SQRT(2)), "-", G379/SQRT(2))</f>
        <v>1.3502801849980406</v>
      </c>
      <c r="H380" s="43">
        <f t="shared" ref="H380:AN380" si="322">IF(ISERROR(H379/SQRT(2)), "-", H379/SQRT(2))</f>
        <v>318.66256702415421</v>
      </c>
      <c r="I380" s="43">
        <f t="shared" si="322"/>
        <v>12.982408516522469</v>
      </c>
      <c r="J380" s="43">
        <f t="shared" si="322"/>
        <v>8.6136771012692197</v>
      </c>
      <c r="K380" s="43">
        <f t="shared" si="322"/>
        <v>0.31662333458034786</v>
      </c>
      <c r="L380" s="43">
        <f t="shared" si="322"/>
        <v>3.5468748123336575</v>
      </c>
      <c r="M380" s="43">
        <f t="shared" si="322"/>
        <v>1.9147936873935045</v>
      </c>
      <c r="N380" s="43" t="str">
        <f t="shared" si="322"/>
        <v>-</v>
      </c>
      <c r="O380" s="43">
        <f t="shared" si="322"/>
        <v>2.1440684281462441</v>
      </c>
      <c r="P380" s="43">
        <f t="shared" si="322"/>
        <v>0.34489496967252653</v>
      </c>
      <c r="Q380" s="43">
        <f t="shared" si="322"/>
        <v>0.6604089323757717</v>
      </c>
      <c r="R380" s="43">
        <f t="shared" si="322"/>
        <v>10.153563240329973</v>
      </c>
      <c r="S380" s="43">
        <f t="shared" si="322"/>
        <v>1.1375120757768085</v>
      </c>
      <c r="T380" s="43" t="str">
        <f t="shared" si="322"/>
        <v>-</v>
      </c>
      <c r="U380" s="43">
        <f t="shared" si="322"/>
        <v>8.0890048546350624E-2</v>
      </c>
      <c r="V380" s="43">
        <f t="shared" si="322"/>
        <v>3.6512928457762628E-3</v>
      </c>
      <c r="W380" s="43">
        <f t="shared" si="322"/>
        <v>1.5211870569196095</v>
      </c>
      <c r="X380" s="43">
        <f t="shared" si="322"/>
        <v>2.0103802249937139</v>
      </c>
      <c r="Y380" s="43">
        <f t="shared" si="322"/>
        <v>0.27304269474308068</v>
      </c>
      <c r="Z380" s="43">
        <f t="shared" si="322"/>
        <v>0.96999771924191047</v>
      </c>
      <c r="AA380" s="43">
        <f t="shared" si="322"/>
        <v>0.17119833468445642</v>
      </c>
      <c r="AB380" s="43">
        <f t="shared" si="322"/>
        <v>3.9711704012013002E-2</v>
      </c>
      <c r="AC380" s="43">
        <f t="shared" si="322"/>
        <v>0.11794182737047207</v>
      </c>
      <c r="AD380" s="43">
        <f t="shared" si="322"/>
        <v>1.8880624955771908E-2</v>
      </c>
      <c r="AE380" s="43">
        <f t="shared" si="322"/>
        <v>0.11533359867039265</v>
      </c>
      <c r="AF380" s="43">
        <f t="shared" si="322"/>
        <v>2.5336076909208693E-2</v>
      </c>
      <c r="AG380" s="43">
        <f t="shared" si="322"/>
        <v>8.01125391208235E-2</v>
      </c>
      <c r="AH380" s="43">
        <f t="shared" si="322"/>
        <v>1.1907802748754139E-2</v>
      </c>
      <c r="AI380" s="43">
        <f t="shared" si="322"/>
        <v>8.9060053254400293E-2</v>
      </c>
      <c r="AJ380" s="43">
        <f t="shared" si="322"/>
        <v>1.4697830141958782E-2</v>
      </c>
      <c r="AK380" s="43">
        <f t="shared" si="322"/>
        <v>0.32282268895880473</v>
      </c>
      <c r="AL380" s="43">
        <f t="shared" si="322"/>
        <v>5.6232632973886559E-2</v>
      </c>
      <c r="AM380" s="43">
        <f t="shared" si="322"/>
        <v>0.34342592953446466</v>
      </c>
      <c r="AN380" s="174">
        <f t="shared" si="322"/>
        <v>0.11949757109925904</v>
      </c>
      <c r="AO380" s="300"/>
      <c r="AP380" s="43">
        <f t="shared" ref="AP380:BB380" si="323">IF(ISERROR(AP379/SQRT(2)), "-", AP379/SQRT(2))</f>
        <v>26.211736239071943</v>
      </c>
      <c r="AQ380" s="43">
        <f t="shared" si="323"/>
        <v>1211.6191539079696</v>
      </c>
      <c r="AR380" s="43">
        <f t="shared" si="323"/>
        <v>0</v>
      </c>
      <c r="AS380" s="43">
        <f t="shared" si="323"/>
        <v>3.296819174092918</v>
      </c>
      <c r="AT380" s="43" t="str">
        <f t="shared" si="323"/>
        <v>-</v>
      </c>
      <c r="AU380" s="43">
        <f t="shared" si="323"/>
        <v>23.778529531210822</v>
      </c>
      <c r="AV380" s="43">
        <f t="shared" si="323"/>
        <v>21730.411357082412</v>
      </c>
      <c r="AW380" s="43">
        <f t="shared" si="323"/>
        <v>1.1917703917561751</v>
      </c>
      <c r="AX380" s="43">
        <f t="shared" si="323"/>
        <v>304.27905796598287</v>
      </c>
      <c r="AY380" s="43">
        <f t="shared" si="323"/>
        <v>9.2239254116671887</v>
      </c>
      <c r="AZ380" s="43">
        <f t="shared" si="323"/>
        <v>1475.5297592785703</v>
      </c>
      <c r="BA380" s="43">
        <f t="shared" si="323"/>
        <v>0</v>
      </c>
      <c r="BB380" s="174">
        <f t="shared" si="323"/>
        <v>9184.4963260730819</v>
      </c>
    </row>
    <row r="381" spans="1:89" s="35" customFormat="1">
      <c r="A381" s="159"/>
      <c r="B381" s="159"/>
      <c r="C381" s="159"/>
      <c r="D381" s="159"/>
      <c r="E381" s="42"/>
      <c r="F381" s="328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  <c r="AA381" s="43"/>
      <c r="AB381" s="43"/>
      <c r="AC381" s="43"/>
      <c r="AD381" s="43"/>
      <c r="AE381" s="43"/>
      <c r="AF381" s="43"/>
      <c r="AG381" s="43"/>
      <c r="AH381" s="43"/>
      <c r="AI381" s="43"/>
      <c r="AJ381" s="43"/>
      <c r="AK381" s="43"/>
      <c r="AL381" s="43"/>
      <c r="AM381" s="43"/>
      <c r="AN381" s="174"/>
      <c r="AO381" s="298"/>
      <c r="AP381" s="43"/>
      <c r="AQ381" s="43"/>
      <c r="AR381" s="43"/>
      <c r="AS381" s="43"/>
      <c r="AT381" s="43"/>
      <c r="AU381" s="43"/>
      <c r="AV381" s="43"/>
      <c r="AW381" s="43"/>
      <c r="AX381" s="43"/>
      <c r="AY381" s="43"/>
      <c r="AZ381" s="43"/>
      <c r="BA381" s="43"/>
      <c r="BB381" s="174"/>
      <c r="BD381" s="43">
        <v>15.318423213854654</v>
      </c>
      <c r="BE381" s="43">
        <v>4874.2164503327413</v>
      </c>
      <c r="BF381" s="43">
        <v>131.30773414591701</v>
      </c>
      <c r="BG381" s="43">
        <v>91.443634569348063</v>
      </c>
      <c r="BH381" s="43">
        <v>3.8631404962769946</v>
      </c>
      <c r="BI381" s="43">
        <v>12.796412491247088</v>
      </c>
      <c r="BJ381" s="43">
        <v>25.727613089856142</v>
      </c>
      <c r="BK381" s="43">
        <v>23.153951421381645</v>
      </c>
      <c r="BL381" s="43">
        <v>28.439929700868454</v>
      </c>
      <c r="BM381" s="43">
        <v>6.3339230213688236</v>
      </c>
      <c r="BN381" s="43">
        <v>18.959282435428069</v>
      </c>
      <c r="BO381" s="43">
        <v>127.26781046229704</v>
      </c>
      <c r="BP381" s="43">
        <v>15.699776467927515</v>
      </c>
      <c r="BQ381" s="43">
        <v>2.8684989033984745</v>
      </c>
      <c r="BR381" s="43">
        <v>0.47572282195835497</v>
      </c>
      <c r="BS381" s="43">
        <v>3.4308748483112481E-2</v>
      </c>
      <c r="BT381" s="43">
        <v>39.863165900036925</v>
      </c>
      <c r="BU381" s="43">
        <v>71.06414680309318</v>
      </c>
      <c r="BV381" s="43">
        <v>8.2821236998161361</v>
      </c>
      <c r="BW381" s="43">
        <v>29.474472113799735</v>
      </c>
      <c r="BX381" s="43">
        <v>5.2311956665834183</v>
      </c>
      <c r="BY381" s="43">
        <v>1.0614401963267646</v>
      </c>
      <c r="BZ381" s="43">
        <v>4.4147268812977902</v>
      </c>
      <c r="CA381" s="43">
        <v>0.63920639969814719</v>
      </c>
      <c r="CB381" s="43">
        <v>3.5389302016100013</v>
      </c>
      <c r="CC381" s="43">
        <v>0.72895703224931852</v>
      </c>
      <c r="CD381" s="43">
        <v>2.1342401057354539</v>
      </c>
      <c r="CE381" s="43">
        <v>0.32826857281577065</v>
      </c>
      <c r="CF381" s="43">
        <v>2.2298433251535141</v>
      </c>
      <c r="CG381" s="43">
        <v>0.33738620407931241</v>
      </c>
      <c r="CH381" s="43">
        <v>3.692014965939737</v>
      </c>
      <c r="CI381" s="43">
        <v>1.0373873298284817</v>
      </c>
      <c r="CJ381" s="43">
        <v>1.9920164255317108</v>
      </c>
      <c r="CK381" s="43">
        <v>2.943297543289717</v>
      </c>
    </row>
    <row r="382" spans="1:89" s="35" customFormat="1">
      <c r="A382" s="159" t="s">
        <v>279</v>
      </c>
      <c r="B382" s="159">
        <v>4</v>
      </c>
      <c r="C382" s="159">
        <v>1</v>
      </c>
      <c r="D382" s="159">
        <v>6</v>
      </c>
      <c r="E382" s="42" t="s">
        <v>425</v>
      </c>
      <c r="F382" s="328" t="s">
        <v>438</v>
      </c>
      <c r="G382" s="43">
        <v>8.8252025721171439</v>
      </c>
      <c r="H382" s="43">
        <v>2884.2513841534233</v>
      </c>
      <c r="I382" s="43">
        <v>74.573655065424788</v>
      </c>
      <c r="J382" s="43">
        <v>47.792029201851058</v>
      </c>
      <c r="K382" s="43">
        <v>3.159494828422059</v>
      </c>
      <c r="L382" s="43">
        <v>8.7235615422188069</v>
      </c>
      <c r="M382" s="43">
        <v>19.901146919662388</v>
      </c>
      <c r="N382" s="43">
        <v>12.764842005510879</v>
      </c>
      <c r="O382" s="43">
        <v>16.317895777837851</v>
      </c>
      <c r="P382" s="43">
        <v>3.6878914409694739</v>
      </c>
      <c r="Q382" s="43">
        <v>11.908610468453663</v>
      </c>
      <c r="R382" s="43">
        <v>66.343513136999462</v>
      </c>
      <c r="S382" s="43">
        <v>8.1786188060715528</v>
      </c>
      <c r="T382" s="43">
        <v>1.2992423532085071</v>
      </c>
      <c r="U382" s="43">
        <v>0.19629409349164381</v>
      </c>
      <c r="V382" s="43">
        <v>1.6455348183771805E-2</v>
      </c>
      <c r="W382" s="43">
        <v>24.001322428826104</v>
      </c>
      <c r="X382" s="43">
        <v>37.323449452415836</v>
      </c>
      <c r="Y382" s="43">
        <v>4.6247228957370359</v>
      </c>
      <c r="Z382" s="43">
        <v>16.095336861768153</v>
      </c>
      <c r="AA382" s="43">
        <v>2.6675313891883055</v>
      </c>
      <c r="AB382" s="43">
        <v>0.54734598899453135</v>
      </c>
      <c r="AC382" s="43">
        <v>2.2496694677590376</v>
      </c>
      <c r="AD382" s="43">
        <v>0.33491701883546471</v>
      </c>
      <c r="AE382" s="43">
        <v>2.0016987295563107</v>
      </c>
      <c r="AF382" s="43">
        <v>0.42800038598389756</v>
      </c>
      <c r="AG382" s="43">
        <v>1.3201929808127066</v>
      </c>
      <c r="AH382" s="43">
        <v>0.20524854401353684</v>
      </c>
      <c r="AI382" s="43">
        <v>1.4216915230669043</v>
      </c>
      <c r="AJ382" s="43">
        <v>0.21935850537211907</v>
      </c>
      <c r="AK382" s="43">
        <v>1.8303127870945031</v>
      </c>
      <c r="AL382" s="43">
        <v>0.64831878304547585</v>
      </c>
      <c r="AM382" s="43">
        <v>0.95572952194006799</v>
      </c>
      <c r="AN382" s="43">
        <v>1.7605916198655536</v>
      </c>
      <c r="AO382" s="298"/>
      <c r="AP382" s="43">
        <v>272.35000000000002</v>
      </c>
      <c r="AQ382" s="43">
        <v>6318.09</v>
      </c>
      <c r="AR382" s="43">
        <v>0</v>
      </c>
      <c r="AS382" s="43">
        <v>24.76</v>
      </c>
      <c r="AT382" s="43" t="s">
        <v>188</v>
      </c>
      <c r="AU382" s="43">
        <v>128.30000000000001</v>
      </c>
      <c r="AV382" s="43">
        <v>181997.86</v>
      </c>
      <c r="AW382" s="43">
        <v>29.26</v>
      </c>
      <c r="AX382" s="43">
        <v>2039.25</v>
      </c>
      <c r="AY382" s="43">
        <v>87.78</v>
      </c>
      <c r="AZ382" s="43">
        <v>15524</v>
      </c>
      <c r="BA382" s="43">
        <v>0</v>
      </c>
      <c r="BB382" s="174">
        <v>42966.15</v>
      </c>
      <c r="BD382" s="43">
        <v>12.081236999811791</v>
      </c>
      <c r="BE382" s="43">
        <v>3862.9081638230159</v>
      </c>
      <c r="BF382" s="43">
        <v>102.41781919228953</v>
      </c>
      <c r="BG382" s="43">
        <v>66.211954316672546</v>
      </c>
      <c r="BH382" s="43">
        <v>3.0528365745124906</v>
      </c>
      <c r="BI382" s="43">
        <v>7.8687417640794015</v>
      </c>
      <c r="BJ382" s="43">
        <v>22.881636511582766</v>
      </c>
      <c r="BK382" s="43">
        <v>18.429886036439331</v>
      </c>
      <c r="BL382" s="43">
        <v>22.838499323455455</v>
      </c>
      <c r="BM382" s="43">
        <v>5.3573467612742594</v>
      </c>
      <c r="BN382" s="43">
        <v>15.042034049432715</v>
      </c>
      <c r="BO382" s="43">
        <v>101.6811838868008</v>
      </c>
      <c r="BP382" s="43">
        <v>12.855889709956619</v>
      </c>
      <c r="BQ382" s="43">
        <v>1.8017998101360415</v>
      </c>
      <c r="BR382" s="43">
        <v>0.44540846402990886</v>
      </c>
      <c r="BS382" s="43">
        <v>3.0858256190616287E-2</v>
      </c>
      <c r="BT382" s="43">
        <v>32.272362157154177</v>
      </c>
      <c r="BU382" s="43">
        <v>56.034649197238146</v>
      </c>
      <c r="BV382" s="43">
        <v>6.7636499886604948</v>
      </c>
      <c r="BW382" s="43">
        <v>24.043411575905068</v>
      </c>
      <c r="BX382" s="43">
        <v>4.2056358729053533</v>
      </c>
      <c r="BY382" s="43">
        <v>0.87656709344733497</v>
      </c>
      <c r="BZ382" s="43">
        <v>3.5341295994348214</v>
      </c>
      <c r="CA382" s="43">
        <v>0.50711512531249203</v>
      </c>
      <c r="CB382" s="43">
        <v>2.8619103083401103</v>
      </c>
      <c r="CC382" s="43">
        <v>0.58485673288405748</v>
      </c>
      <c r="CD382" s="43">
        <v>1.730308589205126</v>
      </c>
      <c r="CE382" s="43">
        <v>0.26158676345334897</v>
      </c>
      <c r="CF382" s="43">
        <v>1.7803882134745521</v>
      </c>
      <c r="CG382" s="43">
        <v>0.26940740251901796</v>
      </c>
      <c r="CH382" s="43">
        <v>3.0895239544086346</v>
      </c>
      <c r="CI382" s="43">
        <v>0.8680095812197538</v>
      </c>
      <c r="CJ382" s="43">
        <v>1.4656592036585845</v>
      </c>
      <c r="CK382" s="43">
        <v>2.3746575890586694</v>
      </c>
    </row>
    <row r="383" spans="1:89" s="35" customFormat="1">
      <c r="A383" s="159" t="s">
        <v>279</v>
      </c>
      <c r="B383" s="159">
        <v>4</v>
      </c>
      <c r="C383" s="159">
        <v>2</v>
      </c>
      <c r="D383" s="159">
        <v>6</v>
      </c>
      <c r="E383" s="42" t="s">
        <v>425</v>
      </c>
      <c r="F383" s="328" t="s">
        <v>439</v>
      </c>
      <c r="G383" s="43">
        <v>9.1635951814851158</v>
      </c>
      <c r="H383" s="43">
        <v>2963.9532927242335</v>
      </c>
      <c r="I383" s="43">
        <v>78.908580458108545</v>
      </c>
      <c r="J383" s="43">
        <v>49.454883052395807</v>
      </c>
      <c r="K383" s="43">
        <v>3.3267468622959413</v>
      </c>
      <c r="L383" s="43">
        <v>5.336945271873013</v>
      </c>
      <c r="M383" s="43">
        <v>17.379629967817625</v>
      </c>
      <c r="N383" s="43">
        <v>12.811044551727257</v>
      </c>
      <c r="O383" s="43">
        <v>17.326171456193723</v>
      </c>
      <c r="P383" s="43">
        <v>3.8315254962985219</v>
      </c>
      <c r="Q383" s="43">
        <v>12.248148703722917</v>
      </c>
      <c r="R383" s="43">
        <v>71.441047588372669</v>
      </c>
      <c r="S383" s="43">
        <v>8.6124553235831076</v>
      </c>
      <c r="T383" s="43">
        <v>1.4491463719840176</v>
      </c>
      <c r="U383" s="43">
        <v>0.46473912223718911</v>
      </c>
      <c r="V383" s="43">
        <v>2.3904549880615564E-2</v>
      </c>
      <c r="W383" s="43">
        <v>24.937739801581671</v>
      </c>
      <c r="X383" s="43">
        <v>38.25191419361758</v>
      </c>
      <c r="Y383" s="43">
        <v>4.7432574846705844</v>
      </c>
      <c r="Z383" s="43">
        <v>16.665469673288257</v>
      </c>
      <c r="AA383" s="43">
        <v>2.7269029191399934</v>
      </c>
      <c r="AB383" s="43">
        <v>0.55566697204353654</v>
      </c>
      <c r="AC383" s="43">
        <v>2.3298459432739866</v>
      </c>
      <c r="AD383" s="43">
        <v>0.34495614599035851</v>
      </c>
      <c r="AE383" s="43">
        <v>2.0718273913882213</v>
      </c>
      <c r="AF383" s="43">
        <v>0.44444686635861463</v>
      </c>
      <c r="AG383" s="43">
        <v>1.4012064360446455</v>
      </c>
      <c r="AH383" s="43">
        <v>0.21398561553375423</v>
      </c>
      <c r="AI383" s="43">
        <v>1.4660996001285711</v>
      </c>
      <c r="AJ383" s="43">
        <v>0.22850424643995418</v>
      </c>
      <c r="AK383" s="43">
        <v>1.9515097675712925</v>
      </c>
      <c r="AL383" s="43">
        <v>0.74411283023892982</v>
      </c>
      <c r="AM383" s="43">
        <v>1.0613110956590439</v>
      </c>
      <c r="AN383" s="43">
        <v>1.8458375585972082</v>
      </c>
      <c r="AO383" s="298"/>
      <c r="AP383" s="43">
        <v>310.95</v>
      </c>
      <c r="AQ383" s="43">
        <v>7380.99</v>
      </c>
      <c r="AR383" s="43">
        <v>0</v>
      </c>
      <c r="AS383" s="43">
        <v>28.06</v>
      </c>
      <c r="AT383" s="43" t="s">
        <v>188</v>
      </c>
      <c r="AU383" s="43">
        <v>128.59</v>
      </c>
      <c r="AV383" s="43">
        <v>213118.2</v>
      </c>
      <c r="AW383" s="43">
        <v>35.07</v>
      </c>
      <c r="AX383" s="43">
        <v>2314.6</v>
      </c>
      <c r="AY383" s="43">
        <v>109.88</v>
      </c>
      <c r="AZ383" s="43">
        <v>23681.360000000001</v>
      </c>
      <c r="BA383" s="43">
        <v>0</v>
      </c>
      <c r="BB383" s="174">
        <v>52012.95</v>
      </c>
      <c r="BD383" s="43">
        <v>7.3030151313720584</v>
      </c>
      <c r="BE383" s="43">
        <v>2524.3248577202085</v>
      </c>
      <c r="BF383" s="43">
        <v>53.273947898151157</v>
      </c>
      <c r="BG383" s="43">
        <v>30.979592820431094</v>
      </c>
      <c r="BH383" s="43">
        <v>1.7532327128887413</v>
      </c>
      <c r="BI383" s="43" t="s">
        <v>188</v>
      </c>
      <c r="BJ383" s="43">
        <v>6.9453500254913534</v>
      </c>
      <c r="BK383" s="43">
        <v>11.194060509766015</v>
      </c>
      <c r="BL383" s="43">
        <v>12.982141511284878</v>
      </c>
      <c r="BM383" s="43">
        <v>3.2699124836434148</v>
      </c>
      <c r="BN383" s="43">
        <v>9.9839466001003032</v>
      </c>
      <c r="BO383" s="43">
        <v>59.319406547747249</v>
      </c>
      <c r="BP383" s="43">
        <v>7.3594967674417635</v>
      </c>
      <c r="BQ383" s="43">
        <v>4.2860216067380941E-2</v>
      </c>
      <c r="BR383" s="43">
        <v>0.25650608466651198</v>
      </c>
      <c r="BS383" s="43">
        <v>1.0725835646698188E-2</v>
      </c>
      <c r="BT383" s="43">
        <v>20.763104814225674</v>
      </c>
      <c r="BU383" s="43">
        <v>34.670214367838319</v>
      </c>
      <c r="BV383" s="43">
        <v>4.3584752727875795</v>
      </c>
      <c r="BW383" s="43">
        <v>15.634970096489255</v>
      </c>
      <c r="BX383" s="43">
        <v>2.714409771859339</v>
      </c>
      <c r="BY383" s="43">
        <v>0.56694164107455536</v>
      </c>
      <c r="BZ383" s="43">
        <v>2.2643237161755061</v>
      </c>
      <c r="CA383" s="43">
        <v>0.34254694224395094</v>
      </c>
      <c r="CB383" s="43">
        <v>1.9065072263615963</v>
      </c>
      <c r="CC383" s="43">
        <v>0.40196879505028082</v>
      </c>
      <c r="CD383" s="43">
        <v>1.1804691040359663</v>
      </c>
      <c r="CE383" s="43">
        <v>0.178820483592223</v>
      </c>
      <c r="CF383" s="43">
        <v>1.2125592458642562</v>
      </c>
      <c r="CG383" s="43">
        <v>0.18449767148922513</v>
      </c>
      <c r="CH383" s="43">
        <v>1.7255518198370505</v>
      </c>
      <c r="CI383" s="43">
        <v>0.49984558797509776</v>
      </c>
      <c r="CJ383" s="43">
        <v>0.82085575079545392</v>
      </c>
      <c r="CK383" s="43">
        <v>1.6059737323382868</v>
      </c>
    </row>
    <row r="384" spans="1:89" s="81" customFormat="1">
      <c r="A384" s="195" t="s">
        <v>279</v>
      </c>
      <c r="B384" s="195">
        <v>4</v>
      </c>
      <c r="C384" s="195">
        <v>3</v>
      </c>
      <c r="D384" s="195">
        <v>6</v>
      </c>
      <c r="E384" s="83" t="s">
        <v>425</v>
      </c>
      <c r="F384" s="329" t="s">
        <v>440</v>
      </c>
      <c r="G384" s="43">
        <v>8.899905208615845</v>
      </c>
      <c r="H384" s="43">
        <v>2948.3335372767274</v>
      </c>
      <c r="I384" s="43">
        <v>75.829019573441528</v>
      </c>
      <c r="J384" s="43">
        <v>51.290092578824307</v>
      </c>
      <c r="K384" s="43">
        <v>3.0824886820105699</v>
      </c>
      <c r="L384" s="43">
        <v>11.811035556288989</v>
      </c>
      <c r="M384" s="43">
        <v>12.917574716883799</v>
      </c>
      <c r="N384" s="43">
        <v>10.146354125995758</v>
      </c>
      <c r="O384" s="43">
        <v>16.472237353548248</v>
      </c>
      <c r="P384" s="43">
        <v>3.8496018460346058</v>
      </c>
      <c r="Q384" s="43">
        <v>12.506218947355087</v>
      </c>
      <c r="R384" s="43">
        <v>58.741967311170391</v>
      </c>
      <c r="S384" s="43">
        <v>7.1930412235118215</v>
      </c>
      <c r="T384" s="43">
        <v>2.0446663750138612</v>
      </c>
      <c r="U384" s="43">
        <v>0.5235321119852534</v>
      </c>
      <c r="V384" s="43">
        <v>1.3856569972824266E-2</v>
      </c>
      <c r="W384" s="43">
        <v>25.124778639701905</v>
      </c>
      <c r="X384" s="43">
        <v>38.942850333671046</v>
      </c>
      <c r="Y384" s="43">
        <v>4.8137193467655699</v>
      </c>
      <c r="Z384" s="43">
        <v>16.897331300918669</v>
      </c>
      <c r="AA384" s="43">
        <v>2.7790920609205978</v>
      </c>
      <c r="AB384" s="43">
        <v>0.55772515084393015</v>
      </c>
      <c r="AC384" s="43">
        <v>2.3349129055598707</v>
      </c>
      <c r="AD384" s="43">
        <v>0.34732908569460791</v>
      </c>
      <c r="AE384" s="43">
        <v>2.1178662223543294</v>
      </c>
      <c r="AF384" s="43">
        <v>0.44828093532333813</v>
      </c>
      <c r="AG384" s="43">
        <v>1.3949560780593537</v>
      </c>
      <c r="AH384" s="43">
        <v>0.21826631533433191</v>
      </c>
      <c r="AI384" s="43">
        <v>1.5118657093256616</v>
      </c>
      <c r="AJ384" s="43">
        <v>0.23255350833272473</v>
      </c>
      <c r="AK384" s="43">
        <v>1.5581921398677241</v>
      </c>
      <c r="AL384" s="43">
        <v>0.64864291769093807</v>
      </c>
      <c r="AM384" s="43">
        <v>1.1985304465878284</v>
      </c>
      <c r="AN384" s="43">
        <v>1.8695704495538978</v>
      </c>
      <c r="AO384" s="331"/>
      <c r="AP384" s="91">
        <v>285.87</v>
      </c>
      <c r="AQ384" s="91">
        <v>6527.28</v>
      </c>
      <c r="AR384" s="91">
        <v>0</v>
      </c>
      <c r="AS384" s="91">
        <v>25.08</v>
      </c>
      <c r="AT384" s="91" t="s">
        <v>188</v>
      </c>
      <c r="AU384" s="91">
        <v>77.739999999999995</v>
      </c>
      <c r="AV384" s="91">
        <v>188162.84</v>
      </c>
      <c r="AW384" s="91">
        <v>32.6</v>
      </c>
      <c r="AX384" s="91">
        <v>2161.5500000000002</v>
      </c>
      <c r="AY384" s="91">
        <v>80.239999999999995</v>
      </c>
      <c r="AZ384" s="91">
        <v>15379.12</v>
      </c>
      <c r="BA384" s="91">
        <v>0</v>
      </c>
      <c r="BB384" s="198">
        <v>44397.07</v>
      </c>
    </row>
    <row r="385" spans="1:89" s="35" customFormat="1">
      <c r="A385" s="159"/>
      <c r="B385" s="159"/>
      <c r="C385" s="159"/>
      <c r="D385" s="159"/>
      <c r="E385" s="42"/>
      <c r="F385" s="332" t="s">
        <v>183</v>
      </c>
      <c r="G385" s="234">
        <f t="shared" ref="G385:AN385" si="324">IF(ISERROR(AVERAGE(G382:G384)), "DL", AVERAGE(G382:G384))</f>
        <v>8.9629009874060355</v>
      </c>
      <c r="H385" s="234">
        <f t="shared" si="324"/>
        <v>2932.1794047181279</v>
      </c>
      <c r="I385" s="234">
        <f t="shared" si="324"/>
        <v>76.437085032324958</v>
      </c>
      <c r="J385" s="234">
        <f t="shared" si="324"/>
        <v>49.512334944357058</v>
      </c>
      <c r="K385" s="234">
        <f t="shared" si="324"/>
        <v>3.1895767909095234</v>
      </c>
      <c r="L385" s="234">
        <f t="shared" si="324"/>
        <v>8.6238474567936034</v>
      </c>
      <c r="M385" s="234">
        <f t="shared" si="324"/>
        <v>16.73278386812127</v>
      </c>
      <c r="N385" s="234">
        <f t="shared" si="324"/>
        <v>11.907413561077965</v>
      </c>
      <c r="O385" s="234">
        <f t="shared" si="324"/>
        <v>16.705434862526605</v>
      </c>
      <c r="P385" s="234">
        <f t="shared" si="324"/>
        <v>3.7896729277675338</v>
      </c>
      <c r="Q385" s="234">
        <f t="shared" si="324"/>
        <v>12.220992706510556</v>
      </c>
      <c r="R385" s="234">
        <f t="shared" si="324"/>
        <v>65.5088426788475</v>
      </c>
      <c r="S385" s="234">
        <f t="shared" si="324"/>
        <v>7.9947051177221597</v>
      </c>
      <c r="T385" s="234">
        <f t="shared" si="324"/>
        <v>1.5976850334021286</v>
      </c>
      <c r="U385" s="234">
        <f t="shared" si="324"/>
        <v>0.39485510923802875</v>
      </c>
      <c r="V385" s="234">
        <f t="shared" si="324"/>
        <v>1.8072156012403879E-2</v>
      </c>
      <c r="W385" s="234">
        <f t="shared" si="324"/>
        <v>24.687946956703225</v>
      </c>
      <c r="X385" s="234">
        <f t="shared" si="324"/>
        <v>38.172737993234826</v>
      </c>
      <c r="Y385" s="234">
        <f t="shared" si="324"/>
        <v>4.7272332423910628</v>
      </c>
      <c r="Z385" s="234">
        <f t="shared" si="324"/>
        <v>16.552712611991694</v>
      </c>
      <c r="AA385" s="234">
        <f t="shared" si="324"/>
        <v>2.7245087897496325</v>
      </c>
      <c r="AB385" s="234">
        <f t="shared" si="324"/>
        <v>0.55357937062733276</v>
      </c>
      <c r="AC385" s="234">
        <f t="shared" si="324"/>
        <v>2.3048094388642983</v>
      </c>
      <c r="AD385" s="234">
        <f t="shared" si="324"/>
        <v>0.34240075017347699</v>
      </c>
      <c r="AE385" s="234">
        <f t="shared" si="324"/>
        <v>2.0637974477662873</v>
      </c>
      <c r="AF385" s="234">
        <f t="shared" si="324"/>
        <v>0.44024272922195012</v>
      </c>
      <c r="AG385" s="234">
        <f t="shared" si="324"/>
        <v>1.3721184983055685</v>
      </c>
      <c r="AH385" s="234">
        <f t="shared" si="324"/>
        <v>0.21250015829387434</v>
      </c>
      <c r="AI385" s="234">
        <f t="shared" si="324"/>
        <v>1.4665522775070456</v>
      </c>
      <c r="AJ385" s="234">
        <f t="shared" si="324"/>
        <v>0.22680542004826598</v>
      </c>
      <c r="AK385" s="234">
        <f t="shared" si="324"/>
        <v>1.7800048981778398</v>
      </c>
      <c r="AL385" s="234">
        <f t="shared" si="324"/>
        <v>0.68035817699178125</v>
      </c>
      <c r="AM385" s="234">
        <f t="shared" si="324"/>
        <v>1.0718570213956469</v>
      </c>
      <c r="AN385" s="281">
        <f t="shared" si="324"/>
        <v>1.8253332093388865</v>
      </c>
      <c r="AO385" s="299"/>
      <c r="AP385" s="234">
        <f t="shared" ref="AP385:BB385" si="325">IF(ISERROR(AVERAGE(AP382:AP384)), "DL", AVERAGE(AP382:AP384))</f>
        <v>289.7233333333333</v>
      </c>
      <c r="AQ385" s="234">
        <f t="shared" si="325"/>
        <v>6742.12</v>
      </c>
      <c r="AR385" s="234">
        <f t="shared" si="325"/>
        <v>0</v>
      </c>
      <c r="AS385" s="234">
        <f t="shared" si="325"/>
        <v>25.966666666666669</v>
      </c>
      <c r="AT385" s="234" t="str">
        <f t="shared" si="325"/>
        <v>DL</v>
      </c>
      <c r="AU385" s="234">
        <f t="shared" si="325"/>
        <v>111.54333333333334</v>
      </c>
      <c r="AV385" s="234">
        <f t="shared" si="325"/>
        <v>194426.30000000002</v>
      </c>
      <c r="AW385" s="234">
        <f t="shared" si="325"/>
        <v>32.31</v>
      </c>
      <c r="AX385" s="234">
        <f t="shared" si="325"/>
        <v>2171.8000000000002</v>
      </c>
      <c r="AY385" s="234">
        <f t="shared" si="325"/>
        <v>92.633333333333326</v>
      </c>
      <c r="AZ385" s="234">
        <f t="shared" si="325"/>
        <v>18194.826666666668</v>
      </c>
      <c r="BA385" s="234">
        <f t="shared" si="325"/>
        <v>0</v>
      </c>
      <c r="BB385" s="281">
        <f t="shared" si="325"/>
        <v>46458.723333333335</v>
      </c>
    </row>
    <row r="386" spans="1:89" s="35" customFormat="1">
      <c r="A386" s="159"/>
      <c r="B386" s="159"/>
      <c r="C386" s="159"/>
      <c r="D386" s="159"/>
      <c r="E386" s="42"/>
      <c r="F386" s="333" t="s">
        <v>184</v>
      </c>
      <c r="G386" s="43">
        <f t="shared" ref="G386:AN386" si="326">IF(ISERROR(STDEV(G382:G384)), "-", STDEV(G382:G384))</f>
        <v>0.17777440937253344</v>
      </c>
      <c r="H386" s="43">
        <f t="shared" si="326"/>
        <v>42.235240694212322</v>
      </c>
      <c r="I386" s="43">
        <f t="shared" si="326"/>
        <v>2.2305161379709721</v>
      </c>
      <c r="J386" s="43">
        <f t="shared" si="326"/>
        <v>1.7497392340711282</v>
      </c>
      <c r="K386" s="43">
        <f t="shared" si="326"/>
        <v>0.12487677129635903</v>
      </c>
      <c r="L386" s="43">
        <f t="shared" si="326"/>
        <v>3.2381967863019794</v>
      </c>
      <c r="M386" s="43">
        <f t="shared" si="326"/>
        <v>3.5364357176929784</v>
      </c>
      <c r="N386" s="43">
        <f t="shared" si="326"/>
        <v>1.5252971576837906</v>
      </c>
      <c r="O386" s="43">
        <f t="shared" si="326"/>
        <v>0.54308449576127882</v>
      </c>
      <c r="P386" s="43">
        <f t="shared" si="326"/>
        <v>8.8607516024675065E-2</v>
      </c>
      <c r="Q386" s="43">
        <f t="shared" si="326"/>
        <v>0.29972830972760467</v>
      </c>
      <c r="R386" s="43">
        <f t="shared" si="326"/>
        <v>6.3905528752988703</v>
      </c>
      <c r="S386" s="43">
        <f t="shared" si="326"/>
        <v>0.7273598012277025</v>
      </c>
      <c r="T386" s="43">
        <f t="shared" si="326"/>
        <v>0.39428675291344756</v>
      </c>
      <c r="U386" s="43">
        <f t="shared" si="326"/>
        <v>0.17445346554756702</v>
      </c>
      <c r="V386" s="43">
        <f t="shared" si="326"/>
        <v>5.2154602599280633E-3</v>
      </c>
      <c r="W386" s="43">
        <f t="shared" si="326"/>
        <v>0.60194336399133364</v>
      </c>
      <c r="X386" s="43">
        <f t="shared" si="326"/>
        <v>0.81259858268571061</v>
      </c>
      <c r="Y386" s="43">
        <f t="shared" si="326"/>
        <v>9.551176304947917E-2</v>
      </c>
      <c r="Z386" s="43">
        <f t="shared" si="326"/>
        <v>0.41271586625821077</v>
      </c>
      <c r="AA386" s="43">
        <f t="shared" si="326"/>
        <v>5.5818856679382245E-2</v>
      </c>
      <c r="AB386" s="43">
        <f t="shared" si="326"/>
        <v>5.4954808641925193E-3</v>
      </c>
      <c r="AC386" s="43">
        <f t="shared" si="326"/>
        <v>4.7819774537510955E-2</v>
      </c>
      <c r="AD386" s="43">
        <f t="shared" si="326"/>
        <v>6.5888076891545194E-3</v>
      </c>
      <c r="AE386" s="43">
        <f t="shared" si="326"/>
        <v>5.8498560594881434E-2</v>
      </c>
      <c r="AF386" s="43">
        <f t="shared" si="326"/>
        <v>1.0774100759473255E-2</v>
      </c>
      <c r="AG386" s="43">
        <f t="shared" si="326"/>
        <v>4.5077281072755604E-2</v>
      </c>
      <c r="AH386" s="43">
        <f t="shared" si="326"/>
        <v>6.634796903354492E-3</v>
      </c>
      <c r="AI386" s="43">
        <f t="shared" si="326"/>
        <v>4.5088797438654314E-2</v>
      </c>
      <c r="AJ386" s="43">
        <f t="shared" si="326"/>
        <v>6.7595513249342426E-3</v>
      </c>
      <c r="AK386" s="43">
        <f t="shared" si="326"/>
        <v>0.20142703848051086</v>
      </c>
      <c r="AL386" s="43">
        <f t="shared" si="326"/>
        <v>5.5213387179335514E-2</v>
      </c>
      <c r="AM386" s="43">
        <f t="shared" si="326"/>
        <v>0.12174352001105977</v>
      </c>
      <c r="AN386" s="174">
        <f t="shared" si="326"/>
        <v>5.7309838456766862E-2</v>
      </c>
      <c r="AO386" s="300"/>
      <c r="AP386" s="43">
        <f t="shared" ref="AP386:BB386" si="327">IF(ISERROR(STDEV(AP382:AP384)), "-", STDEV(AP382:AP384))</f>
        <v>19.586376217497016</v>
      </c>
      <c r="AQ386" s="43">
        <f t="shared" si="327"/>
        <v>563.07750061603406</v>
      </c>
      <c r="AR386" s="43">
        <f t="shared" si="327"/>
        <v>0</v>
      </c>
      <c r="AS386" s="43">
        <f t="shared" si="327"/>
        <v>1.8199267384522186</v>
      </c>
      <c r="AT386" s="43" t="str">
        <f t="shared" si="327"/>
        <v>-</v>
      </c>
      <c r="AU386" s="43">
        <f t="shared" si="327"/>
        <v>29.274904497424654</v>
      </c>
      <c r="AV386" s="43">
        <f t="shared" si="327"/>
        <v>16478.534182614676</v>
      </c>
      <c r="AW386" s="43">
        <f t="shared" si="327"/>
        <v>2.9158360722098209</v>
      </c>
      <c r="AX386" s="43">
        <f t="shared" si="327"/>
        <v>137.9608730763907</v>
      </c>
      <c r="AY386" s="43">
        <f t="shared" si="327"/>
        <v>15.404497178854383</v>
      </c>
      <c r="AZ386" s="43">
        <f t="shared" si="327"/>
        <v>4752.0294156216323</v>
      </c>
      <c r="BA386" s="43">
        <f t="shared" si="327"/>
        <v>0</v>
      </c>
      <c r="BB386" s="174">
        <f t="shared" si="327"/>
        <v>4863.0194745788667</v>
      </c>
      <c r="BD386" s="43">
        <v>5.4594134310799989</v>
      </c>
      <c r="BE386" s="43">
        <v>2220.6555261861931</v>
      </c>
      <c r="BF386" s="43">
        <v>32.322528025831744</v>
      </c>
      <c r="BG386" s="43">
        <v>24.696688593763579</v>
      </c>
      <c r="BH386" s="43">
        <v>1.0133972815147725</v>
      </c>
      <c r="BI386" s="43">
        <v>0.35519062994111233</v>
      </c>
      <c r="BJ386" s="43">
        <v>1.7005548095868406</v>
      </c>
      <c r="BK386" s="43">
        <v>7.7250661622494343</v>
      </c>
      <c r="BL386" s="43">
        <v>8.7017565026160497</v>
      </c>
      <c r="BM386" s="43">
        <v>2.2662693140528307</v>
      </c>
      <c r="BN386" s="43">
        <v>10.453084838237753</v>
      </c>
      <c r="BO386" s="43">
        <v>104.03506632222543</v>
      </c>
      <c r="BP386" s="43">
        <v>5.8574559359001528</v>
      </c>
      <c r="BQ386" s="43" t="s">
        <v>188</v>
      </c>
      <c r="BR386" s="43">
        <v>4.8204284536617521E-2</v>
      </c>
      <c r="BS386" s="43">
        <v>2.9545127575096433E-2</v>
      </c>
      <c r="BT386" s="43">
        <v>14.349660578648431</v>
      </c>
      <c r="BU386" s="43">
        <v>21.723698542610581</v>
      </c>
      <c r="BV386" s="43">
        <v>2.9646703966119263</v>
      </c>
      <c r="BW386" s="43">
        <v>10.716942909446761</v>
      </c>
      <c r="BX386" s="43">
        <v>1.8150406049864123</v>
      </c>
      <c r="BY386" s="43">
        <v>0.34499931002939987</v>
      </c>
      <c r="BZ386" s="43">
        <v>1.6879206329815684</v>
      </c>
      <c r="CA386" s="43">
        <v>0.28083847835068049</v>
      </c>
      <c r="CB386" s="43">
        <v>1.7322614686850202</v>
      </c>
      <c r="CC386" s="43">
        <v>0.38752166953654515</v>
      </c>
      <c r="CD386" s="43">
        <v>1.2068291514511245</v>
      </c>
      <c r="CE386" s="43">
        <v>0.19050211581064047</v>
      </c>
      <c r="CF386" s="43">
        <v>1.3407588792755605</v>
      </c>
      <c r="CG386" s="43">
        <v>0.21258103157945404</v>
      </c>
      <c r="CH386" s="43">
        <v>2.7561823323553991</v>
      </c>
      <c r="CI386" s="43">
        <v>0.58618185464227435</v>
      </c>
      <c r="CJ386" s="43">
        <v>0.5965667055951045</v>
      </c>
      <c r="CK386" s="43">
        <v>1.5748101084941544</v>
      </c>
    </row>
    <row r="387" spans="1:89" s="35" customFormat="1">
      <c r="A387" s="159"/>
      <c r="B387" s="159"/>
      <c r="C387" s="159"/>
      <c r="D387" s="159"/>
      <c r="E387" s="42"/>
      <c r="F387" s="333" t="s">
        <v>186</v>
      </c>
      <c r="G387" s="43">
        <f>IF(ISERROR(G386/SQRT(2)), "-", G386/SQRT(2))</f>
        <v>0.12570549038875173</v>
      </c>
      <c r="H387" s="43">
        <f t="shared" ref="H387:AN387" si="328">IF(ISERROR(H386/SQRT(2)), "-", H386/SQRT(2))</f>
        <v>29.864825099923557</v>
      </c>
      <c r="I387" s="43">
        <f t="shared" si="328"/>
        <v>1.5772130867053031</v>
      </c>
      <c r="J387" s="43">
        <f t="shared" si="328"/>
        <v>1.2372524777198504</v>
      </c>
      <c r="K387" s="43">
        <f t="shared" si="328"/>
        <v>8.8301211796337084E-2</v>
      </c>
      <c r="L387" s="43">
        <f t="shared" si="328"/>
        <v>2.2897509064106152</v>
      </c>
      <c r="M387" s="43">
        <f t="shared" si="328"/>
        <v>2.5006376772110199</v>
      </c>
      <c r="N387" s="43">
        <f t="shared" si="328"/>
        <v>1.0785479635227748</v>
      </c>
      <c r="O387" s="43">
        <f t="shared" si="328"/>
        <v>0.38401872971007706</v>
      </c>
      <c r="P387" s="43">
        <f t="shared" si="328"/>
        <v>6.265497544514341E-2</v>
      </c>
      <c r="Q387" s="43">
        <f t="shared" si="328"/>
        <v>0.21193992032197109</v>
      </c>
      <c r="R387" s="43">
        <f t="shared" si="328"/>
        <v>4.5188032736550197</v>
      </c>
      <c r="S387" s="43">
        <f t="shared" si="328"/>
        <v>0.51432104781060772</v>
      </c>
      <c r="T387" s="43">
        <f t="shared" si="328"/>
        <v>0.27880283671712347</v>
      </c>
      <c r="U387" s="43">
        <f t="shared" si="328"/>
        <v>0.12335722849017837</v>
      </c>
      <c r="V387" s="43">
        <f t="shared" si="328"/>
        <v>3.6878873168040872E-3</v>
      </c>
      <c r="W387" s="43">
        <f t="shared" si="328"/>
        <v>0.42563823456851424</v>
      </c>
      <c r="X387" s="43">
        <f t="shared" si="328"/>
        <v>0.57459396819964337</v>
      </c>
      <c r="Y387" s="43">
        <f t="shared" si="328"/>
        <v>6.7537015335369432E-2</v>
      </c>
      <c r="Z387" s="43">
        <f t="shared" si="328"/>
        <v>0.29183418773446101</v>
      </c>
      <c r="AA387" s="43">
        <f t="shared" si="328"/>
        <v>3.9469892076071197E-2</v>
      </c>
      <c r="AB387" s="43">
        <f t="shared" si="328"/>
        <v>3.8858917849514387E-3</v>
      </c>
      <c r="AC387" s="43">
        <f t="shared" si="328"/>
        <v>3.3813686850285796E-2</v>
      </c>
      <c r="AD387" s="43">
        <f t="shared" si="328"/>
        <v>4.6589905969352261E-3</v>
      </c>
      <c r="AE387" s="43">
        <f t="shared" si="328"/>
        <v>4.1364728886292813E-2</v>
      </c>
      <c r="AF387" s="43">
        <f t="shared" si="328"/>
        <v>7.6184397082106701E-3</v>
      </c>
      <c r="AG387" s="43">
        <f t="shared" si="328"/>
        <v>3.1874451123997498E-2</v>
      </c>
      <c r="AH387" s="43">
        <f t="shared" si="328"/>
        <v>4.6915098821574677E-3</v>
      </c>
      <c r="AI387" s="43">
        <f t="shared" si="328"/>
        <v>3.1882594424419097E-2</v>
      </c>
      <c r="AJ387" s="43">
        <f t="shared" si="328"/>
        <v>4.7797245796395143E-3</v>
      </c>
      <c r="AK387" s="43">
        <f t="shared" si="328"/>
        <v>0.14243042482389287</v>
      </c>
      <c r="AL387" s="43">
        <f t="shared" si="328"/>
        <v>3.9041760486786523E-2</v>
      </c>
      <c r="AM387" s="43">
        <f t="shared" si="328"/>
        <v>8.6085668565340501E-2</v>
      </c>
      <c r="AN387" s="174">
        <f t="shared" si="328"/>
        <v>4.0524175401485431E-2</v>
      </c>
      <c r="AO387" s="300"/>
      <c r="AP387" s="43">
        <f t="shared" ref="AP387:BB387" si="329">IF(ISERROR(AP386/SQRT(2)), "-", AP386/SQRT(2))</f>
        <v>13.849659442263059</v>
      </c>
      <c r="AQ387" s="43">
        <f t="shared" si="329"/>
        <v>398.15591901917003</v>
      </c>
      <c r="AR387" s="43">
        <f t="shared" si="329"/>
        <v>0</v>
      </c>
      <c r="AS387" s="43">
        <f t="shared" si="329"/>
        <v>1.2868825380222799</v>
      </c>
      <c r="AT387" s="43" t="str">
        <f t="shared" si="329"/>
        <v>-</v>
      </c>
      <c r="AU387" s="43">
        <f t="shared" si="329"/>
        <v>20.700483488717531</v>
      </c>
      <c r="AV387" s="43">
        <f t="shared" si="329"/>
        <v>11652.083264541159</v>
      </c>
      <c r="AW387" s="43">
        <f t="shared" si="329"/>
        <v>2.0618074594879117</v>
      </c>
      <c r="AX387" s="43">
        <f t="shared" si="329"/>
        <v>97.553068890732447</v>
      </c>
      <c r="AY387" s="43">
        <f t="shared" si="329"/>
        <v>10.892624415936973</v>
      </c>
      <c r="AZ387" s="43">
        <f t="shared" si="329"/>
        <v>3360.1922241840025</v>
      </c>
      <c r="BA387" s="43">
        <f t="shared" si="329"/>
        <v>0</v>
      </c>
      <c r="BB387" s="174">
        <f t="shared" si="329"/>
        <v>3438.6740475169577</v>
      </c>
      <c r="BD387" s="43">
        <v>8.0492866249313373</v>
      </c>
      <c r="BE387" s="43">
        <v>3105.2213369709643</v>
      </c>
      <c r="BF387" s="43">
        <v>53.600029964761248</v>
      </c>
      <c r="BG387" s="43">
        <v>42.552853271533252</v>
      </c>
      <c r="BH387" s="43">
        <v>1.6042019687206432</v>
      </c>
      <c r="BI387" s="43">
        <v>0.50456058666276937</v>
      </c>
      <c r="BJ387" s="43">
        <v>2.3234904017553428</v>
      </c>
      <c r="BK387" s="43">
        <v>14.47104555613616</v>
      </c>
      <c r="BL387" s="43">
        <v>13.511427676150186</v>
      </c>
      <c r="BM387" s="43">
        <v>2.9423362223636893</v>
      </c>
      <c r="BN387" s="43">
        <v>13.261803594271871</v>
      </c>
      <c r="BO387" s="43">
        <v>128.07661243524325</v>
      </c>
      <c r="BP387" s="43">
        <v>7.4965685419238159</v>
      </c>
      <c r="BQ387" s="43">
        <v>0.38050656304136615</v>
      </c>
      <c r="BR387" s="43">
        <v>0.37466338893419948</v>
      </c>
      <c r="BS387" s="43">
        <v>1.0418855099923435E-2</v>
      </c>
      <c r="BT387" s="43">
        <v>18.567251196538582</v>
      </c>
      <c r="BU387" s="43">
        <v>27.352991979009762</v>
      </c>
      <c r="BV387" s="43">
        <v>3.7436065415196493</v>
      </c>
      <c r="BW387" s="43">
        <v>13.42093157985323</v>
      </c>
      <c r="BX387" s="43">
        <v>2.2912119754601972</v>
      </c>
      <c r="BY387" s="43">
        <v>0.43745742103820973</v>
      </c>
      <c r="BZ387" s="43">
        <v>2.0660960822449219</v>
      </c>
      <c r="CA387" s="43">
        <v>0.33879522928966233</v>
      </c>
      <c r="CB387" s="43">
        <v>2.1575520906270866</v>
      </c>
      <c r="CC387" s="43">
        <v>0.49866149331054033</v>
      </c>
      <c r="CD387" s="43">
        <v>1.5478747203569838</v>
      </c>
      <c r="CE387" s="43">
        <v>0.24726147221135758</v>
      </c>
      <c r="CF387" s="43">
        <v>1.7638249277958766</v>
      </c>
      <c r="CG387" s="43">
        <v>0.27725283032337544</v>
      </c>
      <c r="CH387" s="43">
        <v>3.3627963166116732</v>
      </c>
      <c r="CI387" s="43">
        <v>0.73347526333642399</v>
      </c>
      <c r="CJ387" s="43">
        <v>1.4223322447368298</v>
      </c>
      <c r="CK387" s="43">
        <v>2.1601267493897369</v>
      </c>
    </row>
    <row r="388" spans="1:89" s="35" customFormat="1">
      <c r="A388" s="159"/>
      <c r="B388" s="159"/>
      <c r="C388" s="159"/>
      <c r="D388" s="159"/>
      <c r="E388" s="42"/>
      <c r="F388" s="328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  <c r="AA388" s="43"/>
      <c r="AB388" s="43"/>
      <c r="AC388" s="43"/>
      <c r="AD388" s="43"/>
      <c r="AE388" s="43"/>
      <c r="AF388" s="43"/>
      <c r="AG388" s="43"/>
      <c r="AH388" s="43"/>
      <c r="AI388" s="43"/>
      <c r="AJ388" s="43"/>
      <c r="AK388" s="43"/>
      <c r="AL388" s="43"/>
      <c r="AM388" s="43"/>
      <c r="AN388" s="174"/>
      <c r="AO388" s="298"/>
      <c r="AP388" s="43"/>
      <c r="AQ388" s="43"/>
      <c r="AR388" s="43"/>
      <c r="AS388" s="43"/>
      <c r="AT388" s="43"/>
      <c r="AU388" s="43"/>
      <c r="AV388" s="43"/>
      <c r="AW388" s="43"/>
      <c r="AX388" s="43"/>
      <c r="AY388" s="43"/>
      <c r="AZ388" s="43"/>
      <c r="BA388" s="43"/>
      <c r="BB388" s="174"/>
      <c r="BD388" s="43">
        <v>7.9704563714786563</v>
      </c>
      <c r="BE388" s="43">
        <v>3129.2641085447908</v>
      </c>
      <c r="BF388" s="43">
        <v>54.805492542221792</v>
      </c>
      <c r="BG388" s="43">
        <v>41.43886055666335</v>
      </c>
      <c r="BH388" s="43">
        <v>1.5538946905254623</v>
      </c>
      <c r="BI388" s="43">
        <v>2.0711802720464902</v>
      </c>
      <c r="BJ388" s="43">
        <v>5.5955298444840033E-2</v>
      </c>
      <c r="BK388" s="43">
        <v>12.995803705280263</v>
      </c>
      <c r="BL388" s="43">
        <v>13.595805548010221</v>
      </c>
      <c r="BM388" s="43">
        <v>3.1588384645562373</v>
      </c>
      <c r="BN388" s="43">
        <v>13.83126341083501</v>
      </c>
      <c r="BO388" s="43">
        <v>157.11977744638892</v>
      </c>
      <c r="BP388" s="43">
        <v>9.497687310731715</v>
      </c>
      <c r="BQ388" s="43">
        <v>1.49980805243763</v>
      </c>
      <c r="BR388" s="43">
        <v>0.39271760058023253</v>
      </c>
      <c r="BS388" s="43">
        <v>3.054778429960468E-3</v>
      </c>
      <c r="BT388" s="43">
        <v>19.22569522665319</v>
      </c>
      <c r="BU388" s="43">
        <v>29.698855488288697</v>
      </c>
      <c r="BV388" s="43">
        <v>3.9138703839859605</v>
      </c>
      <c r="BW388" s="43">
        <v>14.003696187564749</v>
      </c>
      <c r="BX388" s="43">
        <v>2.4334087175906056</v>
      </c>
      <c r="BY388" s="43">
        <v>0.45849655762425079</v>
      </c>
      <c r="BZ388" s="43">
        <v>2.1900770233626701</v>
      </c>
      <c r="CA388" s="43">
        <v>0.35730847890719053</v>
      </c>
      <c r="CB388" s="43">
        <v>2.2379249484809165</v>
      </c>
      <c r="CC388" s="43">
        <v>0.51154763988551366</v>
      </c>
      <c r="CD388" s="43">
        <v>1.6035179060012237</v>
      </c>
      <c r="CE388" s="43">
        <v>0.25677723858254525</v>
      </c>
      <c r="CF388" s="43">
        <v>1.7895152683830842</v>
      </c>
      <c r="CG388" s="43">
        <v>0.28235096741099402</v>
      </c>
      <c r="CH388" s="43">
        <v>4.2165921957241261</v>
      </c>
      <c r="CI388" s="43">
        <v>0.8415557001449584</v>
      </c>
      <c r="CJ388" s="43">
        <v>1.4113844859099722</v>
      </c>
      <c r="CK388" s="43">
        <v>2.2552946978124293</v>
      </c>
    </row>
    <row r="389" spans="1:89" s="35" customFormat="1">
      <c r="A389" s="159" t="s">
        <v>283</v>
      </c>
      <c r="B389" s="159">
        <v>5</v>
      </c>
      <c r="C389" s="159">
        <v>1</v>
      </c>
      <c r="D389" s="159">
        <v>6</v>
      </c>
      <c r="E389" s="42" t="s">
        <v>425</v>
      </c>
      <c r="F389" s="328" t="s">
        <v>441</v>
      </c>
      <c r="G389" s="43">
        <v>6.1804599960612947</v>
      </c>
      <c r="H389" s="43">
        <v>2684.3485474779077</v>
      </c>
      <c r="I389" s="43">
        <v>37.79291341777121</v>
      </c>
      <c r="J389" s="43">
        <v>23.713829123351225</v>
      </c>
      <c r="K389" s="43">
        <v>0.66603016532537973</v>
      </c>
      <c r="L389" s="43" t="s">
        <v>188</v>
      </c>
      <c r="M389" s="43">
        <v>2.1637748703131487</v>
      </c>
      <c r="N389" s="43">
        <v>8.2225977165966082</v>
      </c>
      <c r="O389" s="43">
        <v>8.4959540954299957</v>
      </c>
      <c r="P389" s="43">
        <v>2.2541740843181093</v>
      </c>
      <c r="Q389" s="43">
        <v>8.8781857934943353</v>
      </c>
      <c r="R389" s="43">
        <v>64.055321863223298</v>
      </c>
      <c r="S389" s="43">
        <v>5.4298367090036184</v>
      </c>
      <c r="T389" s="43" t="s">
        <v>188</v>
      </c>
      <c r="U389" s="43">
        <v>0.1838232129513683</v>
      </c>
      <c r="V389" s="43">
        <v>2.8441724500008491E-2</v>
      </c>
      <c r="W389" s="43">
        <v>14.024460852794322</v>
      </c>
      <c r="X389" s="43">
        <v>20.762495014450359</v>
      </c>
      <c r="Y389" s="43">
        <v>2.7904502496343411</v>
      </c>
      <c r="Z389" s="43">
        <v>9.940012236703474</v>
      </c>
      <c r="AA389" s="43">
        <v>1.5870598535850424</v>
      </c>
      <c r="AB389" s="43">
        <v>0.30488064473366522</v>
      </c>
      <c r="AC389" s="43">
        <v>1.3890347565894345</v>
      </c>
      <c r="AD389" s="43">
        <v>0.22042166143651637</v>
      </c>
      <c r="AE389" s="43">
        <v>1.3771964698382904</v>
      </c>
      <c r="AF389" s="43">
        <v>0.31521544568939502</v>
      </c>
      <c r="AG389" s="43">
        <v>0.96516852193374292</v>
      </c>
      <c r="AH389" s="43">
        <v>0.15785743235144206</v>
      </c>
      <c r="AI389" s="43">
        <v>1.0877241614021844</v>
      </c>
      <c r="AJ389" s="43">
        <v>0.17477051634643584</v>
      </c>
      <c r="AK389" s="43">
        <v>1.8244760285069686</v>
      </c>
      <c r="AL389" s="43">
        <v>0.6743701912827289</v>
      </c>
      <c r="AM389" s="43">
        <v>1.0060905179630431</v>
      </c>
      <c r="AN389" s="43">
        <v>1.3043477602585198</v>
      </c>
      <c r="AO389" s="298"/>
      <c r="AP389" s="43">
        <v>286.02999999999997</v>
      </c>
      <c r="AQ389" s="43">
        <v>3570.32</v>
      </c>
      <c r="AR389" s="43">
        <v>0</v>
      </c>
      <c r="AS389" s="43">
        <v>12.77</v>
      </c>
      <c r="AT389" s="43" t="s">
        <v>188</v>
      </c>
      <c r="AU389" s="43">
        <v>61.29</v>
      </c>
      <c r="AV389" s="43">
        <v>219794.21</v>
      </c>
      <c r="AW389" s="43">
        <v>20.43</v>
      </c>
      <c r="AX389" s="43">
        <v>2663.69</v>
      </c>
      <c r="AY389" s="43">
        <v>81.72</v>
      </c>
      <c r="AZ389" s="43">
        <v>9270.57</v>
      </c>
      <c r="BA389" s="43">
        <v>0</v>
      </c>
      <c r="BB389" s="174">
        <v>33052.26</v>
      </c>
    </row>
    <row r="390" spans="1:89" s="35" customFormat="1">
      <c r="A390" s="159" t="s">
        <v>283</v>
      </c>
      <c r="B390" s="159">
        <v>5</v>
      </c>
      <c r="C390" s="159">
        <v>2</v>
      </c>
      <c r="D390" s="159">
        <v>6</v>
      </c>
      <c r="E390" s="42" t="s">
        <v>425</v>
      </c>
      <c r="F390" s="328" t="s">
        <v>442</v>
      </c>
      <c r="G390" s="43">
        <v>9.0111959038905223</v>
      </c>
      <c r="H390" s="43">
        <v>3676.2589590306243</v>
      </c>
      <c r="I390" s="43">
        <v>63.252164600677588</v>
      </c>
      <c r="J390" s="43">
        <v>42.408792127448912</v>
      </c>
      <c r="K390" s="43">
        <v>1.0581960150402772</v>
      </c>
      <c r="L390" s="43">
        <v>2.0919192576680898</v>
      </c>
      <c r="M390" s="43">
        <v>28.00593526997384</v>
      </c>
      <c r="N390" s="43">
        <v>13.189362038911685</v>
      </c>
      <c r="O390" s="43">
        <v>13.268468758678825</v>
      </c>
      <c r="P390" s="43">
        <v>2.8779970824499701</v>
      </c>
      <c r="Q390" s="43">
        <v>11.475565891111252</v>
      </c>
      <c r="R390" s="43">
        <v>104.20245091299006</v>
      </c>
      <c r="S390" s="43">
        <v>9.1160511129389565</v>
      </c>
      <c r="T390" s="43">
        <v>1.8281309368025096</v>
      </c>
      <c r="U390" s="43">
        <v>0.40370079992655056</v>
      </c>
      <c r="V390" s="43">
        <v>2.9294351834893314E-2</v>
      </c>
      <c r="W390" s="43">
        <v>18.941934852320617</v>
      </c>
      <c r="X390" s="43">
        <v>39.038222936664198</v>
      </c>
      <c r="Y390" s="43">
        <v>3.69521928091861</v>
      </c>
      <c r="Z390" s="43">
        <v>12.961376584057245</v>
      </c>
      <c r="AA390" s="43">
        <v>2.0748912371461241</v>
      </c>
      <c r="AB390" s="43">
        <v>0.39532830172968653</v>
      </c>
      <c r="AC390" s="43">
        <v>1.8762763545492906</v>
      </c>
      <c r="AD390" s="43">
        <v>0.2934409290441643</v>
      </c>
      <c r="AE390" s="43">
        <v>1.7928350364122636</v>
      </c>
      <c r="AF390" s="43">
        <v>0.40889822078863519</v>
      </c>
      <c r="AG390" s="43">
        <v>1.2783354240803111</v>
      </c>
      <c r="AH390" s="43">
        <v>0.20935938890897304</v>
      </c>
      <c r="AI390" s="43">
        <v>1.4278259310445818</v>
      </c>
      <c r="AJ390" s="43">
        <v>0.22720570916133914</v>
      </c>
      <c r="AK390" s="43">
        <v>2.7641193963019068</v>
      </c>
      <c r="AL390" s="43">
        <v>0.92457627490268968</v>
      </c>
      <c r="AM390" s="43">
        <v>1.2318672629670226</v>
      </c>
      <c r="AN390" s="174">
        <v>1.7934631511335553</v>
      </c>
      <c r="AO390" s="280"/>
      <c r="AP390" s="43">
        <v>331.73</v>
      </c>
      <c r="AQ390" s="43">
        <v>5002.55</v>
      </c>
      <c r="AR390" s="43">
        <v>0</v>
      </c>
      <c r="AS390" s="43">
        <v>15.92</v>
      </c>
      <c r="AT390" s="43" t="s">
        <v>188</v>
      </c>
      <c r="AU390" s="43">
        <v>119.42</v>
      </c>
      <c r="AV390" s="43">
        <v>255403.44</v>
      </c>
      <c r="AW390" s="43">
        <v>26.54</v>
      </c>
      <c r="AX390" s="43">
        <v>3139.53</v>
      </c>
      <c r="AY390" s="43">
        <v>87.58</v>
      </c>
      <c r="AZ390" s="43">
        <v>11982.24</v>
      </c>
      <c r="BA390" s="43">
        <v>0</v>
      </c>
      <c r="BB390" s="174">
        <v>43457.17</v>
      </c>
    </row>
    <row r="391" spans="1:89" s="81" customFormat="1">
      <c r="A391" s="195" t="s">
        <v>283</v>
      </c>
      <c r="B391" s="195">
        <v>5</v>
      </c>
      <c r="C391" s="195">
        <v>3</v>
      </c>
      <c r="D391" s="195">
        <v>6</v>
      </c>
      <c r="E391" s="83" t="s">
        <v>425</v>
      </c>
      <c r="F391" s="329" t="s">
        <v>443</v>
      </c>
      <c r="G391" s="43">
        <v>6.1516536369875672</v>
      </c>
      <c r="H391" s="43">
        <v>2816.6902639907084</v>
      </c>
      <c r="I391" s="43">
        <v>39.505290798616421</v>
      </c>
      <c r="J391" s="43">
        <v>30.348945558093078</v>
      </c>
      <c r="K391" s="43">
        <v>0.67036444161921693</v>
      </c>
      <c r="L391" s="43">
        <v>7.107146988384601</v>
      </c>
      <c r="M391" s="43">
        <v>6.1562950237806024</v>
      </c>
      <c r="N391" s="43">
        <v>8.0926784479980238</v>
      </c>
      <c r="O391" s="43">
        <v>8.7209067807256364</v>
      </c>
      <c r="P391" s="43">
        <v>2.7077506374184677</v>
      </c>
      <c r="Q391" s="43">
        <v>9.1986867707420963</v>
      </c>
      <c r="R391" s="43">
        <v>64.571777732790153</v>
      </c>
      <c r="S391" s="43">
        <v>5.055418250461412</v>
      </c>
      <c r="T391" s="43">
        <v>0.48023872847473614</v>
      </c>
      <c r="U391" s="43">
        <v>0.14253160547114627</v>
      </c>
      <c r="V391" s="43">
        <v>2.3441318088312318E-2</v>
      </c>
      <c r="W391" s="43">
        <v>14.769548825303561</v>
      </c>
      <c r="X391" s="43">
        <v>21.865092230774913</v>
      </c>
      <c r="Y391" s="43">
        <v>2.9109365313259659</v>
      </c>
      <c r="Z391" s="43">
        <v>10.290532873034259</v>
      </c>
      <c r="AA391" s="43">
        <v>1.6717021919474648</v>
      </c>
      <c r="AB391" s="43">
        <v>0.31363561281482044</v>
      </c>
      <c r="AC391" s="43">
        <v>1.4280139521111053</v>
      </c>
      <c r="AD391" s="43">
        <v>0.2254510311190201</v>
      </c>
      <c r="AE391" s="43">
        <v>1.4004617509179209</v>
      </c>
      <c r="AF391" s="43">
        <v>0.31915044977438978</v>
      </c>
      <c r="AG391" s="43">
        <v>0.9999659071229694</v>
      </c>
      <c r="AH391" s="43">
        <v>0.15997362557729472</v>
      </c>
      <c r="AI391" s="43">
        <v>1.1133250210583723</v>
      </c>
      <c r="AJ391" s="43">
        <v>0.17719441399710892</v>
      </c>
      <c r="AK391" s="43">
        <v>1.6240289191243102</v>
      </c>
      <c r="AL391" s="43">
        <v>0.61021533342619638</v>
      </c>
      <c r="AM391" s="43">
        <v>0.72071185526669368</v>
      </c>
      <c r="AN391" s="43">
        <v>1.3319507919763849</v>
      </c>
      <c r="AO391" s="331"/>
      <c r="AP391" s="91">
        <v>290.64</v>
      </c>
      <c r="AQ391" s="91">
        <v>3587.22</v>
      </c>
      <c r="AR391" s="91">
        <v>0</v>
      </c>
      <c r="AS391" s="91">
        <v>13.09</v>
      </c>
      <c r="AT391" s="91" t="s">
        <v>188</v>
      </c>
      <c r="AU391" s="91">
        <v>39.28</v>
      </c>
      <c r="AV391" s="91">
        <v>226911.37</v>
      </c>
      <c r="AW391" s="91">
        <v>23.57</v>
      </c>
      <c r="AX391" s="91">
        <v>2738.86</v>
      </c>
      <c r="AY391" s="91">
        <v>86.41</v>
      </c>
      <c r="AZ391" s="91">
        <v>9460.31</v>
      </c>
      <c r="BA391" s="91">
        <v>0</v>
      </c>
      <c r="BB391" s="198">
        <v>33282.6</v>
      </c>
    </row>
    <row r="392" spans="1:89" s="35" customFormat="1">
      <c r="A392" s="159"/>
      <c r="B392" s="159"/>
      <c r="C392" s="159"/>
      <c r="D392" s="159"/>
      <c r="E392" s="42"/>
      <c r="F392" s="332" t="s">
        <v>183</v>
      </c>
      <c r="G392" s="234">
        <f>IF(ISERROR(AVERAGE(G389:G391)), "DL", AVERAGE(G389:G391))</f>
        <v>7.1144365123131275</v>
      </c>
      <c r="H392" s="234">
        <f t="shared" ref="H392:AN392" si="330">IF(ISERROR(AVERAGE(H389:H391)), "DL", AVERAGE(H389:H391))</f>
        <v>3059.0992568330803</v>
      </c>
      <c r="I392" s="234">
        <f t="shared" si="330"/>
        <v>46.850122939021738</v>
      </c>
      <c r="J392" s="234">
        <f t="shared" si="330"/>
        <v>32.157188936297736</v>
      </c>
      <c r="K392" s="234">
        <f t="shared" si="330"/>
        <v>0.79819687399495798</v>
      </c>
      <c r="L392" s="234">
        <f t="shared" si="330"/>
        <v>4.5995331230263456</v>
      </c>
      <c r="M392" s="234">
        <f t="shared" si="330"/>
        <v>12.108668388022529</v>
      </c>
      <c r="N392" s="234">
        <f t="shared" si="330"/>
        <v>9.8348794011687719</v>
      </c>
      <c r="O392" s="234">
        <f t="shared" si="330"/>
        <v>10.16177654494482</v>
      </c>
      <c r="P392" s="234">
        <f t="shared" si="330"/>
        <v>2.6133072680621825</v>
      </c>
      <c r="Q392" s="234">
        <f t="shared" si="330"/>
        <v>9.8508128184492278</v>
      </c>
      <c r="R392" s="234">
        <f t="shared" si="330"/>
        <v>77.609850169667837</v>
      </c>
      <c r="S392" s="234">
        <f t="shared" si="330"/>
        <v>6.5337686908013284</v>
      </c>
      <c r="T392" s="234">
        <f t="shared" si="330"/>
        <v>1.1541848326386228</v>
      </c>
      <c r="U392" s="234">
        <f t="shared" si="330"/>
        <v>0.24335187278302173</v>
      </c>
      <c r="V392" s="234">
        <f t="shared" si="330"/>
        <v>2.7059131474404707E-2</v>
      </c>
      <c r="W392" s="234">
        <f t="shared" si="330"/>
        <v>15.911981510139499</v>
      </c>
      <c r="X392" s="234">
        <f t="shared" si="330"/>
        <v>27.221936727296491</v>
      </c>
      <c r="Y392" s="234">
        <f t="shared" si="330"/>
        <v>3.1322020206263055</v>
      </c>
      <c r="Z392" s="234">
        <f t="shared" si="330"/>
        <v>11.06397389793166</v>
      </c>
      <c r="AA392" s="234">
        <f t="shared" si="330"/>
        <v>1.7778844275595438</v>
      </c>
      <c r="AB392" s="234">
        <f t="shared" si="330"/>
        <v>0.3379481864260574</v>
      </c>
      <c r="AC392" s="234">
        <f t="shared" si="330"/>
        <v>1.5644416877499436</v>
      </c>
      <c r="AD392" s="234">
        <f t="shared" si="330"/>
        <v>0.2464378738665669</v>
      </c>
      <c r="AE392" s="234">
        <f t="shared" si="330"/>
        <v>1.5234977523894917</v>
      </c>
      <c r="AF392" s="234">
        <f t="shared" si="330"/>
        <v>0.34775470541747328</v>
      </c>
      <c r="AG392" s="234">
        <f t="shared" si="330"/>
        <v>1.0811566177123411</v>
      </c>
      <c r="AH392" s="234">
        <f t="shared" si="330"/>
        <v>0.17573014894590325</v>
      </c>
      <c r="AI392" s="234">
        <f t="shared" si="330"/>
        <v>1.2096250378350462</v>
      </c>
      <c r="AJ392" s="234">
        <f t="shared" si="330"/>
        <v>0.19305687983496131</v>
      </c>
      <c r="AK392" s="234">
        <f t="shared" si="330"/>
        <v>2.070874781311062</v>
      </c>
      <c r="AL392" s="234">
        <f t="shared" si="330"/>
        <v>0.73638726653720499</v>
      </c>
      <c r="AM392" s="234">
        <f t="shared" si="330"/>
        <v>0.98622321206558639</v>
      </c>
      <c r="AN392" s="281">
        <f t="shared" si="330"/>
        <v>1.4765872344561533</v>
      </c>
      <c r="AO392" s="299"/>
      <c r="AP392" s="234">
        <f t="shared" ref="AP392:BB392" si="331">IF(ISERROR(AVERAGE(AP389:AP391)), "DL", AVERAGE(AP389:AP391))</f>
        <v>302.8</v>
      </c>
      <c r="AQ392" s="234">
        <f t="shared" si="331"/>
        <v>4053.3633333333332</v>
      </c>
      <c r="AR392" s="234">
        <f t="shared" si="331"/>
        <v>0</v>
      </c>
      <c r="AS392" s="234">
        <f t="shared" si="331"/>
        <v>13.926666666666668</v>
      </c>
      <c r="AT392" s="234" t="str">
        <f t="shared" si="331"/>
        <v>DL</v>
      </c>
      <c r="AU392" s="234">
        <f t="shared" si="331"/>
        <v>73.33</v>
      </c>
      <c r="AV392" s="234">
        <f t="shared" si="331"/>
        <v>234036.34</v>
      </c>
      <c r="AW392" s="234">
        <f t="shared" si="331"/>
        <v>23.513333333333332</v>
      </c>
      <c r="AX392" s="234">
        <f t="shared" si="331"/>
        <v>2847.36</v>
      </c>
      <c r="AY392" s="234">
        <f t="shared" si="331"/>
        <v>85.236666666666665</v>
      </c>
      <c r="AZ392" s="234">
        <f t="shared" si="331"/>
        <v>10237.706666666665</v>
      </c>
      <c r="BA392" s="234">
        <f t="shared" si="331"/>
        <v>0</v>
      </c>
      <c r="BB392" s="281">
        <f t="shared" si="331"/>
        <v>36597.343333333331</v>
      </c>
    </row>
    <row r="393" spans="1:89" s="35" customFormat="1">
      <c r="A393" s="159"/>
      <c r="B393" s="159"/>
      <c r="C393" s="159"/>
      <c r="D393" s="159"/>
      <c r="E393" s="42"/>
      <c r="F393" s="333" t="s">
        <v>184</v>
      </c>
      <c r="G393" s="43">
        <f>IF(ISERROR(STDEV(G389:G391)), "-", STDEV(G389:G391))</f>
        <v>1.6427049624730443</v>
      </c>
      <c r="H393" s="43">
        <f t="shared" ref="H393:AN393" si="332">IF(ISERROR(STDEV(H389:H391)), "-", STDEV(H389:H391))</f>
        <v>538.55654855809553</v>
      </c>
      <c r="I393" s="43">
        <f t="shared" si="332"/>
        <v>14.230364966388869</v>
      </c>
      <c r="J393" s="43">
        <f t="shared" si="332"/>
        <v>9.4777485996021884</v>
      </c>
      <c r="K393" s="43">
        <f t="shared" si="332"/>
        <v>0.22517628981750182</v>
      </c>
      <c r="L393" s="43">
        <f t="shared" si="332"/>
        <v>3.5463015375844651</v>
      </c>
      <c r="M393" s="43">
        <f t="shared" si="332"/>
        <v>13.911411683612501</v>
      </c>
      <c r="N393" s="43">
        <f t="shared" si="332"/>
        <v>2.9057933648622196</v>
      </c>
      <c r="O393" s="43">
        <f t="shared" si="332"/>
        <v>2.6928244114334792</v>
      </c>
      <c r="P393" s="43">
        <f t="shared" si="332"/>
        <v>0.3224568897714562</v>
      </c>
      <c r="Q393" s="43">
        <f t="shared" si="332"/>
        <v>1.4161734107967519</v>
      </c>
      <c r="R393" s="43">
        <f t="shared" si="332"/>
        <v>23.031315472343476</v>
      </c>
      <c r="S393" s="43">
        <f t="shared" si="332"/>
        <v>2.2441444196586411</v>
      </c>
      <c r="T393" s="43">
        <f t="shared" si="332"/>
        <v>0.95310372081707939</v>
      </c>
      <c r="U393" s="43">
        <f t="shared" si="332"/>
        <v>0.14039260322088098</v>
      </c>
      <c r="V393" s="43">
        <f t="shared" si="332"/>
        <v>3.1619888702350235E-3</v>
      </c>
      <c r="W393" s="43">
        <f t="shared" si="332"/>
        <v>2.6503305385442655</v>
      </c>
      <c r="X393" s="43">
        <f t="shared" si="332"/>
        <v>10.248043471396475</v>
      </c>
      <c r="Y393" s="43">
        <f t="shared" si="332"/>
        <v>0.49129478173420432</v>
      </c>
      <c r="Z393" s="43">
        <f t="shared" si="332"/>
        <v>1.6525189542364702</v>
      </c>
      <c r="AA393" s="43">
        <f t="shared" si="332"/>
        <v>0.26067386724883551</v>
      </c>
      <c r="AB393" s="43">
        <f t="shared" si="332"/>
        <v>4.9885073826935737E-2</v>
      </c>
      <c r="AC393" s="43">
        <f t="shared" si="332"/>
        <v>0.27075909769437717</v>
      </c>
      <c r="AD393" s="43">
        <f t="shared" si="332"/>
        <v>4.078344071889984E-2</v>
      </c>
      <c r="AE393" s="43">
        <f t="shared" si="332"/>
        <v>0.23354281780757155</v>
      </c>
      <c r="AF393" s="43">
        <f t="shared" si="332"/>
        <v>5.2988377671380982E-2</v>
      </c>
      <c r="AG393" s="43">
        <f t="shared" si="332"/>
        <v>0.17164593139519668</v>
      </c>
      <c r="AH393" s="43">
        <f t="shared" si="332"/>
        <v>2.9142990646338934E-2</v>
      </c>
      <c r="AI393" s="43">
        <f t="shared" si="332"/>
        <v>0.18940056323005808</v>
      </c>
      <c r="AJ393" s="43">
        <f t="shared" si="332"/>
        <v>2.9598576456086455E-2</v>
      </c>
      <c r="AK393" s="43">
        <f t="shared" si="332"/>
        <v>0.60867547435009939</v>
      </c>
      <c r="AL393" s="43">
        <f t="shared" si="332"/>
        <v>0.16610324680401728</v>
      </c>
      <c r="AM393" s="43">
        <f t="shared" si="332"/>
        <v>0.25615619275754337</v>
      </c>
      <c r="AN393" s="174">
        <f t="shared" si="332"/>
        <v>0.27476943383064401</v>
      </c>
      <c r="AO393" s="300"/>
      <c r="AP393" s="43">
        <f t="shared" ref="AP393:BB393" si="333">IF(ISERROR(STDEV(AP389:AP391)), "-", STDEV(AP389:AP391))</f>
        <v>25.159922495906088</v>
      </c>
      <c r="AQ393" s="43">
        <f t="shared" si="333"/>
        <v>822.06319625277661</v>
      </c>
      <c r="AR393" s="43">
        <f t="shared" si="333"/>
        <v>0</v>
      </c>
      <c r="AS393" s="43">
        <f t="shared" si="333"/>
        <v>1.7336762481309251</v>
      </c>
      <c r="AT393" s="43" t="str">
        <f t="shared" si="333"/>
        <v>-</v>
      </c>
      <c r="AU393" s="43">
        <f t="shared" si="333"/>
        <v>41.404421261502975</v>
      </c>
      <c r="AV393" s="43">
        <f t="shared" si="333"/>
        <v>18843.519135870036</v>
      </c>
      <c r="AW393" s="43">
        <f t="shared" si="333"/>
        <v>3.0553941371504614</v>
      </c>
      <c r="AX393" s="43">
        <f t="shared" si="333"/>
        <v>255.80288094546557</v>
      </c>
      <c r="AY393" s="43">
        <f t="shared" si="333"/>
        <v>3.1011986929787856</v>
      </c>
      <c r="AZ393" s="43">
        <f t="shared" si="333"/>
        <v>1513.7858931280214</v>
      </c>
      <c r="BA393" s="43">
        <f t="shared" si="333"/>
        <v>0</v>
      </c>
      <c r="BB393" s="174">
        <f t="shared" si="333"/>
        <v>5941.9004158125472</v>
      </c>
    </row>
    <row r="394" spans="1:89" s="35" customFormat="1">
      <c r="A394" s="159"/>
      <c r="B394" s="159"/>
      <c r="C394" s="159"/>
      <c r="D394" s="159"/>
      <c r="E394" s="42"/>
      <c r="F394" s="333" t="s">
        <v>186</v>
      </c>
      <c r="G394" s="43">
        <f>IF(ISERROR(G393/SQRT(2)), "-", G393/SQRT(2))</f>
        <v>1.1615678184534826</v>
      </c>
      <c r="H394" s="43">
        <f t="shared" ref="H394:AN394" si="334">IF(ISERROR(H393/SQRT(2)), "-", H393/SQRT(2))</f>
        <v>380.8169875378515</v>
      </c>
      <c r="I394" s="43">
        <f t="shared" si="334"/>
        <v>10.062387566493046</v>
      </c>
      <c r="J394" s="43">
        <f t="shared" si="334"/>
        <v>6.7017803051600113</v>
      </c>
      <c r="K394" s="43">
        <f t="shared" si="334"/>
        <v>0.15922368149238286</v>
      </c>
      <c r="L394" s="43">
        <f t="shared" si="334"/>
        <v>2.5076138653582554</v>
      </c>
      <c r="M394" s="43">
        <f t="shared" si="334"/>
        <v>9.8368535373601649</v>
      </c>
      <c r="N394" s="43">
        <f t="shared" si="334"/>
        <v>2.0547061930209511</v>
      </c>
      <c r="O394" s="43">
        <f t="shared" si="334"/>
        <v>1.9041144018692866</v>
      </c>
      <c r="P394" s="43">
        <f t="shared" si="334"/>
        <v>0.22801145339771975</v>
      </c>
      <c r="Q394" s="43">
        <f t="shared" si="334"/>
        <v>1.0013858221104655</v>
      </c>
      <c r="R394" s="43">
        <f t="shared" si="334"/>
        <v>16.285599350140725</v>
      </c>
      <c r="S394" s="43">
        <f t="shared" si="334"/>
        <v>1.5868497371025743</v>
      </c>
      <c r="T394" s="43">
        <f t="shared" si="334"/>
        <v>0.67394610416388678</v>
      </c>
      <c r="U394" s="43">
        <f t="shared" si="334"/>
        <v>9.9272561765917269E-2</v>
      </c>
      <c r="V394" s="43">
        <f t="shared" si="334"/>
        <v>2.2358637721795753E-3</v>
      </c>
      <c r="W394" s="43">
        <f t="shared" si="334"/>
        <v>1.8740666961904444</v>
      </c>
      <c r="X394" s="43">
        <f t="shared" si="334"/>
        <v>7.2464610325189733</v>
      </c>
      <c r="Y394" s="43">
        <f t="shared" si="334"/>
        <v>0.3473978717258206</v>
      </c>
      <c r="Z394" s="43">
        <f t="shared" si="334"/>
        <v>1.1685073585799099</v>
      </c>
      <c r="AA394" s="43">
        <f t="shared" si="334"/>
        <v>0.18432425920977347</v>
      </c>
      <c r="AB394" s="43">
        <f t="shared" si="334"/>
        <v>3.5274073983017816E-2</v>
      </c>
      <c r="AC394" s="43">
        <f t="shared" si="334"/>
        <v>0.19145559404764498</v>
      </c>
      <c r="AD394" s="43">
        <f t="shared" si="334"/>
        <v>2.8838247492453638E-2</v>
      </c>
      <c r="AE394" s="43">
        <f t="shared" si="334"/>
        <v>0.16513971016914822</v>
      </c>
      <c r="AF394" s="43">
        <f t="shared" si="334"/>
        <v>3.7468441175507329E-2</v>
      </c>
      <c r="AG394" s="43">
        <f t="shared" si="334"/>
        <v>0.12137200205262448</v>
      </c>
      <c r="AH394" s="43">
        <f t="shared" si="334"/>
        <v>2.0607206310082386E-2</v>
      </c>
      <c r="AI394" s="43">
        <f t="shared" si="334"/>
        <v>0.13392642262052554</v>
      </c>
      <c r="AJ394" s="43">
        <f t="shared" si="334"/>
        <v>2.0929354125567221E-2</v>
      </c>
      <c r="AK394" s="43">
        <f t="shared" si="334"/>
        <v>0.43039855545489369</v>
      </c>
      <c r="AL394" s="43">
        <f t="shared" si="334"/>
        <v>0.11745273219222334</v>
      </c>
      <c r="AM394" s="43">
        <f t="shared" si="334"/>
        <v>0.18112978094178731</v>
      </c>
      <c r="AN394" s="174">
        <f t="shared" si="334"/>
        <v>0.19429132992443673</v>
      </c>
      <c r="AO394" s="300"/>
      <c r="AP394" s="43">
        <f t="shared" ref="AP394:BB394" si="335">IF(ISERROR(AP393/SQRT(2)), "-", AP393/SQRT(2))</f>
        <v>17.79075181098316</v>
      </c>
      <c r="AQ394" s="43">
        <f t="shared" si="335"/>
        <v>581.28646063422593</v>
      </c>
      <c r="AR394" s="43">
        <f t="shared" si="335"/>
        <v>0</v>
      </c>
      <c r="AS394" s="43">
        <f t="shared" si="335"/>
        <v>1.2258942314354286</v>
      </c>
      <c r="AT394" s="43" t="str">
        <f t="shared" si="335"/>
        <v>-</v>
      </c>
      <c r="AU394" s="43">
        <f t="shared" si="335"/>
        <v>29.277347045113217</v>
      </c>
      <c r="AV394" s="43">
        <f t="shared" si="335"/>
        <v>13324.380162392174</v>
      </c>
      <c r="AW394" s="43">
        <f t="shared" si="335"/>
        <v>2.1604899135767113</v>
      </c>
      <c r="AX394" s="43">
        <f t="shared" si="335"/>
        <v>180.87995176359379</v>
      </c>
      <c r="AY394" s="43">
        <f t="shared" si="335"/>
        <v>2.1928786256121571</v>
      </c>
      <c r="AZ394" s="43">
        <f t="shared" si="335"/>
        <v>1070.4082702953581</v>
      </c>
      <c r="BA394" s="43">
        <f t="shared" si="335"/>
        <v>0</v>
      </c>
      <c r="BB394" s="174">
        <f t="shared" si="335"/>
        <v>4201.5580771562181</v>
      </c>
    </row>
    <row r="395" spans="1:89" s="35" customFormat="1">
      <c r="A395" s="159"/>
      <c r="B395" s="159"/>
      <c r="C395" s="159"/>
      <c r="D395" s="159"/>
      <c r="E395" s="42"/>
      <c r="F395" s="328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  <c r="AA395" s="43"/>
      <c r="AB395" s="43"/>
      <c r="AC395" s="43"/>
      <c r="AD395" s="43"/>
      <c r="AE395" s="43"/>
      <c r="AF395" s="43"/>
      <c r="AG395" s="43"/>
      <c r="AH395" s="43"/>
      <c r="AI395" s="43"/>
      <c r="AJ395" s="43"/>
      <c r="AK395" s="43"/>
      <c r="AL395" s="43"/>
      <c r="AM395" s="43"/>
      <c r="AN395" s="174"/>
      <c r="AO395" s="298"/>
      <c r="AP395" s="43"/>
      <c r="AQ395" s="43"/>
      <c r="AR395" s="43"/>
      <c r="AS395" s="43"/>
      <c r="AT395" s="43"/>
      <c r="AU395" s="43"/>
      <c r="AV395" s="43"/>
      <c r="AW395" s="43"/>
      <c r="AX395" s="43"/>
      <c r="AY395" s="43"/>
      <c r="AZ395" s="43"/>
      <c r="BA395" s="43"/>
      <c r="BB395" s="174"/>
    </row>
    <row r="396" spans="1:89" s="35" customFormat="1">
      <c r="A396" s="159" t="s">
        <v>221</v>
      </c>
      <c r="B396" s="159">
        <v>6</v>
      </c>
      <c r="C396" s="159">
        <v>1</v>
      </c>
      <c r="D396" s="159">
        <v>6</v>
      </c>
      <c r="E396" s="42" t="s">
        <v>425</v>
      </c>
      <c r="F396" s="328" t="s">
        <v>444</v>
      </c>
      <c r="G396" s="43">
        <v>7.0082575117661579</v>
      </c>
      <c r="H396" s="43">
        <v>2289.5616098764472</v>
      </c>
      <c r="I396" s="43">
        <v>55.689904247908174</v>
      </c>
      <c r="J396" s="43">
        <v>38.605452489806794</v>
      </c>
      <c r="K396" s="43">
        <v>1.7964158003515291</v>
      </c>
      <c r="L396" s="43">
        <v>5.6883616012259246</v>
      </c>
      <c r="M396" s="43">
        <v>12.755888184115285</v>
      </c>
      <c r="N396" s="43">
        <v>19.482286994800706</v>
      </c>
      <c r="O396" s="43">
        <v>16.886153029439637</v>
      </c>
      <c r="P396" s="43">
        <v>7.6429007546496655</v>
      </c>
      <c r="Q396" s="43">
        <v>18.115868542206012</v>
      </c>
      <c r="R396" s="43">
        <v>51.144394121700216</v>
      </c>
      <c r="S396" s="43">
        <v>6.9554046951849751</v>
      </c>
      <c r="T396" s="43" t="s">
        <v>188</v>
      </c>
      <c r="U396" s="43">
        <v>0.15560013795432009</v>
      </c>
      <c r="V396" s="43">
        <v>1.9154698837174678E-2</v>
      </c>
      <c r="W396" s="43">
        <v>37.349854360769235</v>
      </c>
      <c r="X396" s="43">
        <v>75.808881888700952</v>
      </c>
      <c r="Y396" s="43">
        <v>9.6637318731780137</v>
      </c>
      <c r="Z396" s="43">
        <v>35.390176243912101</v>
      </c>
      <c r="AA396" s="43">
        <v>6.6887435426931416</v>
      </c>
      <c r="AB396" s="43">
        <v>1.383126996509771</v>
      </c>
      <c r="AC396" s="43">
        <v>5.5338384086462655</v>
      </c>
      <c r="AD396" s="43">
        <v>0.77396707920057362</v>
      </c>
      <c r="AE396" s="43">
        <v>3.8211423332399308</v>
      </c>
      <c r="AF396" s="43">
        <v>0.7017168574051057</v>
      </c>
      <c r="AG396" s="43">
        <v>1.8405108406749688</v>
      </c>
      <c r="AH396" s="43">
        <v>0.25799353706785549</v>
      </c>
      <c r="AI396" s="43">
        <v>1.5852247765512908</v>
      </c>
      <c r="AJ396" s="43">
        <v>0.22652657425674502</v>
      </c>
      <c r="AK396" s="43">
        <v>1.4195523693373744</v>
      </c>
      <c r="AL396" s="43">
        <v>0.55877755912925731</v>
      </c>
      <c r="AM396" s="43">
        <v>1.1363494062259041</v>
      </c>
      <c r="AN396" s="43">
        <v>1.6515510966605118</v>
      </c>
      <c r="AO396" s="298"/>
      <c r="AP396" s="43">
        <v>289.99</v>
      </c>
      <c r="AQ396" s="43">
        <v>6633.95</v>
      </c>
      <c r="AR396" s="43">
        <v>0</v>
      </c>
      <c r="AS396" s="43">
        <v>23.1</v>
      </c>
      <c r="AT396" s="43" t="s">
        <v>188</v>
      </c>
      <c r="AU396" s="43">
        <v>159.11000000000001</v>
      </c>
      <c r="AV396" s="43">
        <v>204985.27</v>
      </c>
      <c r="AW396" s="43">
        <v>28.23</v>
      </c>
      <c r="AX396" s="43">
        <v>2258.37</v>
      </c>
      <c r="AY396" s="43">
        <v>136.02000000000001</v>
      </c>
      <c r="AZ396" s="43">
        <v>15900.95</v>
      </c>
      <c r="BA396" s="43">
        <v>0</v>
      </c>
      <c r="BB396" s="174">
        <v>54824.42</v>
      </c>
    </row>
    <row r="397" spans="1:89" s="35" customFormat="1">
      <c r="A397" s="159" t="s">
        <v>221</v>
      </c>
      <c r="B397" s="159">
        <v>6</v>
      </c>
      <c r="C397" s="159">
        <v>2</v>
      </c>
      <c r="D397" s="159">
        <v>6</v>
      </c>
      <c r="E397" s="42" t="s">
        <v>425</v>
      </c>
      <c r="F397" s="328" t="s">
        <v>445</v>
      </c>
      <c r="G397" s="43">
        <v>6.8185070746793137</v>
      </c>
      <c r="H397" s="43">
        <v>2180.7692573693648</v>
      </c>
      <c r="I397" s="43">
        <v>53.580769516887578</v>
      </c>
      <c r="J397" s="43">
        <v>34.517911786805819</v>
      </c>
      <c r="K397" s="43">
        <v>1.7407512128829743</v>
      </c>
      <c r="L397" s="43">
        <v>3.2200751186376668</v>
      </c>
      <c r="M397" s="43">
        <v>15.15270809945785</v>
      </c>
      <c r="N397" s="43">
        <v>19.161480081913126</v>
      </c>
      <c r="O397" s="43">
        <v>15.436963351933349</v>
      </c>
      <c r="P397" s="43">
        <v>6.2134144587513083</v>
      </c>
      <c r="Q397" s="43">
        <v>15.306488537135378</v>
      </c>
      <c r="R397" s="43">
        <v>51.654703930344631</v>
      </c>
      <c r="S397" s="43">
        <v>6.9636856866699821</v>
      </c>
      <c r="T397" s="43">
        <v>8.347305784526933E-2</v>
      </c>
      <c r="U397" s="43">
        <v>0.18942900581436178</v>
      </c>
      <c r="V397" s="43">
        <v>1.6008162425194893E-2</v>
      </c>
      <c r="W397" s="43">
        <v>31.972541932735837</v>
      </c>
      <c r="X397" s="43">
        <v>62.628338283038048</v>
      </c>
      <c r="Y397" s="43">
        <v>7.9767259178214998</v>
      </c>
      <c r="Z397" s="43">
        <v>28.948858800396387</v>
      </c>
      <c r="AA397" s="43">
        <v>5.4630133756287051</v>
      </c>
      <c r="AB397" s="43">
        <v>1.1118317419888584</v>
      </c>
      <c r="AC397" s="43">
        <v>4.4383659857100666</v>
      </c>
      <c r="AD397" s="43">
        <v>0.61198472268890358</v>
      </c>
      <c r="AE397" s="43">
        <v>3.1246987573052984</v>
      </c>
      <c r="AF397" s="43">
        <v>0.58381116736074901</v>
      </c>
      <c r="AG397" s="43">
        <v>1.5796137791784688</v>
      </c>
      <c r="AH397" s="43">
        <v>0.22744251466505067</v>
      </c>
      <c r="AI397" s="43">
        <v>1.4281028641845441</v>
      </c>
      <c r="AJ397" s="43">
        <v>0.21190349080910117</v>
      </c>
      <c r="AK397" s="43">
        <v>1.4364977107260877</v>
      </c>
      <c r="AL397" s="43">
        <v>0.52205991805316065</v>
      </c>
      <c r="AM397" s="43">
        <v>0.64959163880386328</v>
      </c>
      <c r="AN397" s="43">
        <v>1.5298866129879107</v>
      </c>
      <c r="AO397" s="298"/>
      <c r="AP397" s="43">
        <v>280.74</v>
      </c>
      <c r="AQ397" s="43">
        <v>6090.69</v>
      </c>
      <c r="AR397" s="43">
        <v>0</v>
      </c>
      <c r="AS397" s="43">
        <v>23.79</v>
      </c>
      <c r="AT397" s="43" t="s">
        <v>188</v>
      </c>
      <c r="AU397" s="43">
        <v>135.61000000000001</v>
      </c>
      <c r="AV397" s="43">
        <v>201107.06</v>
      </c>
      <c r="AW397" s="43">
        <v>28.55</v>
      </c>
      <c r="AX397" s="43">
        <v>2172.19</v>
      </c>
      <c r="AY397" s="43">
        <v>99.93</v>
      </c>
      <c r="AZ397" s="43">
        <v>16028.51</v>
      </c>
      <c r="BA397" s="43">
        <v>0</v>
      </c>
      <c r="BB397" s="174">
        <v>54521.22</v>
      </c>
    </row>
    <row r="398" spans="1:89" s="81" customFormat="1">
      <c r="A398" s="195" t="s">
        <v>221</v>
      </c>
      <c r="B398" s="195">
        <v>6</v>
      </c>
      <c r="C398" s="195">
        <v>3</v>
      </c>
      <c r="D398" s="195">
        <v>6</v>
      </c>
      <c r="E398" s="83" t="s">
        <v>425</v>
      </c>
      <c r="F398" s="329" t="s">
        <v>446</v>
      </c>
      <c r="G398" s="43">
        <v>7.7237940883878116</v>
      </c>
      <c r="H398" s="43">
        <v>2346.5912895650326</v>
      </c>
      <c r="I398" s="43">
        <v>57.365337894494544</v>
      </c>
      <c r="J398" s="43">
        <v>44.800171378447814</v>
      </c>
      <c r="K398" s="43">
        <v>1.9348779422620379</v>
      </c>
      <c r="L398" s="43">
        <v>10.846676810853737</v>
      </c>
      <c r="M398" s="43">
        <v>18.26983495523622</v>
      </c>
      <c r="N398" s="43">
        <v>20.256538773363172</v>
      </c>
      <c r="O398" s="43">
        <v>16.972632904045611</v>
      </c>
      <c r="P398" s="43">
        <v>7.3760447383349987</v>
      </c>
      <c r="Q398" s="43">
        <v>17.992618191350758</v>
      </c>
      <c r="R398" s="43">
        <v>56.672182658506095</v>
      </c>
      <c r="S398" s="43">
        <v>7.5930229133910574</v>
      </c>
      <c r="T398" s="43">
        <v>0.104587026367449</v>
      </c>
      <c r="U398" s="43">
        <v>0.22267125551746139</v>
      </c>
      <c r="V398" s="43">
        <v>2.8153104344410807E-2</v>
      </c>
      <c r="W398" s="43">
        <v>37.63651505755017</v>
      </c>
      <c r="X398" s="43">
        <v>76.22414251297829</v>
      </c>
      <c r="Y398" s="43">
        <v>9.7293336869843721</v>
      </c>
      <c r="Z398" s="43">
        <v>35.440863756220239</v>
      </c>
      <c r="AA398" s="43">
        <v>6.7611283342164699</v>
      </c>
      <c r="AB398" s="43">
        <v>1.3822556906139303</v>
      </c>
      <c r="AC398" s="43">
        <v>5.5612587953816819</v>
      </c>
      <c r="AD398" s="43">
        <v>0.77671698671367195</v>
      </c>
      <c r="AE398" s="43">
        <v>3.8263026917387188</v>
      </c>
      <c r="AF398" s="43">
        <v>0.70191692577342735</v>
      </c>
      <c r="AG398" s="43">
        <v>1.8573872327622452</v>
      </c>
      <c r="AH398" s="43">
        <v>0.25965215993269147</v>
      </c>
      <c r="AI398" s="43">
        <v>1.618536440314978</v>
      </c>
      <c r="AJ398" s="43">
        <v>0.23566848502286358</v>
      </c>
      <c r="AK398" s="43">
        <v>1.601468278036748</v>
      </c>
      <c r="AL398" s="43">
        <v>0.56034717111302834</v>
      </c>
      <c r="AM398" s="43">
        <v>0.74297489728015498</v>
      </c>
      <c r="AN398" s="43">
        <v>1.6620491714703702</v>
      </c>
      <c r="AO398" s="331"/>
      <c r="AP398" s="91">
        <v>295.76</v>
      </c>
      <c r="AQ398" s="91">
        <v>6465.97</v>
      </c>
      <c r="AR398" s="91">
        <v>0</v>
      </c>
      <c r="AS398" s="91">
        <v>22.95</v>
      </c>
      <c r="AT398" s="91" t="s">
        <v>188</v>
      </c>
      <c r="AU398" s="91">
        <v>150.43</v>
      </c>
      <c r="AV398" s="91">
        <v>209427.65</v>
      </c>
      <c r="AW398" s="91">
        <v>30.6</v>
      </c>
      <c r="AX398" s="91">
        <v>2335.5</v>
      </c>
      <c r="AY398" s="91">
        <v>94.34</v>
      </c>
      <c r="AZ398" s="91">
        <v>16228.67</v>
      </c>
      <c r="BA398" s="91">
        <v>0</v>
      </c>
      <c r="BB398" s="198">
        <v>56587.46</v>
      </c>
    </row>
    <row r="399" spans="1:89" s="35" customFormat="1">
      <c r="A399" s="159"/>
      <c r="B399" s="159"/>
      <c r="C399" s="159"/>
      <c r="D399" s="159"/>
      <c r="E399" s="42"/>
      <c r="F399" s="332" t="s">
        <v>183</v>
      </c>
      <c r="G399" s="234">
        <f>IF(ISERROR(AVERAGE(G396:G398)), "DL", AVERAGE(G396:G398))</f>
        <v>7.1835195582777613</v>
      </c>
      <c r="H399" s="234">
        <f t="shared" ref="H399:AN399" si="336">IF(ISERROR(AVERAGE(H396:H398)), "DL", AVERAGE(H396:H398))</f>
        <v>2272.3073856036149</v>
      </c>
      <c r="I399" s="234">
        <f t="shared" si="336"/>
        <v>55.545337219763439</v>
      </c>
      <c r="J399" s="234">
        <f t="shared" si="336"/>
        <v>39.307845218353478</v>
      </c>
      <c r="K399" s="234">
        <f t="shared" si="336"/>
        <v>1.8240149851655136</v>
      </c>
      <c r="L399" s="234">
        <f t="shared" si="336"/>
        <v>6.5850378435724428</v>
      </c>
      <c r="M399" s="234">
        <f t="shared" si="336"/>
        <v>15.39281041293645</v>
      </c>
      <c r="N399" s="234">
        <f t="shared" si="336"/>
        <v>19.633435283359002</v>
      </c>
      <c r="O399" s="234">
        <f t="shared" si="336"/>
        <v>16.431916428472864</v>
      </c>
      <c r="P399" s="234">
        <f t="shared" si="336"/>
        <v>7.0774533172453244</v>
      </c>
      <c r="Q399" s="234">
        <f t="shared" si="336"/>
        <v>17.138325090230715</v>
      </c>
      <c r="R399" s="234">
        <f t="shared" si="336"/>
        <v>53.157093570183655</v>
      </c>
      <c r="S399" s="234">
        <f t="shared" si="336"/>
        <v>7.1707044317486712</v>
      </c>
      <c r="T399" s="234">
        <f t="shared" si="336"/>
        <v>9.4030042106359166E-2</v>
      </c>
      <c r="U399" s="234">
        <f t="shared" si="336"/>
        <v>0.18923346642871441</v>
      </c>
      <c r="V399" s="234">
        <f t="shared" si="336"/>
        <v>2.1105321868926791E-2</v>
      </c>
      <c r="W399" s="234">
        <f t="shared" si="336"/>
        <v>35.652970450351752</v>
      </c>
      <c r="X399" s="234">
        <f t="shared" si="336"/>
        <v>71.553787561572435</v>
      </c>
      <c r="Y399" s="234">
        <f t="shared" si="336"/>
        <v>9.1232638259946288</v>
      </c>
      <c r="Z399" s="234">
        <f t="shared" si="336"/>
        <v>33.259966266842909</v>
      </c>
      <c r="AA399" s="234">
        <f t="shared" si="336"/>
        <v>6.3042950841794392</v>
      </c>
      <c r="AB399" s="234">
        <f t="shared" si="336"/>
        <v>1.2924048097041865</v>
      </c>
      <c r="AC399" s="234">
        <f t="shared" si="336"/>
        <v>5.1778210632460047</v>
      </c>
      <c r="AD399" s="234">
        <f t="shared" si="336"/>
        <v>0.72088959620104964</v>
      </c>
      <c r="AE399" s="234">
        <f t="shared" si="336"/>
        <v>3.5907145940946492</v>
      </c>
      <c r="AF399" s="234">
        <f t="shared" si="336"/>
        <v>0.66248165017976068</v>
      </c>
      <c r="AG399" s="234">
        <f t="shared" si="336"/>
        <v>1.7591706175385609</v>
      </c>
      <c r="AH399" s="234">
        <f t="shared" si="336"/>
        <v>0.24836273722186589</v>
      </c>
      <c r="AI399" s="234">
        <f t="shared" si="336"/>
        <v>1.5439546936836042</v>
      </c>
      <c r="AJ399" s="234">
        <f t="shared" si="336"/>
        <v>0.22469951669623658</v>
      </c>
      <c r="AK399" s="234">
        <f t="shared" si="336"/>
        <v>1.48583945270007</v>
      </c>
      <c r="AL399" s="234">
        <f t="shared" si="336"/>
        <v>0.5470615494318154</v>
      </c>
      <c r="AM399" s="234">
        <f t="shared" si="336"/>
        <v>0.84297198076997404</v>
      </c>
      <c r="AN399" s="281">
        <f t="shared" si="336"/>
        <v>1.6144956270395976</v>
      </c>
      <c r="AO399" s="299"/>
      <c r="AP399" s="234">
        <f t="shared" ref="AP399:BB399" si="337">IF(ISERROR(AVERAGE(AP396:AP398)), "DL", AVERAGE(AP396:AP398))</f>
        <v>288.83</v>
      </c>
      <c r="AQ399" s="234">
        <f t="shared" si="337"/>
        <v>6396.87</v>
      </c>
      <c r="AR399" s="234">
        <f t="shared" si="337"/>
        <v>0</v>
      </c>
      <c r="AS399" s="234">
        <f t="shared" si="337"/>
        <v>23.28</v>
      </c>
      <c r="AT399" s="234" t="str">
        <f t="shared" si="337"/>
        <v>DL</v>
      </c>
      <c r="AU399" s="234">
        <f t="shared" si="337"/>
        <v>148.38333333333335</v>
      </c>
      <c r="AV399" s="234">
        <f t="shared" si="337"/>
        <v>205173.32666666666</v>
      </c>
      <c r="AW399" s="234">
        <f t="shared" si="337"/>
        <v>29.126666666666665</v>
      </c>
      <c r="AX399" s="234">
        <f t="shared" si="337"/>
        <v>2255.353333333333</v>
      </c>
      <c r="AY399" s="234">
        <f t="shared" si="337"/>
        <v>110.09666666666668</v>
      </c>
      <c r="AZ399" s="234">
        <f t="shared" si="337"/>
        <v>16052.71</v>
      </c>
      <c r="BA399" s="234">
        <f t="shared" si="337"/>
        <v>0</v>
      </c>
      <c r="BB399" s="281">
        <f t="shared" si="337"/>
        <v>55311.033333333333</v>
      </c>
    </row>
    <row r="400" spans="1:89" s="35" customFormat="1">
      <c r="A400" s="159"/>
      <c r="B400" s="159"/>
      <c r="C400" s="159"/>
      <c r="D400" s="159"/>
      <c r="E400" s="42"/>
      <c r="F400" s="333" t="s">
        <v>184</v>
      </c>
      <c r="G400" s="43">
        <f>IF(ISERROR(STDEV(G396:G398)), "-", STDEV(G396:G398))</f>
        <v>0.47741358695358577</v>
      </c>
      <c r="H400" s="43">
        <f t="shared" ref="H400:AN400" si="338">IF(ISERROR(STDEV(H396:H398)), "-", STDEV(H396:H398))</f>
        <v>84.246767189122281</v>
      </c>
      <c r="I400" s="43">
        <f t="shared" si="338"/>
        <v>1.8964214116107232</v>
      </c>
      <c r="J400" s="43">
        <f t="shared" si="338"/>
        <v>5.1769906544550297</v>
      </c>
      <c r="K400" s="43">
        <f t="shared" si="338"/>
        <v>9.9962908204245485E-2</v>
      </c>
      <c r="L400" s="43">
        <f t="shared" si="338"/>
        <v>3.8915658231128205</v>
      </c>
      <c r="M400" s="43">
        <f t="shared" si="338"/>
        <v>2.7648036258280957</v>
      </c>
      <c r="N400" s="43">
        <f t="shared" si="338"/>
        <v>0.56295891349249261</v>
      </c>
      <c r="O400" s="43">
        <f t="shared" si="338"/>
        <v>0.86273890057453262</v>
      </c>
      <c r="P400" s="43">
        <f t="shared" si="338"/>
        <v>0.76008249230038505</v>
      </c>
      <c r="Q400" s="43">
        <f t="shared" si="338"/>
        <v>1.5876134700199047</v>
      </c>
      <c r="R400" s="43">
        <f t="shared" si="338"/>
        <v>3.0548310099467573</v>
      </c>
      <c r="S400" s="43">
        <f t="shared" si="338"/>
        <v>0.36576196994430865</v>
      </c>
      <c r="T400" s="43">
        <f t="shared" si="338"/>
        <v>1.4929830319792517E-2</v>
      </c>
      <c r="U400" s="43">
        <f t="shared" si="338"/>
        <v>3.3535986336034461E-2</v>
      </c>
      <c r="V400" s="43">
        <f t="shared" si="338"/>
        <v>6.3030628439103616E-3</v>
      </c>
      <c r="W400" s="43">
        <f t="shared" si="338"/>
        <v>3.1905656463596026</v>
      </c>
      <c r="X400" s="43">
        <f t="shared" si="338"/>
        <v>7.732453941944061</v>
      </c>
      <c r="Y400" s="43">
        <f t="shared" si="338"/>
        <v>0.99347258676431605</v>
      </c>
      <c r="Z400" s="43">
        <f t="shared" si="338"/>
        <v>3.7336146020196312</v>
      </c>
      <c r="AA400" s="43">
        <f t="shared" si="338"/>
        <v>0.72946972135072208</v>
      </c>
      <c r="AB400" s="43">
        <f t="shared" si="338"/>
        <v>0.15638147071051739</v>
      </c>
      <c r="AC400" s="43">
        <f t="shared" si="338"/>
        <v>0.64053362766714517</v>
      </c>
      <c r="AD400" s="43">
        <f t="shared" si="338"/>
        <v>9.4324408844451271E-2</v>
      </c>
      <c r="AE400" s="43">
        <f t="shared" si="338"/>
        <v>0.40358980094746971</v>
      </c>
      <c r="AF400" s="43">
        <f t="shared" si="338"/>
        <v>6.8130710087818028E-2</v>
      </c>
      <c r="AG400" s="43">
        <f t="shared" si="338"/>
        <v>0.15572956303757826</v>
      </c>
      <c r="AH400" s="43">
        <f t="shared" si="338"/>
        <v>1.8136414786885227E-2</v>
      </c>
      <c r="AI400" s="43">
        <f t="shared" si="338"/>
        <v>0.10170374395461419</v>
      </c>
      <c r="AJ400" s="43">
        <f t="shared" si="338"/>
        <v>1.1987382616405404E-2</v>
      </c>
      <c r="AK400" s="43">
        <f t="shared" si="338"/>
        <v>0.10049529882163639</v>
      </c>
      <c r="AL400" s="43">
        <f t="shared" si="338"/>
        <v>2.1666266386724337E-2</v>
      </c>
      <c r="AM400" s="43">
        <f t="shared" si="338"/>
        <v>0.25832700897559097</v>
      </c>
      <c r="AN400" s="174">
        <f t="shared" si="338"/>
        <v>7.3461325456169485E-2</v>
      </c>
      <c r="AO400" s="300"/>
      <c r="AP400" s="43">
        <f t="shared" ref="AP400:BB400" si="339">IF(ISERROR(STDEV(AP396:AP398)), "-", STDEV(AP396:AP398))</f>
        <v>7.5768925028668495</v>
      </c>
      <c r="AQ400" s="43">
        <f t="shared" si="339"/>
        <v>278.1437836803118</v>
      </c>
      <c r="AR400" s="43">
        <f t="shared" si="339"/>
        <v>0</v>
      </c>
      <c r="AS400" s="43">
        <f t="shared" si="339"/>
        <v>0.44799553569204187</v>
      </c>
      <c r="AT400" s="43" t="str">
        <f t="shared" si="339"/>
        <v>-</v>
      </c>
      <c r="AU400" s="43">
        <f t="shared" si="339"/>
        <v>11.882934542163115</v>
      </c>
      <c r="AV400" s="43">
        <f t="shared" si="339"/>
        <v>4163.481532255586</v>
      </c>
      <c r="AW400" s="43">
        <f t="shared" si="339"/>
        <v>1.2859367532399619</v>
      </c>
      <c r="AX400" s="43">
        <f t="shared" si="339"/>
        <v>81.696782270376644</v>
      </c>
      <c r="AY400" s="43">
        <f t="shared" si="339"/>
        <v>22.623581355155409</v>
      </c>
      <c r="AZ400" s="43">
        <f t="shared" si="339"/>
        <v>165.19482316343903</v>
      </c>
      <c r="BA400" s="43">
        <f t="shared" si="339"/>
        <v>0</v>
      </c>
      <c r="BB400" s="174">
        <f t="shared" si="339"/>
        <v>1115.7649109616827</v>
      </c>
    </row>
    <row r="401" spans="1:54" s="35" customFormat="1">
      <c r="A401" s="159"/>
      <c r="B401" s="159"/>
      <c r="C401" s="159"/>
      <c r="D401" s="159"/>
      <c r="E401" s="42"/>
      <c r="F401" s="333" t="s">
        <v>186</v>
      </c>
      <c r="G401" s="43">
        <f>IF(ISERROR(G400/SQRT(2)), "-", G400/SQRT(2))</f>
        <v>0.33758238476547392</v>
      </c>
      <c r="H401" s="43">
        <f t="shared" ref="H401:AN401" si="340">IF(ISERROR(H400/SQRT(2)), "-", H400/SQRT(2))</f>
        <v>59.571460372472693</v>
      </c>
      <c r="I401" s="43">
        <f t="shared" si="340"/>
        <v>1.3409724401373071</v>
      </c>
      <c r="J401" s="43">
        <f t="shared" si="340"/>
        <v>3.6606851979045341</v>
      </c>
      <c r="K401" s="43">
        <f t="shared" si="340"/>
        <v>7.0684450258350337E-2</v>
      </c>
      <c r="L401" s="43">
        <f t="shared" si="340"/>
        <v>2.7517525829568839</v>
      </c>
      <c r="M401" s="43">
        <f t="shared" si="340"/>
        <v>1.9550113924722003</v>
      </c>
      <c r="N401" s="43">
        <f t="shared" si="340"/>
        <v>0.39807206525995248</v>
      </c>
      <c r="O401" s="43">
        <f t="shared" si="340"/>
        <v>0.6100485269896786</v>
      </c>
      <c r="P401" s="43">
        <f t="shared" si="340"/>
        <v>0.53745948456677406</v>
      </c>
      <c r="Q401" s="43">
        <f t="shared" si="340"/>
        <v>1.12261225055418</v>
      </c>
      <c r="R401" s="43">
        <f t="shared" si="340"/>
        <v>2.1600917225123015</v>
      </c>
      <c r="S401" s="43">
        <f t="shared" si="340"/>
        <v>0.25863276924777079</v>
      </c>
      <c r="T401" s="43">
        <f t="shared" si="340"/>
        <v>1.055698426108981E-2</v>
      </c>
      <c r="U401" s="43">
        <f t="shared" si="340"/>
        <v>2.3713523351989365E-2</v>
      </c>
      <c r="V401" s="43">
        <f t="shared" si="340"/>
        <v>4.4569384791739814E-3</v>
      </c>
      <c r="W401" s="43">
        <f t="shared" si="340"/>
        <v>2.2560706043617151</v>
      </c>
      <c r="X401" s="43">
        <f t="shared" si="340"/>
        <v>5.4676706175612955</v>
      </c>
      <c r="Y401" s="43">
        <f t="shared" si="340"/>
        <v>0.70249120302398849</v>
      </c>
      <c r="Z401" s="43">
        <f t="shared" si="340"/>
        <v>2.6400642034251938</v>
      </c>
      <c r="AA401" s="43">
        <f t="shared" si="340"/>
        <v>0.51581298663735675</v>
      </c>
      <c r="AB401" s="43">
        <f t="shared" si="340"/>
        <v>0.11057839839133231</v>
      </c>
      <c r="AC401" s="43">
        <f t="shared" si="340"/>
        <v>0.45292567170145748</v>
      </c>
      <c r="AD401" s="43">
        <f t="shared" si="340"/>
        <v>6.6697429125323851E-2</v>
      </c>
      <c r="AE401" s="43">
        <f t="shared" si="340"/>
        <v>0.28538108506768473</v>
      </c>
      <c r="AF401" s="43">
        <f t="shared" si="340"/>
        <v>4.8175687110150842E-2</v>
      </c>
      <c r="AG401" s="43">
        <f t="shared" si="340"/>
        <v>0.1101174300550895</v>
      </c>
      <c r="AH401" s="43">
        <f t="shared" si="340"/>
        <v>1.2824381882218516E-2</v>
      </c>
      <c r="AI401" s="43">
        <f t="shared" si="340"/>
        <v>7.1915407022368025E-2</v>
      </c>
      <c r="AJ401" s="43">
        <f t="shared" si="340"/>
        <v>8.4763595367379988E-3</v>
      </c>
      <c r="AK401" s="43">
        <f t="shared" si="340"/>
        <v>7.1060907274147544E-2</v>
      </c>
      <c r="AL401" s="43">
        <f t="shared" si="340"/>
        <v>1.5320363885046933E-2</v>
      </c>
      <c r="AM401" s="43">
        <f t="shared" si="340"/>
        <v>0.18266477981027848</v>
      </c>
      <c r="AN401" s="174">
        <f t="shared" si="340"/>
        <v>5.1945001385009383E-2</v>
      </c>
      <c r="AO401" s="300"/>
      <c r="AP401" s="43">
        <f t="shared" ref="AP401:BB401" si="341">IF(ISERROR(AP400/SQRT(2)), "-", AP400/SQRT(2))</f>
        <v>5.357672069098661</v>
      </c>
      <c r="AQ401" s="43">
        <f t="shared" si="341"/>
        <v>196.67735558523262</v>
      </c>
      <c r="AR401" s="43">
        <f t="shared" si="341"/>
        <v>0</v>
      </c>
      <c r="AS401" s="43">
        <f t="shared" si="341"/>
        <v>0.31678068122914277</v>
      </c>
      <c r="AT401" s="43" t="str">
        <f t="shared" si="341"/>
        <v>-</v>
      </c>
      <c r="AU401" s="43">
        <f t="shared" si="341"/>
        <v>8.4025035951594003</v>
      </c>
      <c r="AV401" s="43">
        <f t="shared" si="341"/>
        <v>2944.0260248028821</v>
      </c>
      <c r="AW401" s="43">
        <f t="shared" si="341"/>
        <v>0.9092945983929891</v>
      </c>
      <c r="AX401" s="43">
        <f t="shared" si="341"/>
        <v>57.76834874450423</v>
      </c>
      <c r="AY401" s="43">
        <f t="shared" si="341"/>
        <v>15.99728779095593</v>
      </c>
      <c r="AZ401" s="43">
        <f t="shared" si="341"/>
        <v>116.81037967578028</v>
      </c>
      <c r="BA401" s="43">
        <f t="shared" si="341"/>
        <v>0</v>
      </c>
      <c r="BB401" s="174">
        <f t="shared" si="341"/>
        <v>788.96493475101022</v>
      </c>
    </row>
    <row r="402" spans="1:54" s="35" customFormat="1">
      <c r="A402" s="159"/>
      <c r="B402" s="159"/>
      <c r="C402" s="159"/>
      <c r="D402" s="159"/>
      <c r="E402" s="42"/>
      <c r="F402" s="328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  <c r="AA402" s="43"/>
      <c r="AB402" s="43"/>
      <c r="AC402" s="43"/>
      <c r="AD402" s="43"/>
      <c r="AE402" s="43"/>
      <c r="AF402" s="43"/>
      <c r="AG402" s="43"/>
      <c r="AH402" s="43"/>
      <c r="AI402" s="43"/>
      <c r="AJ402" s="43"/>
      <c r="AK402" s="43"/>
      <c r="AL402" s="43"/>
      <c r="AM402" s="43"/>
      <c r="AN402" s="174"/>
      <c r="AO402" s="298"/>
      <c r="AP402" s="43"/>
      <c r="AQ402" s="43"/>
      <c r="AR402" s="43"/>
      <c r="AS402" s="43"/>
      <c r="AT402" s="43"/>
      <c r="AU402" s="43"/>
      <c r="AV402" s="43"/>
      <c r="AW402" s="43"/>
      <c r="AX402" s="43"/>
      <c r="AY402" s="43"/>
      <c r="AZ402" s="43"/>
      <c r="BA402" s="43"/>
      <c r="BB402" s="174"/>
    </row>
    <row r="403" spans="1:54" s="35" customFormat="1">
      <c r="A403" s="159" t="s">
        <v>290</v>
      </c>
      <c r="B403" s="159">
        <v>7</v>
      </c>
      <c r="C403" s="159">
        <v>1</v>
      </c>
      <c r="D403" s="159">
        <v>6</v>
      </c>
      <c r="E403" s="42" t="s">
        <v>425</v>
      </c>
      <c r="F403" s="328" t="s">
        <v>447</v>
      </c>
      <c r="G403" s="43">
        <v>3.9019215800361651</v>
      </c>
      <c r="H403" s="43">
        <v>3971.2305246463561</v>
      </c>
      <c r="I403" s="43">
        <v>59.942209453810314</v>
      </c>
      <c r="J403" s="43">
        <v>12.238326028628954</v>
      </c>
      <c r="K403" s="43">
        <v>0.66780136282347802</v>
      </c>
      <c r="L403" s="43">
        <v>2.2643100774727905</v>
      </c>
      <c r="M403" s="43">
        <v>18.447650764751458</v>
      </c>
      <c r="N403" s="43">
        <v>6.7503690949298472</v>
      </c>
      <c r="O403" s="43">
        <v>9.1322793856015547</v>
      </c>
      <c r="P403" s="43">
        <v>1.4634844649133627</v>
      </c>
      <c r="Q403" s="43">
        <v>5.0919631400760359</v>
      </c>
      <c r="R403" s="43">
        <v>91.952807190169651</v>
      </c>
      <c r="S403" s="43">
        <v>7.2207382702604201</v>
      </c>
      <c r="T403" s="43">
        <v>1.5182098272312157</v>
      </c>
      <c r="U403" s="43">
        <v>0.49332963004835712</v>
      </c>
      <c r="V403" s="43">
        <v>8.6715179568144143E-3</v>
      </c>
      <c r="W403" s="43">
        <v>8.2977362539550317</v>
      </c>
      <c r="X403" s="43">
        <v>10.773824374643524</v>
      </c>
      <c r="Y403" s="43">
        <v>1.4129737483957252</v>
      </c>
      <c r="Z403" s="43">
        <v>4.6790557591194633</v>
      </c>
      <c r="AA403" s="43">
        <v>0.78588264861827861</v>
      </c>
      <c r="AB403" s="43">
        <v>0.14006861783272578</v>
      </c>
      <c r="AC403" s="43">
        <v>0.69445412700777276</v>
      </c>
      <c r="AD403" s="43">
        <v>0.11741087537166102</v>
      </c>
      <c r="AE403" s="43">
        <v>0.74825274574304801</v>
      </c>
      <c r="AF403" s="43">
        <v>0.17178087397513545</v>
      </c>
      <c r="AG403" s="43">
        <v>0.5537040576071186</v>
      </c>
      <c r="AH403" s="43">
        <v>9.2399334907646832E-2</v>
      </c>
      <c r="AI403" s="43">
        <v>0.67226481073125921</v>
      </c>
      <c r="AJ403" s="43">
        <v>0.10595063157418853</v>
      </c>
      <c r="AK403" s="43">
        <v>2.4637958386809191</v>
      </c>
      <c r="AL403" s="43">
        <v>0.52753696784024573</v>
      </c>
      <c r="AM403" s="43">
        <v>0.70266676676125672</v>
      </c>
      <c r="AN403" s="43">
        <v>0.97546196125319784</v>
      </c>
      <c r="AO403" s="298"/>
      <c r="AP403" s="43">
        <v>72.2</v>
      </c>
      <c r="AQ403" s="43">
        <v>2547.3200000000002</v>
      </c>
      <c r="AR403" s="43">
        <v>0</v>
      </c>
      <c r="AS403" s="43">
        <v>5.78</v>
      </c>
      <c r="AT403" s="43" t="s">
        <v>188</v>
      </c>
      <c r="AU403" s="43">
        <v>167.51</v>
      </c>
      <c r="AV403" s="43">
        <v>109813.49</v>
      </c>
      <c r="AW403" s="43">
        <v>27.44</v>
      </c>
      <c r="AX403" s="43">
        <v>3832.53</v>
      </c>
      <c r="AY403" s="43">
        <v>60.65</v>
      </c>
      <c r="AZ403" s="43">
        <v>2062.12</v>
      </c>
      <c r="BA403" s="43">
        <v>0</v>
      </c>
      <c r="BB403" s="174">
        <v>35727.47</v>
      </c>
    </row>
    <row r="404" spans="1:54" s="35" customFormat="1">
      <c r="A404" s="159" t="s">
        <v>290</v>
      </c>
      <c r="B404" s="159">
        <v>7</v>
      </c>
      <c r="C404" s="159">
        <v>2</v>
      </c>
      <c r="D404" s="159">
        <v>6</v>
      </c>
      <c r="E404" s="42" t="s">
        <v>425</v>
      </c>
      <c r="F404" s="328" t="s">
        <v>448</v>
      </c>
      <c r="G404" s="43">
        <v>3.9338367785706123</v>
      </c>
      <c r="H404" s="43">
        <v>3935.8059714715523</v>
      </c>
      <c r="I404" s="43">
        <v>59.487343335133176</v>
      </c>
      <c r="J404" s="43">
        <v>12.151970655806295</v>
      </c>
      <c r="K404" s="43">
        <v>0.70309446830140043</v>
      </c>
      <c r="L404" s="43">
        <v>1.000335453394283</v>
      </c>
      <c r="M404" s="43">
        <v>17.49443070757075</v>
      </c>
      <c r="N404" s="43">
        <v>6.6642200411352697</v>
      </c>
      <c r="O404" s="43">
        <v>9.2399319285230987</v>
      </c>
      <c r="P404" s="43">
        <v>1.5859667689520287</v>
      </c>
      <c r="Q404" s="43">
        <v>4.9740134447703896</v>
      </c>
      <c r="R404" s="43">
        <v>93.585983911970089</v>
      </c>
      <c r="S404" s="43">
        <v>7.2562481866176194</v>
      </c>
      <c r="T404" s="43">
        <v>1.6088468673602458</v>
      </c>
      <c r="U404" s="43">
        <v>0.50943501072915987</v>
      </c>
      <c r="V404" s="43">
        <v>2.197787945199995E-2</v>
      </c>
      <c r="W404" s="43">
        <v>8.2038030635883281</v>
      </c>
      <c r="X404" s="43">
        <v>10.581166637408279</v>
      </c>
      <c r="Y404" s="43">
        <v>1.3841925198274854</v>
      </c>
      <c r="Z404" s="43">
        <v>4.6678600251531366</v>
      </c>
      <c r="AA404" s="43">
        <v>0.77264100828697913</v>
      </c>
      <c r="AB404" s="43">
        <v>0.15019295584809175</v>
      </c>
      <c r="AC404" s="43">
        <v>0.67074307146661305</v>
      </c>
      <c r="AD404" s="43">
        <v>0.11509856761169796</v>
      </c>
      <c r="AE404" s="43">
        <v>0.73310085775262623</v>
      </c>
      <c r="AF404" s="43">
        <v>0.16792200917341185</v>
      </c>
      <c r="AG404" s="43">
        <v>0.55003998839637436</v>
      </c>
      <c r="AH404" s="43">
        <v>9.0152010128172838E-2</v>
      </c>
      <c r="AI404" s="43">
        <v>0.64579463997016584</v>
      </c>
      <c r="AJ404" s="43">
        <v>0.10441241613759734</v>
      </c>
      <c r="AK404" s="43">
        <v>2.4906337599655144</v>
      </c>
      <c r="AL404" s="43">
        <v>0.57560033450450443</v>
      </c>
      <c r="AM404" s="43">
        <v>0.70916499359267238</v>
      </c>
      <c r="AN404" s="43">
        <v>0.98136505889521652</v>
      </c>
      <c r="AO404" s="298"/>
      <c r="AP404" s="43">
        <v>74.14</v>
      </c>
      <c r="AQ404" s="43">
        <v>2625.58</v>
      </c>
      <c r="AR404" s="43">
        <v>0</v>
      </c>
      <c r="AS404" s="43">
        <v>5.82</v>
      </c>
      <c r="AT404" s="43" t="s">
        <v>188</v>
      </c>
      <c r="AU404" s="43">
        <v>158.47</v>
      </c>
      <c r="AV404" s="43">
        <v>108882.91</v>
      </c>
      <c r="AW404" s="43">
        <v>29.08</v>
      </c>
      <c r="AX404" s="43">
        <v>3842.41</v>
      </c>
      <c r="AY404" s="43">
        <v>62.51</v>
      </c>
      <c r="AZ404" s="43">
        <v>2076.04</v>
      </c>
      <c r="BA404" s="43">
        <v>0</v>
      </c>
      <c r="BB404" s="174">
        <v>36068.959999999999</v>
      </c>
    </row>
    <row r="405" spans="1:54" s="81" customFormat="1">
      <c r="A405" s="195" t="s">
        <v>290</v>
      </c>
      <c r="B405" s="195">
        <v>7</v>
      </c>
      <c r="C405" s="195">
        <v>3</v>
      </c>
      <c r="D405" s="195">
        <v>6</v>
      </c>
      <c r="E405" s="83" t="s">
        <v>425</v>
      </c>
      <c r="F405" s="329" t="s">
        <v>449</v>
      </c>
      <c r="G405" s="43">
        <v>4.8884517520486144</v>
      </c>
      <c r="H405" s="43">
        <v>4822.169560153674</v>
      </c>
      <c r="I405" s="43">
        <v>74.532825603344932</v>
      </c>
      <c r="J405" s="43">
        <v>22.726050639295909</v>
      </c>
      <c r="K405" s="43">
        <v>0.88405815906381202</v>
      </c>
      <c r="L405" s="43">
        <v>6.1529310919312925</v>
      </c>
      <c r="M405" s="43">
        <v>19.906237543302957</v>
      </c>
      <c r="N405" s="43">
        <v>9.1641454553602699</v>
      </c>
      <c r="O405" s="43">
        <v>11.419409193408109</v>
      </c>
      <c r="P405" s="43">
        <v>1.7516208529393325</v>
      </c>
      <c r="Q405" s="43">
        <v>6.594420387083753</v>
      </c>
      <c r="R405" s="43">
        <v>122.91323114502426</v>
      </c>
      <c r="S405" s="43">
        <v>9.2920552165839077</v>
      </c>
      <c r="T405" s="43">
        <v>3.2097538672449</v>
      </c>
      <c r="U405" s="43">
        <v>0.78093700117982789</v>
      </c>
      <c r="V405" s="43">
        <v>1.5669854263940085E-2</v>
      </c>
      <c r="W405" s="43">
        <v>10.847704792141247</v>
      </c>
      <c r="X405" s="43">
        <v>14.89789737888505</v>
      </c>
      <c r="Y405" s="43">
        <v>1.8384359194566546</v>
      </c>
      <c r="Z405" s="43">
        <v>6.1873809077228001</v>
      </c>
      <c r="AA405" s="43">
        <v>1.0213433334805624</v>
      </c>
      <c r="AB405" s="43">
        <v>0.18928564646622736</v>
      </c>
      <c r="AC405" s="43">
        <v>0.92802265598599054</v>
      </c>
      <c r="AD405" s="43">
        <v>0.15304432219820582</v>
      </c>
      <c r="AE405" s="43">
        <v>0.9832022174739431</v>
      </c>
      <c r="AF405" s="43">
        <v>0.22583828704034298</v>
      </c>
      <c r="AG405" s="43">
        <v>0.72606351014919346</v>
      </c>
      <c r="AH405" s="43">
        <v>0.11747786811773135</v>
      </c>
      <c r="AI405" s="43">
        <v>0.83456958143353388</v>
      </c>
      <c r="AJ405" s="43">
        <v>0.13337527704660221</v>
      </c>
      <c r="AK405" s="43">
        <v>3.2516993748523793</v>
      </c>
      <c r="AL405" s="43">
        <v>0.72018563863872642</v>
      </c>
      <c r="AM405" s="43">
        <v>0.97561402922379481</v>
      </c>
      <c r="AN405" s="43">
        <v>1.2425868309551742</v>
      </c>
      <c r="AO405" s="331"/>
      <c r="AP405" s="91">
        <v>73.27</v>
      </c>
      <c r="AQ405" s="91">
        <v>2662.47</v>
      </c>
      <c r="AR405" s="91">
        <v>0</v>
      </c>
      <c r="AS405" s="91">
        <v>5.86</v>
      </c>
      <c r="AT405" s="91" t="s">
        <v>188</v>
      </c>
      <c r="AU405" s="91">
        <v>164.11</v>
      </c>
      <c r="AV405" s="91">
        <v>111331.35</v>
      </c>
      <c r="AW405" s="91">
        <v>30.77</v>
      </c>
      <c r="AX405" s="91">
        <v>3752.66</v>
      </c>
      <c r="AY405" s="91">
        <v>76.2</v>
      </c>
      <c r="AZ405" s="91">
        <v>2155.4699999999998</v>
      </c>
      <c r="BA405" s="91">
        <v>0</v>
      </c>
      <c r="BB405" s="198">
        <v>37318.519999999997</v>
      </c>
    </row>
    <row r="406" spans="1:54" s="35" customFormat="1">
      <c r="A406" s="159"/>
      <c r="B406" s="159"/>
      <c r="C406" s="159"/>
      <c r="D406" s="159"/>
      <c r="E406" s="42"/>
      <c r="F406" s="332" t="s">
        <v>183</v>
      </c>
      <c r="G406" s="234">
        <f>IF(ISERROR(AVERAGE(G403:G405)), "DL", AVERAGE(G403:G405))</f>
        <v>4.2414033702184639</v>
      </c>
      <c r="H406" s="234">
        <f t="shared" ref="H406:AN406" si="342">IF(ISERROR(AVERAGE(H403:H405)), "DL", AVERAGE(H403:H405))</f>
        <v>4243.0686854238602</v>
      </c>
      <c r="I406" s="234">
        <f t="shared" si="342"/>
        <v>64.654126130762805</v>
      </c>
      <c r="J406" s="234">
        <f t="shared" si="342"/>
        <v>15.705449107910388</v>
      </c>
      <c r="K406" s="234">
        <f t="shared" si="342"/>
        <v>0.75165133006289686</v>
      </c>
      <c r="L406" s="234">
        <f t="shared" si="342"/>
        <v>3.1391922075994554</v>
      </c>
      <c r="M406" s="234">
        <f t="shared" si="342"/>
        <v>18.616106338541723</v>
      </c>
      <c r="N406" s="234">
        <f t="shared" si="342"/>
        <v>7.5262448638084622</v>
      </c>
      <c r="O406" s="234">
        <f t="shared" si="342"/>
        <v>9.9305401691775881</v>
      </c>
      <c r="P406" s="234">
        <f t="shared" si="342"/>
        <v>1.6003573622682412</v>
      </c>
      <c r="Q406" s="234">
        <f t="shared" si="342"/>
        <v>5.5534656573100589</v>
      </c>
      <c r="R406" s="234">
        <f t="shared" si="342"/>
        <v>102.81734074905467</v>
      </c>
      <c r="S406" s="234">
        <f t="shared" si="342"/>
        <v>7.9230138911539827</v>
      </c>
      <c r="T406" s="234">
        <f t="shared" si="342"/>
        <v>2.1122701872787872</v>
      </c>
      <c r="U406" s="234">
        <f t="shared" si="342"/>
        <v>0.59456721398578161</v>
      </c>
      <c r="V406" s="234">
        <f t="shared" si="342"/>
        <v>1.5439750557584819E-2</v>
      </c>
      <c r="W406" s="234">
        <f t="shared" si="342"/>
        <v>9.1164147032282035</v>
      </c>
      <c r="X406" s="234">
        <f t="shared" si="342"/>
        <v>12.084296130312284</v>
      </c>
      <c r="Y406" s="234">
        <f t="shared" si="342"/>
        <v>1.5452007292266217</v>
      </c>
      <c r="Z406" s="234">
        <f t="shared" si="342"/>
        <v>5.1780988973318003</v>
      </c>
      <c r="AA406" s="234">
        <f t="shared" si="342"/>
        <v>0.85995566346194019</v>
      </c>
      <c r="AB406" s="234">
        <f t="shared" si="342"/>
        <v>0.1598490733823483</v>
      </c>
      <c r="AC406" s="234">
        <f t="shared" si="342"/>
        <v>0.76440661815345878</v>
      </c>
      <c r="AD406" s="234">
        <f t="shared" si="342"/>
        <v>0.12851792172718826</v>
      </c>
      <c r="AE406" s="234">
        <f t="shared" si="342"/>
        <v>0.82151860698987245</v>
      </c>
      <c r="AF406" s="234">
        <f t="shared" si="342"/>
        <v>0.18851372339629677</v>
      </c>
      <c r="AG406" s="234">
        <f t="shared" si="342"/>
        <v>0.6099358520508954</v>
      </c>
      <c r="AH406" s="234">
        <f t="shared" si="342"/>
        <v>0.10000973771785034</v>
      </c>
      <c r="AI406" s="234">
        <f t="shared" si="342"/>
        <v>0.71754301071165294</v>
      </c>
      <c r="AJ406" s="234">
        <f t="shared" si="342"/>
        <v>0.11457944158612936</v>
      </c>
      <c r="AK406" s="234">
        <f t="shared" si="342"/>
        <v>2.7353763244996041</v>
      </c>
      <c r="AL406" s="234">
        <f t="shared" si="342"/>
        <v>0.60777431366115886</v>
      </c>
      <c r="AM406" s="234">
        <f t="shared" si="342"/>
        <v>0.79581526319257456</v>
      </c>
      <c r="AN406" s="281">
        <f t="shared" si="342"/>
        <v>1.066471283701196</v>
      </c>
      <c r="AO406" s="299"/>
      <c r="AP406" s="234">
        <f t="shared" ref="AP406:BB406" si="343">IF(ISERROR(AVERAGE(AP403:AP405)), "DL", AVERAGE(AP403:AP405))</f>
        <v>73.203333333333333</v>
      </c>
      <c r="AQ406" s="234">
        <f t="shared" si="343"/>
        <v>2611.7899999999995</v>
      </c>
      <c r="AR406" s="234">
        <f t="shared" si="343"/>
        <v>0</v>
      </c>
      <c r="AS406" s="234">
        <f t="shared" si="343"/>
        <v>5.82</v>
      </c>
      <c r="AT406" s="234" t="str">
        <f t="shared" si="343"/>
        <v>DL</v>
      </c>
      <c r="AU406" s="234">
        <f t="shared" si="343"/>
        <v>163.36333333333334</v>
      </c>
      <c r="AV406" s="234">
        <f t="shared" si="343"/>
        <v>110009.25</v>
      </c>
      <c r="AW406" s="234">
        <f t="shared" si="343"/>
        <v>29.096666666666664</v>
      </c>
      <c r="AX406" s="234">
        <f t="shared" si="343"/>
        <v>3809.2000000000003</v>
      </c>
      <c r="AY406" s="234">
        <f t="shared" si="343"/>
        <v>66.453333333333333</v>
      </c>
      <c r="AZ406" s="234">
        <f t="shared" si="343"/>
        <v>2097.8766666666666</v>
      </c>
      <c r="BA406" s="234">
        <f t="shared" si="343"/>
        <v>0</v>
      </c>
      <c r="BB406" s="281">
        <f t="shared" si="343"/>
        <v>36371.649999999994</v>
      </c>
    </row>
    <row r="407" spans="1:54" s="35" customFormat="1">
      <c r="A407" s="159"/>
      <c r="B407" s="159"/>
      <c r="C407" s="159"/>
      <c r="D407" s="159"/>
      <c r="E407" s="42"/>
      <c r="F407" s="333" t="s">
        <v>184</v>
      </c>
      <c r="G407" s="43">
        <f>IF(ISERROR(STDEV(G403:G405)), "-", STDEV(G403:G405))</f>
        <v>0.56058750547629577</v>
      </c>
      <c r="H407" s="43">
        <f t="shared" ref="H407:AN407" si="344">IF(ISERROR(STDEV(H403:H405)), "-", STDEV(H403:H405))</f>
        <v>501.82874775817169</v>
      </c>
      <c r="I407" s="43">
        <f t="shared" si="344"/>
        <v>8.5582272258146723</v>
      </c>
      <c r="J407" s="43">
        <f t="shared" si="344"/>
        <v>6.0801725887900053</v>
      </c>
      <c r="K407" s="43">
        <f t="shared" si="344"/>
        <v>0.11601757236784013</v>
      </c>
      <c r="L407" s="43">
        <f t="shared" si="344"/>
        <v>2.6854002513180197</v>
      </c>
      <c r="M407" s="43">
        <f t="shared" si="344"/>
        <v>1.2146958522514621</v>
      </c>
      <c r="N407" s="43">
        <f t="shared" si="344"/>
        <v>1.4191173932137344</v>
      </c>
      <c r="O407" s="43">
        <f t="shared" si="344"/>
        <v>1.2905214046982112</v>
      </c>
      <c r="P407" s="43">
        <f t="shared" si="344"/>
        <v>0.14460622880138158</v>
      </c>
      <c r="Q407" s="43">
        <f t="shared" si="344"/>
        <v>0.9034202204590942</v>
      </c>
      <c r="R407" s="43">
        <f t="shared" si="344"/>
        <v>17.422698546903522</v>
      </c>
      <c r="S407" s="43">
        <f t="shared" si="344"/>
        <v>1.1857575011742951</v>
      </c>
      <c r="T407" s="43">
        <f t="shared" si="344"/>
        <v>0.95152855401443914</v>
      </c>
      <c r="U407" s="43">
        <f t="shared" si="344"/>
        <v>0.16160172958784852</v>
      </c>
      <c r="V407" s="43">
        <f t="shared" si="344"/>
        <v>6.656164424568985E-3</v>
      </c>
      <c r="W407" s="43">
        <f t="shared" si="344"/>
        <v>1.500076628055887</v>
      </c>
      <c r="X407" s="43">
        <f t="shared" si="344"/>
        <v>2.4385535139518226</v>
      </c>
      <c r="Y407" s="43">
        <f t="shared" si="344"/>
        <v>0.2543565359321579</v>
      </c>
      <c r="Z407" s="43">
        <f t="shared" si="344"/>
        <v>0.87408178592677099</v>
      </c>
      <c r="AA407" s="43">
        <f t="shared" si="344"/>
        <v>0.13992255102446979</v>
      </c>
      <c r="AB407" s="43">
        <f t="shared" si="344"/>
        <v>2.599056427348714E-2</v>
      </c>
      <c r="AC407" s="43">
        <f t="shared" si="344"/>
        <v>0.14219075010608517</v>
      </c>
      <c r="AD407" s="43">
        <f t="shared" si="344"/>
        <v>2.1271928258687386E-2</v>
      </c>
      <c r="AE407" s="43">
        <f t="shared" si="344"/>
        <v>0.14022691379258148</v>
      </c>
      <c r="AF407" s="43">
        <f t="shared" si="344"/>
        <v>3.2381553356862526E-2</v>
      </c>
      <c r="AG407" s="43">
        <f t="shared" si="344"/>
        <v>0.10058618733375736</v>
      </c>
      <c r="AH407" s="43">
        <f t="shared" si="344"/>
        <v>1.51695188426181E-2</v>
      </c>
      <c r="AI407" s="43">
        <f t="shared" si="344"/>
        <v>0.10220851811968942</v>
      </c>
      <c r="AJ407" s="43">
        <f t="shared" si="344"/>
        <v>1.6295830745169781E-2</v>
      </c>
      <c r="AK407" s="43">
        <f t="shared" si="344"/>
        <v>0.44735018469753335</v>
      </c>
      <c r="AL407" s="43">
        <f t="shared" si="344"/>
        <v>0.10027338276524303</v>
      </c>
      <c r="AM407" s="43">
        <f t="shared" si="344"/>
        <v>0.15574419391345004</v>
      </c>
      <c r="AN407" s="174">
        <f t="shared" si="344"/>
        <v>0.15254909415945087</v>
      </c>
      <c r="AO407" s="300"/>
      <c r="AP407" s="43">
        <f t="shared" ref="AP407:BB407" si="345">IF(ISERROR(STDEV(AP403:AP405)), "-", STDEV(AP403:AP405))</f>
        <v>0.97171669396657523</v>
      </c>
      <c r="AQ407" s="43">
        <f t="shared" si="345"/>
        <v>58.800541664171583</v>
      </c>
      <c r="AR407" s="43">
        <f t="shared" si="345"/>
        <v>0</v>
      </c>
      <c r="AS407" s="43">
        <f t="shared" si="345"/>
        <v>4.0000000000000036E-2</v>
      </c>
      <c r="AT407" s="43" t="str">
        <f t="shared" si="345"/>
        <v>-</v>
      </c>
      <c r="AU407" s="43">
        <f t="shared" si="345"/>
        <v>4.5660194188519734</v>
      </c>
      <c r="AV407" s="43">
        <f t="shared" si="345"/>
        <v>1235.9029458658972</v>
      </c>
      <c r="AW407" s="43">
        <f t="shared" si="345"/>
        <v>1.6650625613872083</v>
      </c>
      <c r="AX407" s="43">
        <f t="shared" si="345"/>
        <v>49.21363936958948</v>
      </c>
      <c r="AY407" s="43">
        <f t="shared" si="345"/>
        <v>8.4919393152172358</v>
      </c>
      <c r="AZ407" s="43">
        <f t="shared" si="345"/>
        <v>50.360556324700454</v>
      </c>
      <c r="BA407" s="43">
        <f t="shared" si="345"/>
        <v>0</v>
      </c>
      <c r="BB407" s="174">
        <f t="shared" si="345"/>
        <v>837.6013089173133</v>
      </c>
    </row>
    <row r="408" spans="1:54" s="35" customFormat="1">
      <c r="A408" s="159"/>
      <c r="B408" s="159"/>
      <c r="C408" s="159"/>
      <c r="D408" s="159"/>
      <c r="E408" s="42"/>
      <c r="F408" s="333" t="s">
        <v>186</v>
      </c>
      <c r="G408" s="43">
        <f>IF(ISERROR(G407/SQRT(2)), "-", G407/SQRT(2))</f>
        <v>0.39639522657073956</v>
      </c>
      <c r="H408" s="43">
        <f t="shared" ref="H408:AN408" si="346">IF(ISERROR(H407/SQRT(2)), "-", H407/SQRT(2))</f>
        <v>354.84651053415661</v>
      </c>
      <c r="I408" s="43">
        <f t="shared" si="346"/>
        <v>6.0515805063088886</v>
      </c>
      <c r="J408" s="43">
        <f t="shared" si="346"/>
        <v>4.2993312683179781</v>
      </c>
      <c r="K408" s="43">
        <f t="shared" si="346"/>
        <v>8.2036812158100769E-2</v>
      </c>
      <c r="L408" s="43">
        <f t="shared" si="346"/>
        <v>1.8988647279070305</v>
      </c>
      <c r="M408" s="43">
        <f t="shared" si="346"/>
        <v>0.85891967420618143</v>
      </c>
      <c r="N408" s="43">
        <f t="shared" si="346"/>
        <v>1.0034675320412079</v>
      </c>
      <c r="O408" s="43">
        <f t="shared" si="346"/>
        <v>0.91253643652849392</v>
      </c>
      <c r="P408" s="43">
        <f t="shared" si="346"/>
        <v>0.10225204498727034</v>
      </c>
      <c r="Q408" s="43">
        <f t="shared" si="346"/>
        <v>0.63881456414767124</v>
      </c>
      <c r="R408" s="43">
        <f t="shared" si="346"/>
        <v>12.319708289084488</v>
      </c>
      <c r="S408" s="43">
        <f t="shared" si="346"/>
        <v>0.83845716992315966</v>
      </c>
      <c r="T408" s="43">
        <f t="shared" si="346"/>
        <v>0.67283229303623993</v>
      </c>
      <c r="U408" s="43">
        <f t="shared" si="346"/>
        <v>0.11426967884304241</v>
      </c>
      <c r="V408" s="43">
        <f t="shared" si="346"/>
        <v>4.7066190013053833E-3</v>
      </c>
      <c r="W408" s="43">
        <f t="shared" si="346"/>
        <v>1.0607143559977681</v>
      </c>
      <c r="X408" s="43">
        <f t="shared" si="346"/>
        <v>1.7243177260016178</v>
      </c>
      <c r="Y408" s="43">
        <f t="shared" si="346"/>
        <v>0.17985723139674858</v>
      </c>
      <c r="Z408" s="43">
        <f t="shared" si="346"/>
        <v>0.61806915814046792</v>
      </c>
      <c r="AA408" s="43">
        <f t="shared" si="346"/>
        <v>9.8940184670323283E-2</v>
      </c>
      <c r="AB408" s="43">
        <f t="shared" si="346"/>
        <v>1.8378104244647569E-2</v>
      </c>
      <c r="AC408" s="43">
        <f t="shared" si="346"/>
        <v>0.10054404362201462</v>
      </c>
      <c r="AD408" s="43">
        <f t="shared" si="346"/>
        <v>1.5041524720631598E-2</v>
      </c>
      <c r="AE408" s="43">
        <f t="shared" si="346"/>
        <v>9.9155401647595773E-2</v>
      </c>
      <c r="AF408" s="43">
        <f t="shared" si="346"/>
        <v>2.2897215963991503E-2</v>
      </c>
      <c r="AG408" s="43">
        <f t="shared" si="346"/>
        <v>7.1125175157400244E-2</v>
      </c>
      <c r="AH408" s="43">
        <f t="shared" si="346"/>
        <v>1.0726469640952366E-2</v>
      </c>
      <c r="AI408" s="43">
        <f t="shared" si="346"/>
        <v>7.2272336257460504E-2</v>
      </c>
      <c r="AJ408" s="43">
        <f t="shared" si="346"/>
        <v>1.152289242497778E-2</v>
      </c>
      <c r="AK408" s="43">
        <f t="shared" si="346"/>
        <v>0.31632434916468033</v>
      </c>
      <c r="AL408" s="43">
        <f t="shared" si="346"/>
        <v>7.0903988925817618E-2</v>
      </c>
      <c r="AM408" s="43">
        <f t="shared" si="346"/>
        <v>0.11012777564663313</v>
      </c>
      <c r="AN408" s="174">
        <f t="shared" si="346"/>
        <v>0.10786849894401285</v>
      </c>
      <c r="AO408" s="300"/>
      <c r="AP408" s="43">
        <f t="shared" ref="AP408:BB408" si="347">IF(ISERROR(AP407/SQRT(2)), "-", AP407/SQRT(2))</f>
        <v>0.68710746369593845</v>
      </c>
      <c r="AQ408" s="43">
        <f t="shared" si="347"/>
        <v>41.578261748177844</v>
      </c>
      <c r="AR408" s="43">
        <f t="shared" si="347"/>
        <v>0</v>
      </c>
      <c r="AS408" s="43">
        <f t="shared" si="347"/>
        <v>2.8284271247461926E-2</v>
      </c>
      <c r="AT408" s="43" t="str">
        <f t="shared" si="347"/>
        <v>-</v>
      </c>
      <c r="AU408" s="43">
        <f t="shared" si="347"/>
        <v>3.2286632940996891</v>
      </c>
      <c r="AV408" s="43">
        <f t="shared" si="347"/>
        <v>873.91535391020636</v>
      </c>
      <c r="AW408" s="43">
        <f t="shared" si="347"/>
        <v>1.1773770282567371</v>
      </c>
      <c r="AX408" s="43">
        <f t="shared" si="347"/>
        <v>34.799298125105963</v>
      </c>
      <c r="AY408" s="43">
        <f t="shared" si="347"/>
        <v>6.0047078752147538</v>
      </c>
      <c r="AZ408" s="43">
        <f t="shared" si="347"/>
        <v>35.610290881522765</v>
      </c>
      <c r="BA408" s="43">
        <f t="shared" si="347"/>
        <v>0</v>
      </c>
      <c r="BB408" s="174">
        <f t="shared" si="347"/>
        <v>592.27356546616045</v>
      </c>
    </row>
    <row r="409" spans="1:54" s="35" customFormat="1">
      <c r="A409" s="159"/>
      <c r="B409" s="159"/>
      <c r="C409" s="159"/>
      <c r="D409" s="159"/>
      <c r="E409" s="42"/>
      <c r="F409" s="328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  <c r="AA409" s="43"/>
      <c r="AB409" s="43"/>
      <c r="AC409" s="43"/>
      <c r="AD409" s="43"/>
      <c r="AE409" s="43"/>
      <c r="AF409" s="43"/>
      <c r="AG409" s="43"/>
      <c r="AH409" s="43"/>
      <c r="AI409" s="43"/>
      <c r="AJ409" s="43"/>
      <c r="AK409" s="43"/>
      <c r="AL409" s="43"/>
      <c r="AM409" s="43"/>
      <c r="AN409" s="174"/>
      <c r="AO409" s="298"/>
      <c r="AP409" s="43"/>
      <c r="AQ409" s="43"/>
      <c r="AR409" s="43"/>
      <c r="AS409" s="43"/>
      <c r="AT409" s="43"/>
      <c r="AU409" s="43"/>
      <c r="AV409" s="43"/>
      <c r="AW409" s="43"/>
      <c r="AX409" s="43"/>
      <c r="AY409" s="43"/>
      <c r="AZ409" s="43"/>
      <c r="BA409" s="43"/>
      <c r="BB409" s="174"/>
    </row>
    <row r="410" spans="1:54" s="35" customFormat="1">
      <c r="A410" s="159" t="s">
        <v>224</v>
      </c>
      <c r="B410" s="159">
        <v>8</v>
      </c>
      <c r="C410" s="159">
        <v>1</v>
      </c>
      <c r="D410" s="159">
        <v>6</v>
      </c>
      <c r="E410" s="42" t="s">
        <v>425</v>
      </c>
      <c r="F410" s="328" t="s">
        <v>450</v>
      </c>
      <c r="G410" s="43">
        <v>15.318423213854654</v>
      </c>
      <c r="H410" s="43">
        <v>4874.2164503327413</v>
      </c>
      <c r="I410" s="43">
        <v>131.30773414591701</v>
      </c>
      <c r="J410" s="43">
        <v>91.443634569348063</v>
      </c>
      <c r="K410" s="43">
        <v>3.8631404962769946</v>
      </c>
      <c r="L410" s="43">
        <v>12.796412491247088</v>
      </c>
      <c r="M410" s="43">
        <v>25.727613089856142</v>
      </c>
      <c r="N410" s="43">
        <v>23.153951421381645</v>
      </c>
      <c r="O410" s="43">
        <v>28.439929700868454</v>
      </c>
      <c r="P410" s="43">
        <v>6.3339230213688236</v>
      </c>
      <c r="Q410" s="43">
        <v>18.959282435428069</v>
      </c>
      <c r="R410" s="43">
        <v>127.26781046229704</v>
      </c>
      <c r="S410" s="43">
        <v>15.699776467927515</v>
      </c>
      <c r="T410" s="43">
        <v>2.8684989033984745</v>
      </c>
      <c r="U410" s="43">
        <v>0.47572282195835497</v>
      </c>
      <c r="V410" s="43">
        <v>3.4308748483112481E-2</v>
      </c>
      <c r="W410" s="43">
        <v>39.863165900036925</v>
      </c>
      <c r="X410" s="43">
        <v>71.06414680309318</v>
      </c>
      <c r="Y410" s="43">
        <v>8.2821236998161361</v>
      </c>
      <c r="Z410" s="43">
        <v>29.474472113799735</v>
      </c>
      <c r="AA410" s="43">
        <v>5.2311956665834183</v>
      </c>
      <c r="AB410" s="43">
        <v>1.0614401963267646</v>
      </c>
      <c r="AC410" s="43">
        <v>4.4147268812977902</v>
      </c>
      <c r="AD410" s="43">
        <v>0.63920639969814719</v>
      </c>
      <c r="AE410" s="43">
        <v>3.5389302016100013</v>
      </c>
      <c r="AF410" s="43">
        <v>0.72895703224931852</v>
      </c>
      <c r="AG410" s="43">
        <v>2.1342401057354539</v>
      </c>
      <c r="AH410" s="43">
        <v>0.32826857281577065</v>
      </c>
      <c r="AI410" s="43">
        <v>2.2298433251535141</v>
      </c>
      <c r="AJ410" s="43">
        <v>0.33738620407931241</v>
      </c>
      <c r="AK410" s="43">
        <v>3.692014965939737</v>
      </c>
      <c r="AL410" s="43">
        <v>1.0373873298284817</v>
      </c>
      <c r="AM410" s="43">
        <v>1.9920164255317108</v>
      </c>
      <c r="AN410" s="43">
        <v>2.943297543289717</v>
      </c>
      <c r="AO410" s="298"/>
      <c r="AP410" s="43">
        <v>350.24</v>
      </c>
      <c r="AQ410" s="43">
        <v>6154.66</v>
      </c>
      <c r="AR410" s="43">
        <v>0</v>
      </c>
      <c r="AS410" s="43">
        <v>19.100000000000001</v>
      </c>
      <c r="AT410" s="43" t="s">
        <v>188</v>
      </c>
      <c r="AU410" s="43">
        <v>280.19</v>
      </c>
      <c r="AV410" s="43">
        <v>248998</v>
      </c>
      <c r="AW410" s="43">
        <v>79.599999999999994</v>
      </c>
      <c r="AX410" s="43">
        <v>3260.41</v>
      </c>
      <c r="AY410" s="43">
        <v>146.46</v>
      </c>
      <c r="AZ410" s="43">
        <v>12879.26</v>
      </c>
      <c r="BA410" s="43">
        <v>0</v>
      </c>
      <c r="BB410" s="174">
        <v>69923.73</v>
      </c>
    </row>
    <row r="411" spans="1:54" s="35" customFormat="1">
      <c r="A411" s="159" t="s">
        <v>224</v>
      </c>
      <c r="B411" s="159">
        <v>8</v>
      </c>
      <c r="C411" s="159">
        <v>2</v>
      </c>
      <c r="D411" s="159">
        <v>6</v>
      </c>
      <c r="E411" s="42" t="s">
        <v>425</v>
      </c>
      <c r="F411" s="328" t="s">
        <v>451</v>
      </c>
      <c r="G411" s="43">
        <v>12.081236999811791</v>
      </c>
      <c r="H411" s="43">
        <v>3862.9081638230159</v>
      </c>
      <c r="I411" s="43">
        <v>102.41781919228953</v>
      </c>
      <c r="J411" s="43">
        <v>66.211954316672546</v>
      </c>
      <c r="K411" s="43">
        <v>3.0528365745124906</v>
      </c>
      <c r="L411" s="43">
        <v>7.8687417640794015</v>
      </c>
      <c r="M411" s="43">
        <v>22.881636511582766</v>
      </c>
      <c r="N411" s="43">
        <v>18.429886036439331</v>
      </c>
      <c r="O411" s="43">
        <v>22.838499323455455</v>
      </c>
      <c r="P411" s="43">
        <v>5.3573467612742594</v>
      </c>
      <c r="Q411" s="43">
        <v>15.042034049432715</v>
      </c>
      <c r="R411" s="43">
        <v>101.6811838868008</v>
      </c>
      <c r="S411" s="43">
        <v>12.855889709956619</v>
      </c>
      <c r="T411" s="43">
        <v>1.8017998101360415</v>
      </c>
      <c r="U411" s="43">
        <v>0.44540846402990886</v>
      </c>
      <c r="V411" s="43">
        <v>3.0858256190616287E-2</v>
      </c>
      <c r="W411" s="43">
        <v>32.272362157154177</v>
      </c>
      <c r="X411" s="43">
        <v>56.034649197238146</v>
      </c>
      <c r="Y411" s="43">
        <v>6.7636499886604948</v>
      </c>
      <c r="Z411" s="43">
        <v>24.043411575905068</v>
      </c>
      <c r="AA411" s="43">
        <v>4.2056358729053533</v>
      </c>
      <c r="AB411" s="43">
        <v>0.87656709344733497</v>
      </c>
      <c r="AC411" s="43">
        <v>3.5341295994348214</v>
      </c>
      <c r="AD411" s="43">
        <v>0.50711512531249203</v>
      </c>
      <c r="AE411" s="43">
        <v>2.8619103083401103</v>
      </c>
      <c r="AF411" s="43">
        <v>0.58485673288405748</v>
      </c>
      <c r="AG411" s="43">
        <v>1.730308589205126</v>
      </c>
      <c r="AH411" s="43">
        <v>0.26158676345334897</v>
      </c>
      <c r="AI411" s="43">
        <v>1.7803882134745521</v>
      </c>
      <c r="AJ411" s="43">
        <v>0.26940740251901796</v>
      </c>
      <c r="AK411" s="43">
        <v>3.0895239544086346</v>
      </c>
      <c r="AL411" s="43">
        <v>0.8680095812197538</v>
      </c>
      <c r="AM411" s="43">
        <v>1.4656592036585845</v>
      </c>
      <c r="AN411" s="43">
        <v>2.3746575890586694</v>
      </c>
      <c r="AO411" s="298"/>
      <c r="AP411" s="43">
        <v>362.93</v>
      </c>
      <c r="AQ411" s="43">
        <v>6340.3</v>
      </c>
      <c r="AR411" s="43">
        <v>0</v>
      </c>
      <c r="AS411" s="43">
        <v>18.940000000000001</v>
      </c>
      <c r="AT411" s="43" t="s">
        <v>188</v>
      </c>
      <c r="AU411" s="43">
        <v>271.41000000000003</v>
      </c>
      <c r="AV411" s="43">
        <v>259889.17</v>
      </c>
      <c r="AW411" s="43">
        <v>82.05</v>
      </c>
      <c r="AX411" s="43">
        <v>3313.75</v>
      </c>
      <c r="AY411" s="43">
        <v>129.38999999999999</v>
      </c>
      <c r="AZ411" s="43">
        <v>13759.93</v>
      </c>
      <c r="BA411" s="43">
        <v>0</v>
      </c>
      <c r="BB411" s="174">
        <v>73741.88</v>
      </c>
    </row>
    <row r="412" spans="1:54" s="81" customFormat="1">
      <c r="A412" s="195" t="s">
        <v>224</v>
      </c>
      <c r="B412" s="195">
        <v>8</v>
      </c>
      <c r="C412" s="195">
        <v>3</v>
      </c>
      <c r="D412" s="195">
        <v>6</v>
      </c>
      <c r="E412" s="83" t="s">
        <v>425</v>
      </c>
      <c r="F412" s="329" t="s">
        <v>452</v>
      </c>
      <c r="G412" s="43">
        <v>7.3030151313720584</v>
      </c>
      <c r="H412" s="43">
        <v>2524.3248577202085</v>
      </c>
      <c r="I412" s="43">
        <v>53.273947898151157</v>
      </c>
      <c r="J412" s="43">
        <v>30.979592820431094</v>
      </c>
      <c r="K412" s="43">
        <v>1.7532327128887413</v>
      </c>
      <c r="L412" s="43" t="s">
        <v>188</v>
      </c>
      <c r="M412" s="43">
        <v>6.9453500254913534</v>
      </c>
      <c r="N412" s="43">
        <v>11.194060509766015</v>
      </c>
      <c r="O412" s="43">
        <v>12.982141511284878</v>
      </c>
      <c r="P412" s="43">
        <v>3.2699124836434148</v>
      </c>
      <c r="Q412" s="43">
        <v>9.9839466001003032</v>
      </c>
      <c r="R412" s="43">
        <v>59.319406547747249</v>
      </c>
      <c r="S412" s="43">
        <v>7.3594967674417635</v>
      </c>
      <c r="T412" s="43">
        <v>4.2860216067380941E-2</v>
      </c>
      <c r="U412" s="43">
        <v>0.25650608466651198</v>
      </c>
      <c r="V412" s="43">
        <v>1.0725835646698188E-2</v>
      </c>
      <c r="W412" s="43">
        <v>20.763104814225674</v>
      </c>
      <c r="X412" s="43">
        <v>34.670214367838319</v>
      </c>
      <c r="Y412" s="43">
        <v>4.3584752727875795</v>
      </c>
      <c r="Z412" s="43">
        <v>15.634970096489255</v>
      </c>
      <c r="AA412" s="43">
        <v>2.714409771859339</v>
      </c>
      <c r="AB412" s="43">
        <v>0.56694164107455536</v>
      </c>
      <c r="AC412" s="43">
        <v>2.2643237161755061</v>
      </c>
      <c r="AD412" s="43">
        <v>0.34254694224395094</v>
      </c>
      <c r="AE412" s="43">
        <v>1.9065072263615963</v>
      </c>
      <c r="AF412" s="43">
        <v>0.40196879505028082</v>
      </c>
      <c r="AG412" s="43">
        <v>1.1804691040359663</v>
      </c>
      <c r="AH412" s="43">
        <v>0.178820483592223</v>
      </c>
      <c r="AI412" s="43">
        <v>1.2125592458642562</v>
      </c>
      <c r="AJ412" s="43">
        <v>0.18449767148922513</v>
      </c>
      <c r="AK412" s="43">
        <v>1.7255518198370505</v>
      </c>
      <c r="AL412" s="43">
        <v>0.49984558797509776</v>
      </c>
      <c r="AM412" s="43">
        <v>0.82085575079545392</v>
      </c>
      <c r="AN412" s="43">
        <v>1.6059737323382868</v>
      </c>
      <c r="AO412" s="331"/>
      <c r="AP412" s="91">
        <v>293.2</v>
      </c>
      <c r="AQ412" s="91">
        <v>4342.2</v>
      </c>
      <c r="AR412" s="91">
        <v>0</v>
      </c>
      <c r="AS412" s="91">
        <v>13.96</v>
      </c>
      <c r="AT412" s="91" t="s">
        <v>188</v>
      </c>
      <c r="AU412" s="91">
        <v>170.34</v>
      </c>
      <c r="AV412" s="91">
        <v>223996.15</v>
      </c>
      <c r="AW412" s="91">
        <v>64.23</v>
      </c>
      <c r="AX412" s="91">
        <v>2728.19</v>
      </c>
      <c r="AY412" s="91">
        <v>108.9</v>
      </c>
      <c r="AZ412" s="91">
        <v>9971.7000000000007</v>
      </c>
      <c r="BA412" s="91">
        <v>0</v>
      </c>
      <c r="BB412" s="198">
        <v>51573.06</v>
      </c>
    </row>
    <row r="413" spans="1:54" s="35" customFormat="1">
      <c r="A413" s="159"/>
      <c r="B413" s="159"/>
      <c r="C413" s="159"/>
      <c r="D413" s="159"/>
      <c r="E413" s="42"/>
      <c r="F413" s="332" t="s">
        <v>183</v>
      </c>
      <c r="G413" s="234">
        <f>IF(ISERROR(AVERAGE(G410:G412)), "DL", AVERAGE(G410:G412))</f>
        <v>11.567558448346167</v>
      </c>
      <c r="H413" s="234">
        <f t="shared" ref="H413:AN413" si="348">IF(ISERROR(AVERAGE(H410:H412)), "DL", AVERAGE(H410:H412))</f>
        <v>3753.8164906253219</v>
      </c>
      <c r="I413" s="234">
        <f t="shared" si="348"/>
        <v>95.66650041211922</v>
      </c>
      <c r="J413" s="234">
        <f t="shared" si="348"/>
        <v>62.87839390215057</v>
      </c>
      <c r="K413" s="234">
        <f t="shared" si="348"/>
        <v>2.8897365945594089</v>
      </c>
      <c r="L413" s="234">
        <f t="shared" si="348"/>
        <v>10.332577127663244</v>
      </c>
      <c r="M413" s="234">
        <f t="shared" si="348"/>
        <v>18.518199875643418</v>
      </c>
      <c r="N413" s="234">
        <f t="shared" si="348"/>
        <v>17.592632655862332</v>
      </c>
      <c r="O413" s="234">
        <f t="shared" si="348"/>
        <v>21.420190178536263</v>
      </c>
      <c r="P413" s="234">
        <f t="shared" si="348"/>
        <v>4.9870607554288329</v>
      </c>
      <c r="Q413" s="234">
        <f t="shared" si="348"/>
        <v>14.661754361653694</v>
      </c>
      <c r="R413" s="234">
        <f t="shared" si="348"/>
        <v>96.089466965615031</v>
      </c>
      <c r="S413" s="234">
        <f t="shared" si="348"/>
        <v>11.971720981775299</v>
      </c>
      <c r="T413" s="234">
        <f t="shared" si="348"/>
        <v>1.5710529765339656</v>
      </c>
      <c r="U413" s="234">
        <f t="shared" si="348"/>
        <v>0.39254579021825858</v>
      </c>
      <c r="V413" s="234">
        <f t="shared" si="348"/>
        <v>2.5297613440142318E-2</v>
      </c>
      <c r="W413" s="234">
        <f t="shared" si="348"/>
        <v>30.966210957138923</v>
      </c>
      <c r="X413" s="234">
        <f t="shared" si="348"/>
        <v>53.923003456056556</v>
      </c>
      <c r="Y413" s="234">
        <f t="shared" si="348"/>
        <v>6.4680829870880698</v>
      </c>
      <c r="Z413" s="234">
        <f t="shared" si="348"/>
        <v>23.050951262064686</v>
      </c>
      <c r="AA413" s="234">
        <f t="shared" si="348"/>
        <v>4.0504137704493699</v>
      </c>
      <c r="AB413" s="234">
        <f t="shared" si="348"/>
        <v>0.83498297694955159</v>
      </c>
      <c r="AC413" s="234">
        <f t="shared" si="348"/>
        <v>3.4043933989693724</v>
      </c>
      <c r="AD413" s="234">
        <f t="shared" si="348"/>
        <v>0.49628948908486342</v>
      </c>
      <c r="AE413" s="234">
        <f t="shared" si="348"/>
        <v>2.7691159121039024</v>
      </c>
      <c r="AF413" s="234">
        <f t="shared" si="348"/>
        <v>0.57192752006121894</v>
      </c>
      <c r="AG413" s="234">
        <f t="shared" si="348"/>
        <v>1.6816725996588486</v>
      </c>
      <c r="AH413" s="234">
        <f t="shared" si="348"/>
        <v>0.25622527328711425</v>
      </c>
      <c r="AI413" s="234">
        <f t="shared" si="348"/>
        <v>1.7409302614974405</v>
      </c>
      <c r="AJ413" s="234">
        <f t="shared" si="348"/>
        <v>0.2637637593625185</v>
      </c>
      <c r="AK413" s="234">
        <f t="shared" si="348"/>
        <v>2.8356969133951409</v>
      </c>
      <c r="AL413" s="234">
        <f t="shared" si="348"/>
        <v>0.80174749967444436</v>
      </c>
      <c r="AM413" s="234">
        <f t="shared" si="348"/>
        <v>1.4261771266619165</v>
      </c>
      <c r="AN413" s="281">
        <f t="shared" si="348"/>
        <v>2.307976288228891</v>
      </c>
      <c r="AO413" s="299"/>
      <c r="AP413" s="234">
        <f t="shared" ref="AP413:BB413" si="349">IF(ISERROR(AVERAGE(AP410:AP412)), "DL", AVERAGE(AP410:AP412))</f>
        <v>335.45666666666671</v>
      </c>
      <c r="AQ413" s="234">
        <f t="shared" si="349"/>
        <v>5612.3866666666663</v>
      </c>
      <c r="AR413" s="234">
        <f t="shared" si="349"/>
        <v>0</v>
      </c>
      <c r="AS413" s="234">
        <f t="shared" si="349"/>
        <v>17.333333333333336</v>
      </c>
      <c r="AT413" s="234" t="str">
        <f t="shared" si="349"/>
        <v>DL</v>
      </c>
      <c r="AU413" s="234">
        <f t="shared" si="349"/>
        <v>240.64666666666668</v>
      </c>
      <c r="AV413" s="234">
        <f t="shared" si="349"/>
        <v>244294.44000000003</v>
      </c>
      <c r="AW413" s="234">
        <f t="shared" si="349"/>
        <v>75.293333333333337</v>
      </c>
      <c r="AX413" s="234">
        <f t="shared" si="349"/>
        <v>3100.7833333333333</v>
      </c>
      <c r="AY413" s="234">
        <f t="shared" si="349"/>
        <v>128.25</v>
      </c>
      <c r="AZ413" s="234">
        <f t="shared" si="349"/>
        <v>12203.63</v>
      </c>
      <c r="BA413" s="234">
        <f t="shared" si="349"/>
        <v>0</v>
      </c>
      <c r="BB413" s="281">
        <f t="shared" si="349"/>
        <v>65079.556666666664</v>
      </c>
    </row>
    <row r="414" spans="1:54" s="35" customFormat="1">
      <c r="A414" s="159"/>
      <c r="B414" s="159"/>
      <c r="C414" s="159"/>
      <c r="D414" s="159"/>
      <c r="E414" s="42"/>
      <c r="F414" s="333" t="s">
        <v>184</v>
      </c>
      <c r="G414" s="43">
        <f>IF(ISERROR(STDEV(G410:G412)), "-", STDEV(G410:G412))</f>
        <v>4.0323183062425398</v>
      </c>
      <c r="H414" s="43">
        <f t="shared" ref="H414:AN414" si="350">IF(ISERROR(STDEV(H410:H412)), "-", STDEV(H410:H412))</f>
        <v>1178.7380409270643</v>
      </c>
      <c r="I414" s="43">
        <f t="shared" si="350"/>
        <v>39.452543365341029</v>
      </c>
      <c r="J414" s="43">
        <f t="shared" si="350"/>
        <v>30.369549797974351</v>
      </c>
      <c r="K414" s="43">
        <f t="shared" si="350"/>
        <v>1.0643678481596979</v>
      </c>
      <c r="L414" s="43">
        <f t="shared" si="350"/>
        <v>3.4843893866347209</v>
      </c>
      <c r="M414" s="43">
        <f t="shared" si="350"/>
        <v>10.122896616662832</v>
      </c>
      <c r="N414" s="43">
        <f t="shared" si="350"/>
        <v>6.02374406593625</v>
      </c>
      <c r="O414" s="43">
        <f t="shared" si="350"/>
        <v>7.8258868220431319</v>
      </c>
      <c r="P414" s="43">
        <f t="shared" si="350"/>
        <v>1.5652073148362193</v>
      </c>
      <c r="Q414" s="43">
        <f t="shared" si="350"/>
        <v>4.4997358611292624</v>
      </c>
      <c r="R414" s="43">
        <f t="shared" si="350"/>
        <v>34.317588380139789</v>
      </c>
      <c r="S414" s="43">
        <f t="shared" si="350"/>
        <v>4.2398563802921494</v>
      </c>
      <c r="T414" s="43">
        <f t="shared" si="350"/>
        <v>1.4268817658616937</v>
      </c>
      <c r="U414" s="43">
        <f t="shared" si="350"/>
        <v>0.11878485252382955</v>
      </c>
      <c r="V414" s="43">
        <f t="shared" si="350"/>
        <v>1.2736915062576079E-2</v>
      </c>
      <c r="W414" s="43">
        <f t="shared" si="350"/>
        <v>9.6167877479128396</v>
      </c>
      <c r="X414" s="43">
        <f t="shared" si="350"/>
        <v>18.288626665981809</v>
      </c>
      <c r="Y414" s="43">
        <f t="shared" si="350"/>
        <v>1.9784524593845589</v>
      </c>
      <c r="Z414" s="43">
        <f t="shared" si="350"/>
        <v>6.9729252919916114</v>
      </c>
      <c r="AA414" s="43">
        <f t="shared" si="350"/>
        <v>1.2655525416942046</v>
      </c>
      <c r="AB414" s="43">
        <f t="shared" si="350"/>
        <v>0.24985822849229222</v>
      </c>
      <c r="AC414" s="43">
        <f t="shared" si="350"/>
        <v>1.0810559904211234</v>
      </c>
      <c r="AD414" s="43">
        <f t="shared" si="350"/>
        <v>0.14862571858212881</v>
      </c>
      <c r="AE414" s="43">
        <f t="shared" si="350"/>
        <v>0.82015808994933881</v>
      </c>
      <c r="AF414" s="43">
        <f t="shared" si="350"/>
        <v>0.16387708877325491</v>
      </c>
      <c r="AG414" s="43">
        <f t="shared" si="350"/>
        <v>0.47874197176565719</v>
      </c>
      <c r="AH414" s="43">
        <f t="shared" si="350"/>
        <v>7.486816430061792E-2</v>
      </c>
      <c r="AI414" s="43">
        <f t="shared" si="350"/>
        <v>0.50978860518309022</v>
      </c>
      <c r="AJ414" s="43">
        <f t="shared" si="350"/>
        <v>7.6600351699231517E-2</v>
      </c>
      <c r="AK414" s="43">
        <f t="shared" si="350"/>
        <v>1.0075045663952449</v>
      </c>
      <c r="AL414" s="43">
        <f t="shared" si="350"/>
        <v>0.27482863505597521</v>
      </c>
      <c r="AM414" s="43">
        <f t="shared" si="350"/>
        <v>0.58657775044332205</v>
      </c>
      <c r="AN414" s="174">
        <f t="shared" si="350"/>
        <v>0.67115090757942064</v>
      </c>
      <c r="AO414" s="300"/>
      <c r="AP414" s="43">
        <f t="shared" ref="AP414:BB414" si="351">IF(ISERROR(STDEV(AP410:AP412)), "-", STDEV(AP410:AP412))</f>
        <v>37.141330527235212</v>
      </c>
      <c r="AQ414" s="43">
        <f t="shared" si="351"/>
        <v>1103.9230854245861</v>
      </c>
      <c r="AR414" s="43">
        <f t="shared" si="351"/>
        <v>0</v>
      </c>
      <c r="AS414" s="43">
        <f t="shared" si="351"/>
        <v>2.9224875249234632</v>
      </c>
      <c r="AT414" s="43" t="str">
        <f t="shared" si="351"/>
        <v>-</v>
      </c>
      <c r="AU414" s="43">
        <f t="shared" si="351"/>
        <v>61.045414515205941</v>
      </c>
      <c r="AV414" s="43">
        <f t="shared" si="351"/>
        <v>18402.984233142743</v>
      </c>
      <c r="AW414" s="43">
        <f t="shared" si="351"/>
        <v>9.6591217682216737</v>
      </c>
      <c r="AX414" s="43">
        <f t="shared" si="351"/>
        <v>323.775590391452</v>
      </c>
      <c r="AY414" s="43">
        <f t="shared" si="351"/>
        <v>18.805932574589274</v>
      </c>
      <c r="AZ414" s="43">
        <f t="shared" si="351"/>
        <v>1982.4299624198675</v>
      </c>
      <c r="BA414" s="43">
        <f t="shared" si="351"/>
        <v>0</v>
      </c>
      <c r="BB414" s="174">
        <f t="shared" si="351"/>
        <v>11851.736434406288</v>
      </c>
    </row>
    <row r="415" spans="1:54" s="35" customFormat="1">
      <c r="A415" s="159"/>
      <c r="B415" s="159"/>
      <c r="C415" s="159"/>
      <c r="D415" s="159"/>
      <c r="E415" s="42"/>
      <c r="F415" s="333" t="s">
        <v>186</v>
      </c>
      <c r="G415" s="43">
        <f>IF(ISERROR(G414/SQRT(2)), "-", G414/SQRT(2))</f>
        <v>2.8512796182467532</v>
      </c>
      <c r="H415" s="43">
        <f t="shared" ref="H415:AN415" si="352">IF(ISERROR(H414/SQRT(2)), "-", H414/SQRT(2))</f>
        <v>833.49366198207326</v>
      </c>
      <c r="I415" s="43">
        <f t="shared" si="352"/>
        <v>27.897160948688974</v>
      </c>
      <c r="J415" s="43">
        <f t="shared" si="352"/>
        <v>21.474514603730206</v>
      </c>
      <c r="K415" s="43">
        <f t="shared" si="352"/>
        <v>0.75262172311065589</v>
      </c>
      <c r="L415" s="43">
        <f t="shared" si="352"/>
        <v>2.4638353635838461</v>
      </c>
      <c r="M415" s="43">
        <f t="shared" si="352"/>
        <v>7.1579688428926467</v>
      </c>
      <c r="N415" s="43">
        <f t="shared" si="352"/>
        <v>4.2594302771557482</v>
      </c>
      <c r="O415" s="43">
        <f t="shared" si="352"/>
        <v>5.5337376406651382</v>
      </c>
      <c r="P415" s="43">
        <f t="shared" si="352"/>
        <v>1.1067687062834781</v>
      </c>
      <c r="Q415" s="43">
        <f t="shared" si="352"/>
        <v>3.1817937409527901</v>
      </c>
      <c r="R415" s="43">
        <f t="shared" si="352"/>
        <v>24.266199457565509</v>
      </c>
      <c r="S415" s="43">
        <f t="shared" si="352"/>
        <v>2.9980311977616281</v>
      </c>
      <c r="T415" s="43">
        <f t="shared" si="352"/>
        <v>1.0089577725922392</v>
      </c>
      <c r="U415" s="43">
        <f t="shared" si="352"/>
        <v>8.399357472184385E-2</v>
      </c>
      <c r="V415" s="43">
        <f t="shared" si="352"/>
        <v>9.0063590121446241E-3</v>
      </c>
      <c r="W415" s="43">
        <f t="shared" si="352"/>
        <v>6.8000958297808749</v>
      </c>
      <c r="X415" s="43">
        <f t="shared" si="352"/>
        <v>12.932011934104857</v>
      </c>
      <c r="Y415" s="43">
        <f t="shared" si="352"/>
        <v>1.398977150286024</v>
      </c>
      <c r="Z415" s="43">
        <f t="shared" si="352"/>
        <v>4.9306027586744552</v>
      </c>
      <c r="AA415" s="43">
        <f t="shared" si="352"/>
        <v>0.89488078417984296</v>
      </c>
      <c r="AB415" s="43">
        <f t="shared" si="352"/>
        <v>0.17667644770215765</v>
      </c>
      <c r="AC415" s="43">
        <f t="shared" si="352"/>
        <v>0.76442202166911566</v>
      </c>
      <c r="AD415" s="43">
        <f t="shared" si="352"/>
        <v>0.10509425346814674</v>
      </c>
      <c r="AE415" s="43">
        <f t="shared" si="352"/>
        <v>0.57993934704818384</v>
      </c>
      <c r="AF415" s="43">
        <f t="shared" si="352"/>
        <v>0.11587860075267838</v>
      </c>
      <c r="AG415" s="43">
        <f t="shared" si="352"/>
        <v>0.33852169467411486</v>
      </c>
      <c r="AH415" s="43">
        <f t="shared" si="352"/>
        <v>5.2939786671955522E-2</v>
      </c>
      <c r="AI415" s="43">
        <f t="shared" si="352"/>
        <v>0.36047497969659459</v>
      </c>
      <c r="AJ415" s="43">
        <f t="shared" si="352"/>
        <v>5.4164628127801082E-2</v>
      </c>
      <c r="AK415" s="43">
        <f t="shared" si="352"/>
        <v>0.71241331097448979</v>
      </c>
      <c r="AL415" s="43">
        <f t="shared" si="352"/>
        <v>0.19433319151232298</v>
      </c>
      <c r="AM415" s="43">
        <f t="shared" si="352"/>
        <v>0.4147731050316234</v>
      </c>
      <c r="AN415" s="174">
        <f t="shared" si="352"/>
        <v>0.47457535794891414</v>
      </c>
      <c r="AO415" s="300"/>
      <c r="AP415" s="43">
        <f t="shared" ref="AP415:BB415" si="353">IF(ISERROR(AP414/SQRT(2)), "-", AP414/SQRT(2))</f>
        <v>26.262886678098944</v>
      </c>
      <c r="AQ415" s="43">
        <f t="shared" si="353"/>
        <v>780.59149961210119</v>
      </c>
      <c r="AR415" s="43">
        <f t="shared" si="353"/>
        <v>0</v>
      </c>
      <c r="AS415" s="43">
        <f t="shared" si="353"/>
        <v>2.0665107468064701</v>
      </c>
      <c r="AT415" s="43" t="str">
        <f t="shared" si="353"/>
        <v>-</v>
      </c>
      <c r="AU415" s="43">
        <f t="shared" si="353"/>
        <v>43.165626564045816</v>
      </c>
      <c r="AV415" s="43">
        <f t="shared" si="353"/>
        <v>13012.874945324349</v>
      </c>
      <c r="AW415" s="43">
        <f t="shared" si="353"/>
        <v>6.8300305026161405</v>
      </c>
      <c r="AX415" s="43">
        <f t="shared" si="353"/>
        <v>228.94391554847368</v>
      </c>
      <c r="AY415" s="43">
        <f t="shared" si="353"/>
        <v>13.297802450029064</v>
      </c>
      <c r="AZ415" s="43">
        <f t="shared" si="353"/>
        <v>1401.7896696544808</v>
      </c>
      <c r="BA415" s="43">
        <f t="shared" si="353"/>
        <v>0</v>
      </c>
      <c r="BB415" s="174">
        <f t="shared" si="353"/>
        <v>8380.4432016043593</v>
      </c>
    </row>
    <row r="416" spans="1:54" s="35" customFormat="1">
      <c r="A416" s="159"/>
      <c r="B416" s="159"/>
      <c r="C416" s="159"/>
      <c r="D416" s="159"/>
      <c r="E416" s="42"/>
      <c r="F416" s="328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3"/>
      <c r="AG416" s="43"/>
      <c r="AH416" s="43"/>
      <c r="AI416" s="43"/>
      <c r="AJ416" s="43"/>
      <c r="AK416" s="43"/>
      <c r="AL416" s="43"/>
      <c r="AM416" s="43"/>
      <c r="AN416" s="174"/>
      <c r="AO416" s="298"/>
      <c r="AP416" s="43"/>
      <c r="AQ416" s="43"/>
      <c r="AR416" s="43"/>
      <c r="AS416" s="43"/>
      <c r="AT416" s="43"/>
      <c r="AU416" s="43"/>
      <c r="AV416" s="43"/>
      <c r="AW416" s="43"/>
      <c r="AX416" s="43"/>
      <c r="AY416" s="43"/>
      <c r="AZ416" s="43"/>
      <c r="BA416" s="43"/>
      <c r="BB416" s="174"/>
    </row>
    <row r="417" spans="1:54" s="35" customFormat="1">
      <c r="A417" s="159" t="s">
        <v>225</v>
      </c>
      <c r="B417" s="159">
        <v>9</v>
      </c>
      <c r="C417" s="159">
        <v>1</v>
      </c>
      <c r="D417" s="159">
        <v>6</v>
      </c>
      <c r="E417" s="42" t="s">
        <v>425</v>
      </c>
      <c r="F417" s="328" t="s">
        <v>453</v>
      </c>
      <c r="G417" s="43">
        <v>5.4594134310799989</v>
      </c>
      <c r="H417" s="43">
        <v>2220.6555261861931</v>
      </c>
      <c r="I417" s="43">
        <v>32.322528025831744</v>
      </c>
      <c r="J417" s="43">
        <v>24.696688593763579</v>
      </c>
      <c r="K417" s="43">
        <v>1.0133972815147725</v>
      </c>
      <c r="L417" s="43">
        <v>0.35519062994111233</v>
      </c>
      <c r="M417" s="43">
        <v>1.7005548095868406</v>
      </c>
      <c r="N417" s="43">
        <v>7.7250661622494343</v>
      </c>
      <c r="O417" s="43">
        <v>8.7017565026160497</v>
      </c>
      <c r="P417" s="43">
        <v>2.2662693140528307</v>
      </c>
      <c r="Q417" s="43">
        <v>10.453084838237753</v>
      </c>
      <c r="R417" s="43">
        <v>104.03506632222543</v>
      </c>
      <c r="S417" s="43">
        <v>5.8574559359001528</v>
      </c>
      <c r="T417" s="43" t="s">
        <v>188</v>
      </c>
      <c r="U417" s="43">
        <v>4.8204284536617521E-2</v>
      </c>
      <c r="V417" s="43">
        <v>2.9545127575096433E-2</v>
      </c>
      <c r="W417" s="43">
        <v>14.349660578648431</v>
      </c>
      <c r="X417" s="43">
        <v>21.723698542610581</v>
      </c>
      <c r="Y417" s="43">
        <v>2.9646703966119263</v>
      </c>
      <c r="Z417" s="43">
        <v>10.716942909446761</v>
      </c>
      <c r="AA417" s="43">
        <v>1.8150406049864123</v>
      </c>
      <c r="AB417" s="43">
        <v>0.34499931002939987</v>
      </c>
      <c r="AC417" s="43">
        <v>1.6879206329815684</v>
      </c>
      <c r="AD417" s="43">
        <v>0.28083847835068049</v>
      </c>
      <c r="AE417" s="43">
        <v>1.7322614686850202</v>
      </c>
      <c r="AF417" s="43">
        <v>0.38752166953654515</v>
      </c>
      <c r="AG417" s="43">
        <v>1.2068291514511245</v>
      </c>
      <c r="AH417" s="43">
        <v>0.19050211581064047</v>
      </c>
      <c r="AI417" s="43">
        <v>1.3407588792755605</v>
      </c>
      <c r="AJ417" s="43">
        <v>0.21258103157945404</v>
      </c>
      <c r="AK417" s="43">
        <v>2.7561823323553991</v>
      </c>
      <c r="AL417" s="43">
        <v>0.58618185464227435</v>
      </c>
      <c r="AM417" s="43">
        <v>0.5965667055951045</v>
      </c>
      <c r="AN417" s="43">
        <v>1.5748101084941544</v>
      </c>
      <c r="AO417" s="298"/>
      <c r="AP417" s="43">
        <v>258.79000000000002</v>
      </c>
      <c r="AQ417" s="43">
        <v>2854.9</v>
      </c>
      <c r="AR417" s="43">
        <v>0</v>
      </c>
      <c r="AS417" s="43">
        <v>13.62</v>
      </c>
      <c r="AT417" s="43" t="s">
        <v>188</v>
      </c>
      <c r="AU417" s="43">
        <v>103.52</v>
      </c>
      <c r="AV417" s="43">
        <v>277837.92</v>
      </c>
      <c r="AW417" s="43">
        <v>16.34</v>
      </c>
      <c r="AX417" s="43">
        <v>2435.38</v>
      </c>
      <c r="AY417" s="43">
        <v>73.55</v>
      </c>
      <c r="AZ417" s="43">
        <v>10117.459999999999</v>
      </c>
      <c r="BA417" s="43">
        <v>0</v>
      </c>
      <c r="BB417" s="174">
        <v>37418.81</v>
      </c>
    </row>
    <row r="418" spans="1:54" s="35" customFormat="1">
      <c r="A418" s="159" t="s">
        <v>225</v>
      </c>
      <c r="B418" s="159">
        <v>9</v>
      </c>
      <c r="C418" s="159">
        <v>2</v>
      </c>
      <c r="D418" s="159">
        <v>6</v>
      </c>
      <c r="E418" s="42" t="s">
        <v>425</v>
      </c>
      <c r="F418" s="328" t="s">
        <v>454</v>
      </c>
      <c r="G418" s="43">
        <v>8.0492866249313373</v>
      </c>
      <c r="H418" s="43">
        <v>3105.2213369709643</v>
      </c>
      <c r="I418" s="43">
        <v>53.600029964761248</v>
      </c>
      <c r="J418" s="43">
        <v>42.552853271533252</v>
      </c>
      <c r="K418" s="43">
        <v>1.6042019687206432</v>
      </c>
      <c r="L418" s="43">
        <v>0.50456058666276937</v>
      </c>
      <c r="M418" s="43">
        <v>2.3234904017553428</v>
      </c>
      <c r="N418" s="43">
        <v>14.47104555613616</v>
      </c>
      <c r="O418" s="43">
        <v>13.511427676150186</v>
      </c>
      <c r="P418" s="43">
        <v>2.9423362223636893</v>
      </c>
      <c r="Q418" s="43">
        <v>13.261803594271871</v>
      </c>
      <c r="R418" s="43">
        <v>128.07661243524325</v>
      </c>
      <c r="S418" s="43">
        <v>7.4965685419238159</v>
      </c>
      <c r="T418" s="43">
        <v>0.38050656304136615</v>
      </c>
      <c r="U418" s="43">
        <v>0.37466338893419948</v>
      </c>
      <c r="V418" s="43">
        <v>1.0418855099923435E-2</v>
      </c>
      <c r="W418" s="43">
        <v>18.567251196538582</v>
      </c>
      <c r="X418" s="43">
        <v>27.352991979009762</v>
      </c>
      <c r="Y418" s="43">
        <v>3.7436065415196493</v>
      </c>
      <c r="Z418" s="43">
        <v>13.42093157985323</v>
      </c>
      <c r="AA418" s="43">
        <v>2.2912119754601972</v>
      </c>
      <c r="AB418" s="43">
        <v>0.43745742103820973</v>
      </c>
      <c r="AC418" s="43">
        <v>2.0660960822449219</v>
      </c>
      <c r="AD418" s="43">
        <v>0.33879522928966233</v>
      </c>
      <c r="AE418" s="43">
        <v>2.1575520906270866</v>
      </c>
      <c r="AF418" s="43">
        <v>0.49866149331054033</v>
      </c>
      <c r="AG418" s="43">
        <v>1.5478747203569838</v>
      </c>
      <c r="AH418" s="43">
        <v>0.24726147221135758</v>
      </c>
      <c r="AI418" s="43">
        <v>1.7638249277958766</v>
      </c>
      <c r="AJ418" s="43">
        <v>0.27725283032337544</v>
      </c>
      <c r="AK418" s="43">
        <v>3.3627963166116732</v>
      </c>
      <c r="AL418" s="43">
        <v>0.73347526333642399</v>
      </c>
      <c r="AM418" s="43">
        <v>1.4223322447368298</v>
      </c>
      <c r="AN418" s="43">
        <v>2.1601267493897369</v>
      </c>
      <c r="AO418" s="298"/>
      <c r="AP418" s="43">
        <v>307.5</v>
      </c>
      <c r="AQ418" s="43">
        <v>4154.76</v>
      </c>
      <c r="AR418" s="43">
        <v>0</v>
      </c>
      <c r="AS418" s="43">
        <v>17.47</v>
      </c>
      <c r="AT418" s="43" t="s">
        <v>188</v>
      </c>
      <c r="AU418" s="43">
        <v>97.84</v>
      </c>
      <c r="AV418" s="43">
        <v>308308.19</v>
      </c>
      <c r="AW418" s="43">
        <v>24.46</v>
      </c>
      <c r="AX418" s="43">
        <v>3019.1</v>
      </c>
      <c r="AY418" s="43">
        <v>104.83</v>
      </c>
      <c r="AZ418" s="43">
        <v>12834.67</v>
      </c>
      <c r="BA418" s="43">
        <v>0</v>
      </c>
      <c r="BB418" s="174">
        <v>52869.21</v>
      </c>
    </row>
    <row r="419" spans="1:54" s="81" customFormat="1">
      <c r="A419" s="195" t="s">
        <v>225</v>
      </c>
      <c r="B419" s="195">
        <v>9</v>
      </c>
      <c r="C419" s="195">
        <v>3</v>
      </c>
      <c r="D419" s="195">
        <v>6</v>
      </c>
      <c r="E419" s="83" t="s">
        <v>425</v>
      </c>
      <c r="F419" s="329" t="s">
        <v>455</v>
      </c>
      <c r="G419" s="43">
        <v>7.9704563714786563</v>
      </c>
      <c r="H419" s="43">
        <v>3129.2641085447908</v>
      </c>
      <c r="I419" s="43">
        <v>54.805492542221792</v>
      </c>
      <c r="J419" s="43">
        <v>41.43886055666335</v>
      </c>
      <c r="K419" s="43">
        <v>1.5538946905254623</v>
      </c>
      <c r="L419" s="43">
        <v>2.0711802720464902</v>
      </c>
      <c r="M419" s="43">
        <v>5.5955298444840033E-2</v>
      </c>
      <c r="N419" s="43">
        <v>12.995803705280263</v>
      </c>
      <c r="O419" s="43">
        <v>13.595805548010221</v>
      </c>
      <c r="P419" s="43">
        <v>3.1588384645562373</v>
      </c>
      <c r="Q419" s="43">
        <v>13.83126341083501</v>
      </c>
      <c r="R419" s="43">
        <v>157.11977744638892</v>
      </c>
      <c r="S419" s="43">
        <v>9.497687310731715</v>
      </c>
      <c r="T419" s="43">
        <v>1.49980805243763</v>
      </c>
      <c r="U419" s="43">
        <v>0.39271760058023253</v>
      </c>
      <c r="V419" s="43">
        <v>3.054778429960468E-3</v>
      </c>
      <c r="W419" s="43">
        <v>19.22569522665319</v>
      </c>
      <c r="X419" s="43">
        <v>29.698855488288697</v>
      </c>
      <c r="Y419" s="43">
        <v>3.9138703839859605</v>
      </c>
      <c r="Z419" s="43">
        <v>14.003696187564749</v>
      </c>
      <c r="AA419" s="43">
        <v>2.4334087175906056</v>
      </c>
      <c r="AB419" s="43">
        <v>0.45849655762425079</v>
      </c>
      <c r="AC419" s="43">
        <v>2.1900770233626701</v>
      </c>
      <c r="AD419" s="43">
        <v>0.35730847890719053</v>
      </c>
      <c r="AE419" s="43">
        <v>2.2379249484809165</v>
      </c>
      <c r="AF419" s="43">
        <v>0.51154763988551366</v>
      </c>
      <c r="AG419" s="43">
        <v>1.6035179060012237</v>
      </c>
      <c r="AH419" s="43">
        <v>0.25677723858254525</v>
      </c>
      <c r="AI419" s="43">
        <v>1.7895152683830842</v>
      </c>
      <c r="AJ419" s="43">
        <v>0.28235096741099402</v>
      </c>
      <c r="AK419" s="43">
        <v>4.2165921957241261</v>
      </c>
      <c r="AL419" s="43">
        <v>0.8415557001449584</v>
      </c>
      <c r="AM419" s="43">
        <v>1.4113844859099722</v>
      </c>
      <c r="AN419" s="43">
        <v>2.2552946978124293</v>
      </c>
      <c r="AO419" s="331"/>
      <c r="AP419" s="91">
        <v>303.63</v>
      </c>
      <c r="AQ419" s="91">
        <v>3913.09</v>
      </c>
      <c r="AR419" s="91">
        <v>0</v>
      </c>
      <c r="AS419" s="91">
        <v>15.49</v>
      </c>
      <c r="AT419" s="91" t="s">
        <v>188</v>
      </c>
      <c r="AU419" s="91">
        <v>127.03</v>
      </c>
      <c r="AV419" s="91">
        <v>315510.61</v>
      </c>
      <c r="AW419" s="91">
        <v>24.79</v>
      </c>
      <c r="AX419" s="91">
        <v>2924.75</v>
      </c>
      <c r="AY419" s="91">
        <v>105.34</v>
      </c>
      <c r="AZ419" s="91">
        <v>12622.28</v>
      </c>
      <c r="BA419" s="91">
        <v>0</v>
      </c>
      <c r="BB419" s="198">
        <v>51331.86</v>
      </c>
    </row>
    <row r="420" spans="1:54" s="35" customFormat="1">
      <c r="A420" s="159"/>
      <c r="B420" s="159"/>
      <c r="C420" s="159"/>
      <c r="D420" s="159"/>
      <c r="E420" s="42"/>
      <c r="F420" s="332" t="s">
        <v>183</v>
      </c>
      <c r="G420" s="234">
        <f>IF(ISERROR(AVERAGE(G417:G419)), "DL", AVERAGE(G417:G419))</f>
        <v>7.1597188091633299</v>
      </c>
      <c r="H420" s="234">
        <f t="shared" ref="H420:AN420" si="354">IF(ISERROR(AVERAGE(H417:H419)), "DL", AVERAGE(H417:H419))</f>
        <v>2818.3803239006497</v>
      </c>
      <c r="I420" s="234">
        <f t="shared" si="354"/>
        <v>46.909350177604928</v>
      </c>
      <c r="J420" s="234">
        <f t="shared" si="354"/>
        <v>36.229467473986723</v>
      </c>
      <c r="K420" s="234">
        <f t="shared" si="354"/>
        <v>1.3904979802536259</v>
      </c>
      <c r="L420" s="234">
        <f t="shared" si="354"/>
        <v>0.97697716288345726</v>
      </c>
      <c r="M420" s="234">
        <f t="shared" si="354"/>
        <v>1.3600001699290081</v>
      </c>
      <c r="N420" s="234">
        <f t="shared" si="354"/>
        <v>11.730638474555287</v>
      </c>
      <c r="O420" s="234">
        <f t="shared" si="354"/>
        <v>11.936329908925485</v>
      </c>
      <c r="P420" s="234">
        <f t="shared" si="354"/>
        <v>2.7891480003242521</v>
      </c>
      <c r="Q420" s="234">
        <f t="shared" si="354"/>
        <v>12.515383947781544</v>
      </c>
      <c r="R420" s="234">
        <f t="shared" si="354"/>
        <v>129.7438187346192</v>
      </c>
      <c r="S420" s="234">
        <f t="shared" si="354"/>
        <v>7.6172372628518943</v>
      </c>
      <c r="T420" s="234">
        <f t="shared" si="354"/>
        <v>0.94015730773949813</v>
      </c>
      <c r="U420" s="234">
        <f t="shared" si="354"/>
        <v>0.27186175801701651</v>
      </c>
      <c r="V420" s="234">
        <f t="shared" si="354"/>
        <v>1.4339587034993447E-2</v>
      </c>
      <c r="W420" s="234">
        <f t="shared" si="354"/>
        <v>17.380869000613401</v>
      </c>
      <c r="X420" s="234">
        <f t="shared" si="354"/>
        <v>26.258515336636346</v>
      </c>
      <c r="Y420" s="234">
        <f t="shared" si="354"/>
        <v>3.5407157740391786</v>
      </c>
      <c r="Z420" s="234">
        <f t="shared" si="354"/>
        <v>12.713856892288247</v>
      </c>
      <c r="AA420" s="234">
        <f t="shared" si="354"/>
        <v>2.1798870993457382</v>
      </c>
      <c r="AB420" s="234">
        <f t="shared" si="354"/>
        <v>0.41365109623062013</v>
      </c>
      <c r="AC420" s="234">
        <f t="shared" si="354"/>
        <v>1.9813645795297201</v>
      </c>
      <c r="AD420" s="234">
        <f t="shared" si="354"/>
        <v>0.32564739551584448</v>
      </c>
      <c r="AE420" s="234">
        <f t="shared" si="354"/>
        <v>2.0425795025976745</v>
      </c>
      <c r="AF420" s="234">
        <f t="shared" si="354"/>
        <v>0.46591026757753307</v>
      </c>
      <c r="AG420" s="234">
        <f t="shared" si="354"/>
        <v>1.4527405926031107</v>
      </c>
      <c r="AH420" s="234">
        <f t="shared" si="354"/>
        <v>0.23151360886818109</v>
      </c>
      <c r="AI420" s="234">
        <f t="shared" si="354"/>
        <v>1.6313663584848406</v>
      </c>
      <c r="AJ420" s="234">
        <f t="shared" si="354"/>
        <v>0.25739494310460787</v>
      </c>
      <c r="AK420" s="234">
        <f t="shared" si="354"/>
        <v>3.4451902815637325</v>
      </c>
      <c r="AL420" s="234">
        <f t="shared" si="354"/>
        <v>0.72040427270788554</v>
      </c>
      <c r="AM420" s="234">
        <f t="shared" si="354"/>
        <v>1.1434278120806354</v>
      </c>
      <c r="AN420" s="281">
        <f t="shared" si="354"/>
        <v>1.9967438518987735</v>
      </c>
      <c r="AO420" s="299"/>
      <c r="AP420" s="234">
        <f t="shared" ref="AP420:BB420" si="355">IF(ISERROR(AVERAGE(AP417:AP419)), "DL", AVERAGE(AP417:AP419))</f>
        <v>289.9733333333333</v>
      </c>
      <c r="AQ420" s="234">
        <f t="shared" si="355"/>
        <v>3640.9166666666665</v>
      </c>
      <c r="AR420" s="234">
        <f t="shared" si="355"/>
        <v>0</v>
      </c>
      <c r="AS420" s="234">
        <f t="shared" si="355"/>
        <v>15.526666666666666</v>
      </c>
      <c r="AT420" s="234" t="str">
        <f t="shared" si="355"/>
        <v>DL</v>
      </c>
      <c r="AU420" s="234">
        <f t="shared" si="355"/>
        <v>109.46333333333332</v>
      </c>
      <c r="AV420" s="234">
        <f t="shared" si="355"/>
        <v>300552.24</v>
      </c>
      <c r="AW420" s="234">
        <f t="shared" si="355"/>
        <v>21.863333333333333</v>
      </c>
      <c r="AX420" s="234">
        <f t="shared" si="355"/>
        <v>2793.0766666666664</v>
      </c>
      <c r="AY420" s="234">
        <f t="shared" si="355"/>
        <v>94.573333333333338</v>
      </c>
      <c r="AZ420" s="234">
        <f t="shared" si="355"/>
        <v>11858.136666666665</v>
      </c>
      <c r="BA420" s="234">
        <f t="shared" si="355"/>
        <v>0</v>
      </c>
      <c r="BB420" s="281">
        <f t="shared" si="355"/>
        <v>47206.626666666671</v>
      </c>
    </row>
    <row r="421" spans="1:54" s="35" customFormat="1">
      <c r="A421" s="159"/>
      <c r="B421" s="159"/>
      <c r="C421" s="159"/>
      <c r="D421" s="159"/>
      <c r="E421" s="42"/>
      <c r="F421" s="333" t="s">
        <v>184</v>
      </c>
      <c r="G421" s="43">
        <f>IF(ISERROR(STDEV(G417:G419)), "-", STDEV(G417:G419))</f>
        <v>1.473035076387935</v>
      </c>
      <c r="H421" s="43">
        <f t="shared" ref="H421:AN421" si="356">IF(ISERROR(STDEV(H417:H419)), "-", STDEV(H417:H419))</f>
        <v>517.78442818254871</v>
      </c>
      <c r="I421" s="43">
        <f t="shared" si="356"/>
        <v>12.646929286273798</v>
      </c>
      <c r="J421" s="43">
        <f t="shared" si="356"/>
        <v>10.003198811744527</v>
      </c>
      <c r="K421" s="43">
        <f t="shared" si="356"/>
        <v>0.32754603997277981</v>
      </c>
      <c r="L421" s="43">
        <f t="shared" si="356"/>
        <v>0.95054625298787743</v>
      </c>
      <c r="M421" s="43">
        <f t="shared" si="356"/>
        <v>1.1714998754292292</v>
      </c>
      <c r="N421" s="43">
        <f t="shared" si="356"/>
        <v>3.5464830172246109</v>
      </c>
      <c r="O421" s="43">
        <f t="shared" si="356"/>
        <v>2.8015404239307591</v>
      </c>
      <c r="P421" s="43">
        <f t="shared" si="356"/>
        <v>0.46558554062202001</v>
      </c>
      <c r="Q421" s="43">
        <f t="shared" si="356"/>
        <v>1.808557251952212</v>
      </c>
      <c r="R421" s="43">
        <f t="shared" si="356"/>
        <v>26.581597420348633</v>
      </c>
      <c r="S421" s="43">
        <f t="shared" si="356"/>
        <v>1.8231132221381201</v>
      </c>
      <c r="T421" s="43">
        <f t="shared" si="356"/>
        <v>0.79146567334430051</v>
      </c>
      <c r="U421" s="43">
        <f t="shared" si="356"/>
        <v>0.19390329476898135</v>
      </c>
      <c r="V421" s="43">
        <f t="shared" si="356"/>
        <v>1.3673468968692978E-2</v>
      </c>
      <c r="W421" s="43">
        <f t="shared" si="356"/>
        <v>2.6456673086845104</v>
      </c>
      <c r="X421" s="43">
        <f t="shared" si="356"/>
        <v>4.0986816682410492</v>
      </c>
      <c r="Y421" s="43">
        <f t="shared" si="356"/>
        <v>0.50608166500509177</v>
      </c>
      <c r="Z421" s="43">
        <f t="shared" si="356"/>
        <v>1.7537538989696375</v>
      </c>
      <c r="AA421" s="43">
        <f t="shared" si="356"/>
        <v>0.32386679623395076</v>
      </c>
      <c r="AB421" s="43">
        <f t="shared" si="356"/>
        <v>6.0377662496448631E-2</v>
      </c>
      <c r="AC421" s="43">
        <f t="shared" si="356"/>
        <v>0.26158140370528332</v>
      </c>
      <c r="AD421" s="43">
        <f t="shared" si="356"/>
        <v>3.9894415599004841E-2</v>
      </c>
      <c r="AE421" s="43">
        <f t="shared" si="356"/>
        <v>0.27173132079033169</v>
      </c>
      <c r="AF421" s="43">
        <f t="shared" si="356"/>
        <v>6.8191586141631608E-2</v>
      </c>
      <c r="AG421" s="43">
        <f t="shared" si="356"/>
        <v>0.21477515846634793</v>
      </c>
      <c r="AH421" s="43">
        <f t="shared" si="356"/>
        <v>3.5834262578073157E-2</v>
      </c>
      <c r="AI421" s="43">
        <f t="shared" si="356"/>
        <v>0.25200104886517971</v>
      </c>
      <c r="AJ421" s="43">
        <f t="shared" si="356"/>
        <v>3.8893608087695437E-2</v>
      </c>
      <c r="AK421" s="43">
        <f t="shared" si="356"/>
        <v>0.73368304897384584</v>
      </c>
      <c r="AL421" s="43">
        <f t="shared" si="356"/>
        <v>0.12818770743997132</v>
      </c>
      <c r="AM421" s="43">
        <f t="shared" si="356"/>
        <v>0.47362724340536766</v>
      </c>
      <c r="AN421" s="174">
        <f t="shared" si="356"/>
        <v>0.36849056632337474</v>
      </c>
      <c r="AO421" s="300"/>
      <c r="AP421" s="43">
        <f t="shared" ref="AP421:BB421" si="357">IF(ISERROR(STDEV(AP417:AP419)), "-", STDEV(AP417:AP419))</f>
        <v>27.074793320232985</v>
      </c>
      <c r="AQ421" s="43">
        <f t="shared" si="357"/>
        <v>691.35211537488954</v>
      </c>
      <c r="AR421" s="43">
        <f t="shared" si="357"/>
        <v>0</v>
      </c>
      <c r="AS421" s="43">
        <f t="shared" si="357"/>
        <v>1.9252618869476656</v>
      </c>
      <c r="AT421" s="43" t="str">
        <f t="shared" si="357"/>
        <v>-</v>
      </c>
      <c r="AU421" s="43">
        <f t="shared" si="357"/>
        <v>15.475995390711892</v>
      </c>
      <c r="AV421" s="43">
        <f t="shared" si="357"/>
        <v>19998.098991176641</v>
      </c>
      <c r="AW421" s="43">
        <f t="shared" si="357"/>
        <v>4.7861919448903363</v>
      </c>
      <c r="AX421" s="43">
        <f t="shared" si="357"/>
        <v>313.34591050998779</v>
      </c>
      <c r="AY421" s="43">
        <f t="shared" si="357"/>
        <v>18.20852639104357</v>
      </c>
      <c r="AZ421" s="43">
        <f t="shared" si="357"/>
        <v>1511.2060817219356</v>
      </c>
      <c r="BA421" s="43">
        <f t="shared" si="357"/>
        <v>0</v>
      </c>
      <c r="BB421" s="174">
        <f t="shared" si="357"/>
        <v>8511.2794326606945</v>
      </c>
    </row>
    <row r="422" spans="1:54" s="35" customFormat="1">
      <c r="A422" s="159"/>
      <c r="B422" s="159"/>
      <c r="C422" s="159"/>
      <c r="D422" s="159"/>
      <c r="E422" s="42"/>
      <c r="F422" s="333" t="s">
        <v>186</v>
      </c>
      <c r="G422" s="43">
        <f>IF(ISERROR(G421/SQRT(2)), "-", G421/SQRT(2))</f>
        <v>1.0415930914395528</v>
      </c>
      <c r="H422" s="43">
        <f t="shared" ref="H422:AN422" si="358">IF(ISERROR(H421/SQRT(2)), "-", H421/SQRT(2))</f>
        <v>366.12888036067909</v>
      </c>
      <c r="I422" s="43">
        <f t="shared" si="358"/>
        <v>8.9427294595109448</v>
      </c>
      <c r="J422" s="43">
        <f t="shared" si="358"/>
        <v>7.073329713341769</v>
      </c>
      <c r="K422" s="43">
        <f t="shared" si="358"/>
        <v>0.23161002601555256</v>
      </c>
      <c r="L422" s="43">
        <f t="shared" si="358"/>
        <v>0.67213770131919159</v>
      </c>
      <c r="M422" s="43">
        <f t="shared" si="358"/>
        <v>0.8283755060752036</v>
      </c>
      <c r="N422" s="43">
        <f t="shared" si="358"/>
        <v>2.5077421908424498</v>
      </c>
      <c r="O422" s="43">
        <f t="shared" si="358"/>
        <v>1.9809882315296747</v>
      </c>
      <c r="P422" s="43">
        <f t="shared" si="358"/>
        <v>0.32921869299623513</v>
      </c>
      <c r="Q422" s="43">
        <f t="shared" si="358"/>
        <v>1.2788430970195164</v>
      </c>
      <c r="R422" s="43">
        <f t="shared" si="358"/>
        <v>18.796027790699355</v>
      </c>
      <c r="S422" s="43">
        <f t="shared" si="358"/>
        <v>1.2891357222447213</v>
      </c>
      <c r="T422" s="43">
        <f t="shared" si="358"/>
        <v>0.55965074469813181</v>
      </c>
      <c r="U422" s="43">
        <f t="shared" si="358"/>
        <v>0.13711033462556071</v>
      </c>
      <c r="V422" s="43">
        <f t="shared" si="358"/>
        <v>9.6686026301066319E-3</v>
      </c>
      <c r="W422" s="43">
        <f t="shared" si="358"/>
        <v>1.8707692947343801</v>
      </c>
      <c r="X422" s="43">
        <f t="shared" si="358"/>
        <v>2.8982056015382369</v>
      </c>
      <c r="Y422" s="43">
        <f t="shared" si="358"/>
        <v>0.35785377715927907</v>
      </c>
      <c r="Z422" s="43">
        <f t="shared" si="358"/>
        <v>1.240091274493778</v>
      </c>
      <c r="AA422" s="43">
        <f t="shared" si="358"/>
        <v>0.22900840781818838</v>
      </c>
      <c r="AB422" s="43">
        <f t="shared" si="358"/>
        <v>4.2693454583431517E-2</v>
      </c>
      <c r="AC422" s="43">
        <f t="shared" si="358"/>
        <v>0.18496598439230172</v>
      </c>
      <c r="AD422" s="43">
        <f t="shared" si="358"/>
        <v>2.8209611801530702E-2</v>
      </c>
      <c r="AE422" s="43">
        <f t="shared" si="358"/>
        <v>0.19214305959162062</v>
      </c>
      <c r="AF422" s="43">
        <f t="shared" si="358"/>
        <v>4.8218732980614305E-2</v>
      </c>
      <c r="AG422" s="43">
        <f t="shared" si="358"/>
        <v>0.15186897098196994</v>
      </c>
      <c r="AH422" s="43">
        <f t="shared" si="358"/>
        <v>2.5338650067774863E-2</v>
      </c>
      <c r="AI422" s="43">
        <f t="shared" si="358"/>
        <v>0.1781916505186911</v>
      </c>
      <c r="AJ422" s="43">
        <f t="shared" si="358"/>
        <v>2.7501934023621392E-2</v>
      </c>
      <c r="AK422" s="43">
        <f t="shared" si="358"/>
        <v>0.51879225917102822</v>
      </c>
      <c r="AL422" s="43">
        <f t="shared" si="358"/>
        <v>9.064239719556097E-2</v>
      </c>
      <c r="AM422" s="43">
        <f t="shared" si="358"/>
        <v>0.33490503556662699</v>
      </c>
      <c r="AN422" s="174">
        <f t="shared" si="358"/>
        <v>0.26056217825052952</v>
      </c>
      <c r="AO422" s="300"/>
      <c r="AP422" s="43">
        <f t="shared" ref="AP422:BB422" si="359">IF(ISERROR(AP421/SQRT(2)), "-", AP421/SQRT(2))</f>
        <v>19.144769955960982</v>
      </c>
      <c r="AQ422" s="43">
        <f t="shared" si="359"/>
        <v>488.85976896924876</v>
      </c>
      <c r="AR422" s="43">
        <f t="shared" si="359"/>
        <v>0</v>
      </c>
      <c r="AS422" s="43">
        <f t="shared" si="359"/>
        <v>1.3613657358207025</v>
      </c>
      <c r="AT422" s="43" t="str">
        <f t="shared" si="359"/>
        <v>-</v>
      </c>
      <c r="AU422" s="43">
        <f t="shared" si="359"/>
        <v>10.943181286384132</v>
      </c>
      <c r="AV422" s="43">
        <f t="shared" si="359"/>
        <v>14140.791407500858</v>
      </c>
      <c r="AW422" s="43">
        <f t="shared" si="359"/>
        <v>3.3843487802923873</v>
      </c>
      <c r="AX422" s="43">
        <f t="shared" si="359"/>
        <v>221.56901817868541</v>
      </c>
      <c r="AY422" s="43">
        <f t="shared" si="359"/>
        <v>12.875372486521121</v>
      </c>
      <c r="AZ422" s="43">
        <f t="shared" si="359"/>
        <v>1068.5840681559325</v>
      </c>
      <c r="BA422" s="43">
        <f t="shared" si="359"/>
        <v>0</v>
      </c>
      <c r="BB422" s="174">
        <f t="shared" si="359"/>
        <v>6018.3834034079673</v>
      </c>
    </row>
    <row r="423" spans="1:54" s="35" customFormat="1">
      <c r="A423" s="159"/>
      <c r="B423" s="159"/>
      <c r="C423" s="159"/>
      <c r="D423" s="159"/>
      <c r="E423" s="42"/>
      <c r="F423" s="328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  <c r="AA423" s="43"/>
      <c r="AB423" s="43"/>
      <c r="AC423" s="43"/>
      <c r="AD423" s="43"/>
      <c r="AE423" s="43"/>
      <c r="AF423" s="43"/>
      <c r="AG423" s="43"/>
      <c r="AH423" s="43"/>
      <c r="AI423" s="43"/>
      <c r="AJ423" s="43"/>
      <c r="AK423" s="43"/>
      <c r="AL423" s="43"/>
      <c r="AM423" s="43"/>
      <c r="AN423" s="280"/>
      <c r="AO423" s="298"/>
      <c r="AP423" s="159"/>
      <c r="AQ423" s="159"/>
      <c r="AR423" s="159"/>
      <c r="AS423" s="159"/>
      <c r="AT423" s="159"/>
      <c r="AU423" s="159"/>
      <c r="AV423" s="159"/>
      <c r="AW423" s="159"/>
      <c r="AX423" s="159"/>
      <c r="AY423" s="159"/>
      <c r="AZ423" s="159"/>
      <c r="BA423" s="159"/>
      <c r="BB423" s="280"/>
    </row>
  </sheetData>
  <mergeCells count="6">
    <mergeCell ref="F2:F3"/>
    <mergeCell ref="A2:A3"/>
    <mergeCell ref="B2:B3"/>
    <mergeCell ref="C2:C3"/>
    <mergeCell ref="D2:D3"/>
    <mergeCell ref="E2:E3"/>
  </mergeCells>
  <phoneticPr fontId="23" type="noConversion"/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907D0-F4D6-3B4C-B53B-897769B69A5C}">
  <sheetPr codeName="Sheet3">
    <tabColor rgb="FF4180FF"/>
    <pageSetUpPr fitToPage="1"/>
  </sheetPr>
  <dimension ref="A1:AY37"/>
  <sheetViews>
    <sheetView zoomScale="80" zoomScaleNormal="80" workbookViewId="0">
      <selection activeCell="AX40" sqref="AX40"/>
    </sheetView>
  </sheetViews>
  <sheetFormatPr defaultColWidth="8.85546875" defaultRowHeight="15"/>
  <cols>
    <col min="1" max="1" width="11.28515625" style="369" customWidth="1"/>
    <col min="2" max="37" width="9.85546875" customWidth="1"/>
    <col min="38" max="38" width="6.85546875" customWidth="1"/>
  </cols>
  <sheetData>
    <row r="1" spans="1:51">
      <c r="A1" s="446" t="s">
        <v>194</v>
      </c>
      <c r="B1" s="446"/>
      <c r="C1" s="446"/>
      <c r="D1" s="446"/>
    </row>
    <row r="2" spans="1:51">
      <c r="A2" s="466" t="s">
        <v>195</v>
      </c>
      <c r="B2" s="162" t="s">
        <v>2</v>
      </c>
      <c r="C2" s="162" t="s">
        <v>2</v>
      </c>
      <c r="D2" s="162" t="s">
        <v>2</v>
      </c>
      <c r="E2" s="162" t="s">
        <v>2</v>
      </c>
      <c r="F2" s="162" t="s">
        <v>2</v>
      </c>
      <c r="G2" s="162" t="s">
        <v>2</v>
      </c>
      <c r="H2" s="162" t="s">
        <v>2</v>
      </c>
      <c r="I2" s="162" t="s">
        <v>2</v>
      </c>
      <c r="J2" s="162" t="s">
        <v>2</v>
      </c>
      <c r="K2" s="162" t="s">
        <v>2</v>
      </c>
      <c r="L2" s="162" t="s">
        <v>2</v>
      </c>
      <c r="M2" s="162" t="s">
        <v>2</v>
      </c>
      <c r="N2" s="162" t="s">
        <v>2</v>
      </c>
      <c r="O2" s="162" t="s">
        <v>2</v>
      </c>
      <c r="P2" s="162" t="s">
        <v>2</v>
      </c>
      <c r="Q2" s="162" t="s">
        <v>2</v>
      </c>
      <c r="R2" s="162" t="s">
        <v>2</v>
      </c>
      <c r="S2" s="162" t="s">
        <v>2</v>
      </c>
      <c r="T2" s="162" t="s">
        <v>2</v>
      </c>
      <c r="U2" s="162" t="s">
        <v>2</v>
      </c>
      <c r="V2" s="162" t="s">
        <v>2</v>
      </c>
      <c r="W2" s="162" t="s">
        <v>2</v>
      </c>
      <c r="X2" s="162" t="s">
        <v>2</v>
      </c>
      <c r="Y2" s="162" t="s">
        <v>2</v>
      </c>
      <c r="Z2" s="162" t="s">
        <v>2</v>
      </c>
      <c r="AA2" s="162" t="s">
        <v>2</v>
      </c>
      <c r="AB2" s="162" t="s">
        <v>2</v>
      </c>
      <c r="AC2" s="162" t="s">
        <v>2</v>
      </c>
      <c r="AD2" s="162" t="s">
        <v>2</v>
      </c>
      <c r="AE2" s="162" t="s">
        <v>2</v>
      </c>
      <c r="AF2" s="162" t="s">
        <v>2</v>
      </c>
      <c r="AG2" s="162" t="s">
        <v>2</v>
      </c>
      <c r="AH2" s="162" t="s">
        <v>2</v>
      </c>
      <c r="AI2" s="162" t="s">
        <v>2</v>
      </c>
      <c r="AJ2" s="162" t="s">
        <v>2</v>
      </c>
      <c r="AK2" s="224" t="s">
        <v>2</v>
      </c>
      <c r="AL2" s="366"/>
      <c r="AM2" s="389" t="s">
        <v>170</v>
      </c>
      <c r="AN2" s="163" t="s">
        <v>170</v>
      </c>
      <c r="AO2" s="163" t="s">
        <v>170</v>
      </c>
      <c r="AP2" s="163" t="s">
        <v>170</v>
      </c>
      <c r="AQ2" s="163" t="s">
        <v>170</v>
      </c>
      <c r="AR2" s="163" t="s">
        <v>170</v>
      </c>
      <c r="AS2" s="163" t="s">
        <v>170</v>
      </c>
      <c r="AT2" s="163" t="s">
        <v>170</v>
      </c>
      <c r="AU2" s="163" t="s">
        <v>170</v>
      </c>
      <c r="AV2" s="163" t="s">
        <v>170</v>
      </c>
      <c r="AW2" s="163" t="s">
        <v>170</v>
      </c>
      <c r="AX2" s="163" t="s">
        <v>170</v>
      </c>
      <c r="AY2" s="167" t="s">
        <v>170</v>
      </c>
    </row>
    <row r="3" spans="1:51" ht="32.1">
      <c r="A3" s="467"/>
      <c r="B3" s="93" t="s">
        <v>16</v>
      </c>
      <c r="C3" s="93" t="s">
        <v>178</v>
      </c>
      <c r="D3" s="93" t="s">
        <v>246</v>
      </c>
      <c r="E3" s="93" t="s">
        <v>17</v>
      </c>
      <c r="F3" s="93" t="s">
        <v>19</v>
      </c>
      <c r="G3" s="93" t="s">
        <v>20</v>
      </c>
      <c r="H3" s="93" t="s">
        <v>21</v>
      </c>
      <c r="I3" s="93" t="s">
        <v>22</v>
      </c>
      <c r="J3" s="93" t="s">
        <v>23</v>
      </c>
      <c r="K3" s="93" t="s">
        <v>24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31</v>
      </c>
      <c r="R3" s="93" t="s">
        <v>32</v>
      </c>
      <c r="S3" s="93" t="s">
        <v>33</v>
      </c>
      <c r="T3" s="93" t="s">
        <v>34</v>
      </c>
      <c r="U3" s="93" t="s">
        <v>35</v>
      </c>
      <c r="V3" s="93" t="s">
        <v>36</v>
      </c>
      <c r="W3" s="93" t="s">
        <v>37</v>
      </c>
      <c r="X3" s="93" t="s">
        <v>38</v>
      </c>
      <c r="Y3" s="93" t="s">
        <v>39</v>
      </c>
      <c r="Z3" s="93" t="s">
        <v>40</v>
      </c>
      <c r="AA3" s="93" t="s">
        <v>41</v>
      </c>
      <c r="AB3" s="93" t="s">
        <v>42</v>
      </c>
      <c r="AC3" s="93" t="s">
        <v>43</v>
      </c>
      <c r="AD3" s="93" t="s">
        <v>44</v>
      </c>
      <c r="AE3" s="93" t="s">
        <v>45</v>
      </c>
      <c r="AF3" s="93" t="s">
        <v>46</v>
      </c>
      <c r="AG3" s="93" t="s">
        <v>47</v>
      </c>
      <c r="AH3" s="93" t="s">
        <v>48</v>
      </c>
      <c r="AI3" s="93" t="s">
        <v>49</v>
      </c>
      <c r="AJ3" s="93" t="s">
        <v>18</v>
      </c>
      <c r="AK3" s="122" t="s">
        <v>25</v>
      </c>
      <c r="AL3" s="50"/>
      <c r="AM3" s="390" t="s">
        <v>196</v>
      </c>
      <c r="AN3" s="94" t="s">
        <v>197</v>
      </c>
      <c r="AO3" s="94" t="s">
        <v>259</v>
      </c>
      <c r="AP3" s="94" t="s">
        <v>198</v>
      </c>
      <c r="AQ3" s="94" t="s">
        <v>260</v>
      </c>
      <c r="AR3" s="94" t="s">
        <v>200</v>
      </c>
      <c r="AS3" s="94" t="s">
        <v>201</v>
      </c>
      <c r="AT3" s="94" t="s">
        <v>261</v>
      </c>
      <c r="AU3" s="94" t="s">
        <v>203</v>
      </c>
      <c r="AV3" s="94" t="s">
        <v>204</v>
      </c>
      <c r="AW3" s="94" t="s">
        <v>205</v>
      </c>
      <c r="AX3" s="94" t="s">
        <v>206</v>
      </c>
      <c r="AY3" s="168" t="s">
        <v>207</v>
      </c>
    </row>
    <row r="4" spans="1:51" ht="15.95">
      <c r="A4" s="468"/>
      <c r="B4" s="356" t="s">
        <v>55</v>
      </c>
      <c r="C4" s="356" t="s">
        <v>55</v>
      </c>
      <c r="D4" s="356" t="s">
        <v>55</v>
      </c>
      <c r="E4" s="356" t="s">
        <v>55</v>
      </c>
      <c r="F4" s="356" t="s">
        <v>55</v>
      </c>
      <c r="G4" s="356" t="s">
        <v>55</v>
      </c>
      <c r="H4" s="356" t="s">
        <v>55</v>
      </c>
      <c r="I4" s="356" t="s">
        <v>55</v>
      </c>
      <c r="J4" s="356" t="s">
        <v>55</v>
      </c>
      <c r="K4" s="356" t="s">
        <v>55</v>
      </c>
      <c r="L4" s="356" t="s">
        <v>55</v>
      </c>
      <c r="M4" s="356" t="s">
        <v>55</v>
      </c>
      <c r="N4" s="356" t="s">
        <v>55</v>
      </c>
      <c r="O4" s="356" t="s">
        <v>55</v>
      </c>
      <c r="P4" s="356" t="s">
        <v>55</v>
      </c>
      <c r="Q4" s="356" t="s">
        <v>55</v>
      </c>
      <c r="R4" s="356" t="s">
        <v>55</v>
      </c>
      <c r="S4" s="356" t="s">
        <v>55</v>
      </c>
      <c r="T4" s="356" t="s">
        <v>55</v>
      </c>
      <c r="U4" s="356" t="s">
        <v>55</v>
      </c>
      <c r="V4" s="356" t="s">
        <v>55</v>
      </c>
      <c r="W4" s="356" t="s">
        <v>55</v>
      </c>
      <c r="X4" s="356" t="s">
        <v>55</v>
      </c>
      <c r="Y4" s="356" t="s">
        <v>55</v>
      </c>
      <c r="Z4" s="356" t="s">
        <v>55</v>
      </c>
      <c r="AA4" s="356" t="s">
        <v>55</v>
      </c>
      <c r="AB4" s="356" t="s">
        <v>55</v>
      </c>
      <c r="AC4" s="356" t="s">
        <v>55</v>
      </c>
      <c r="AD4" s="356" t="s">
        <v>55</v>
      </c>
      <c r="AE4" s="356" t="s">
        <v>55</v>
      </c>
      <c r="AF4" s="356" t="s">
        <v>55</v>
      </c>
      <c r="AG4" s="356" t="s">
        <v>55</v>
      </c>
      <c r="AH4" s="356" t="s">
        <v>55</v>
      </c>
      <c r="AI4" s="356" t="s">
        <v>55</v>
      </c>
      <c r="AJ4" s="356" t="s">
        <v>55</v>
      </c>
      <c r="AK4" s="357" t="s">
        <v>55</v>
      </c>
      <c r="AL4" s="50"/>
      <c r="AM4" s="391" t="s">
        <v>56</v>
      </c>
      <c r="AN4" s="387" t="s">
        <v>56</v>
      </c>
      <c r="AO4" s="387" t="s">
        <v>56</v>
      </c>
      <c r="AP4" s="387" t="s">
        <v>56</v>
      </c>
      <c r="AQ4" s="387" t="s">
        <v>56</v>
      </c>
      <c r="AR4" s="387" t="s">
        <v>56</v>
      </c>
      <c r="AS4" s="387" t="s">
        <v>56</v>
      </c>
      <c r="AT4" s="387" t="s">
        <v>56</v>
      </c>
      <c r="AU4" s="387" t="s">
        <v>56</v>
      </c>
      <c r="AV4" s="387" t="s">
        <v>56</v>
      </c>
      <c r="AW4" s="387" t="s">
        <v>56</v>
      </c>
      <c r="AX4" s="387" t="s">
        <v>56</v>
      </c>
      <c r="AY4" s="388" t="s">
        <v>56</v>
      </c>
    </row>
    <row r="5" spans="1:51">
      <c r="A5" s="370" t="s">
        <v>263</v>
      </c>
      <c r="B5" s="402">
        <v>-1.9693108159999999</v>
      </c>
      <c r="C5" s="402">
        <v>5.126841E-2</v>
      </c>
      <c r="D5" s="402">
        <v>1.2854038999999999E-2</v>
      </c>
      <c r="E5" s="402">
        <v>4.1559040000000002E-3</v>
      </c>
      <c r="F5" s="402">
        <v>1.1923350000000001E-3</v>
      </c>
      <c r="G5" s="402">
        <v>-1.9937331999999999E-2</v>
      </c>
      <c r="H5" s="402">
        <v>-1.6848352E-2</v>
      </c>
      <c r="I5" s="402">
        <v>-1.7296128559999999</v>
      </c>
      <c r="J5" s="402">
        <v>6.7247920000000003E-3</v>
      </c>
      <c r="K5" s="402">
        <v>8.7529776000000004E-2</v>
      </c>
      <c r="L5" s="402">
        <v>3.0955400000000002E-4</v>
      </c>
      <c r="M5" s="402">
        <v>3.0629686E-2</v>
      </c>
      <c r="N5" s="402">
        <v>7.7680571000000004E-2</v>
      </c>
      <c r="O5" s="402">
        <v>9.4189093000000002E-2</v>
      </c>
      <c r="P5" s="402">
        <v>0.113827359</v>
      </c>
      <c r="Q5" s="402">
        <v>3.3859115000000002E-2</v>
      </c>
      <c r="R5" s="402">
        <v>3.0667860000000002E-3</v>
      </c>
      <c r="S5" s="402">
        <v>3.5497100000000002E-3</v>
      </c>
      <c r="T5" s="402">
        <v>2.4719350000000002E-3</v>
      </c>
      <c r="U5" s="402">
        <v>3.26523E-3</v>
      </c>
      <c r="V5" s="402">
        <v>2.6597919999999998E-3</v>
      </c>
      <c r="W5" s="402">
        <v>2.6320139999999998E-3</v>
      </c>
      <c r="X5" s="402">
        <v>2.4020389999999999E-3</v>
      </c>
      <c r="Y5" s="402">
        <v>2.4160560000000002E-3</v>
      </c>
      <c r="Z5" s="402">
        <v>2.1512440000000001E-3</v>
      </c>
      <c r="AA5" s="402">
        <v>2.404018E-3</v>
      </c>
      <c r="AB5" s="402">
        <v>2.4023949999999999E-3</v>
      </c>
      <c r="AC5" s="402">
        <v>2.7612600000000002E-3</v>
      </c>
      <c r="AD5" s="402">
        <v>2.7979929999999999E-3</v>
      </c>
      <c r="AE5" s="402">
        <v>2.8140859999999999E-3</v>
      </c>
      <c r="AF5" s="402">
        <v>2.592624E-2</v>
      </c>
      <c r="AG5" s="402">
        <v>0.102292535</v>
      </c>
      <c r="AH5" s="402">
        <v>-9.6001809999999993E-3</v>
      </c>
      <c r="AI5" s="402">
        <v>2.3943739999999999E-3</v>
      </c>
      <c r="AK5" s="98"/>
      <c r="AM5" s="374">
        <v>-3.7999999999999999E-2</v>
      </c>
      <c r="AN5">
        <v>0.26900000000000002</v>
      </c>
      <c r="AO5">
        <v>8.8999999999999996E-2</v>
      </c>
      <c r="AP5">
        <v>-4.0000000000000001E-3</v>
      </c>
      <c r="AQ5">
        <v>0.28799999999999998</v>
      </c>
      <c r="AS5">
        <v>-1.486</v>
      </c>
      <c r="AT5">
        <v>3.5999999999999997E-2</v>
      </c>
      <c r="AU5">
        <v>2E-3</v>
      </c>
      <c r="AV5">
        <v>-0.14399999999999999</v>
      </c>
      <c r="AW5">
        <v>0.36299999999999999</v>
      </c>
      <c r="AX5">
        <v>1.4E-2</v>
      </c>
      <c r="AY5" s="98">
        <v>2.7E-2</v>
      </c>
    </row>
    <row r="6" spans="1:51">
      <c r="A6" s="370" t="s">
        <v>263</v>
      </c>
      <c r="B6" s="402">
        <v>-1.9691042059999999</v>
      </c>
      <c r="C6" s="402">
        <v>-5.8895151999999999E-2</v>
      </c>
      <c r="D6" s="402">
        <v>8.0148719999999993E-3</v>
      </c>
      <c r="E6" s="402">
        <v>1.468888E-3</v>
      </c>
      <c r="F6" s="402">
        <v>8.5859399999999996E-4</v>
      </c>
      <c r="G6" s="402">
        <v>-1.8890342000000001E-2</v>
      </c>
      <c r="H6" s="402">
        <v>-1.7004182E-2</v>
      </c>
      <c r="I6" s="402">
        <v>-1.7405415259999999</v>
      </c>
      <c r="J6" s="402">
        <v>5.7729799999999996E-3</v>
      </c>
      <c r="K6" s="402">
        <v>7.7872693000000007E-2</v>
      </c>
      <c r="L6" s="402">
        <v>2.7110600000000002E-4</v>
      </c>
      <c r="M6" s="402">
        <v>2.5420455000000002E-2</v>
      </c>
      <c r="N6" s="402">
        <v>7.4560052000000002E-2</v>
      </c>
      <c r="O6" s="402">
        <v>8.2073226999999999E-2</v>
      </c>
      <c r="P6" s="402">
        <v>0.10090595199999999</v>
      </c>
      <c r="Q6" s="402">
        <v>3.1680627000000003E-2</v>
      </c>
      <c r="R6" s="402">
        <v>1.064653E-3</v>
      </c>
      <c r="S6" s="402">
        <v>1.2843959999999999E-3</v>
      </c>
      <c r="T6" s="402">
        <v>8.1186300000000002E-4</v>
      </c>
      <c r="U6" s="402">
        <v>9.1462399999999995E-4</v>
      </c>
      <c r="V6" s="402">
        <v>7.0336599999999997E-4</v>
      </c>
      <c r="W6" s="402">
        <v>8.6239800000000001E-4</v>
      </c>
      <c r="X6" s="402">
        <v>6.9435500000000002E-4</v>
      </c>
      <c r="Y6" s="402">
        <v>7.7249000000000003E-4</v>
      </c>
      <c r="Z6" s="402">
        <v>8.23499E-4</v>
      </c>
      <c r="AA6" s="402">
        <v>7.4239300000000005E-4</v>
      </c>
      <c r="AB6" s="402">
        <v>7.7624900000000001E-4</v>
      </c>
      <c r="AC6" s="402">
        <v>1.030577E-3</v>
      </c>
      <c r="AD6" s="402">
        <v>1.110974E-3</v>
      </c>
      <c r="AE6" s="402">
        <v>1.269147E-3</v>
      </c>
      <c r="AF6" s="402">
        <v>2.6203038000000001E-2</v>
      </c>
      <c r="AG6" s="402">
        <v>6.1425889999999997E-2</v>
      </c>
      <c r="AH6" s="402">
        <v>-2.0726781E-2</v>
      </c>
      <c r="AI6" s="402">
        <v>1.8204919999999999E-3</v>
      </c>
      <c r="AK6" s="98"/>
      <c r="AM6" s="97">
        <v>-3.5000000000000003E-2</v>
      </c>
      <c r="AN6">
        <v>0.26800000000000002</v>
      </c>
      <c r="AO6">
        <v>0.09</v>
      </c>
      <c r="AP6">
        <v>-3.0000000000000001E-3</v>
      </c>
      <c r="AQ6">
        <v>0.29699999999999999</v>
      </c>
      <c r="AS6">
        <v>-1.492</v>
      </c>
      <c r="AT6">
        <v>2.5000000000000001E-2</v>
      </c>
      <c r="AU6">
        <v>2E-3</v>
      </c>
      <c r="AV6">
        <v>-0.124</v>
      </c>
      <c r="AW6">
        <v>0.36599999999999999</v>
      </c>
      <c r="AX6">
        <v>1.6E-2</v>
      </c>
      <c r="AY6" s="98">
        <v>2.9000000000000001E-2</v>
      </c>
    </row>
    <row r="7" spans="1:51">
      <c r="A7" s="370" t="s">
        <v>263</v>
      </c>
      <c r="B7" s="402">
        <v>-1.9710622069999999</v>
      </c>
      <c r="C7" s="402">
        <v>3.1525810000000001E-2</v>
      </c>
      <c r="D7" s="402">
        <v>1.1552714E-2</v>
      </c>
      <c r="E7" s="402">
        <v>-6.0084199999999998E-4</v>
      </c>
      <c r="F7" s="402">
        <v>1.2183809999999999E-3</v>
      </c>
      <c r="G7" s="402">
        <v>-2.0512826000000001E-2</v>
      </c>
      <c r="H7" s="402">
        <v>-1.4526271E-2</v>
      </c>
      <c r="I7" s="402">
        <v>-1.73276063</v>
      </c>
      <c r="J7" s="402">
        <v>4.3049389999999998E-3</v>
      </c>
      <c r="K7" s="402">
        <v>8.0551551999999998E-2</v>
      </c>
      <c r="L7" s="402">
        <v>3.0800400000000001E-4</v>
      </c>
      <c r="M7" s="402">
        <v>2.4695496000000001E-2</v>
      </c>
      <c r="N7" s="402">
        <v>7.1495270999999999E-2</v>
      </c>
      <c r="O7" s="402">
        <v>7.6794548000000004E-2</v>
      </c>
      <c r="P7" s="402">
        <v>9.5296426000000004E-2</v>
      </c>
      <c r="Q7" s="402">
        <v>3.1104038000000001E-2</v>
      </c>
      <c r="R7" s="402">
        <v>8.5719099999999999E-4</v>
      </c>
      <c r="S7" s="402">
        <v>8.9316500000000002E-4</v>
      </c>
      <c r="T7" s="402">
        <v>5.9279299999999999E-4</v>
      </c>
      <c r="U7" s="402">
        <v>6.0151699999999998E-4</v>
      </c>
      <c r="V7" s="402">
        <v>6.1072899999999996E-4</v>
      </c>
      <c r="W7" s="402">
        <v>5.7555300000000002E-4</v>
      </c>
      <c r="X7" s="402">
        <v>5.7569399999999997E-4</v>
      </c>
      <c r="Y7" s="402">
        <v>5.6152299999999997E-4</v>
      </c>
      <c r="Z7" s="402">
        <v>6.0079199999999995E-4</v>
      </c>
      <c r="AA7" s="402">
        <v>5.7641500000000004E-4</v>
      </c>
      <c r="AB7" s="402">
        <v>5.3231399999999999E-4</v>
      </c>
      <c r="AC7" s="402">
        <v>7.4611100000000004E-4</v>
      </c>
      <c r="AD7" s="402">
        <v>8.8197299999999998E-4</v>
      </c>
      <c r="AE7" s="402">
        <v>1.082862E-3</v>
      </c>
      <c r="AF7" s="402">
        <v>2.4103011000000001E-2</v>
      </c>
      <c r="AG7" s="402">
        <v>6.9693582000000004E-2</v>
      </c>
      <c r="AH7" s="402">
        <v>-2.6227895000000001E-2</v>
      </c>
      <c r="AI7" s="402">
        <v>2.095239E-3</v>
      </c>
      <c r="AK7" s="98"/>
      <c r="AM7" s="97">
        <v>-3.5999999999999997E-2</v>
      </c>
      <c r="AN7">
        <v>0.26600000000000001</v>
      </c>
      <c r="AO7">
        <v>0.09</v>
      </c>
      <c r="AP7">
        <v>-4.0000000000000001E-3</v>
      </c>
      <c r="AQ7">
        <v>0.315</v>
      </c>
      <c r="AS7">
        <v>-1.494</v>
      </c>
      <c r="AT7">
        <v>3.9E-2</v>
      </c>
      <c r="AU7">
        <v>3.0000000000000001E-3</v>
      </c>
      <c r="AV7">
        <v>-0.13600000000000001</v>
      </c>
      <c r="AW7">
        <v>0.36399999999999999</v>
      </c>
      <c r="AX7">
        <v>1.4999999999999999E-2</v>
      </c>
      <c r="AY7" s="98">
        <v>2.7E-2</v>
      </c>
    </row>
    <row r="8" spans="1:51" s="4" customFormat="1">
      <c r="A8" s="367" t="s">
        <v>185</v>
      </c>
      <c r="B8" s="383">
        <f>(STDEV(B5:B7))*3</f>
        <v>3.22734241512624E-3</v>
      </c>
      <c r="C8" s="383">
        <f t="shared" ref="C8:AY8" si="0">(STDEV(C5:C7))*3</f>
        <v>0.17621746940766098</v>
      </c>
      <c r="D8" s="383">
        <f t="shared" si="0"/>
        <v>7.5127202157219321E-3</v>
      </c>
      <c r="E8" s="383">
        <f t="shared" si="0"/>
        <v>7.1551173748938598E-3</v>
      </c>
      <c r="F8" s="383">
        <f t="shared" si="0"/>
        <v>6.0188221592683737E-4</v>
      </c>
      <c r="G8" s="383">
        <f t="shared" si="0"/>
        <v>2.4677426125080384E-3</v>
      </c>
      <c r="H8" s="383">
        <f t="shared" si="0"/>
        <v>4.1634816109925345E-3</v>
      </c>
      <c r="I8" s="383">
        <f t="shared" si="0"/>
        <v>1.6876906633923917E-2</v>
      </c>
      <c r="J8" s="383">
        <f t="shared" si="0"/>
        <v>3.6572077468953008E-3</v>
      </c>
      <c r="K8" s="383">
        <f t="shared" si="0"/>
        <v>1.4956494298712481E-2</v>
      </c>
      <c r="L8" s="383">
        <f t="shared" si="0"/>
        <v>6.5292958364589372E-5</v>
      </c>
      <c r="M8" s="383">
        <f t="shared" si="0"/>
        <v>9.7115599250950889E-3</v>
      </c>
      <c r="N8" s="383">
        <f t="shared" si="0"/>
        <v>9.2780755680250387E-3</v>
      </c>
      <c r="O8" s="383">
        <f t="shared" si="0"/>
        <v>2.6755247803151305E-2</v>
      </c>
      <c r="P8" s="383">
        <f t="shared" si="0"/>
        <v>2.8508551839443216E-2</v>
      </c>
      <c r="Q8" s="383">
        <f t="shared" si="0"/>
        <v>4.3592512172953525E-3</v>
      </c>
      <c r="R8" s="383">
        <f t="shared" si="0"/>
        <v>3.6607144989382881E-3</v>
      </c>
      <c r="S8" s="383">
        <f t="shared" si="0"/>
        <v>4.3026632248495808E-3</v>
      </c>
      <c r="T8" s="383">
        <f t="shared" si="0"/>
        <v>3.0826138339681798E-3</v>
      </c>
      <c r="U8" s="383">
        <f t="shared" si="0"/>
        <v>4.367851561188978E-3</v>
      </c>
      <c r="V8" s="383">
        <f t="shared" si="0"/>
        <v>3.4716372546423971E-3</v>
      </c>
      <c r="W8" s="383">
        <f t="shared" si="0"/>
        <v>3.3412990032325746E-3</v>
      </c>
      <c r="X8" s="383">
        <f t="shared" si="0"/>
        <v>3.0657302072594379E-3</v>
      </c>
      <c r="Y8" s="383">
        <f t="shared" si="0"/>
        <v>3.0459257015398459E-3</v>
      </c>
      <c r="Z8" s="383">
        <f t="shared" si="0"/>
        <v>2.5148777099030088E-3</v>
      </c>
      <c r="AA8" s="383">
        <f t="shared" si="0"/>
        <v>3.0319991085218014E-3</v>
      </c>
      <c r="AB8" s="383">
        <f t="shared" si="0"/>
        <v>3.0498503350415407E-3</v>
      </c>
      <c r="AC8" s="383">
        <f t="shared" si="0"/>
        <v>3.2719283405614188E-3</v>
      </c>
      <c r="AD8" s="383">
        <f t="shared" si="0"/>
        <v>3.1391735866535E-3</v>
      </c>
      <c r="AE8" s="383">
        <f t="shared" si="0"/>
        <v>2.8509669815139915E-3</v>
      </c>
      <c r="AF8" s="383">
        <f t="shared" si="0"/>
        <v>3.4229142232841594E-3</v>
      </c>
      <c r="AG8" s="383">
        <f t="shared" si="0"/>
        <v>6.4820472937866136E-2</v>
      </c>
      <c r="AH8" s="383">
        <f t="shared" si="0"/>
        <v>2.5412920601540226E-2</v>
      </c>
      <c r="AI8" s="383">
        <f t="shared" si="0"/>
        <v>8.6108206242901139E-4</v>
      </c>
      <c r="AJ8" s="379"/>
      <c r="AK8" s="380"/>
      <c r="AL8" s="379"/>
      <c r="AM8" s="381">
        <f t="shared" si="0"/>
        <v>4.5825756949558344E-3</v>
      </c>
      <c r="AN8" s="379">
        <f t="shared" si="0"/>
        <v>4.5825756949558439E-3</v>
      </c>
      <c r="AO8" s="379">
        <f t="shared" si="0"/>
        <v>1.7320508075688791E-3</v>
      </c>
      <c r="AP8" s="379">
        <f t="shared" si="0"/>
        <v>1.7320508075688774E-3</v>
      </c>
      <c r="AQ8" s="379">
        <f t="shared" si="0"/>
        <v>4.1243181254602593E-2</v>
      </c>
      <c r="AR8" s="379"/>
      <c r="AS8" s="379">
        <f t="shared" si="0"/>
        <v>1.2489995996796805E-2</v>
      </c>
      <c r="AT8" s="379">
        <f t="shared" si="0"/>
        <v>2.211334438749589E-2</v>
      </c>
      <c r="AU8" s="379">
        <f t="shared" si="0"/>
        <v>1.7320508075688774E-3</v>
      </c>
      <c r="AV8" s="379">
        <f t="shared" si="0"/>
        <v>3.0199337741082986E-2</v>
      </c>
      <c r="AW8" s="379">
        <f t="shared" si="0"/>
        <v>4.5825756949558448E-3</v>
      </c>
      <c r="AX8" s="379">
        <f t="shared" si="0"/>
        <v>3.0000000000000001E-3</v>
      </c>
      <c r="AY8" s="380">
        <f t="shared" si="0"/>
        <v>3.4641016151377574E-3</v>
      </c>
    </row>
    <row r="9" spans="1:51">
      <c r="A9" s="370"/>
      <c r="B9" s="382"/>
      <c r="C9" s="382"/>
      <c r="D9" s="382"/>
      <c r="E9" s="382"/>
      <c r="F9" s="382"/>
      <c r="G9" s="382"/>
      <c r="H9" s="382"/>
      <c r="I9" s="382"/>
      <c r="J9" s="382"/>
      <c r="K9" s="382"/>
      <c r="L9" s="382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K9" s="98"/>
      <c r="AM9" s="97"/>
      <c r="AY9" s="98"/>
    </row>
    <row r="10" spans="1:51">
      <c r="A10" s="370" t="s">
        <v>300</v>
      </c>
      <c r="B10" s="402">
        <v>5.2286840000000001E-2</v>
      </c>
      <c r="C10" s="402">
        <v>-0.12937665800000001</v>
      </c>
      <c r="D10" s="402">
        <v>9.1962377999999997E-2</v>
      </c>
      <c r="E10" s="402">
        <v>9.9920377000000005E-2</v>
      </c>
      <c r="F10" s="402">
        <v>9.3474845000000001E-2</v>
      </c>
      <c r="G10" s="402">
        <v>9.6137359000000006E-2</v>
      </c>
      <c r="H10" s="402">
        <v>0.131963306</v>
      </c>
      <c r="I10" s="402">
        <v>1.0655014000000001E-2</v>
      </c>
      <c r="J10" s="402">
        <v>8.8612146000000003E-2</v>
      </c>
      <c r="K10" s="402">
        <v>8.8367091999999994E-2</v>
      </c>
      <c r="L10" s="402">
        <v>8.5370101000000004E-2</v>
      </c>
      <c r="M10" s="402">
        <v>2.1675966000000001E-2</v>
      </c>
      <c r="N10" s="402">
        <v>0.166257351</v>
      </c>
      <c r="O10" s="402">
        <v>8.8923585999999999E-2</v>
      </c>
      <c r="P10" s="402">
        <v>9.7941948000000001E-2</v>
      </c>
      <c r="Q10" s="402">
        <v>4.9961613000000002E-2</v>
      </c>
      <c r="R10" s="402">
        <v>9.0497689000000006E-2</v>
      </c>
      <c r="S10" s="402">
        <v>0.102144097</v>
      </c>
      <c r="T10" s="402">
        <v>9.0440785999999995E-2</v>
      </c>
      <c r="U10" s="402">
        <v>9.0925601999999994E-2</v>
      </c>
      <c r="V10" s="402">
        <v>9.0800558000000003E-2</v>
      </c>
      <c r="W10" s="402">
        <v>8.9621722000000001E-2</v>
      </c>
      <c r="X10" s="402">
        <v>8.9626444999999999E-2</v>
      </c>
      <c r="Y10" s="402">
        <v>8.6384299999999997E-2</v>
      </c>
      <c r="Z10" s="402">
        <v>8.9581818999999993E-2</v>
      </c>
      <c r="AA10" s="402">
        <v>8.6040663000000003E-2</v>
      </c>
      <c r="AB10" s="402">
        <v>8.8445188999999994E-2</v>
      </c>
      <c r="AC10" s="402">
        <v>8.7112754000000001E-2</v>
      </c>
      <c r="AD10" s="402">
        <v>9.0322101000000002E-2</v>
      </c>
      <c r="AE10" s="402">
        <v>8.6601305000000003E-2</v>
      </c>
      <c r="AF10" s="402">
        <v>2.6511805999999999E-2</v>
      </c>
      <c r="AG10" s="402">
        <v>0.114405031</v>
      </c>
      <c r="AH10" s="402">
        <v>8.0075042999999999E-2</v>
      </c>
      <c r="AI10" s="402">
        <v>8.2464274000000004E-2</v>
      </c>
      <c r="AK10" s="98"/>
      <c r="AM10" s="97">
        <v>2.3E-2</v>
      </c>
      <c r="AN10">
        <v>2.5000000000000001E-2</v>
      </c>
      <c r="AO10">
        <v>2.5999999999999999E-2</v>
      </c>
      <c r="AP10">
        <v>2.5999999999999999E-2</v>
      </c>
      <c r="AQ10">
        <v>5.2999999999999999E-2</v>
      </c>
      <c r="AR10">
        <v>2.1000000000000001E-2</v>
      </c>
      <c r="AS10">
        <v>0.154</v>
      </c>
      <c r="AT10">
        <v>6.7000000000000004E-2</v>
      </c>
      <c r="AU10">
        <v>1.2999999999999999E-2</v>
      </c>
      <c r="AV10">
        <v>0.221</v>
      </c>
      <c r="AW10">
        <v>5.2999999999999999E-2</v>
      </c>
      <c r="AX10">
        <v>2.1000000000000001E-2</v>
      </c>
      <c r="AY10" s="98">
        <v>1.7000000000000001E-2</v>
      </c>
    </row>
    <row r="11" spans="1:51">
      <c r="A11" s="370" t="s">
        <v>300</v>
      </c>
      <c r="B11" s="402">
        <v>5.0035265000000002E-2</v>
      </c>
      <c r="C11" s="402">
        <v>-0.11396880099999999</v>
      </c>
      <c r="D11" s="402">
        <v>9.6134594000000004E-2</v>
      </c>
      <c r="E11" s="402">
        <v>9.6022163999999993E-2</v>
      </c>
      <c r="F11" s="402">
        <v>9.1659538999999998E-2</v>
      </c>
      <c r="G11" s="402">
        <v>9.2617438999999996E-2</v>
      </c>
      <c r="H11" s="402">
        <v>0.121612927</v>
      </c>
      <c r="I11" s="402">
        <v>1.20915E-4</v>
      </c>
      <c r="J11" s="402">
        <v>9.0722988000000004E-2</v>
      </c>
      <c r="K11" s="402">
        <v>8.8450317000000001E-2</v>
      </c>
      <c r="L11" s="402">
        <v>8.6073372999999995E-2</v>
      </c>
      <c r="M11" s="402">
        <v>2.1504473E-2</v>
      </c>
      <c r="N11" s="402">
        <v>0.14814255100000001</v>
      </c>
      <c r="O11" s="402">
        <v>8.5834709999999995E-2</v>
      </c>
      <c r="P11" s="402">
        <v>9.702769E-2</v>
      </c>
      <c r="Q11" s="402">
        <v>5.2503673000000001E-2</v>
      </c>
      <c r="R11" s="402">
        <v>8.9407679000000004E-2</v>
      </c>
      <c r="S11" s="402">
        <v>0.10002718200000001</v>
      </c>
      <c r="T11" s="402">
        <v>8.9927204999999996E-2</v>
      </c>
      <c r="U11" s="402">
        <v>8.9902514000000003E-2</v>
      </c>
      <c r="V11" s="402">
        <v>9.0352559999999998E-2</v>
      </c>
      <c r="W11" s="402">
        <v>8.9497851000000003E-2</v>
      </c>
      <c r="X11" s="402">
        <v>8.8798006999999998E-2</v>
      </c>
      <c r="Y11" s="402">
        <v>8.6358689000000002E-2</v>
      </c>
      <c r="Z11" s="402">
        <v>9.0286020999999994E-2</v>
      </c>
      <c r="AA11" s="402">
        <v>8.5543339999999995E-2</v>
      </c>
      <c r="AB11" s="402">
        <v>8.8425130000000005E-2</v>
      </c>
      <c r="AC11" s="402">
        <v>8.6350921999999997E-2</v>
      </c>
      <c r="AD11" s="402">
        <v>8.8932339999999999E-2</v>
      </c>
      <c r="AE11" s="402">
        <v>8.6338972E-2</v>
      </c>
      <c r="AF11" s="402">
        <v>2.6370187E-2</v>
      </c>
      <c r="AG11" s="402">
        <v>0.10980686000000001</v>
      </c>
      <c r="AH11" s="402">
        <v>7.7973618999999994E-2</v>
      </c>
      <c r="AI11" s="402">
        <v>8.3610638000000001E-2</v>
      </c>
      <c r="AK11" s="98"/>
      <c r="AM11" s="97">
        <v>2.3E-2</v>
      </c>
      <c r="AN11">
        <v>2.8000000000000001E-2</v>
      </c>
      <c r="AO11">
        <v>2.5999999999999999E-2</v>
      </c>
      <c r="AP11">
        <v>2.5999999999999999E-2</v>
      </c>
      <c r="AQ11">
        <v>5.2999999999999999E-2</v>
      </c>
      <c r="AR11">
        <v>1.2999999999999999E-2</v>
      </c>
      <c r="AS11">
        <v>0.156</v>
      </c>
      <c r="AT11">
        <v>4.4999999999999998E-2</v>
      </c>
      <c r="AU11">
        <v>1.2999999999999999E-2</v>
      </c>
      <c r="AV11">
        <v>0.218</v>
      </c>
      <c r="AW11">
        <v>5.2999999999999999E-2</v>
      </c>
      <c r="AX11">
        <v>2.1999999999999999E-2</v>
      </c>
      <c r="AY11" s="98">
        <v>2.1000000000000001E-2</v>
      </c>
    </row>
    <row r="12" spans="1:51">
      <c r="A12" s="370" t="s">
        <v>300</v>
      </c>
      <c r="B12" s="402">
        <v>2.8909870000000001E-2</v>
      </c>
      <c r="C12" s="402">
        <v>-9.7193994000000006E-2</v>
      </c>
      <c r="D12" s="402">
        <v>5.3840749E-2</v>
      </c>
      <c r="E12" s="402">
        <v>3.7718086999999997E-2</v>
      </c>
      <c r="F12" s="402">
        <v>4.7889836999999998E-2</v>
      </c>
      <c r="G12" s="402">
        <v>-7.2468480000000002E-3</v>
      </c>
      <c r="H12" s="402">
        <v>-0.188527588</v>
      </c>
      <c r="I12" s="402">
        <v>-0.38484056700000002</v>
      </c>
      <c r="J12" s="402">
        <v>5.0044559000000002E-2</v>
      </c>
      <c r="K12" s="402">
        <v>5.3171576999999998E-2</v>
      </c>
      <c r="L12" s="402">
        <v>4.714782E-2</v>
      </c>
      <c r="M12" s="402">
        <v>1.2987014E-2</v>
      </c>
      <c r="N12" s="402">
        <v>6.0037789000000001E-2</v>
      </c>
      <c r="O12" s="402">
        <v>4.4735698999999997E-2</v>
      </c>
      <c r="P12" s="402">
        <v>4.0694702999999999E-2</v>
      </c>
      <c r="Q12" s="402">
        <v>2.4288364E-2</v>
      </c>
      <c r="R12" s="402">
        <v>4.8096143000000001E-2</v>
      </c>
      <c r="S12" s="402">
        <v>5.2555725999999997E-2</v>
      </c>
      <c r="T12" s="402">
        <v>5.0315496000000001E-2</v>
      </c>
      <c r="U12" s="402">
        <v>4.8702253000000001E-2</v>
      </c>
      <c r="V12" s="402">
        <v>4.9039262E-2</v>
      </c>
      <c r="W12" s="402">
        <v>5.0736816999999997E-2</v>
      </c>
      <c r="X12" s="402">
        <v>4.9291268999999999E-2</v>
      </c>
      <c r="Y12" s="402">
        <v>4.8408975E-2</v>
      </c>
      <c r="Z12" s="402">
        <v>5.0373215999999998E-2</v>
      </c>
      <c r="AA12" s="402">
        <v>4.7603371999999998E-2</v>
      </c>
      <c r="AB12" s="402">
        <v>4.8747585000000003E-2</v>
      </c>
      <c r="AC12" s="402">
        <v>4.7776328E-2</v>
      </c>
      <c r="AD12" s="402">
        <v>4.9821455000000001E-2</v>
      </c>
      <c r="AE12" s="402">
        <v>4.8107869999999997E-2</v>
      </c>
      <c r="AF12" s="402">
        <v>1.6772248999999999E-2</v>
      </c>
      <c r="AG12" s="402">
        <v>5.7175750999999997E-2</v>
      </c>
      <c r="AH12" s="402">
        <v>3.1733882999999997E-2</v>
      </c>
      <c r="AI12" s="402">
        <v>4.5709898999999998E-2</v>
      </c>
      <c r="AK12" s="98"/>
      <c r="AM12" s="97">
        <v>2.1999999999999999E-2</v>
      </c>
      <c r="AN12">
        <v>2.4E-2</v>
      </c>
      <c r="AO12">
        <v>2.5999999999999999E-2</v>
      </c>
      <c r="AP12">
        <v>2.5999999999999999E-2</v>
      </c>
      <c r="AQ12">
        <v>5.3999999999999999E-2</v>
      </c>
      <c r="AR12">
        <v>1.7000000000000001E-2</v>
      </c>
      <c r="AS12">
        <v>0.154</v>
      </c>
      <c r="AT12">
        <v>4.5999999999999999E-2</v>
      </c>
      <c r="AU12">
        <v>1.2999999999999999E-2</v>
      </c>
      <c r="AV12">
        <v>0.21299999999999999</v>
      </c>
      <c r="AW12">
        <v>5.3999999999999999E-2</v>
      </c>
      <c r="AX12">
        <v>1.7999999999999999E-2</v>
      </c>
      <c r="AY12" s="98">
        <v>1.6E-2</v>
      </c>
    </row>
    <row r="13" spans="1:51" s="4" customFormat="1">
      <c r="A13" s="367" t="s">
        <v>185</v>
      </c>
      <c r="B13" s="383">
        <f>(STDEV(B10:B12))*3</f>
        <v>3.8687878533221837E-2</v>
      </c>
      <c r="C13" s="383">
        <f t="shared" ref="C13" si="1">(STDEV(C10:C12))*3</f>
        <v>4.8288509026836707E-2</v>
      </c>
      <c r="D13" s="383">
        <f t="shared" ref="D13" si="2">(STDEV(D10:D12))*3</f>
        <v>6.9922478240351832E-2</v>
      </c>
      <c r="E13" s="383">
        <f t="shared" ref="E13" si="3">(STDEV(E10:E12))*3</f>
        <v>0.10452525776571472</v>
      </c>
      <c r="F13" s="383">
        <f t="shared" ref="F13" si="4">(STDEV(F10:F12))*3</f>
        <v>7.7431341555624408E-2</v>
      </c>
      <c r="G13" s="383">
        <f t="shared" ref="G13" si="5">(STDEV(G10:G12))*3</f>
        <v>0.17609752941982301</v>
      </c>
      <c r="H13" s="383">
        <f t="shared" ref="H13" si="6">(STDEV(H10:H12))*3</f>
        <v>0.54636345392992947</v>
      </c>
      <c r="I13" s="383">
        <f t="shared" ref="I13" si="7">(STDEV(I10:I12))*3</f>
        <v>0.67608031821955783</v>
      </c>
      <c r="J13" s="383">
        <f t="shared" ref="J13" si="8">(STDEV(J10:J12))*3</f>
        <v>6.870206336267759E-2</v>
      </c>
      <c r="K13" s="383">
        <f t="shared" ref="K13" si="9">(STDEV(K10:K12))*3</f>
        <v>6.1032622815631807E-2</v>
      </c>
      <c r="L13" s="383">
        <f t="shared" ref="L13" si="10">(STDEV(L10:L12))*3</f>
        <v>6.6820311650404224E-2</v>
      </c>
      <c r="M13" s="383">
        <f t="shared" ref="M13" si="11">(STDEV(M10:M12))*3</f>
        <v>1.4903409233663656E-2</v>
      </c>
      <c r="N13" s="383">
        <f t="shared" ref="N13" si="12">(STDEV(N10:N12))*3</f>
        <v>0.17046930992522605</v>
      </c>
      <c r="O13" s="383">
        <f t="shared" ref="O13" si="13">(STDEV(O10:O12))*3</f>
        <v>7.4005802654044703E-2</v>
      </c>
      <c r="P13" s="383">
        <f t="shared" ref="P13" si="14">(STDEV(P10:P12))*3</f>
        <v>9.8372925788471621E-2</v>
      </c>
      <c r="Q13" s="383">
        <f t="shared" ref="Q13" si="15">(STDEV(Q10:Q12))*3</f>
        <v>4.6824375786951269E-2</v>
      </c>
      <c r="R13" s="383">
        <f t="shared" ref="R13" si="16">(STDEV(R10:R12))*3</f>
        <v>7.2516090266259201E-2</v>
      </c>
      <c r="S13" s="383">
        <f t="shared" ref="S13" si="17">(STDEV(S10:S12))*3</f>
        <v>8.4116232104548133E-2</v>
      </c>
      <c r="T13" s="383">
        <f t="shared" ref="T13" si="18">(STDEV(T10:T12))*3</f>
        <v>6.9058563765781289E-2</v>
      </c>
      <c r="U13" s="383">
        <f t="shared" ref="U13" si="19">(STDEV(U10:U12))*3</f>
        <v>7.2263262619739935E-2</v>
      </c>
      <c r="V13" s="383">
        <f t="shared" ref="V13" si="20">(STDEV(V10:V12))*3</f>
        <v>7.1947847126697495E-2</v>
      </c>
      <c r="W13" s="383">
        <f t="shared" ref="W13" si="21">(STDEV(W10:W12))*3</f>
        <v>6.7243612383997092E-2</v>
      </c>
      <c r="X13" s="383">
        <f t="shared" ref="X13" si="22">(STDEV(X10:X12))*3</f>
        <v>6.915629125254763E-2</v>
      </c>
      <c r="Y13" s="383">
        <f t="shared" ref="Y13" si="23">(STDEV(Y10:Y12))*3</f>
        <v>6.5753023779831693E-2</v>
      </c>
      <c r="Z13" s="383">
        <f t="shared" ref="Z13" si="24">(STDEV(Z10:Z12))*3</f>
        <v>6.8529290664318385E-2</v>
      </c>
      <c r="AA13" s="383">
        <f t="shared" ref="AA13" si="25">(STDEV(AA10:AA12))*3</f>
        <v>6.6148853067449803E-2</v>
      </c>
      <c r="AB13" s="383">
        <f t="shared" ref="AB13" si="26">(STDEV(AB10:AB12))*3</f>
        <v>6.8740902048176303E-2</v>
      </c>
      <c r="AC13" s="383">
        <f t="shared" ref="AC13" si="27">(STDEV(AC10:AC12))*3</f>
        <v>6.7482598876093827E-2</v>
      </c>
      <c r="AD13" s="383">
        <f t="shared" ref="AD13" si="28">(STDEV(AD10:AD12))*3</f>
        <v>6.8977116722189133E-2</v>
      </c>
      <c r="AE13" s="383">
        <f t="shared" ref="AE13" si="29">(STDEV(AE10:AE12))*3</f>
        <v>6.6446563306575779E-2</v>
      </c>
      <c r="AF13" s="383">
        <f t="shared" ref="AF13" si="30">(STDEV(AF10:AF12))*3</f>
        <v>1.6748109162645207E-2</v>
      </c>
      <c r="AG13" s="383">
        <f t="shared" ref="AG13" si="31">(STDEV(AG10:AG12))*3</f>
        <v>9.5391566454536753E-2</v>
      </c>
      <c r="AH13" s="383">
        <f t="shared" ref="AH13" si="32">(STDEV(AH10:AH12))*3</f>
        <v>8.1970088309605962E-2</v>
      </c>
      <c r="AI13" s="383">
        <f t="shared" ref="AI13" si="33">(STDEV(AI10:AI12))*3</f>
        <v>6.4676088109987415E-2</v>
      </c>
      <c r="AJ13" s="379"/>
      <c r="AK13" s="380"/>
      <c r="AL13" s="379"/>
      <c r="AM13" s="381">
        <f t="shared" ref="AM13" si="34">(STDEV(AM10:AM12))*3</f>
        <v>1.7320508075688791E-3</v>
      </c>
      <c r="AN13" s="379">
        <f t="shared" ref="AN13" si="35">(STDEV(AN10:AN12))*3</f>
        <v>6.2449979983983973E-3</v>
      </c>
      <c r="AO13" s="379">
        <f t="shared" ref="AO13" si="36">(STDEV(AO10:AO12))*3</f>
        <v>0</v>
      </c>
      <c r="AP13" s="379">
        <f t="shared" ref="AP13" si="37">(STDEV(AP10:AP12))*3</f>
        <v>0</v>
      </c>
      <c r="AQ13" s="379">
        <f t="shared" ref="AQ13" si="38">(STDEV(AQ10:AQ12))*3</f>
        <v>1.7320508075688791E-3</v>
      </c>
      <c r="AR13" s="379">
        <f t="shared" ref="AR13" si="39">(STDEV(AR10:AR12))*3</f>
        <v>1.2000000000000004E-2</v>
      </c>
      <c r="AS13" s="379">
        <f t="shared" ref="AS13" si="40">(STDEV(AS10:AS12))*3</f>
        <v>3.4641016151377583E-3</v>
      </c>
      <c r="AT13" s="379">
        <f t="shared" ref="AT13" si="41">(STDEV(AT10:AT12))*3</f>
        <v>3.7269290307168475E-2</v>
      </c>
      <c r="AU13" s="379">
        <f t="shared" ref="AU13" si="42">(STDEV(AU10:AU12))*3</f>
        <v>0</v>
      </c>
      <c r="AV13" s="379">
        <f t="shared" ref="AV13" si="43">(STDEV(AV10:AV12))*3</f>
        <v>1.2124355652982151E-2</v>
      </c>
      <c r="AW13" s="379">
        <f t="shared" ref="AW13" si="44">(STDEV(AW10:AW12))*3</f>
        <v>1.7320508075688791E-3</v>
      </c>
      <c r="AX13" s="379">
        <f t="shared" ref="AX13" si="45">(STDEV(AX10:AX12))*3</f>
        <v>6.2449979983983991E-3</v>
      </c>
      <c r="AY13" s="380">
        <f t="shared" ref="AY13" si="46">(STDEV(AY10:AY12))*3</f>
        <v>7.937253933193774E-3</v>
      </c>
    </row>
    <row r="14" spans="1:51">
      <c r="A14" s="370"/>
      <c r="B14" s="382"/>
      <c r="C14" s="382"/>
      <c r="D14" s="382"/>
      <c r="E14" s="382"/>
      <c r="F14" s="382"/>
      <c r="G14" s="382"/>
      <c r="H14" s="382"/>
      <c r="I14" s="382"/>
      <c r="J14" s="382"/>
      <c r="K14" s="382"/>
      <c r="L14" s="382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K14" s="98"/>
      <c r="AM14" s="97"/>
      <c r="AY14" s="98"/>
    </row>
    <row r="15" spans="1:51">
      <c r="A15" s="370" t="s">
        <v>332</v>
      </c>
      <c r="B15" s="19">
        <v>3.5136293219932876E-2</v>
      </c>
      <c r="C15" s="19">
        <v>0.17776756513505179</v>
      </c>
      <c r="D15" s="19">
        <v>9.7744679039465945E-2</v>
      </c>
      <c r="E15" s="19">
        <v>9.7153887543733927E-2</v>
      </c>
      <c r="F15" s="19">
        <v>9.6595811545649918E-2</v>
      </c>
      <c r="G15" s="19">
        <v>8.77738717852376E-2</v>
      </c>
      <c r="H15" s="19">
        <v>0.11205621246014449</v>
      </c>
      <c r="I15" s="19">
        <v>-0.6160334675416349</v>
      </c>
      <c r="J15" s="19">
        <v>9.5023293047423782E-2</v>
      </c>
      <c r="K15" s="19">
        <v>0.1028745302950959</v>
      </c>
      <c r="L15" s="19">
        <v>8.3499747354203804E-2</v>
      </c>
      <c r="M15" s="19">
        <v>2.4240434610102026E-2</v>
      </c>
      <c r="N15" s="19">
        <v>0.16756197626381758</v>
      </c>
      <c r="O15" s="19">
        <v>0.10345829204740896</v>
      </c>
      <c r="P15" s="19">
        <v>0.11135372137294451</v>
      </c>
      <c r="Q15" s="19">
        <v>6.6843968909385626E-2</v>
      </c>
      <c r="R15" s="19">
        <v>8.8034041871693849E-2</v>
      </c>
      <c r="S15" s="19">
        <v>8.5877412747579221E-2</v>
      </c>
      <c r="T15" s="19">
        <v>8.7172698401078608E-2</v>
      </c>
      <c r="U15" s="19">
        <v>8.8157640583225561E-2</v>
      </c>
      <c r="V15" s="19">
        <v>8.7177190726594314E-2</v>
      </c>
      <c r="W15" s="19">
        <v>8.7007078138252147E-2</v>
      </c>
      <c r="X15" s="19">
        <v>8.7816971515444001E-2</v>
      </c>
      <c r="Y15" s="19">
        <v>8.479164033656636E-2</v>
      </c>
      <c r="Z15" s="19">
        <v>8.5791191435788727E-2</v>
      </c>
      <c r="AA15" s="19">
        <v>8.584136737800549E-2</v>
      </c>
      <c r="AB15" s="19">
        <v>8.6371628328503466E-2</v>
      </c>
      <c r="AC15" s="19">
        <v>8.627221282376514E-2</v>
      </c>
      <c r="AD15" s="19">
        <v>8.805658426150087E-2</v>
      </c>
      <c r="AE15" s="19">
        <v>8.4721086857496186E-2</v>
      </c>
      <c r="AF15" s="19">
        <v>2.7144744805195065E-2</v>
      </c>
      <c r="AG15" s="19">
        <v>6.4834628778920031E-2</v>
      </c>
      <c r="AH15" s="19">
        <v>9.1637870925721981E-2</v>
      </c>
      <c r="AI15" s="19">
        <v>8.3772527097827384E-2</v>
      </c>
      <c r="AK15" s="98"/>
      <c r="AM15" s="97">
        <v>2.8000000000000001E-2</v>
      </c>
      <c r="AN15">
        <v>1.9E-2</v>
      </c>
      <c r="AO15">
        <v>0.03</v>
      </c>
      <c r="AP15">
        <v>0.03</v>
      </c>
      <c r="AQ15">
        <v>7.1999999999999995E-2</v>
      </c>
      <c r="AR15">
        <v>0.129</v>
      </c>
      <c r="AS15">
        <v>0.109</v>
      </c>
      <c r="AT15">
        <v>7.9000000000000001E-2</v>
      </c>
      <c r="AU15">
        <v>4.0000000000000001E-3</v>
      </c>
      <c r="AV15">
        <v>0.246</v>
      </c>
      <c r="AW15">
        <v>3.2000000000000001E-2</v>
      </c>
      <c r="AX15">
        <v>4.7E-2</v>
      </c>
      <c r="AY15" s="98">
        <v>2.3E-2</v>
      </c>
    </row>
    <row r="16" spans="1:51">
      <c r="A16" s="370" t="s">
        <v>332</v>
      </c>
      <c r="B16" s="19">
        <v>3.6147747996159475E-2</v>
      </c>
      <c r="C16" s="19">
        <v>0.18206877784585271</v>
      </c>
      <c r="D16" s="19">
        <v>9.6501560485283105E-2</v>
      </c>
      <c r="E16" s="19">
        <v>9.7746719761288139E-2</v>
      </c>
      <c r="F16" s="19">
        <v>9.6715992436502196E-2</v>
      </c>
      <c r="G16" s="19">
        <v>8.8814712893046946E-2</v>
      </c>
      <c r="H16" s="19">
        <v>0.10933458320983691</v>
      </c>
      <c r="I16" s="19">
        <v>-0.60913687695770458</v>
      </c>
      <c r="J16" s="19">
        <v>8.922375072815282E-2</v>
      </c>
      <c r="K16" s="19">
        <v>0.10162430277368691</v>
      </c>
      <c r="L16" s="19">
        <v>8.080099165916424E-2</v>
      </c>
      <c r="M16" s="19">
        <v>2.3321806341454518E-2</v>
      </c>
      <c r="N16" s="19">
        <v>0.16009228910128401</v>
      </c>
      <c r="O16" s="19">
        <v>0.10099887232046689</v>
      </c>
      <c r="P16" s="19">
        <v>0.10987467681858609</v>
      </c>
      <c r="Q16" s="19">
        <v>7.0002922861032921E-2</v>
      </c>
      <c r="R16" s="19">
        <v>8.7699020709644873E-2</v>
      </c>
      <c r="S16" s="19">
        <v>8.5547210105654165E-2</v>
      </c>
      <c r="T16" s="19">
        <v>8.8509990932026023E-2</v>
      </c>
      <c r="U16" s="19">
        <v>8.7574300419373211E-2</v>
      </c>
      <c r="V16" s="19">
        <v>8.9617300413680434E-2</v>
      </c>
      <c r="W16" s="19">
        <v>8.8676807889449163E-2</v>
      </c>
      <c r="X16" s="19">
        <v>8.7255282412402699E-2</v>
      </c>
      <c r="Y16" s="19">
        <v>8.4704706235504912E-2</v>
      </c>
      <c r="Z16" s="19">
        <v>8.6597199740650402E-2</v>
      </c>
      <c r="AA16" s="19">
        <v>8.515260719370743E-2</v>
      </c>
      <c r="AB16" s="19">
        <v>8.6923714049814443E-2</v>
      </c>
      <c r="AC16" s="19">
        <v>8.6524819886760251E-2</v>
      </c>
      <c r="AD16" s="19">
        <v>8.6760280510371879E-2</v>
      </c>
      <c r="AE16" s="19">
        <v>8.5077606582547829E-2</v>
      </c>
      <c r="AF16" s="19">
        <v>2.7252737254440482E-2</v>
      </c>
      <c r="AG16" s="19">
        <v>6.4812178221026751E-2</v>
      </c>
      <c r="AH16" s="19">
        <v>9.0916637026312599E-2</v>
      </c>
      <c r="AI16" s="19">
        <v>8.3515820274895403E-2</v>
      </c>
      <c r="AK16" s="98"/>
      <c r="AM16" s="97">
        <v>2.7E-2</v>
      </c>
      <c r="AN16">
        <v>1.7000000000000001E-2</v>
      </c>
      <c r="AO16">
        <v>0.03</v>
      </c>
      <c r="AP16">
        <v>0.03</v>
      </c>
      <c r="AQ16">
        <v>6.9000000000000006E-2</v>
      </c>
      <c r="AR16">
        <v>0.10299999999999999</v>
      </c>
      <c r="AS16">
        <v>0.111</v>
      </c>
      <c r="AT16">
        <v>6.8000000000000005E-2</v>
      </c>
      <c r="AU16">
        <v>2E-3</v>
      </c>
      <c r="AV16">
        <v>0.23699999999999999</v>
      </c>
      <c r="AW16">
        <v>3.3000000000000002E-2</v>
      </c>
      <c r="AX16">
        <v>4.7E-2</v>
      </c>
      <c r="AY16" s="98">
        <v>2.3E-2</v>
      </c>
    </row>
    <row r="17" spans="1:51">
      <c r="A17" s="370" t="s">
        <v>332</v>
      </c>
      <c r="B17" s="19">
        <v>3.0763778367936628E-2</v>
      </c>
      <c r="C17" s="19">
        <v>0.17638971382394897</v>
      </c>
      <c r="D17" s="19">
        <v>9.2582034159379045E-2</v>
      </c>
      <c r="E17" s="19">
        <v>9.3658577788995015E-2</v>
      </c>
      <c r="F17" s="19">
        <v>9.4497352611844956E-2</v>
      </c>
      <c r="G17" s="19">
        <v>9.0126015483505462E-2</v>
      </c>
      <c r="H17" s="19">
        <v>0.10177951052327991</v>
      </c>
      <c r="I17" s="19">
        <v>-0.61231366050692881</v>
      </c>
      <c r="J17" s="19">
        <v>9.1229709018133542E-2</v>
      </c>
      <c r="K17" s="19">
        <v>0.11043418694625619</v>
      </c>
      <c r="L17" s="19">
        <v>8.3198445152439307E-2</v>
      </c>
      <c r="M17" s="19">
        <v>2.6020321496995891E-2</v>
      </c>
      <c r="N17" s="19">
        <v>0.15290313071759337</v>
      </c>
      <c r="O17" s="19">
        <v>0.10225349709066671</v>
      </c>
      <c r="P17" s="19">
        <v>0.11034212946369529</v>
      </c>
      <c r="Q17" s="19">
        <v>6.3335737993755886E-2</v>
      </c>
      <c r="R17" s="19">
        <v>8.679250327806233E-2</v>
      </c>
      <c r="S17" s="19">
        <v>8.5306255812025958E-2</v>
      </c>
      <c r="T17" s="19">
        <v>8.7246862904361594E-2</v>
      </c>
      <c r="U17" s="19">
        <v>8.795969024814812E-2</v>
      </c>
      <c r="V17" s="19">
        <v>8.8131043388008798E-2</v>
      </c>
      <c r="W17" s="19">
        <v>8.7415435712682343E-2</v>
      </c>
      <c r="X17" s="19">
        <v>8.6216145192768184E-2</v>
      </c>
      <c r="Y17" s="19">
        <v>8.3925678392021738E-2</v>
      </c>
      <c r="Z17" s="19">
        <v>8.6994202725200823E-2</v>
      </c>
      <c r="AA17" s="19">
        <v>8.4531549949355897E-2</v>
      </c>
      <c r="AB17" s="19">
        <v>8.5459492568862899E-2</v>
      </c>
      <c r="AC17" s="19">
        <v>8.5054513759088138E-2</v>
      </c>
      <c r="AD17" s="19">
        <v>8.5247343548025989E-2</v>
      </c>
      <c r="AE17" s="19">
        <v>8.4460932380592504E-2</v>
      </c>
      <c r="AF17" s="19">
        <v>2.7869596443830899E-2</v>
      </c>
      <c r="AG17" s="19">
        <v>6.5175191305514552E-2</v>
      </c>
      <c r="AH17" s="19">
        <v>9.0550210973759024E-2</v>
      </c>
      <c r="AI17" s="19">
        <v>8.2879027643083997E-2</v>
      </c>
      <c r="AK17" s="98"/>
      <c r="AM17" s="97">
        <v>2.7E-2</v>
      </c>
      <c r="AN17">
        <v>1.7000000000000001E-2</v>
      </c>
      <c r="AO17">
        <v>0.03</v>
      </c>
      <c r="AP17">
        <v>0.03</v>
      </c>
      <c r="AQ17">
        <v>7.0000000000000007E-2</v>
      </c>
      <c r="AR17">
        <v>7.0999999999999994E-2</v>
      </c>
      <c r="AS17">
        <v>0.11</v>
      </c>
      <c r="AT17">
        <v>6.2E-2</v>
      </c>
      <c r="AU17">
        <v>2E-3</v>
      </c>
      <c r="AV17">
        <v>0.23699999999999999</v>
      </c>
      <c r="AW17">
        <v>3.2000000000000001E-2</v>
      </c>
      <c r="AX17">
        <v>4.9000000000000002E-2</v>
      </c>
      <c r="AY17" s="98">
        <v>2.3E-2</v>
      </c>
    </row>
    <row r="18" spans="1:51" s="4" customFormat="1">
      <c r="A18" s="367" t="s">
        <v>185</v>
      </c>
      <c r="B18" s="383">
        <f>(STDEV(B15:B17))*3</f>
        <v>8.5844967108944827E-3</v>
      </c>
      <c r="C18" s="383">
        <f t="shared" ref="C18" si="47">(STDEV(C15:C17))*3</f>
        <v>8.8868447593010731E-3</v>
      </c>
      <c r="D18" s="383">
        <f t="shared" ref="D18" si="48">(STDEV(D15:D17))*3</f>
        <v>8.0834026731101405E-3</v>
      </c>
      <c r="E18" s="383">
        <f t="shared" ref="E18" si="49">(STDEV(E15:E17))*3</f>
        <v>6.6273914670895925E-3</v>
      </c>
      <c r="F18" s="383">
        <f t="shared" ref="F18" si="50">(STDEV(F15:F17))*3</f>
        <v>3.7430607826243641E-3</v>
      </c>
      <c r="G18" s="383">
        <f t="shared" ref="G18" si="51">(STDEV(G15:G17))*3</f>
        <v>3.5359817602930756E-3</v>
      </c>
      <c r="H18" s="383">
        <f t="shared" ref="H18" si="52">(STDEV(H15:H17))*3</f>
        <v>1.5973274168487456E-2</v>
      </c>
      <c r="I18" s="383">
        <f t="shared" ref="I18" si="53">(STDEV(I15:I17))*3</f>
        <v>1.0355569499773573E-2</v>
      </c>
      <c r="J18" s="383">
        <f t="shared" ref="J18" si="54">(STDEV(J15:J17))*3</f>
        <v>8.8359922669819461E-3</v>
      </c>
      <c r="K18" s="383">
        <f t="shared" ref="K18" si="55">(STDEV(K15:K17))*3</f>
        <v>1.4299940734464981E-2</v>
      </c>
      <c r="L18" s="383">
        <f t="shared" ref="L18" si="56">(STDEV(L15:L17))*3</f>
        <v>4.4365271165710419E-3</v>
      </c>
      <c r="M18" s="383">
        <f t="shared" ref="M18" si="57">(STDEV(M15:M17))*3</f>
        <v>4.1159189625370792E-3</v>
      </c>
      <c r="N18" s="383">
        <f t="shared" ref="N18" si="58">(STDEV(N15:N17))*3</f>
        <v>2.1989610409917412E-2</v>
      </c>
      <c r="O18" s="383">
        <f t="shared" ref="O18" si="59">(STDEV(O15:O17))*3</f>
        <v>3.6893819797621172E-3</v>
      </c>
      <c r="P18" s="383">
        <f t="shared" ref="P18" si="60">(STDEV(P15:P17))*3</f>
        <v>2.2680618245724806E-3</v>
      </c>
      <c r="Q18" s="383">
        <f t="shared" ref="Q18" si="61">(STDEV(Q15:Q17))*3</f>
        <v>1.0005350689540289E-2</v>
      </c>
      <c r="R18" s="383">
        <f t="shared" ref="R18" si="62">(STDEV(R15:R17))*3</f>
        <v>1.9269526897125111E-3</v>
      </c>
      <c r="S18" s="383">
        <f t="shared" ref="S18" si="63">(STDEV(S15:S17))*3</f>
        <v>8.6021479996226764E-4</v>
      </c>
      <c r="T18" s="383">
        <f t="shared" ref="T18" si="64">(STDEV(T15:T17))*3</f>
        <v>2.254776297489304E-3</v>
      </c>
      <c r="U18" s="383">
        <f t="shared" ref="U18" si="65">(STDEV(U15:U17))*3</f>
        <v>8.8993994351617195E-4</v>
      </c>
      <c r="V18" s="383">
        <f t="shared" ref="V18" si="66">(STDEV(V15:V17))*3</f>
        <v>3.6890913781832471E-3</v>
      </c>
      <c r="W18" s="383">
        <f t="shared" ref="W18" si="67">(STDEV(W15:W17))*3</f>
        <v>2.6112678296993288E-3</v>
      </c>
      <c r="X18" s="383">
        <f t="shared" ref="X18" si="68">(STDEV(X15:X17))*3</f>
        <v>2.436579279977424E-3</v>
      </c>
      <c r="Y18" s="383">
        <f t="shared" ref="Y18" si="69">(STDEV(Y15:Y17))*3</f>
        <v>1.4305586364680627E-3</v>
      </c>
      <c r="Z18" s="383">
        <f t="shared" ref="Z18" si="70">(STDEV(Z15:Z17))*3</f>
        <v>1.8389522504815958E-3</v>
      </c>
      <c r="AA18" s="383">
        <f t="shared" ref="AA18" si="71">(STDEV(AA15:AA17))*3</f>
        <v>1.9656008198373014E-3</v>
      </c>
      <c r="AB18" s="383">
        <f t="shared" ref="AB18" si="72">(STDEV(AB15:AB17))*3</f>
        <v>2.2183557535832036E-3</v>
      </c>
      <c r="AC18" s="383">
        <f t="shared" ref="AC18" si="73">(STDEV(AC15:AC17))*3</f>
        <v>2.3585169437997772E-3</v>
      </c>
      <c r="AD18" s="383">
        <f t="shared" ref="AD18" si="74">(STDEV(AD15:AD17))*3</f>
        <v>4.2180353934269613E-3</v>
      </c>
      <c r="AE18" s="383">
        <f t="shared" ref="AE18" si="75">(STDEV(AE15:AE17))*3</f>
        <v>9.2876832759399529E-4</v>
      </c>
      <c r="AF18" s="383">
        <f t="shared" ref="AF18" si="76">(STDEV(AF15:AF17))*3</f>
        <v>1.1731927761428299E-3</v>
      </c>
      <c r="AG18" s="383">
        <f t="shared" ref="AG18" si="77">(STDEV(AG15:AG17))*3</f>
        <v>6.1024424812468781E-4</v>
      </c>
      <c r="AH18" s="383">
        <f t="shared" ref="AH18" si="78">(STDEV(AH15:AH17))*3</f>
        <v>1.6601734370622193E-3</v>
      </c>
      <c r="AI18" s="383">
        <f t="shared" ref="AI18" si="79">(STDEV(AI15:AI17))*3</f>
        <v>1.3800785436864781E-3</v>
      </c>
      <c r="AJ18" s="379"/>
      <c r="AK18" s="380"/>
      <c r="AL18" s="379"/>
      <c r="AM18" s="381">
        <f t="shared" ref="AM18" si="80">(STDEV(AM15:AM17))*3</f>
        <v>1.7320508075688787E-3</v>
      </c>
      <c r="AN18" s="379">
        <f t="shared" ref="AN18" si="81">(STDEV(AN15:AN17))*3</f>
        <v>3.4641016151377513E-3</v>
      </c>
      <c r="AO18" s="379">
        <f t="shared" ref="AO18" si="82">(STDEV(AO15:AO17))*3</f>
        <v>0</v>
      </c>
      <c r="AP18" s="379">
        <f t="shared" ref="AP18" si="83">(STDEV(AP15:AP17))*3</f>
        <v>0</v>
      </c>
      <c r="AQ18" s="379">
        <f t="shared" ref="AQ18" si="84">(STDEV(AQ15:AQ17))*3</f>
        <v>4.5825756949558214E-3</v>
      </c>
      <c r="AR18" s="379">
        <f t="shared" ref="AR18" si="85">(STDEV(AR15:AR17))*3</f>
        <v>8.7155034278003488E-2</v>
      </c>
      <c r="AS18" s="379">
        <f t="shared" ref="AS18" si="86">(STDEV(AS15:AS17))*3</f>
        <v>3.0000000000000027E-3</v>
      </c>
      <c r="AT18" s="379">
        <f t="shared" ref="AT18" si="87">(STDEV(AT15:AT17))*3</f>
        <v>2.586503431275498E-2</v>
      </c>
      <c r="AU18" s="379">
        <f t="shared" ref="AU18" si="88">(STDEV(AU15:AU17))*3</f>
        <v>3.4641016151377548E-3</v>
      </c>
      <c r="AV18" s="379">
        <f t="shared" ref="AV18" si="89">(STDEV(AV15:AV17))*3</f>
        <v>1.5588457268119908E-2</v>
      </c>
      <c r="AW18" s="379">
        <f t="shared" ref="AW18" si="90">(STDEV(AW15:AW17))*3</f>
        <v>1.7320508075688791E-3</v>
      </c>
      <c r="AX18" s="379">
        <f t="shared" ref="AX18" si="91">(STDEV(AX15:AX17))*3</f>
        <v>3.4641016151377583E-3</v>
      </c>
      <c r="AY18" s="380">
        <f t="shared" ref="AY18" si="92">(STDEV(AY15:AY17))*3</f>
        <v>1.2747562082911108E-17</v>
      </c>
    </row>
    <row r="19" spans="1:51">
      <c r="A19" s="370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K19" s="98"/>
      <c r="AM19" s="97"/>
      <c r="AY19" s="98"/>
    </row>
    <row r="20" spans="1:51" ht="15.95">
      <c r="A20" s="371" t="s">
        <v>363</v>
      </c>
      <c r="B20" s="402">
        <v>-6.1897519999999998E-3</v>
      </c>
      <c r="C20" s="402">
        <v>-7.4686101000000005E-2</v>
      </c>
      <c r="D20" s="402">
        <v>4.7758426E-2</v>
      </c>
      <c r="E20" s="402">
        <v>2.7857815000000001E-2</v>
      </c>
      <c r="F20" s="402">
        <v>4.3034443999999998E-2</v>
      </c>
      <c r="G20" s="402">
        <v>1.7988513000000001E-2</v>
      </c>
      <c r="H20" s="402">
        <v>-4.1034853000000003E-2</v>
      </c>
      <c r="I20" s="402">
        <v>-0.62565380900000001</v>
      </c>
      <c r="J20" s="402">
        <v>2.6048812000000001E-2</v>
      </c>
      <c r="K20" s="402">
        <v>4.4942292000000002E-2</v>
      </c>
      <c r="L20" s="402">
        <v>5.5023494999999999E-2</v>
      </c>
      <c r="M20" s="402">
        <v>4.8629939999999998E-3</v>
      </c>
      <c r="N20" s="402">
        <v>0.15156014700000001</v>
      </c>
      <c r="O20" s="402">
        <v>6.1078761000000002E-2</v>
      </c>
      <c r="P20" s="402">
        <v>9.8592946000000001E-2</v>
      </c>
      <c r="Q20" s="402">
        <v>2.2652307E-2</v>
      </c>
      <c r="R20" s="402">
        <v>4.8105568000000001E-2</v>
      </c>
      <c r="S20" s="402">
        <v>4.7522842000000003E-2</v>
      </c>
      <c r="T20" s="402">
        <v>4.6815547999999998E-2</v>
      </c>
      <c r="U20" s="402">
        <v>4.6996537999999997E-2</v>
      </c>
      <c r="V20" s="402">
        <v>4.8757716999999999E-2</v>
      </c>
      <c r="W20" s="402">
        <v>4.8328533E-2</v>
      </c>
      <c r="X20" s="402">
        <v>5.1159863999999999E-2</v>
      </c>
      <c r="Y20" s="402">
        <v>5.2993166000000001E-2</v>
      </c>
      <c r="Z20" s="402">
        <v>5.4313833999999998E-2</v>
      </c>
      <c r="AA20" s="402">
        <v>5.5213024999999999E-2</v>
      </c>
      <c r="AB20" s="402">
        <v>5.4397778000000001E-2</v>
      </c>
      <c r="AC20" s="402">
        <v>5.5882260000000003E-2</v>
      </c>
      <c r="AD20" s="402">
        <v>5.5360376000000003E-2</v>
      </c>
      <c r="AE20" s="402">
        <v>5.4419209000000003E-2</v>
      </c>
      <c r="AF20" s="402">
        <v>6.3890800000000001E-3</v>
      </c>
      <c r="AG20" s="402">
        <v>8.0508671000000004E-2</v>
      </c>
      <c r="AH20" s="402">
        <v>6.3194120000000006E-2</v>
      </c>
      <c r="AI20" s="402">
        <v>4.5068307000000002E-2</v>
      </c>
      <c r="AK20" s="98"/>
      <c r="AM20" s="97">
        <v>-2.5000000000000001E-2</v>
      </c>
      <c r="AN20">
        <v>5.3999999999999999E-2</v>
      </c>
      <c r="AO20">
        <v>1.6E-2</v>
      </c>
      <c r="AP20">
        <v>7.0000000000000001E-3</v>
      </c>
      <c r="AQ20">
        <v>3.5000000000000003E-2</v>
      </c>
      <c r="AR20">
        <v>6.0000000000000001E-3</v>
      </c>
      <c r="AS20">
        <v>0.129</v>
      </c>
      <c r="AT20">
        <v>2.3E-2</v>
      </c>
      <c r="AU20">
        <v>7.0000000000000001E-3</v>
      </c>
      <c r="AV20">
        <v>2.5999999999999999E-2</v>
      </c>
      <c r="AW20">
        <v>3.7999999999999999E-2</v>
      </c>
      <c r="AX20">
        <v>2.5000000000000001E-2</v>
      </c>
      <c r="AY20" s="98">
        <v>4.7E-2</v>
      </c>
    </row>
    <row r="21" spans="1:51" ht="15.95">
      <c r="A21" s="371" t="s">
        <v>363</v>
      </c>
      <c r="B21" s="402">
        <v>-3.858359E-3</v>
      </c>
      <c r="C21" s="402">
        <v>-8.7951166999999997E-2</v>
      </c>
      <c r="D21" s="402">
        <v>4.420669E-2</v>
      </c>
      <c r="E21" s="402">
        <v>2.6250334E-2</v>
      </c>
      <c r="F21" s="402">
        <v>4.3475996000000003E-2</v>
      </c>
      <c r="G21" s="402">
        <v>1.9602218000000001E-2</v>
      </c>
      <c r="H21" s="402">
        <v>-4.2458001000000002E-2</v>
      </c>
      <c r="I21" s="402">
        <v>-0.62243211899999995</v>
      </c>
      <c r="J21" s="402">
        <v>2.9739755E-2</v>
      </c>
      <c r="K21" s="402">
        <v>4.3078192000000001E-2</v>
      </c>
      <c r="L21" s="402">
        <v>5.5845463999999997E-2</v>
      </c>
      <c r="M21" s="402">
        <v>4.9359490000000002E-3</v>
      </c>
      <c r="N21" s="402">
        <v>0.13082511599999999</v>
      </c>
      <c r="O21" s="402">
        <v>5.7746532000000003E-2</v>
      </c>
      <c r="P21" s="402">
        <v>8.7893954999999996E-2</v>
      </c>
      <c r="Q21" s="402">
        <v>2.4219569E-2</v>
      </c>
      <c r="R21" s="402">
        <v>4.8113522999999998E-2</v>
      </c>
      <c r="S21" s="402">
        <v>4.7340747000000002E-2</v>
      </c>
      <c r="T21" s="402">
        <v>4.7031638000000001E-2</v>
      </c>
      <c r="U21" s="402">
        <v>4.7529149999999999E-2</v>
      </c>
      <c r="V21" s="402">
        <v>4.8094277999999997E-2</v>
      </c>
      <c r="W21" s="402">
        <v>4.9419321000000002E-2</v>
      </c>
      <c r="X21" s="402">
        <v>5.0611262999999997E-2</v>
      </c>
      <c r="Y21" s="402">
        <v>5.2900782E-2</v>
      </c>
      <c r="Z21" s="402">
        <v>5.3121529000000001E-2</v>
      </c>
      <c r="AA21" s="402">
        <v>5.4556432000000002E-2</v>
      </c>
      <c r="AB21" s="402">
        <v>5.3839856999999998E-2</v>
      </c>
      <c r="AC21" s="402">
        <v>5.5587705000000001E-2</v>
      </c>
      <c r="AD21" s="402">
        <v>5.5495964000000002E-2</v>
      </c>
      <c r="AE21" s="402">
        <v>5.3459341E-2</v>
      </c>
      <c r="AF21" s="402">
        <v>7.335683E-3</v>
      </c>
      <c r="AG21" s="402">
        <v>7.5786338999999994E-2</v>
      </c>
      <c r="AH21" s="402">
        <v>5.9119193E-2</v>
      </c>
      <c r="AI21" s="402">
        <v>4.2011979999999997E-2</v>
      </c>
      <c r="AK21" s="98"/>
      <c r="AM21" s="97">
        <v>-2.5999999999999999E-2</v>
      </c>
      <c r="AN21">
        <v>5.2999999999999999E-2</v>
      </c>
      <c r="AO21">
        <v>1.6E-2</v>
      </c>
      <c r="AP21">
        <v>7.0000000000000001E-3</v>
      </c>
      <c r="AQ21">
        <v>3.7999999999999999E-2</v>
      </c>
      <c r="AR21">
        <v>2E-3</v>
      </c>
      <c r="AS21">
        <v>0.127</v>
      </c>
      <c r="AT21">
        <v>2.3E-2</v>
      </c>
      <c r="AU21">
        <v>7.0000000000000001E-3</v>
      </c>
      <c r="AV21">
        <v>3.6999999999999998E-2</v>
      </c>
      <c r="AW21">
        <v>3.7999999999999999E-2</v>
      </c>
      <c r="AX21">
        <v>2.5999999999999999E-2</v>
      </c>
      <c r="AY21" s="98">
        <v>4.5999999999999999E-2</v>
      </c>
    </row>
    <row r="22" spans="1:51" ht="15.95">
      <c r="A22" s="371" t="s">
        <v>363</v>
      </c>
      <c r="B22" s="402">
        <v>-6.6136320000000004E-3</v>
      </c>
      <c r="C22" s="402">
        <v>-6.4850182000000006E-2</v>
      </c>
      <c r="D22" s="402">
        <v>4.6494824999999997E-2</v>
      </c>
      <c r="E22" s="402">
        <v>2.4620809E-2</v>
      </c>
      <c r="F22" s="402">
        <v>4.4317060999999998E-2</v>
      </c>
      <c r="G22" s="402">
        <v>2.2278883999999999E-2</v>
      </c>
      <c r="H22" s="402">
        <v>-4.0295374000000002E-2</v>
      </c>
      <c r="I22" s="402">
        <v>-0.57352219400000004</v>
      </c>
      <c r="J22" s="402">
        <v>2.8948834E-2</v>
      </c>
      <c r="K22" s="402">
        <v>5.1653030000000003E-2</v>
      </c>
      <c r="L22" s="402">
        <v>5.4541274000000001E-2</v>
      </c>
      <c r="M22" s="402">
        <v>5.6289280000000001E-3</v>
      </c>
      <c r="N22" s="402">
        <v>0.119598206</v>
      </c>
      <c r="O22" s="402">
        <v>5.6766469E-2</v>
      </c>
      <c r="P22" s="402">
        <v>8.0974593999999997E-2</v>
      </c>
      <c r="Q22" s="402">
        <v>2.2260492E-2</v>
      </c>
      <c r="R22" s="402">
        <v>4.8220811000000002E-2</v>
      </c>
      <c r="S22" s="402">
        <v>4.7776888000000003E-2</v>
      </c>
      <c r="T22" s="402">
        <v>4.6989661000000002E-2</v>
      </c>
      <c r="U22" s="402">
        <v>4.6325435999999998E-2</v>
      </c>
      <c r="V22" s="402">
        <v>4.7575566999999999E-2</v>
      </c>
      <c r="W22" s="402">
        <v>4.9056723000000003E-2</v>
      </c>
      <c r="X22" s="402">
        <v>5.1414066000000001E-2</v>
      </c>
      <c r="Y22" s="402">
        <v>5.2705160000000001E-2</v>
      </c>
      <c r="Z22" s="402">
        <v>5.2463846000000001E-2</v>
      </c>
      <c r="AA22" s="402">
        <v>5.4665084000000003E-2</v>
      </c>
      <c r="AB22" s="402">
        <v>5.4650793000000003E-2</v>
      </c>
      <c r="AC22" s="402">
        <v>5.5407612000000002E-2</v>
      </c>
      <c r="AD22" s="402">
        <v>5.7004264999999998E-2</v>
      </c>
      <c r="AE22" s="402">
        <v>5.4106566000000002E-2</v>
      </c>
      <c r="AF22" s="402">
        <v>6.7737580000000004E-3</v>
      </c>
      <c r="AG22" s="402">
        <v>7.2111720000000004E-2</v>
      </c>
      <c r="AH22" s="402">
        <v>5.5678417000000001E-2</v>
      </c>
      <c r="AI22" s="402">
        <v>4.041314E-2</v>
      </c>
      <c r="AK22" s="98"/>
      <c r="AM22" s="97">
        <v>-2.5000000000000001E-2</v>
      </c>
      <c r="AN22">
        <v>5.2999999999999999E-2</v>
      </c>
      <c r="AO22">
        <v>1.6E-2</v>
      </c>
      <c r="AP22">
        <v>8.0000000000000002E-3</v>
      </c>
      <c r="AQ22">
        <v>3.7999999999999999E-2</v>
      </c>
      <c r="AR22">
        <v>1.0999999999999999E-2</v>
      </c>
      <c r="AS22">
        <v>0.13</v>
      </c>
      <c r="AT22">
        <v>2.3E-2</v>
      </c>
      <c r="AU22">
        <v>7.0000000000000001E-3</v>
      </c>
      <c r="AV22">
        <v>3.4000000000000002E-2</v>
      </c>
      <c r="AW22">
        <v>3.7999999999999999E-2</v>
      </c>
      <c r="AX22">
        <v>2.8000000000000001E-2</v>
      </c>
      <c r="AY22" s="98">
        <v>4.7E-2</v>
      </c>
    </row>
    <row r="23" spans="1:51" s="4" customFormat="1">
      <c r="A23" s="367" t="s">
        <v>185</v>
      </c>
      <c r="B23" s="383">
        <f>(STDEV(B20:B22))*3</f>
        <v>4.4508308571621774E-3</v>
      </c>
      <c r="C23" s="383">
        <f t="shared" ref="C23" si="93">(STDEV(C20:C22))*3</f>
        <v>3.4778501689890447E-2</v>
      </c>
      <c r="D23" s="383">
        <f t="shared" ref="D23" si="94">(STDEV(D20:D22))*3</f>
        <v>5.4009829493049675E-3</v>
      </c>
      <c r="E23" s="383">
        <f t="shared" ref="E23" si="95">(STDEV(E20:E22))*3</f>
        <v>4.855546529746472E-3</v>
      </c>
      <c r="F23" s="383">
        <f t="shared" ref="F23" si="96">(STDEV(F20:F22))*3</f>
        <v>1.9547883024580931E-3</v>
      </c>
      <c r="G23" s="383">
        <f t="shared" ref="G23" si="97">(STDEV(G20:G22))*3</f>
        <v>6.5010616079478091E-3</v>
      </c>
      <c r="H23" s="383">
        <f t="shared" ref="H23" si="98">(STDEV(H20:H22))*3</f>
        <v>3.2975297487226711E-3</v>
      </c>
      <c r="I23" s="383">
        <f t="shared" ref="I23" si="99">(STDEV(I20:I22))*3</f>
        <v>8.763787993045534E-2</v>
      </c>
      <c r="J23" s="383">
        <f t="shared" ref="J23" si="100">(STDEV(J20:J22))*3</f>
        <v>5.8299327429191649E-3</v>
      </c>
      <c r="K23" s="383">
        <f t="shared" ref="K23" si="101">(STDEV(K20:K22))*3</f>
        <v>1.3529784922951732E-2</v>
      </c>
      <c r="L23" s="383">
        <f t="shared" ref="L23" si="102">(STDEV(L20:L22))*3</f>
        <v>1.9782877770569635E-3</v>
      </c>
      <c r="M23" s="383">
        <f t="shared" ref="M23" si="103">(STDEV(M20:M22))*3</f>
        <v>1.268186038494747E-3</v>
      </c>
      <c r="N23" s="383">
        <f t="shared" ref="N23" si="104">(STDEV(N20:N22))*3</f>
        <v>4.8644897335792733E-2</v>
      </c>
      <c r="O23" s="383">
        <f t="shared" ref="O23" si="105">(STDEV(O20:O22))*3</f>
        <v>6.7816077613285057E-3</v>
      </c>
      <c r="P23" s="383">
        <f t="shared" ref="P23" si="106">(STDEV(P20:P22))*3</f>
        <v>2.6629465604729272E-2</v>
      </c>
      <c r="Q23" s="383">
        <f t="shared" ref="Q23" si="107">(STDEV(Q20:Q22))*3</f>
        <v>3.1099385515146439E-3</v>
      </c>
      <c r="R23" s="383">
        <f t="shared" ref="R23" si="108">(STDEV(R20:R22))*3</f>
        <v>1.930865583799182E-4</v>
      </c>
      <c r="S23" s="383">
        <f t="shared" ref="S23" si="109">(STDEV(S20:S22))*3</f>
        <v>6.5717227310120292E-4</v>
      </c>
      <c r="T23" s="383">
        <f t="shared" ref="T23" si="110">(STDEV(T20:T22))*3</f>
        <v>3.4374182186199431E-4</v>
      </c>
      <c r="U23" s="383">
        <f t="shared" ref="U23" si="111">(STDEV(U20:U22))*3</f>
        <v>1.8095500120516171E-3</v>
      </c>
      <c r="V23" s="383">
        <f t="shared" ref="V23" si="112">(STDEV(V20:V22))*3</f>
        <v>1.7776491628307876E-3</v>
      </c>
      <c r="W23" s="383">
        <f t="shared" ref="W23" si="113">(STDEV(W20:W22))*3</f>
        <v>1.6665337290232124E-3</v>
      </c>
      <c r="X23" s="383">
        <f t="shared" ref="X23" si="114">(STDEV(X20:X22))*3</f>
        <v>1.2308986782920103E-3</v>
      </c>
      <c r="Y23" s="383">
        <f t="shared" ref="Y23" si="115">(STDEV(Y20:Y22))*3</f>
        <v>4.4116361994616038E-4</v>
      </c>
      <c r="Z23" s="383">
        <f t="shared" ref="Z23" si="116">(STDEV(Z20:Z22))*3</f>
        <v>2.8133415385421965E-3</v>
      </c>
      <c r="AA23" s="383">
        <f t="shared" ref="AA23" si="117">(STDEV(AA20:AA22))*3</f>
        <v>1.0558117475909178E-3</v>
      </c>
      <c r="AB23" s="383">
        <f t="shared" ref="AB23" si="118">(STDEV(AB20:AB22))*3</f>
        <v>1.2447346877318952E-3</v>
      </c>
      <c r="AC23" s="383">
        <f t="shared" ref="AC23" si="119">(STDEV(AC20:AC22))*3</f>
        <v>7.1883954459044813E-4</v>
      </c>
      <c r="AD23" s="383">
        <f t="shared" ref="AD23" si="120">(STDEV(AD20:AD22))*3</f>
        <v>2.7374423436848788E-3</v>
      </c>
      <c r="AE23" s="383">
        <f t="shared" ref="AE23" si="121">(STDEV(AE20:AE22))*3</f>
        <v>1.4686690012548815E-3</v>
      </c>
      <c r="AF23" s="383">
        <f t="shared" ref="AF23" si="122">(STDEV(AF20:AF22))*3</f>
        <v>1.4281775671732837E-3</v>
      </c>
      <c r="AG23" s="383">
        <f t="shared" ref="AG23" si="123">(STDEV(AG20:AG22))*3</f>
        <v>1.2628065790717083E-2</v>
      </c>
      <c r="AH23" s="383">
        <f t="shared" ref="AH23" si="124">(STDEV(AH20:AH22))*3</f>
        <v>1.1286923481736341E-2</v>
      </c>
      <c r="AI23" s="383">
        <f t="shared" ref="AI23" si="125">(STDEV(AI20:AI22))*3</f>
        <v>7.0959147269134409E-3</v>
      </c>
      <c r="AJ23" s="379"/>
      <c r="AK23" s="380"/>
      <c r="AL23" s="379"/>
      <c r="AM23" s="381">
        <f t="shared" ref="AM23" si="126">(STDEV(AM20:AM22))*3</f>
        <v>1.7320508075688728E-3</v>
      </c>
      <c r="AN23" s="379">
        <f t="shared" ref="AN23" si="127">(STDEV(AN20:AN22))*3</f>
        <v>1.7320508075688791E-3</v>
      </c>
      <c r="AO23" s="379">
        <f t="shared" ref="AO23" si="128">(STDEV(AO20:AO22))*3</f>
        <v>0</v>
      </c>
      <c r="AP23" s="379">
        <f t="shared" ref="AP23" si="129">(STDEV(AP20:AP22))*3</f>
        <v>1.7320508075688774E-3</v>
      </c>
      <c r="AQ23" s="379">
        <f t="shared" ref="AQ23" si="130">(STDEV(AQ20:AQ22))*3</f>
        <v>5.1961524227066239E-3</v>
      </c>
      <c r="AR23" s="379">
        <f t="shared" ref="AR23" si="131">(STDEV(AR20:AR22))*3</f>
        <v>1.3527749258468679E-2</v>
      </c>
      <c r="AS23" s="379">
        <f t="shared" ref="AS23" si="132">(STDEV(AS20:AS22))*3</f>
        <v>4.5825756949558439E-3</v>
      </c>
      <c r="AT23" s="379">
        <f t="shared" ref="AT23" si="133">(STDEV(AT20:AT22))*3</f>
        <v>1.2747562082911108E-17</v>
      </c>
      <c r="AU23" s="379">
        <f t="shared" ref="AU23" si="134">(STDEV(AU20:AU22))*3</f>
        <v>0</v>
      </c>
      <c r="AV23" s="379">
        <f t="shared" ref="AV23" si="135">(STDEV(AV20:AV22))*3</f>
        <v>1.7058722109231983E-2</v>
      </c>
      <c r="AW23" s="379">
        <f t="shared" ref="AW23" si="136">(STDEV(AW20:AW22))*3</f>
        <v>0</v>
      </c>
      <c r="AX23" s="379">
        <f t="shared" ref="AX23" si="137">(STDEV(AX20:AX22))*3</f>
        <v>4.5825756949558396E-3</v>
      </c>
      <c r="AY23" s="380">
        <f t="shared" ref="AY23" si="138">(STDEV(AY20:AY22))*3</f>
        <v>1.7320508075688791E-3</v>
      </c>
    </row>
    <row r="24" spans="1:51">
      <c r="A24" s="370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K24" s="98"/>
      <c r="AM24" s="97"/>
      <c r="AY24" s="98"/>
    </row>
    <row r="25" spans="1:51" ht="15.95">
      <c r="A25" s="371" t="s">
        <v>394</v>
      </c>
      <c r="C25" s="401"/>
      <c r="D25" s="401"/>
      <c r="E25" s="401"/>
      <c r="G25" s="401"/>
      <c r="H25" s="401"/>
      <c r="I25" s="401"/>
      <c r="J25" s="401"/>
      <c r="K25" s="401"/>
      <c r="M25" s="401"/>
      <c r="N25" s="401"/>
      <c r="O25" s="401"/>
      <c r="P25" s="401"/>
      <c r="Q25" s="401"/>
      <c r="AF25" s="401"/>
      <c r="AG25" s="401"/>
      <c r="AH25" s="401"/>
      <c r="AK25" s="98"/>
      <c r="AM25" s="97">
        <v>0.158</v>
      </c>
      <c r="AN25">
        <v>0.157</v>
      </c>
      <c r="AO25">
        <v>0.04</v>
      </c>
      <c r="AP25">
        <v>2.5999999999999999E-2</v>
      </c>
      <c r="AQ25">
        <v>0.1</v>
      </c>
      <c r="AR25">
        <v>4.1000000000000002E-2</v>
      </c>
      <c r="AS25">
        <v>0.54200000000000004</v>
      </c>
      <c r="AT25">
        <v>0.16400000000000001</v>
      </c>
      <c r="AU25">
        <v>4.8000000000000001E-2</v>
      </c>
      <c r="AV25">
        <v>2.1989999999999998</v>
      </c>
      <c r="AW25">
        <v>0.122</v>
      </c>
      <c r="AX25">
        <v>6.5000000000000002E-2</v>
      </c>
      <c r="AY25" s="98">
        <v>0.17100000000000001</v>
      </c>
    </row>
    <row r="26" spans="1:51" ht="15.95">
      <c r="A26" s="371" t="s">
        <v>394</v>
      </c>
      <c r="B26" s="401"/>
      <c r="C26" s="401"/>
      <c r="D26" s="401"/>
      <c r="E26" s="401"/>
      <c r="F26" s="401"/>
      <c r="G26" s="401"/>
      <c r="H26" s="401"/>
      <c r="I26" s="401"/>
      <c r="J26" s="401"/>
      <c r="K26" s="401"/>
      <c r="L26" s="401"/>
      <c r="M26" s="401"/>
      <c r="O26" s="401"/>
      <c r="P26" s="401"/>
      <c r="Q26" s="401"/>
      <c r="R26" s="401"/>
      <c r="S26" s="401"/>
      <c r="T26" s="401"/>
      <c r="U26" s="401"/>
      <c r="V26" s="401"/>
      <c r="X26" s="401"/>
      <c r="Y26" s="401"/>
      <c r="Z26" s="401"/>
      <c r="AB26" s="401"/>
      <c r="AE26" s="401"/>
      <c r="AF26" s="401"/>
      <c r="AH26" s="401"/>
      <c r="AI26" s="401"/>
      <c r="AK26" s="98"/>
      <c r="AM26" s="97">
        <v>0.159</v>
      </c>
      <c r="AN26">
        <v>0.157</v>
      </c>
      <c r="AO26">
        <v>0.04</v>
      </c>
      <c r="AP26">
        <v>2.5999999999999999E-2</v>
      </c>
      <c r="AQ26">
        <v>9.8000000000000004E-2</v>
      </c>
      <c r="AR26">
        <v>4.2999999999999997E-2</v>
      </c>
      <c r="AS26">
        <v>0.54900000000000004</v>
      </c>
      <c r="AT26">
        <v>0.153</v>
      </c>
      <c r="AU26">
        <v>4.8000000000000001E-2</v>
      </c>
      <c r="AV26">
        <v>2.19</v>
      </c>
      <c r="AW26">
        <v>0.122</v>
      </c>
      <c r="AX26">
        <v>6.3E-2</v>
      </c>
      <c r="AY26" s="98">
        <v>0.17399999999999999</v>
      </c>
    </row>
    <row r="27" spans="1:51" ht="15.95">
      <c r="A27" s="371" t="s">
        <v>394</v>
      </c>
      <c r="B27" s="401"/>
      <c r="L27" s="401"/>
      <c r="R27" s="401"/>
      <c r="S27" s="401"/>
      <c r="T27" s="401"/>
      <c r="U27" s="401"/>
      <c r="V27" s="401"/>
      <c r="W27" s="401"/>
      <c r="X27" s="401"/>
      <c r="Y27" s="401"/>
      <c r="Z27" s="401"/>
      <c r="AA27" s="401"/>
      <c r="AB27" s="401"/>
      <c r="AD27" s="401"/>
      <c r="AE27" s="401"/>
      <c r="AK27" s="98"/>
      <c r="AM27" s="97">
        <v>0.158</v>
      </c>
      <c r="AN27">
        <v>0.16</v>
      </c>
      <c r="AO27">
        <v>4.1000000000000002E-2</v>
      </c>
      <c r="AP27">
        <v>2.5999999999999999E-2</v>
      </c>
      <c r="AQ27">
        <v>0.108</v>
      </c>
      <c r="AR27">
        <v>4.5999999999999999E-2</v>
      </c>
      <c r="AS27">
        <v>0.55900000000000005</v>
      </c>
      <c r="AT27">
        <v>0.14299999999999999</v>
      </c>
      <c r="AU27">
        <v>4.7E-2</v>
      </c>
      <c r="AV27">
        <v>2.2559999999999998</v>
      </c>
      <c r="AW27">
        <v>0.123</v>
      </c>
      <c r="AX27">
        <v>6.5000000000000002E-2</v>
      </c>
      <c r="AY27" s="98">
        <v>0.17599999999999999</v>
      </c>
    </row>
    <row r="28" spans="1:51" s="4" customFormat="1">
      <c r="A28" s="367" t="s">
        <v>185</v>
      </c>
      <c r="B28" s="383"/>
      <c r="C28" s="383"/>
      <c r="D28" s="383"/>
      <c r="E28" s="383"/>
      <c r="F28" s="383"/>
      <c r="G28" s="383"/>
      <c r="H28" s="383"/>
      <c r="I28" s="383"/>
      <c r="J28" s="383"/>
      <c r="K28" s="383"/>
      <c r="L28" s="383"/>
      <c r="M28" s="383"/>
      <c r="N28" s="383"/>
      <c r="O28" s="383"/>
      <c r="P28" s="383"/>
      <c r="Q28" s="383"/>
      <c r="R28" s="383"/>
      <c r="S28" s="383"/>
      <c r="T28" s="383"/>
      <c r="U28" s="383"/>
      <c r="V28" s="383"/>
      <c r="W28" s="383"/>
      <c r="X28" s="383"/>
      <c r="Y28" s="383"/>
      <c r="Z28" s="383"/>
      <c r="AA28" s="383"/>
      <c r="AB28" s="383"/>
      <c r="AC28" s="383"/>
      <c r="AD28" s="383"/>
      <c r="AE28" s="383"/>
      <c r="AF28" s="383"/>
      <c r="AG28" s="383"/>
      <c r="AH28" s="383"/>
      <c r="AI28" s="383"/>
      <c r="AJ28" s="379"/>
      <c r="AK28" s="380"/>
      <c r="AL28" s="379"/>
      <c r="AM28" s="381">
        <f t="shared" ref="AM28" si="139">(STDEV(AM25:AM27))*3</f>
        <v>1.7320508075688791E-3</v>
      </c>
      <c r="AN28" s="379">
        <f t="shared" ref="AN28" si="140">(STDEV(AN25:AN27))*3</f>
        <v>5.1961524227066369E-3</v>
      </c>
      <c r="AO28" s="379">
        <f t="shared" ref="AO28" si="141">(STDEV(AO25:AO27))*3</f>
        <v>1.7320508075688791E-3</v>
      </c>
      <c r="AP28" s="379">
        <f t="shared" ref="AP28" si="142">(STDEV(AP25:AP27))*3</f>
        <v>0</v>
      </c>
      <c r="AQ28" s="379">
        <f t="shared" ref="AQ28" si="143">(STDEV(AQ25:AQ27))*3</f>
        <v>1.5874507866387534E-2</v>
      </c>
      <c r="AR28" s="379">
        <f t="shared" ref="AR28" si="144">(STDEV(AR25:AR27))*3</f>
        <v>7.5498344352707466E-3</v>
      </c>
      <c r="AS28" s="379">
        <f t="shared" ref="AS28" si="145">(STDEV(AS25:AS27))*3</f>
        <v>2.5632011235952615E-2</v>
      </c>
      <c r="AT28" s="379">
        <f t="shared" ref="AT28" si="146">(STDEV(AT25:AT27))*3</f>
        <v>3.1511902513177495E-2</v>
      </c>
      <c r="AU28" s="379">
        <f t="shared" ref="AU28" si="147">(STDEV(AU25:AU27))*3</f>
        <v>1.7320508075688791E-3</v>
      </c>
      <c r="AV28" s="379">
        <f t="shared" ref="AV28" si="148">(STDEV(AV25:AV27))*3</f>
        <v>0.10737318100903948</v>
      </c>
      <c r="AW28" s="379">
        <f t="shared" ref="AW28" si="149">(STDEV(AW25:AW27))*3</f>
        <v>1.7320508075688791E-3</v>
      </c>
      <c r="AX28" s="379">
        <f t="shared" ref="AX28" si="150">(STDEV(AX25:AX27))*3</f>
        <v>3.4641016151377583E-3</v>
      </c>
      <c r="AY28" s="380">
        <f t="shared" ref="AY28" si="151">(STDEV(AY25:AY27))*3</f>
        <v>7.5498344352707128E-3</v>
      </c>
    </row>
    <row r="29" spans="1:51">
      <c r="A29" s="370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K29" s="98"/>
      <c r="AM29" s="97"/>
      <c r="AY29" s="98"/>
    </row>
    <row r="30" spans="1:51">
      <c r="A30" s="370" t="s">
        <v>425</v>
      </c>
      <c r="B30" s="384">
        <v>-3.7648862999999998E-2</v>
      </c>
      <c r="C30" s="384">
        <v>0.17326666299999999</v>
      </c>
      <c r="D30" s="384">
        <v>3.1280859000000001E-2</v>
      </c>
      <c r="E30" s="384">
        <v>0.11793118299999999</v>
      </c>
      <c r="F30" s="384">
        <v>4.9710048999999999E-2</v>
      </c>
      <c r="G30" s="384">
        <v>6.5526419000000002E-2</v>
      </c>
      <c r="H30" s="384">
        <v>8.7915730000000004E-3</v>
      </c>
      <c r="I30" s="384">
        <v>-3.7263773E-2</v>
      </c>
      <c r="J30" s="384">
        <v>5.9155246000000002E-2</v>
      </c>
      <c r="K30" s="384">
        <v>1.4851479000000001E-2</v>
      </c>
      <c r="L30" s="384">
        <v>4.4051861999999997E-2</v>
      </c>
      <c r="M30" s="384">
        <v>2.7944786999999999E-2</v>
      </c>
      <c r="N30" s="384">
        <v>9.4564539000000003E-2</v>
      </c>
      <c r="O30" s="384">
        <v>-4.4650060999999998E-2</v>
      </c>
      <c r="P30" s="384">
        <v>5.2451863000000001E-2</v>
      </c>
      <c r="Q30" s="384">
        <v>1.7979372E-2</v>
      </c>
      <c r="R30" s="384">
        <v>3.6816486000000002E-2</v>
      </c>
      <c r="S30" s="384">
        <v>-3.7073498000000003E-2</v>
      </c>
      <c r="T30" s="384">
        <v>4.6899941000000001E-2</v>
      </c>
      <c r="U30" s="384">
        <v>4.1357532000000002E-2</v>
      </c>
      <c r="V30" s="384">
        <v>4.5289445999999997E-2</v>
      </c>
      <c r="W30" s="384">
        <v>4.8532088000000001E-2</v>
      </c>
      <c r="X30" s="384">
        <v>4.4479567999999997E-2</v>
      </c>
      <c r="Y30" s="384">
        <v>4.8259542000000002E-2</v>
      </c>
      <c r="Z30" s="384">
        <v>4.7270020000000003E-2</v>
      </c>
      <c r="AA30" s="384">
        <v>4.8390855000000003E-2</v>
      </c>
      <c r="AB30" s="384">
        <v>4.8616556999999998E-2</v>
      </c>
      <c r="AC30" s="384">
        <v>4.9058932999999999E-2</v>
      </c>
      <c r="AD30" s="384">
        <v>4.7663063999999998E-2</v>
      </c>
      <c r="AE30" s="384">
        <v>4.8225678000000001E-2</v>
      </c>
      <c r="AF30" s="384">
        <v>3.5422439E-2</v>
      </c>
      <c r="AG30" s="384">
        <v>6.3483660999999997E-2</v>
      </c>
      <c r="AH30" s="384">
        <v>4.7662868999999997E-2</v>
      </c>
      <c r="AI30" s="384">
        <v>4.8394333999999997E-2</v>
      </c>
      <c r="AJ30" s="384">
        <v>4.4840706000000001E-2</v>
      </c>
      <c r="AK30" s="385">
        <v>4.8535751000000002E-2</v>
      </c>
      <c r="AM30" s="97">
        <v>6.0000000000000001E-3</v>
      </c>
      <c r="AN30">
        <v>5.0000000000000001E-3</v>
      </c>
      <c r="AO30" s="153" t="s">
        <v>119</v>
      </c>
      <c r="AP30">
        <v>6.0000000000000001E-3</v>
      </c>
      <c r="AQ30">
        <v>5.0000000000000001E-3</v>
      </c>
      <c r="AR30">
        <v>-6.0000000000000001E-3</v>
      </c>
      <c r="AS30">
        <v>1.0999999999999999E-2</v>
      </c>
      <c r="AT30">
        <v>7.0000000000000001E-3</v>
      </c>
      <c r="AU30">
        <v>8.0000000000000002E-3</v>
      </c>
      <c r="AV30">
        <v>8.9999999999999993E-3</v>
      </c>
      <c r="AW30">
        <v>1.2999999999999999E-2</v>
      </c>
      <c r="AY30" s="98">
        <v>1.7000000000000001E-2</v>
      </c>
    </row>
    <row r="31" spans="1:51">
      <c r="A31" s="370" t="s">
        <v>425</v>
      </c>
      <c r="B31" s="384">
        <v>-2.5236728999999999E-2</v>
      </c>
      <c r="C31" s="384">
        <v>-0.12164960700000001</v>
      </c>
      <c r="D31" s="384">
        <v>4.3468524000000001E-2</v>
      </c>
      <c r="E31" s="384">
        <v>6.1225539000000002E-2</v>
      </c>
      <c r="F31" s="384">
        <v>5.1854432999999998E-2</v>
      </c>
      <c r="G31" s="384">
        <v>0.11176476</v>
      </c>
      <c r="H31" s="384">
        <v>-4.8872450000000001E-3</v>
      </c>
      <c r="I31" s="384">
        <v>-3.9986037000000002E-2</v>
      </c>
      <c r="J31" s="384">
        <v>4.3530102000000001E-2</v>
      </c>
      <c r="K31" s="384">
        <v>3.3165842000000001E-2</v>
      </c>
      <c r="L31" s="384">
        <v>3.9972382000000001E-2</v>
      </c>
      <c r="M31" s="384">
        <v>2.0805872E-2</v>
      </c>
      <c r="N31" s="384">
        <v>8.8285115999999997E-2</v>
      </c>
      <c r="O31" s="384">
        <v>-3.7722527999999998E-2</v>
      </c>
      <c r="P31" s="384">
        <v>5.2825748999999998E-2</v>
      </c>
      <c r="Q31" s="384">
        <v>1.5221393E-2</v>
      </c>
      <c r="R31" s="384">
        <v>3.4344687999999998E-2</v>
      </c>
      <c r="S31" s="384">
        <v>-3.6451313999999999E-2</v>
      </c>
      <c r="T31" s="384">
        <v>4.5431396999999998E-2</v>
      </c>
      <c r="U31" s="384">
        <v>4.1863313999999999E-2</v>
      </c>
      <c r="V31" s="384">
        <v>4.5181644E-2</v>
      </c>
      <c r="W31" s="384">
        <v>4.7006175999999997E-2</v>
      </c>
      <c r="X31" s="384">
        <v>4.2104233999999997E-2</v>
      </c>
      <c r="Y31" s="384">
        <v>4.8681206999999997E-2</v>
      </c>
      <c r="Z31" s="384">
        <v>4.7065614999999998E-2</v>
      </c>
      <c r="AA31" s="384">
        <v>4.7250832999999999E-2</v>
      </c>
      <c r="AB31" s="384">
        <v>4.8061014999999999E-2</v>
      </c>
      <c r="AC31" s="384">
        <v>4.787429E-2</v>
      </c>
      <c r="AD31" s="384">
        <v>4.7344418999999999E-2</v>
      </c>
      <c r="AE31" s="384">
        <v>4.7829885000000003E-2</v>
      </c>
      <c r="AF31" s="384">
        <v>3.6661121999999997E-2</v>
      </c>
      <c r="AG31" s="384">
        <v>6.2253494999999999E-2</v>
      </c>
      <c r="AH31" s="384">
        <v>4.4125816999999998E-2</v>
      </c>
      <c r="AI31" s="384">
        <v>4.8900142000000001E-2</v>
      </c>
      <c r="AJ31" s="384">
        <v>3.9972819999999999E-2</v>
      </c>
      <c r="AK31" s="385">
        <v>3.3369406999999997E-2</v>
      </c>
      <c r="AM31" s="97">
        <v>6.0000000000000001E-3</v>
      </c>
      <c r="AN31">
        <v>3.0000000000000001E-3</v>
      </c>
      <c r="AO31" s="153" t="s">
        <v>119</v>
      </c>
      <c r="AP31">
        <v>6.0000000000000001E-3</v>
      </c>
      <c r="AQ31">
        <v>7.0000000000000001E-3</v>
      </c>
      <c r="AR31">
        <v>7.0000000000000001E-3</v>
      </c>
      <c r="AS31">
        <v>1.2E-2</v>
      </c>
      <c r="AT31">
        <v>7.0000000000000001E-3</v>
      </c>
      <c r="AU31">
        <v>8.9999999999999993E-3</v>
      </c>
      <c r="AV31">
        <v>8.9999999999999993E-3</v>
      </c>
      <c r="AW31">
        <v>1.2999999999999999E-2</v>
      </c>
      <c r="AY31" s="98">
        <v>1.6E-2</v>
      </c>
    </row>
    <row r="32" spans="1:51">
      <c r="A32" s="370" t="s">
        <v>425</v>
      </c>
      <c r="B32" s="384">
        <v>-3.8932202999999999E-2</v>
      </c>
      <c r="C32" s="384">
        <v>-0.120316438</v>
      </c>
      <c r="D32" s="384">
        <v>5.9613460000000002E-3</v>
      </c>
      <c r="E32" s="384">
        <v>9.6131306999999999E-2</v>
      </c>
      <c r="F32" s="384">
        <v>4.9671773000000002E-2</v>
      </c>
      <c r="G32" s="384">
        <v>8.3426740999999999E-2</v>
      </c>
      <c r="H32" s="384">
        <v>-4.4226885000000001E-2</v>
      </c>
      <c r="I32" s="384">
        <v>-3.4055558E-2</v>
      </c>
      <c r="J32" s="384">
        <v>4.2993920999999997E-2</v>
      </c>
      <c r="K32" s="384">
        <v>2.7618734999999998E-2</v>
      </c>
      <c r="L32" s="384">
        <v>4.1276132E-2</v>
      </c>
      <c r="M32" s="384">
        <v>2.7044849999999999E-2</v>
      </c>
      <c r="N32" s="384">
        <v>8.502113E-2</v>
      </c>
      <c r="O32" s="384">
        <v>-4.6440357000000002E-2</v>
      </c>
      <c r="P32" s="384">
        <v>5.0736114999999998E-2</v>
      </c>
      <c r="Q32" s="384">
        <v>2.1885009E-2</v>
      </c>
      <c r="R32" s="384">
        <v>3.7533809000000001E-2</v>
      </c>
      <c r="S32" s="384">
        <v>-4.0394694000000002E-2</v>
      </c>
      <c r="T32" s="384">
        <v>4.6192299999999999E-2</v>
      </c>
      <c r="U32" s="384">
        <v>3.8667516999999998E-2</v>
      </c>
      <c r="V32" s="384">
        <v>4.3917229000000002E-2</v>
      </c>
      <c r="W32" s="384">
        <v>4.8791307999999999E-2</v>
      </c>
      <c r="X32" s="384">
        <v>4.3083122000000001E-2</v>
      </c>
      <c r="Y32" s="384">
        <v>4.9404852999999999E-2</v>
      </c>
      <c r="Z32" s="384">
        <v>4.7901738999999999E-2</v>
      </c>
      <c r="AA32" s="384">
        <v>4.7455997E-2</v>
      </c>
      <c r="AB32" s="384">
        <v>4.8680176999999998E-2</v>
      </c>
      <c r="AC32" s="384">
        <v>4.7691467000000001E-2</v>
      </c>
      <c r="AD32" s="384">
        <v>4.8136792999999997E-2</v>
      </c>
      <c r="AE32" s="384">
        <v>4.8811884E-2</v>
      </c>
      <c r="AF32" s="384">
        <v>3.7024797999999998E-2</v>
      </c>
      <c r="AG32" s="384">
        <v>6.0911092999999999E-2</v>
      </c>
      <c r="AH32" s="384">
        <v>4.8894489999999999E-2</v>
      </c>
      <c r="AI32" s="384">
        <v>4.9664205000000003E-2</v>
      </c>
      <c r="AJ32" s="384">
        <v>5.0934222000000001E-2</v>
      </c>
      <c r="AK32" s="385">
        <v>1.7181431E-2</v>
      </c>
      <c r="AM32" s="97">
        <v>6.0000000000000001E-3</v>
      </c>
      <c r="AN32">
        <v>4.0000000000000001E-3</v>
      </c>
      <c r="AO32" s="153" t="s">
        <v>119</v>
      </c>
      <c r="AP32">
        <v>6.0000000000000001E-3</v>
      </c>
      <c r="AQ32">
        <v>5.0000000000000001E-3</v>
      </c>
      <c r="AR32">
        <v>-1.7000000000000001E-2</v>
      </c>
      <c r="AS32">
        <v>8.9999999999999993E-3</v>
      </c>
      <c r="AT32">
        <v>7.0000000000000001E-3</v>
      </c>
      <c r="AU32">
        <v>8.0000000000000002E-3</v>
      </c>
      <c r="AV32">
        <v>8.0000000000000002E-3</v>
      </c>
      <c r="AW32">
        <v>1.2999999999999999E-2</v>
      </c>
      <c r="AY32" s="98">
        <v>1.4999999999999999E-2</v>
      </c>
    </row>
    <row r="33" spans="1:51" s="4" customFormat="1">
      <c r="A33" s="367" t="s">
        <v>185</v>
      </c>
      <c r="B33" s="383">
        <f t="shared" ref="B33" si="152">(STDEV(B30:B32))*3</f>
        <v>2.2691651771331069E-2</v>
      </c>
      <c r="C33" s="383">
        <f t="shared" ref="C33" si="153">(STDEV(C30:C32))*3</f>
        <v>0.50965932863492991</v>
      </c>
      <c r="D33" s="383">
        <f t="shared" ref="D33" si="154">(STDEV(D30:D32))*3</f>
        <v>5.7398675745609432E-2</v>
      </c>
      <c r="E33" s="383">
        <f t="shared" ref="E33" si="155">(STDEV(E30:E32))*3</f>
        <v>8.5812388045723886E-2</v>
      </c>
      <c r="F33" s="383">
        <f t="shared" ref="F33" si="156">(STDEV(F30:F32))*3</f>
        <v>3.7477698302921395E-3</v>
      </c>
      <c r="G33" s="383">
        <f t="shared" ref="G33" si="157">(STDEV(G30:G32))*3</f>
        <v>6.9944074377108229E-2</v>
      </c>
      <c r="H33" s="383">
        <f t="shared" ref="H33" si="158">(STDEV(H30:H32))*3</f>
        <v>8.2574277707145177E-2</v>
      </c>
      <c r="I33" s="383">
        <f t="shared" ref="I33" si="159">(STDEV(I30:I32))*3</f>
        <v>8.9056677970853516E-3</v>
      </c>
      <c r="J33" s="383">
        <f t="shared" ref="J33" si="160">(STDEV(J30:J32))*3</f>
        <v>2.7539636186080713E-2</v>
      </c>
      <c r="K33" s="383">
        <f t="shared" ref="K33" si="161">(STDEV(K30:K32))*3</f>
        <v>2.8174166729508239E-2</v>
      </c>
      <c r="L33" s="383">
        <f t="shared" ref="L33" si="162">(STDEV(L30:L32))*3</f>
        <v>6.2505917518823713E-3</v>
      </c>
      <c r="M33" s="383">
        <f t="shared" ref="M33" si="163">(STDEV(M30:M32))*3</f>
        <v>1.1663972766537007E-2</v>
      </c>
      <c r="N33" s="383">
        <f t="shared" ref="N33" si="164">(STDEV(N30:N32))*3</f>
        <v>1.4551361439522049E-2</v>
      </c>
      <c r="O33" s="383">
        <f t="shared" ref="O33" si="165">(STDEV(O30:O32))*3</f>
        <v>1.3812842703818036E-2</v>
      </c>
      <c r="P33" s="383">
        <f t="shared" ref="P33" si="166">(STDEV(P30:P32))*3</f>
        <v>3.3429370756393267E-3</v>
      </c>
      <c r="Q33" s="383">
        <f t="shared" ref="Q33" si="167">(STDEV(Q30:Q32))*3</f>
        <v>1.0044717024560673E-2</v>
      </c>
      <c r="R33" s="383">
        <f t="shared" ref="R33" si="168">(STDEV(R30:R32))*3</f>
        <v>5.0191877418224807E-3</v>
      </c>
      <c r="S33" s="383">
        <f t="shared" ref="S33" si="169">(STDEV(S30:S32))*3</f>
        <v>6.360153491623298E-3</v>
      </c>
      <c r="T33" s="383">
        <f t="shared" ref="T33" si="170">(STDEV(T30:T32))*3</f>
        <v>2.2032988813002682E-3</v>
      </c>
      <c r="U33" s="383">
        <f t="shared" ref="U33" si="171">(STDEV(U30:U32))*3</f>
        <v>5.1534136157926451E-3</v>
      </c>
      <c r="V33" s="383">
        <f t="shared" ref="V33" si="172">(STDEV(V30:V32))*3</f>
        <v>2.2891087977151654E-3</v>
      </c>
      <c r="W33" s="383">
        <f t="shared" ref="W33" si="173">(STDEV(W30:W32))*3</f>
        <v>2.8936910765235508E-3</v>
      </c>
      <c r="X33" s="383">
        <f t="shared" ref="X33" si="174">(STDEV(X30:X32))*3</f>
        <v>3.5813045302688232E-3</v>
      </c>
      <c r="Y33" s="383">
        <f t="shared" ref="Y33" si="175">(STDEV(Y30:Y32))*3</f>
        <v>1.7377581213716088E-3</v>
      </c>
      <c r="Z33" s="383">
        <f t="shared" ref="Z33" si="176">(STDEV(Z30:Z32))*3</f>
        <v>1.3076430948630426E-3</v>
      </c>
      <c r="AA33" s="383">
        <f t="shared" ref="AA33" si="177">(STDEV(AA30:AA32))*3</f>
        <v>1.8230613981202132E-3</v>
      </c>
      <c r="AB33" s="383">
        <f t="shared" ref="AB33" si="178">(STDEV(AB30:AB32))*3</f>
        <v>1.0217896068232431E-3</v>
      </c>
      <c r="AC33" s="383">
        <f t="shared" ref="AC33" si="179">(STDEV(AC30:AC32))*3</f>
        <v>2.2271393808877315E-3</v>
      </c>
      <c r="AD33" s="383">
        <f t="shared" ref="AD33" si="180">(STDEV(AD30:AD32))*3</f>
        <v>1.1961252175307544E-3</v>
      </c>
      <c r="AE33" s="383">
        <f t="shared" ref="AE33" si="181">(STDEV(AE30:AE32))*3</f>
        <v>1.4822001936071216E-3</v>
      </c>
      <c r="AF33" s="383">
        <f t="shared" ref="AF33" si="182">(STDEV(AF30:AF32))*3</f>
        <v>2.5201637364502686E-3</v>
      </c>
      <c r="AG33" s="383">
        <f t="shared" ref="AG33" si="183">(STDEV(AG30:AG32))*3</f>
        <v>3.8600759639773889E-3</v>
      </c>
      <c r="AH33" s="383">
        <f t="shared" ref="AH33" si="184">(STDEV(AH30:AH32))*3</f>
        <v>7.4264260569207189E-3</v>
      </c>
      <c r="AI33" s="383">
        <f t="shared" ref="AI33" si="185">(STDEV(AI30:AI32))*3</f>
        <v>1.9178919511304679E-3</v>
      </c>
      <c r="AJ33" s="383">
        <f t="shared" ref="AJ33" si="186">(STDEV(AJ30:AJ32))*3</f>
        <v>1.647632779885385E-2</v>
      </c>
      <c r="AK33" s="386">
        <f t="shared" ref="AK33" si="187">(STDEV(AK30:AK32))*3</f>
        <v>4.7039801338313168E-2</v>
      </c>
      <c r="AL33" s="379"/>
      <c r="AM33" s="381">
        <f t="shared" ref="AM33" si="188">(STDEV(AM30:AM32))*3</f>
        <v>3.1868905207277771E-18</v>
      </c>
      <c r="AN33" s="379">
        <f t="shared" ref="AN33" si="189">(STDEV(AN30:AN32))*3</f>
        <v>3.0000000000000001E-3</v>
      </c>
      <c r="AO33" s="394" t="s">
        <v>119</v>
      </c>
      <c r="AP33" s="379">
        <f t="shared" ref="AP33" si="190">(STDEV(AP30:AP32))*3</f>
        <v>3.1868905207277771E-18</v>
      </c>
      <c r="AQ33" s="379">
        <f t="shared" ref="AQ33" si="191">(STDEV(AQ30:AQ32))*3</f>
        <v>3.4641016151377548E-3</v>
      </c>
      <c r="AR33" s="379">
        <f t="shared" ref="AR33" si="192">(STDEV(AR30:AR32))*3</f>
        <v>3.6041642581880202E-2</v>
      </c>
      <c r="AS33" s="379">
        <f t="shared" ref="AS33" si="193">(STDEV(AS30:AS32))*3</f>
        <v>4.5825756949558413E-3</v>
      </c>
      <c r="AT33" s="379">
        <f t="shared" ref="AT33" si="194">(STDEV(AT30:AT32))*3</f>
        <v>0</v>
      </c>
      <c r="AU33" s="379">
        <f t="shared" ref="AU33" si="195">(STDEV(AU30:AU32))*3</f>
        <v>1.7320508075688757E-3</v>
      </c>
      <c r="AV33" s="379">
        <f t="shared" ref="AV33" si="196">(STDEV(AV30:AV32))*3</f>
        <v>1.7320508075688757E-3</v>
      </c>
      <c r="AW33" s="379">
        <f t="shared" ref="AW33" si="197">(STDEV(AW30:AW32))*3</f>
        <v>0</v>
      </c>
      <c r="AX33" s="379"/>
      <c r="AY33" s="380">
        <f t="shared" ref="AY33" si="198">(STDEV(AY30:AY32))*3</f>
        <v>3.0000000000000027E-3</v>
      </c>
    </row>
    <row r="34" spans="1:51">
      <c r="A34" s="370"/>
      <c r="B34" s="372"/>
      <c r="C34" s="372"/>
      <c r="D34" s="372"/>
      <c r="E34" s="372"/>
      <c r="F34" s="372"/>
      <c r="G34" s="372"/>
      <c r="H34" s="372"/>
      <c r="I34" s="372"/>
      <c r="J34" s="372"/>
      <c r="K34" s="372"/>
      <c r="L34" s="372"/>
      <c r="M34" s="372"/>
      <c r="N34" s="372"/>
      <c r="O34" s="372"/>
      <c r="P34" s="372"/>
      <c r="Q34" s="372"/>
      <c r="R34" s="372"/>
      <c r="S34" s="372"/>
      <c r="T34" s="372"/>
      <c r="U34" s="372"/>
      <c r="V34" s="372"/>
      <c r="W34" s="372"/>
      <c r="X34" s="372"/>
      <c r="Y34" s="372"/>
      <c r="Z34" s="372"/>
      <c r="AA34" s="372"/>
      <c r="AB34" s="372"/>
      <c r="AC34" s="372"/>
      <c r="AD34" s="372"/>
      <c r="AE34" s="372"/>
      <c r="AF34" s="372"/>
      <c r="AG34" s="372"/>
      <c r="AH34" s="372"/>
      <c r="AI34" s="372"/>
      <c r="AJ34" s="372"/>
      <c r="AK34" s="373"/>
      <c r="AL34" s="372"/>
      <c r="AM34" s="375"/>
      <c r="AN34" s="372"/>
      <c r="AO34" s="372"/>
      <c r="AP34" s="372"/>
      <c r="AQ34" s="372"/>
      <c r="AR34" s="372"/>
      <c r="AS34" s="372"/>
      <c r="AT34" s="372"/>
      <c r="AU34" s="372"/>
      <c r="AV34" s="372"/>
      <c r="AW34" s="372"/>
      <c r="AX34" s="372"/>
      <c r="AY34" s="373"/>
    </row>
    <row r="35" spans="1:51" s="5" customFormat="1">
      <c r="A35" s="368"/>
      <c r="AI35"/>
      <c r="AJ35"/>
      <c r="AK35" s="98"/>
      <c r="AL35"/>
      <c r="AM35" s="376"/>
      <c r="AY35" s="353"/>
    </row>
    <row r="36" spans="1:51">
      <c r="A36" s="377" t="s">
        <v>456</v>
      </c>
      <c r="B36" s="403">
        <f t="shared" ref="B36:AI36" si="199">AVERAGE(B8,B13,B18,B23,B28,B33,)</f>
        <v>1.2940366714622634E-2</v>
      </c>
      <c r="C36" s="403">
        <f t="shared" si="199"/>
        <v>0.1296384422531032</v>
      </c>
      <c r="D36" s="403">
        <f t="shared" si="199"/>
        <v>2.4719709970683051E-2</v>
      </c>
      <c r="E36" s="403">
        <f t="shared" si="199"/>
        <v>3.4829283530528089E-2</v>
      </c>
      <c r="F36" s="403">
        <f t="shared" si="199"/>
        <v>1.4579807114487642E-2</v>
      </c>
      <c r="G36" s="403">
        <f t="shared" si="199"/>
        <v>4.30910649629467E-2</v>
      </c>
      <c r="H36" s="403">
        <f t="shared" si="199"/>
        <v>0.10872866952754623</v>
      </c>
      <c r="I36" s="403">
        <f t="shared" si="199"/>
        <v>0.13330939034679934</v>
      </c>
      <c r="J36" s="403">
        <f t="shared" si="199"/>
        <v>1.9094138717592454E-2</v>
      </c>
      <c r="K36" s="403">
        <f t="shared" si="199"/>
        <v>2.1998834916878207E-2</v>
      </c>
      <c r="L36" s="403">
        <f t="shared" si="199"/>
        <v>1.3258501875713201E-2</v>
      </c>
      <c r="M36" s="403">
        <f t="shared" si="199"/>
        <v>6.9438411543879296E-3</v>
      </c>
      <c r="N36" s="403">
        <f t="shared" si="199"/>
        <v>4.4155542446413891E-2</v>
      </c>
      <c r="O36" s="403">
        <f t="shared" si="199"/>
        <v>2.0840813817017443E-2</v>
      </c>
      <c r="P36" s="403">
        <f t="shared" si="199"/>
        <v>2.6520323688809317E-2</v>
      </c>
      <c r="Q36" s="403">
        <f t="shared" si="199"/>
        <v>1.2390605544977036E-2</v>
      </c>
      <c r="R36" s="403">
        <f t="shared" si="199"/>
        <v>1.3886005292518733E-2</v>
      </c>
      <c r="S36" s="403">
        <f t="shared" si="199"/>
        <v>1.6049405982347414E-2</v>
      </c>
      <c r="T36" s="403">
        <f t="shared" si="199"/>
        <v>1.282383243340017E-2</v>
      </c>
      <c r="U36" s="403">
        <f t="shared" si="199"/>
        <v>1.4080669625381558E-2</v>
      </c>
      <c r="V36" s="403">
        <f t="shared" si="199"/>
        <v>1.3862555620011513E-2</v>
      </c>
      <c r="W36" s="403">
        <f t="shared" si="199"/>
        <v>1.2959400670412626E-2</v>
      </c>
      <c r="X36" s="403">
        <f t="shared" si="199"/>
        <v>1.3245133991390887E-2</v>
      </c>
      <c r="Y36" s="403">
        <f t="shared" si="199"/>
        <v>1.2068071643192894E-2</v>
      </c>
      <c r="Z36" s="403">
        <f t="shared" si="199"/>
        <v>1.2834017543018038E-2</v>
      </c>
      <c r="AA36" s="403">
        <f t="shared" si="199"/>
        <v>1.2337554356920008E-2</v>
      </c>
      <c r="AB36" s="403">
        <f t="shared" si="199"/>
        <v>1.271260540522603E-2</v>
      </c>
      <c r="AC36" s="403">
        <f t="shared" si="199"/>
        <v>1.2676503847655535E-2</v>
      </c>
      <c r="AD36" s="403">
        <f t="shared" si="199"/>
        <v>1.3377982210580871E-2</v>
      </c>
      <c r="AE36" s="403">
        <f t="shared" si="199"/>
        <v>1.2196194635090959E-2</v>
      </c>
      <c r="AF36" s="403">
        <f t="shared" si="199"/>
        <v>4.2154262442826249E-3</v>
      </c>
      <c r="AG36" s="403">
        <f t="shared" si="199"/>
        <v>2.9551737565870342E-2</v>
      </c>
      <c r="AH36" s="403">
        <f t="shared" si="199"/>
        <v>2.1292755314477579E-2</v>
      </c>
      <c r="AI36" s="404">
        <f t="shared" si="199"/>
        <v>1.2655175899024469E-2</v>
      </c>
      <c r="AJ36" s="404">
        <f>AJ33</f>
        <v>1.647632779885385E-2</v>
      </c>
      <c r="AK36" s="405">
        <f>AK33</f>
        <v>4.7039801338313168E-2</v>
      </c>
      <c r="AL36" s="1"/>
      <c r="AM36" s="408">
        <f t="shared" ref="AM36:AY36" si="200">AVERAGE(AM8,AM13,AM18,AM23,AM28,AM33,)</f>
        <v>1.6443969893187639E-3</v>
      </c>
      <c r="AN36" s="403">
        <f t="shared" si="200"/>
        <v>3.4599826483953581E-3</v>
      </c>
      <c r="AO36" s="403">
        <f t="shared" si="200"/>
        <v>5.7735026918962634E-4</v>
      </c>
      <c r="AP36" s="403">
        <f t="shared" si="200"/>
        <v>4.9487165930539394E-4</v>
      </c>
      <c r="AQ36" s="403">
        <f t="shared" si="200"/>
        <v>1.0298938523051315E-2</v>
      </c>
      <c r="AR36" s="403">
        <f t="shared" si="200"/>
        <v>2.6045710092270521E-2</v>
      </c>
      <c r="AS36" s="403">
        <f t="shared" si="200"/>
        <v>7.6787514625426953E-3</v>
      </c>
      <c r="AT36" s="403">
        <f t="shared" si="200"/>
        <v>1.6679938788656694E-2</v>
      </c>
      <c r="AU36" s="403">
        <f t="shared" si="200"/>
        <v>1.2371791482634839E-3</v>
      </c>
      <c r="AV36" s="403">
        <f t="shared" si="200"/>
        <v>2.6296586369717913E-2</v>
      </c>
      <c r="AW36" s="403">
        <f t="shared" si="200"/>
        <v>1.3969611596660687E-3</v>
      </c>
      <c r="AX36" s="403">
        <f t="shared" si="200"/>
        <v>3.459296153938292E-3</v>
      </c>
      <c r="AY36" s="405">
        <f t="shared" si="200"/>
        <v>3.3833201130244483E-3</v>
      </c>
    </row>
    <row r="37" spans="1:51" s="5" customFormat="1">
      <c r="A37" s="378" t="s">
        <v>457</v>
      </c>
      <c r="B37" s="406">
        <f t="shared" ref="B37:AK37" si="201">MAX(B8,B13,B18,B23,B28,B33,)</f>
        <v>3.8687878533221837E-2</v>
      </c>
      <c r="C37" s="406">
        <f t="shared" si="201"/>
        <v>0.50965932863492991</v>
      </c>
      <c r="D37" s="406">
        <f t="shared" si="201"/>
        <v>6.9922478240351832E-2</v>
      </c>
      <c r="E37" s="406">
        <f t="shared" si="201"/>
        <v>0.10452525776571472</v>
      </c>
      <c r="F37" s="406">
        <f t="shared" si="201"/>
        <v>7.7431341555624408E-2</v>
      </c>
      <c r="G37" s="406">
        <f t="shared" si="201"/>
        <v>0.17609752941982301</v>
      </c>
      <c r="H37" s="406">
        <f t="shared" si="201"/>
        <v>0.54636345392992947</v>
      </c>
      <c r="I37" s="406">
        <f t="shared" si="201"/>
        <v>0.67608031821955783</v>
      </c>
      <c r="J37" s="406">
        <f t="shared" si="201"/>
        <v>6.870206336267759E-2</v>
      </c>
      <c r="K37" s="406">
        <f t="shared" si="201"/>
        <v>6.1032622815631807E-2</v>
      </c>
      <c r="L37" s="406">
        <f t="shared" si="201"/>
        <v>6.6820311650404224E-2</v>
      </c>
      <c r="M37" s="406">
        <f t="shared" si="201"/>
        <v>1.4903409233663656E-2</v>
      </c>
      <c r="N37" s="406">
        <f t="shared" si="201"/>
        <v>0.17046930992522605</v>
      </c>
      <c r="O37" s="406">
        <f t="shared" si="201"/>
        <v>7.4005802654044703E-2</v>
      </c>
      <c r="P37" s="406">
        <f t="shared" si="201"/>
        <v>9.8372925788471621E-2</v>
      </c>
      <c r="Q37" s="406">
        <f t="shared" si="201"/>
        <v>4.6824375786951269E-2</v>
      </c>
      <c r="R37" s="406">
        <f t="shared" si="201"/>
        <v>7.2516090266259201E-2</v>
      </c>
      <c r="S37" s="406">
        <f t="shared" si="201"/>
        <v>8.4116232104548133E-2</v>
      </c>
      <c r="T37" s="406">
        <f t="shared" si="201"/>
        <v>6.9058563765781289E-2</v>
      </c>
      <c r="U37" s="406">
        <f t="shared" si="201"/>
        <v>7.2263262619739935E-2</v>
      </c>
      <c r="V37" s="406">
        <f t="shared" si="201"/>
        <v>7.1947847126697495E-2</v>
      </c>
      <c r="W37" s="406">
        <f t="shared" si="201"/>
        <v>6.7243612383997092E-2</v>
      </c>
      <c r="X37" s="406">
        <f t="shared" si="201"/>
        <v>6.915629125254763E-2</v>
      </c>
      <c r="Y37" s="406">
        <f t="shared" si="201"/>
        <v>6.5753023779831693E-2</v>
      </c>
      <c r="Z37" s="406">
        <f t="shared" si="201"/>
        <v>6.8529290664318385E-2</v>
      </c>
      <c r="AA37" s="406">
        <f t="shared" si="201"/>
        <v>6.6148853067449803E-2</v>
      </c>
      <c r="AB37" s="406">
        <f t="shared" si="201"/>
        <v>6.8740902048176303E-2</v>
      </c>
      <c r="AC37" s="406">
        <f t="shared" si="201"/>
        <v>6.7482598876093827E-2</v>
      </c>
      <c r="AD37" s="406">
        <f t="shared" si="201"/>
        <v>6.8977116722189133E-2</v>
      </c>
      <c r="AE37" s="406">
        <f t="shared" si="201"/>
        <v>6.6446563306575779E-2</v>
      </c>
      <c r="AF37" s="406">
        <f t="shared" si="201"/>
        <v>1.6748109162645207E-2</v>
      </c>
      <c r="AG37" s="406">
        <f t="shared" si="201"/>
        <v>9.5391566454536753E-2</v>
      </c>
      <c r="AH37" s="406">
        <f t="shared" si="201"/>
        <v>8.1970088309605962E-2</v>
      </c>
      <c r="AI37" s="406">
        <f t="shared" si="201"/>
        <v>6.4676088109987415E-2</v>
      </c>
      <c r="AJ37" s="406">
        <f t="shared" si="201"/>
        <v>1.647632779885385E-2</v>
      </c>
      <c r="AK37" s="407">
        <f t="shared" si="201"/>
        <v>4.7039801338313168E-2</v>
      </c>
      <c r="AL37" s="1"/>
      <c r="AM37" s="409">
        <f t="shared" ref="AM37:AY37" si="202">MAX(AM8,AM13,AM18,AM23,AM28,AM33,)</f>
        <v>4.5825756949558344E-3</v>
      </c>
      <c r="AN37" s="406">
        <f t="shared" si="202"/>
        <v>6.2449979983983973E-3</v>
      </c>
      <c r="AO37" s="406">
        <f t="shared" si="202"/>
        <v>1.7320508075688791E-3</v>
      </c>
      <c r="AP37" s="406">
        <f t="shared" si="202"/>
        <v>1.7320508075688774E-3</v>
      </c>
      <c r="AQ37" s="406">
        <f t="shared" si="202"/>
        <v>4.1243181254602593E-2</v>
      </c>
      <c r="AR37" s="406">
        <f t="shared" si="202"/>
        <v>8.7155034278003488E-2</v>
      </c>
      <c r="AS37" s="406">
        <f t="shared" si="202"/>
        <v>2.5632011235952615E-2</v>
      </c>
      <c r="AT37" s="406">
        <f t="shared" si="202"/>
        <v>3.7269290307168475E-2</v>
      </c>
      <c r="AU37" s="406">
        <f t="shared" si="202"/>
        <v>3.4641016151377548E-3</v>
      </c>
      <c r="AV37" s="406">
        <f t="shared" si="202"/>
        <v>0.10737318100903948</v>
      </c>
      <c r="AW37" s="406">
        <f t="shared" si="202"/>
        <v>4.5825756949558448E-3</v>
      </c>
      <c r="AX37" s="406">
        <f t="shared" si="202"/>
        <v>6.2449979983983991E-3</v>
      </c>
      <c r="AY37" s="407">
        <f t="shared" si="202"/>
        <v>7.937253933193774E-3</v>
      </c>
    </row>
  </sheetData>
  <mergeCells count="2">
    <mergeCell ref="A2:A4"/>
    <mergeCell ref="A1:D1"/>
  </mergeCells>
  <pageMargins left="0.7" right="0.7" top="0.75" bottom="0.75" header="0.3" footer="0.3"/>
  <pageSetup scale="88" fitToHeight="0" orientation="landscape" horizontalDpi="1200" verticalDpi="1200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0B043D077FFB14596AC9D192A49B44D" ma:contentTypeVersion="11" ma:contentTypeDescription="Create a new document." ma:contentTypeScope="" ma:versionID="de67bf6629cc4e2029f4fc76e2944cc2">
  <xsd:schema xmlns:xsd="http://www.w3.org/2001/XMLSchema" xmlns:xs="http://www.w3.org/2001/XMLSchema" xmlns:p="http://schemas.microsoft.com/office/2006/metadata/properties" xmlns:ns2="f803db56-78d5-43fa-9ff7-51e63af13c08" xmlns:ns3="3e2bacd6-d39b-4505-ac5f-afa08644fde9" targetNamespace="http://schemas.microsoft.com/office/2006/metadata/properties" ma:root="true" ma:fieldsID="e27349f4e4b7aaaecfe6c9a70df7d144" ns2:_="" ns3:_="">
    <xsd:import namespace="f803db56-78d5-43fa-9ff7-51e63af13c08"/>
    <xsd:import namespace="3e2bacd6-d39b-4505-ac5f-afa08644fde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03db56-78d5-43fa-9ff7-51e63af13c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175ab196-d3f7-444f-9641-cdc6774f7c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2bacd6-d39b-4505-ac5f-afa08644fde9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9f9a864-8d0f-4df2-aeff-f906be4c53b5}" ma:internalName="TaxCatchAll" ma:showField="CatchAllData" ma:web="3e2bacd6-d39b-4505-ac5f-afa08644fde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2bacd6-d39b-4505-ac5f-afa08644fde9" xsi:nil="true"/>
    <lcf76f155ced4ddcb4097134ff3c332f xmlns="f803db56-78d5-43fa-9ff7-51e63af13c08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AA8D8C8-855A-40CD-86BE-102442AB74B4}"/>
</file>

<file path=customXml/itemProps2.xml><?xml version="1.0" encoding="utf-8"?>
<ds:datastoreItem xmlns:ds="http://schemas.openxmlformats.org/officeDocument/2006/customXml" ds:itemID="{36B9D5BF-4989-43B1-92B6-7BCE3C4FFCFD}"/>
</file>

<file path=customXml/itemProps3.xml><?xml version="1.0" encoding="utf-8"?>
<ds:datastoreItem xmlns:ds="http://schemas.openxmlformats.org/officeDocument/2006/customXml" ds:itemID="{CD4EF91B-2DBD-4251-AB29-D9A48AE1AC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University of Wyoming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Janet Coker Dewey</dc:creator>
  <cp:keywords/>
  <dc:description/>
  <cp:lastModifiedBy>Tyler Chandos Brown</cp:lastModifiedBy>
  <cp:revision/>
  <dcterms:created xsi:type="dcterms:W3CDTF">2017-08-03T15:45:24Z</dcterms:created>
  <dcterms:modified xsi:type="dcterms:W3CDTF">2024-12-04T12:11:56Z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0x010100C0B043D077FFB14596AC9D192A49B44D</vt:lpwstr>
  </property>
</Properties>
</file>