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CurrentPublishedWebsite/"/>
    </mc:Choice>
  </mc:AlternateContent>
  <xr:revisionPtr revIDLastSave="0" documentId="8_{89238AA7-D6E0-40E1-821B-A3892FFC0E4C}" xr6:coauthVersionLast="47" xr6:coauthVersionMax="47" xr10:uidLastSave="{00000000-0000-0000-0000-000000000000}"/>
  <bookViews>
    <workbookView xWindow="-96" yWindow="0" windowWidth="30912" windowHeight="16656" xr2:uid="{00000000-000D-0000-FFFF-FFFF00000000}"/>
  </bookViews>
  <sheets>
    <sheet name="Info" sheetId="50" r:id="rId1"/>
    <sheet name="Tray 1" sheetId="21" r:id="rId2"/>
    <sheet name="Tray 2" sheetId="51" r:id="rId3"/>
    <sheet name="Tray 3" sheetId="52" r:id="rId4"/>
    <sheet name="Tray 4" sheetId="53" r:id="rId5"/>
    <sheet name="Tray 5" sheetId="54" r:id="rId6"/>
    <sheet name="Tray 6" sheetId="55" r:id="rId7"/>
    <sheet name="Tray 7" sheetId="56" r:id="rId8"/>
    <sheet name="Tray 8" sheetId="57" r:id="rId9"/>
    <sheet name="Tray 9" sheetId="58" r:id="rId10"/>
  </sheets>
  <definedNames>
    <definedName name="_45_UWSIF__Soil2" localSheetId="2">'Tray 2'!$I$21:$I$28</definedName>
    <definedName name="_45_UWSIF__Soil2" localSheetId="3">'Tray 3'!$I$21:$I$28</definedName>
    <definedName name="_45_UWSIF__Soil2" localSheetId="4">'Tray 4'!$I$21:$I$28</definedName>
    <definedName name="_45_UWSIF__Soil2" localSheetId="5">'Tray 5'!$I$21:$I$28</definedName>
    <definedName name="_45_UWSIF__Soil2" localSheetId="6">'Tray 6'!$I$21:$I$28</definedName>
    <definedName name="_45_UWSIF__Soil2" localSheetId="7">'Tray 7'!$I$21:$I$28</definedName>
    <definedName name="_45_UWSIF__Soil2" localSheetId="8">'Tray 8'!$I$21:$I$28</definedName>
    <definedName name="_45_UWSIF__Soil2" localSheetId="9">'Tray 9'!$I$21:$I$28</definedName>
    <definedName name="_45_UWSIF__Soil2">'Tray 1'!$I$21:$I$28</definedName>
  </definedNames>
  <calcPr calcId="191029"/>
  <customWorkbookViews>
    <customWorkbookView name="Chandelle Joan Macdonald - Personal View" guid="{7E158502-C153-4CC7-A325-986E2F368088}" mergeInterval="0" personalView="1" maximized="1" windowWidth="1676" windowHeight="8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4" i="58" l="1"/>
  <c r="C61" i="58"/>
  <c r="C34" i="58"/>
  <c r="C13" i="58"/>
  <c r="C94" i="57"/>
  <c r="C61" i="57"/>
  <c r="C34" i="57"/>
  <c r="C13" i="57"/>
  <c r="C94" i="56"/>
  <c r="C61" i="56"/>
  <c r="C34" i="56"/>
  <c r="C13" i="56"/>
  <c r="C94" i="55"/>
  <c r="C61" i="55"/>
  <c r="C34" i="55"/>
  <c r="C13" i="55"/>
  <c r="C94" i="54"/>
  <c r="C61" i="54"/>
  <c r="C34" i="54"/>
  <c r="C13" i="54"/>
  <c r="C94" i="53"/>
  <c r="C61" i="53"/>
  <c r="C34" i="53"/>
  <c r="C13" i="53"/>
  <c r="C94" i="52"/>
  <c r="C61" i="52"/>
  <c r="C34" i="52"/>
  <c r="C13" i="52"/>
  <c r="C94" i="51"/>
  <c r="C61" i="51"/>
  <c r="C34" i="51"/>
  <c r="C13" i="51"/>
  <c r="C94" i="21"/>
  <c r="C61" i="21"/>
  <c r="C34" i="21"/>
  <c r="C13" i="21"/>
  <c r="C98" i="58"/>
  <c r="C97" i="58"/>
  <c r="C96" i="58"/>
  <c r="C95" i="58"/>
  <c r="C93" i="58"/>
  <c r="C92" i="58"/>
  <c r="C91" i="58"/>
  <c r="C90" i="58"/>
  <c r="C89" i="58"/>
  <c r="C88" i="58"/>
  <c r="C87" i="58"/>
  <c r="C86" i="58"/>
  <c r="C85" i="58"/>
  <c r="C84" i="58"/>
  <c r="C83" i="58"/>
  <c r="C82" i="58"/>
  <c r="C81" i="58"/>
  <c r="C80" i="58"/>
  <c r="C79" i="58"/>
  <c r="C78" i="58"/>
  <c r="C77" i="58"/>
  <c r="C76" i="58"/>
  <c r="C75" i="58"/>
  <c r="C74" i="58"/>
  <c r="C73" i="58"/>
  <c r="C72" i="58"/>
  <c r="C71" i="58"/>
  <c r="C70" i="58"/>
  <c r="C69" i="58"/>
  <c r="C68" i="58"/>
  <c r="C67" i="58"/>
  <c r="C66" i="58"/>
  <c r="C65" i="58"/>
  <c r="C64" i="58"/>
  <c r="C63" i="58"/>
  <c r="C62" i="58"/>
  <c r="C60" i="58"/>
  <c r="C59" i="58"/>
  <c r="C58" i="58"/>
  <c r="C57" i="58"/>
  <c r="C56" i="58"/>
  <c r="C55" i="58"/>
  <c r="C54" i="58"/>
  <c r="C53" i="58"/>
  <c r="C52" i="58"/>
  <c r="C51" i="58"/>
  <c r="C50" i="58"/>
  <c r="C49" i="58"/>
  <c r="C48" i="58"/>
  <c r="C47" i="58"/>
  <c r="C46" i="58"/>
  <c r="C45" i="58"/>
  <c r="C44" i="58"/>
  <c r="C43" i="58"/>
  <c r="C42" i="58"/>
  <c r="C41" i="58"/>
  <c r="C40" i="58"/>
  <c r="C39" i="58"/>
  <c r="C38" i="58"/>
  <c r="C37" i="58"/>
  <c r="C36" i="58"/>
  <c r="C35" i="58"/>
  <c r="C33" i="58"/>
  <c r="C32" i="58"/>
  <c r="C31" i="58"/>
  <c r="C30" i="58"/>
  <c r="C29" i="58"/>
  <c r="C28" i="58"/>
  <c r="C27" i="58"/>
  <c r="C26" i="58"/>
  <c r="C25" i="58"/>
  <c r="C24" i="58"/>
  <c r="C23" i="58"/>
  <c r="C22" i="58"/>
  <c r="C21" i="58"/>
  <c r="C20" i="58"/>
  <c r="C19" i="58"/>
  <c r="C18" i="58"/>
  <c r="C17" i="58"/>
  <c r="C16" i="58"/>
  <c r="C15" i="58"/>
  <c r="C14" i="58"/>
  <c r="C12" i="58"/>
  <c r="C11" i="58"/>
  <c r="C10" i="58"/>
  <c r="C9" i="58"/>
  <c r="C8" i="58"/>
  <c r="C7" i="58"/>
  <c r="C6" i="58"/>
  <c r="C5" i="58"/>
  <c r="C4" i="58"/>
  <c r="C3" i="58"/>
  <c r="C2" i="58"/>
  <c r="C98" i="57"/>
  <c r="C97" i="57"/>
  <c r="C96" i="57"/>
  <c r="C95" i="57"/>
  <c r="C93" i="57"/>
  <c r="C92" i="57"/>
  <c r="C91" i="57"/>
  <c r="C90" i="57"/>
  <c r="C89" i="57"/>
  <c r="C88" i="57"/>
  <c r="C87" i="57"/>
  <c r="C86" i="57"/>
  <c r="C85" i="57"/>
  <c r="C84" i="57"/>
  <c r="C83" i="57"/>
  <c r="C82" i="57"/>
  <c r="C81" i="57"/>
  <c r="C80" i="57"/>
  <c r="C79" i="57"/>
  <c r="C78" i="57"/>
  <c r="C77" i="57"/>
  <c r="C76" i="57"/>
  <c r="C75" i="57"/>
  <c r="C74" i="57"/>
  <c r="C73" i="57"/>
  <c r="C72" i="57"/>
  <c r="C71" i="57"/>
  <c r="C70" i="57"/>
  <c r="C69" i="57"/>
  <c r="C68" i="57"/>
  <c r="C67" i="57"/>
  <c r="C66" i="57"/>
  <c r="C65" i="57"/>
  <c r="C64" i="57"/>
  <c r="C63" i="57"/>
  <c r="C62" i="57"/>
  <c r="C60" i="57"/>
  <c r="C59" i="57"/>
  <c r="C58" i="57"/>
  <c r="C57" i="57"/>
  <c r="C56" i="57"/>
  <c r="C55" i="57"/>
  <c r="C54" i="57"/>
  <c r="C53" i="57"/>
  <c r="C52" i="57"/>
  <c r="C51" i="57"/>
  <c r="C50" i="57"/>
  <c r="C49" i="57"/>
  <c r="C48" i="57"/>
  <c r="C47" i="57"/>
  <c r="C46" i="57"/>
  <c r="C45" i="57"/>
  <c r="C44" i="57"/>
  <c r="C43" i="57"/>
  <c r="C42" i="57"/>
  <c r="C41" i="57"/>
  <c r="C40" i="57"/>
  <c r="C39" i="57"/>
  <c r="C38" i="57"/>
  <c r="C37" i="57"/>
  <c r="C36" i="57"/>
  <c r="C35" i="57"/>
  <c r="C33" i="57"/>
  <c r="C32" i="57"/>
  <c r="C31" i="57"/>
  <c r="C30" i="57"/>
  <c r="C29" i="57"/>
  <c r="C28" i="57"/>
  <c r="C27" i="57"/>
  <c r="C26" i="57"/>
  <c r="C25" i="57"/>
  <c r="C24" i="57"/>
  <c r="C23" i="57"/>
  <c r="C22" i="57"/>
  <c r="C21" i="57"/>
  <c r="C20" i="57"/>
  <c r="C19" i="57"/>
  <c r="C18" i="57"/>
  <c r="C17" i="57"/>
  <c r="C16" i="57"/>
  <c r="C15" i="57"/>
  <c r="C14" i="57"/>
  <c r="C12" i="57"/>
  <c r="C11" i="57"/>
  <c r="C10" i="57"/>
  <c r="C9" i="57"/>
  <c r="C8" i="57"/>
  <c r="C7" i="57"/>
  <c r="C6" i="57"/>
  <c r="C5" i="57"/>
  <c r="C4" i="57"/>
  <c r="C3" i="57"/>
  <c r="C2" i="57"/>
  <c r="C98" i="56"/>
  <c r="C97" i="56"/>
  <c r="C96" i="56"/>
  <c r="C95" i="56"/>
  <c r="C93" i="56"/>
  <c r="C92" i="56"/>
  <c r="C91" i="56"/>
  <c r="C90" i="56"/>
  <c r="C89" i="56"/>
  <c r="C88" i="56"/>
  <c r="C87" i="56"/>
  <c r="C86" i="56"/>
  <c r="C85" i="56"/>
  <c r="C84" i="56"/>
  <c r="C83" i="56"/>
  <c r="C82" i="56"/>
  <c r="C81" i="56"/>
  <c r="C80" i="56"/>
  <c r="C79" i="56"/>
  <c r="C78" i="56"/>
  <c r="C77" i="56"/>
  <c r="C76" i="56"/>
  <c r="C75" i="56"/>
  <c r="C74" i="56"/>
  <c r="C73" i="56"/>
  <c r="C72" i="56"/>
  <c r="C71" i="56"/>
  <c r="C70" i="56"/>
  <c r="C69" i="56"/>
  <c r="C68" i="56"/>
  <c r="C67" i="56"/>
  <c r="C66" i="56"/>
  <c r="C65" i="56"/>
  <c r="C64" i="56"/>
  <c r="C63" i="56"/>
  <c r="C62" i="56"/>
  <c r="C60" i="56"/>
  <c r="C59" i="56"/>
  <c r="C58" i="56"/>
  <c r="C57" i="56"/>
  <c r="C56" i="56"/>
  <c r="C55" i="56"/>
  <c r="C54" i="56"/>
  <c r="C53" i="56"/>
  <c r="C52" i="56"/>
  <c r="C51" i="56"/>
  <c r="C50" i="56"/>
  <c r="C49" i="56"/>
  <c r="C48" i="56"/>
  <c r="C47" i="56"/>
  <c r="C46" i="56"/>
  <c r="C45" i="56"/>
  <c r="C44" i="56"/>
  <c r="C43" i="56"/>
  <c r="C42" i="56"/>
  <c r="C41" i="56"/>
  <c r="C40" i="56"/>
  <c r="C39" i="56"/>
  <c r="C38" i="56"/>
  <c r="C37" i="56"/>
  <c r="C36" i="56"/>
  <c r="C35" i="56"/>
  <c r="C33" i="56"/>
  <c r="C32" i="56"/>
  <c r="C31" i="56"/>
  <c r="C30" i="56"/>
  <c r="C29" i="56"/>
  <c r="C28" i="56"/>
  <c r="C27" i="56"/>
  <c r="C26" i="56"/>
  <c r="C25" i="56"/>
  <c r="C24" i="56"/>
  <c r="C23" i="56"/>
  <c r="C22" i="56"/>
  <c r="C21" i="56"/>
  <c r="C20" i="56"/>
  <c r="C19" i="56"/>
  <c r="C18" i="56"/>
  <c r="C17" i="56"/>
  <c r="C16" i="56"/>
  <c r="C15" i="56"/>
  <c r="C14" i="56"/>
  <c r="C12" i="56"/>
  <c r="C11" i="56"/>
  <c r="C10" i="56"/>
  <c r="C9" i="56"/>
  <c r="C8" i="56"/>
  <c r="C7" i="56"/>
  <c r="C6" i="56"/>
  <c r="C5" i="56"/>
  <c r="C4" i="56"/>
  <c r="C3" i="56"/>
  <c r="C2" i="56"/>
  <c r="C98" i="55"/>
  <c r="C97" i="55"/>
  <c r="C96" i="55"/>
  <c r="C95" i="55"/>
  <c r="C93" i="55"/>
  <c r="C92" i="55"/>
  <c r="C91" i="55"/>
  <c r="C90" i="55"/>
  <c r="C89" i="55"/>
  <c r="C88" i="55"/>
  <c r="C87" i="55"/>
  <c r="C86" i="55"/>
  <c r="C85" i="55"/>
  <c r="C84" i="55"/>
  <c r="C83" i="55"/>
  <c r="C82" i="55"/>
  <c r="C81" i="55"/>
  <c r="C80" i="55"/>
  <c r="C79" i="55"/>
  <c r="C78" i="55"/>
  <c r="C77" i="55"/>
  <c r="C76" i="55"/>
  <c r="C75" i="55"/>
  <c r="C74" i="55"/>
  <c r="C73" i="55"/>
  <c r="C72" i="55"/>
  <c r="C71" i="55"/>
  <c r="C70" i="55"/>
  <c r="C69" i="55"/>
  <c r="C68" i="55"/>
  <c r="C67" i="55"/>
  <c r="C66" i="55"/>
  <c r="C65" i="55"/>
  <c r="C64" i="55"/>
  <c r="C63" i="55"/>
  <c r="C62" i="55"/>
  <c r="C60" i="55"/>
  <c r="C59" i="55"/>
  <c r="C58" i="55"/>
  <c r="C57" i="55"/>
  <c r="C56" i="55"/>
  <c r="C55" i="55"/>
  <c r="C54" i="55"/>
  <c r="C53" i="55"/>
  <c r="C52" i="55"/>
  <c r="C51" i="55"/>
  <c r="C50" i="55"/>
  <c r="C49" i="55"/>
  <c r="C48" i="55"/>
  <c r="C47" i="55"/>
  <c r="C46" i="55"/>
  <c r="C45" i="55"/>
  <c r="C44" i="55"/>
  <c r="C43" i="55"/>
  <c r="C42" i="55"/>
  <c r="C41" i="55"/>
  <c r="C40" i="55"/>
  <c r="C39" i="55"/>
  <c r="C38" i="55"/>
  <c r="C37" i="55"/>
  <c r="C36" i="55"/>
  <c r="C35" i="55"/>
  <c r="C33" i="55"/>
  <c r="C32" i="55"/>
  <c r="C31" i="55"/>
  <c r="C30" i="55"/>
  <c r="C29" i="55"/>
  <c r="C28" i="55"/>
  <c r="C27" i="55"/>
  <c r="C26" i="55"/>
  <c r="C25" i="55"/>
  <c r="C24" i="55"/>
  <c r="C23" i="55"/>
  <c r="C22" i="55"/>
  <c r="C21" i="55"/>
  <c r="C20" i="55"/>
  <c r="C19" i="55"/>
  <c r="C18" i="55"/>
  <c r="C17" i="55"/>
  <c r="C16" i="55"/>
  <c r="C15" i="55"/>
  <c r="C14" i="55"/>
  <c r="C12" i="55"/>
  <c r="C11" i="55"/>
  <c r="C10" i="55"/>
  <c r="C9" i="55"/>
  <c r="C8" i="55"/>
  <c r="C7" i="55"/>
  <c r="C6" i="55"/>
  <c r="C5" i="55"/>
  <c r="C4" i="55"/>
  <c r="C3" i="55"/>
  <c r="C2" i="55"/>
  <c r="C98" i="54"/>
  <c r="C97" i="54"/>
  <c r="C96" i="54"/>
  <c r="C95" i="54"/>
  <c r="C93" i="54"/>
  <c r="C92" i="54"/>
  <c r="C91" i="54"/>
  <c r="C90" i="54"/>
  <c r="C89" i="54"/>
  <c r="C88" i="54"/>
  <c r="C87" i="54"/>
  <c r="C86" i="54"/>
  <c r="C85" i="54"/>
  <c r="C84" i="54"/>
  <c r="C83" i="54"/>
  <c r="C82" i="54"/>
  <c r="C81" i="54"/>
  <c r="C80" i="54"/>
  <c r="C79" i="54"/>
  <c r="C78" i="54"/>
  <c r="C77" i="54"/>
  <c r="C76" i="54"/>
  <c r="C75" i="54"/>
  <c r="C74" i="54"/>
  <c r="C73" i="54"/>
  <c r="C72" i="54"/>
  <c r="C71" i="54"/>
  <c r="C70" i="54"/>
  <c r="C69" i="54"/>
  <c r="C68" i="54"/>
  <c r="C67" i="54"/>
  <c r="C66" i="54"/>
  <c r="C65" i="54"/>
  <c r="C64" i="54"/>
  <c r="C63" i="54"/>
  <c r="C62" i="54"/>
  <c r="C60" i="54"/>
  <c r="C59" i="54"/>
  <c r="C58" i="54"/>
  <c r="C57" i="54"/>
  <c r="C56" i="54"/>
  <c r="C55" i="54"/>
  <c r="C54" i="54"/>
  <c r="C53" i="54"/>
  <c r="C52" i="54"/>
  <c r="C51" i="54"/>
  <c r="C50" i="54"/>
  <c r="C49" i="54"/>
  <c r="C48" i="54"/>
  <c r="C47" i="54"/>
  <c r="C46" i="54"/>
  <c r="C45" i="54"/>
  <c r="C44" i="54"/>
  <c r="C43" i="54"/>
  <c r="C42" i="54"/>
  <c r="C41" i="54"/>
  <c r="C40" i="54"/>
  <c r="C39" i="54"/>
  <c r="C38" i="54"/>
  <c r="C37" i="54"/>
  <c r="C36" i="54"/>
  <c r="C35" i="54"/>
  <c r="C33" i="54"/>
  <c r="C32" i="54"/>
  <c r="C31" i="54"/>
  <c r="C30" i="54"/>
  <c r="C29" i="54"/>
  <c r="C28" i="54"/>
  <c r="C27" i="54"/>
  <c r="C26" i="54"/>
  <c r="C25" i="54"/>
  <c r="C24" i="54"/>
  <c r="C23" i="54"/>
  <c r="C22" i="54"/>
  <c r="C21" i="54"/>
  <c r="C20" i="54"/>
  <c r="C19" i="54"/>
  <c r="C18" i="54"/>
  <c r="C17" i="54"/>
  <c r="C16" i="54"/>
  <c r="C15" i="54"/>
  <c r="C14" i="54"/>
  <c r="C12" i="54"/>
  <c r="C11" i="54"/>
  <c r="C10" i="54"/>
  <c r="C9" i="54"/>
  <c r="C8" i="54"/>
  <c r="C7" i="54"/>
  <c r="C6" i="54"/>
  <c r="C5" i="54"/>
  <c r="C4" i="54"/>
  <c r="C3" i="54"/>
  <c r="C2" i="54"/>
  <c r="C98" i="53"/>
  <c r="C97" i="53"/>
  <c r="C96" i="53"/>
  <c r="C95" i="53"/>
  <c r="C93" i="53"/>
  <c r="C92" i="53"/>
  <c r="C91" i="53"/>
  <c r="C90" i="53"/>
  <c r="C89" i="53"/>
  <c r="C88" i="53"/>
  <c r="C87" i="53"/>
  <c r="C86" i="53"/>
  <c r="C85" i="53"/>
  <c r="C84" i="53"/>
  <c r="C83" i="53"/>
  <c r="C82" i="53"/>
  <c r="C81" i="53"/>
  <c r="C80" i="53"/>
  <c r="C79" i="53"/>
  <c r="C78" i="53"/>
  <c r="C77" i="53"/>
  <c r="C76" i="53"/>
  <c r="C75" i="53"/>
  <c r="C74" i="53"/>
  <c r="C73" i="53"/>
  <c r="C72" i="53"/>
  <c r="C71" i="53"/>
  <c r="C70" i="53"/>
  <c r="C69" i="53"/>
  <c r="C68" i="53"/>
  <c r="C67" i="53"/>
  <c r="C66" i="53"/>
  <c r="C65" i="53"/>
  <c r="C64" i="53"/>
  <c r="C63" i="53"/>
  <c r="C62" i="53"/>
  <c r="C60" i="53"/>
  <c r="C59" i="53"/>
  <c r="C58" i="53"/>
  <c r="C57" i="53"/>
  <c r="C56" i="53"/>
  <c r="C55" i="53"/>
  <c r="C54" i="53"/>
  <c r="C53" i="53"/>
  <c r="C52" i="53"/>
  <c r="C51" i="53"/>
  <c r="C50" i="53"/>
  <c r="C49" i="53"/>
  <c r="C48" i="53"/>
  <c r="C47" i="53"/>
  <c r="C46" i="53"/>
  <c r="C45" i="53"/>
  <c r="C44" i="53"/>
  <c r="C43" i="53"/>
  <c r="C42" i="53"/>
  <c r="C41" i="53"/>
  <c r="C40" i="53"/>
  <c r="C39" i="53"/>
  <c r="C38" i="53"/>
  <c r="C37" i="53"/>
  <c r="C36" i="53"/>
  <c r="C35" i="53"/>
  <c r="C33" i="53"/>
  <c r="C32" i="53"/>
  <c r="C31" i="53"/>
  <c r="C30" i="53"/>
  <c r="C29" i="53"/>
  <c r="C28" i="53"/>
  <c r="C27" i="53"/>
  <c r="C26" i="53"/>
  <c r="C25" i="53"/>
  <c r="C24" i="53"/>
  <c r="C23" i="53"/>
  <c r="C22" i="53"/>
  <c r="C21" i="53"/>
  <c r="C20" i="53"/>
  <c r="C19" i="53"/>
  <c r="C18" i="53"/>
  <c r="C17" i="53"/>
  <c r="C16" i="53"/>
  <c r="C15" i="53"/>
  <c r="C14" i="53"/>
  <c r="C12" i="53"/>
  <c r="C11" i="53"/>
  <c r="C10" i="53"/>
  <c r="C9" i="53"/>
  <c r="C8" i="53"/>
  <c r="C7" i="53"/>
  <c r="C6" i="53"/>
  <c r="C5" i="53"/>
  <c r="C4" i="53"/>
  <c r="C3" i="53"/>
  <c r="C2" i="53"/>
  <c r="C98" i="52"/>
  <c r="C97" i="52"/>
  <c r="C96" i="52"/>
  <c r="C95" i="52"/>
  <c r="C93" i="52"/>
  <c r="C92" i="52"/>
  <c r="C91" i="52"/>
  <c r="C90" i="52"/>
  <c r="C89" i="52"/>
  <c r="C88" i="52"/>
  <c r="C87" i="52"/>
  <c r="C86" i="52"/>
  <c r="C85" i="52"/>
  <c r="C84" i="52"/>
  <c r="C83" i="52"/>
  <c r="C82" i="52"/>
  <c r="C81" i="52"/>
  <c r="C80" i="52"/>
  <c r="C79" i="52"/>
  <c r="C78" i="52"/>
  <c r="C77" i="52"/>
  <c r="C76" i="52"/>
  <c r="C75" i="52"/>
  <c r="C74" i="52"/>
  <c r="C73" i="52"/>
  <c r="C72" i="52"/>
  <c r="C71" i="52"/>
  <c r="C70" i="52"/>
  <c r="C69" i="52"/>
  <c r="C68" i="52"/>
  <c r="C67" i="52"/>
  <c r="C66" i="52"/>
  <c r="C65" i="52"/>
  <c r="C64" i="52"/>
  <c r="C63" i="52"/>
  <c r="C62" i="52"/>
  <c r="C60" i="52"/>
  <c r="C59" i="52"/>
  <c r="C58" i="52"/>
  <c r="C57" i="52"/>
  <c r="C56" i="52"/>
  <c r="C55" i="52"/>
  <c r="C54" i="52"/>
  <c r="C53" i="52"/>
  <c r="C52" i="52"/>
  <c r="C51" i="52"/>
  <c r="C50" i="52"/>
  <c r="C49" i="52"/>
  <c r="C48" i="52"/>
  <c r="C47" i="52"/>
  <c r="C46" i="52"/>
  <c r="C45" i="52"/>
  <c r="C44" i="52"/>
  <c r="C43" i="52"/>
  <c r="C42" i="52"/>
  <c r="C41" i="52"/>
  <c r="C40" i="52"/>
  <c r="C39" i="52"/>
  <c r="C38" i="52"/>
  <c r="C37" i="52"/>
  <c r="C36" i="52"/>
  <c r="C35" i="52"/>
  <c r="C33" i="52"/>
  <c r="C32" i="52"/>
  <c r="C31" i="52"/>
  <c r="C30" i="52"/>
  <c r="C29" i="52"/>
  <c r="C28" i="52"/>
  <c r="C27" i="52"/>
  <c r="C26" i="52"/>
  <c r="C25" i="52"/>
  <c r="C24" i="52"/>
  <c r="C23" i="52"/>
  <c r="C22" i="52"/>
  <c r="C21" i="52"/>
  <c r="C20" i="52"/>
  <c r="C19" i="52"/>
  <c r="C18" i="52"/>
  <c r="C17" i="52"/>
  <c r="C16" i="52"/>
  <c r="C15" i="52"/>
  <c r="C14" i="52"/>
  <c r="C12" i="52"/>
  <c r="C11" i="52"/>
  <c r="C10" i="52"/>
  <c r="C9" i="52"/>
  <c r="C8" i="52"/>
  <c r="C7" i="52"/>
  <c r="C6" i="52"/>
  <c r="C5" i="52"/>
  <c r="C4" i="52"/>
  <c r="C3" i="52"/>
  <c r="C2" i="52"/>
  <c r="C98" i="51"/>
  <c r="C97" i="51"/>
  <c r="C96" i="51"/>
  <c r="C95" i="51"/>
  <c r="C93" i="51"/>
  <c r="C92" i="51"/>
  <c r="C91" i="51"/>
  <c r="C90" i="51"/>
  <c r="C89" i="51"/>
  <c r="C88" i="51"/>
  <c r="C87" i="51"/>
  <c r="C86" i="51"/>
  <c r="C85" i="51"/>
  <c r="C84" i="51"/>
  <c r="C83" i="51"/>
  <c r="C82" i="51"/>
  <c r="C81" i="51"/>
  <c r="C80" i="51"/>
  <c r="C79" i="51"/>
  <c r="C78" i="51"/>
  <c r="C77" i="51"/>
  <c r="C76" i="51"/>
  <c r="C75" i="51"/>
  <c r="C74" i="51"/>
  <c r="C73" i="51"/>
  <c r="C72" i="51"/>
  <c r="C71" i="51"/>
  <c r="C70" i="51"/>
  <c r="C69" i="51"/>
  <c r="C68" i="51"/>
  <c r="C67" i="51"/>
  <c r="C66" i="51"/>
  <c r="C65" i="51"/>
  <c r="C64" i="51"/>
  <c r="C63" i="51"/>
  <c r="C62" i="51"/>
  <c r="C60" i="51"/>
  <c r="C59" i="51"/>
  <c r="C58" i="51"/>
  <c r="C57" i="51"/>
  <c r="C56" i="51"/>
  <c r="C55" i="51"/>
  <c r="C54" i="51"/>
  <c r="C53" i="51"/>
  <c r="C52" i="51"/>
  <c r="C51" i="51"/>
  <c r="C50" i="51"/>
  <c r="C49" i="51"/>
  <c r="C48" i="51"/>
  <c r="C47" i="51"/>
  <c r="C46" i="51"/>
  <c r="C45" i="51"/>
  <c r="C44" i="51"/>
  <c r="C43" i="51"/>
  <c r="C42" i="51"/>
  <c r="C41" i="51"/>
  <c r="C40" i="51"/>
  <c r="C39" i="51"/>
  <c r="C38" i="51"/>
  <c r="C37" i="51"/>
  <c r="C36" i="51"/>
  <c r="C35" i="51"/>
  <c r="C33" i="51"/>
  <c r="C32" i="51"/>
  <c r="C31" i="51"/>
  <c r="C30" i="51"/>
  <c r="C29" i="51"/>
  <c r="C28" i="51"/>
  <c r="C27" i="51"/>
  <c r="C26" i="51"/>
  <c r="C25" i="51"/>
  <c r="C24" i="51"/>
  <c r="C23" i="51"/>
  <c r="C22" i="51"/>
  <c r="C21" i="51"/>
  <c r="C20" i="51"/>
  <c r="C19" i="51"/>
  <c r="C18" i="51"/>
  <c r="C17" i="51"/>
  <c r="C16" i="51"/>
  <c r="C15" i="51"/>
  <c r="C14" i="51"/>
  <c r="C12" i="51"/>
  <c r="C11" i="51"/>
  <c r="C10" i="51"/>
  <c r="C9" i="51"/>
  <c r="C8" i="51"/>
  <c r="C7" i="51"/>
  <c r="C6" i="51"/>
  <c r="C5" i="51"/>
  <c r="C4" i="51"/>
  <c r="C3" i="51"/>
  <c r="C2" i="51"/>
  <c r="C6" i="21"/>
  <c r="C5" i="21"/>
  <c r="C4" i="21"/>
  <c r="C3" i="21"/>
  <c r="C2" i="21"/>
  <c r="C98" i="21"/>
  <c r="C97" i="21"/>
  <c r="C96" i="21"/>
  <c r="C95" i="21"/>
  <c r="C93" i="21"/>
  <c r="C92" i="21"/>
  <c r="C91" i="2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C60" i="21"/>
  <c r="C59" i="21"/>
  <c r="C58" i="21"/>
  <c r="C57" i="21"/>
  <c r="C56" i="21"/>
  <c r="C55" i="21"/>
  <c r="C54" i="21"/>
  <c r="C53" i="21"/>
  <c r="C52" i="21"/>
  <c r="C51" i="21"/>
  <c r="C50" i="21"/>
  <c r="C49" i="21"/>
  <c r="C48" i="21"/>
  <c r="C47" i="21"/>
  <c r="C46" i="21"/>
  <c r="C45" i="21"/>
  <c r="C44" i="21"/>
  <c r="C43" i="21"/>
  <c r="C42" i="21"/>
  <c r="C41" i="21"/>
  <c r="C40" i="21"/>
  <c r="C39" i="21"/>
  <c r="C38" i="21"/>
  <c r="C37" i="21"/>
  <c r="C36" i="21"/>
  <c r="C35" i="21"/>
  <c r="C33" i="21"/>
  <c r="C32" i="21"/>
  <c r="C31" i="21"/>
  <c r="C30" i="21"/>
  <c r="C29" i="21"/>
  <c r="C28" i="21"/>
  <c r="C27" i="21"/>
  <c r="C26" i="21"/>
  <c r="C25" i="21"/>
  <c r="C24" i="21"/>
  <c r="C23" i="21"/>
  <c r="C22" i="21"/>
  <c r="C21" i="21"/>
  <c r="C20" i="21"/>
  <c r="C19" i="21"/>
  <c r="C18" i="21"/>
  <c r="C17" i="21"/>
  <c r="C16" i="21"/>
  <c r="C15" i="21"/>
  <c r="C14" i="21"/>
  <c r="C12" i="21"/>
  <c r="C11" i="21"/>
  <c r="C10" i="21"/>
  <c r="C9" i="21"/>
  <c r="C8" i="21"/>
  <c r="C7" i="21"/>
  <c r="J2" i="58"/>
  <c r="I2" i="58"/>
  <c r="J2" i="57"/>
  <c r="I2" i="57"/>
  <c r="J2" i="56"/>
  <c r="I2" i="56"/>
  <c r="J2" i="55"/>
  <c r="I2" i="55"/>
  <c r="J2" i="54"/>
  <c r="I2" i="54"/>
  <c r="J2" i="53"/>
  <c r="I2" i="53"/>
  <c r="J2" i="52"/>
  <c r="I2" i="52"/>
  <c r="J2" i="51"/>
  <c r="I2" i="51"/>
</calcChain>
</file>

<file path=xl/sharedStrings.xml><?xml version="1.0" encoding="utf-8"?>
<sst xmlns="http://schemas.openxmlformats.org/spreadsheetml/2006/main" count="2304" uniqueCount="133">
  <si>
    <t>AS#</t>
  </si>
  <si>
    <t>WELL</t>
  </si>
  <si>
    <t>UWSIF ID</t>
  </si>
  <si>
    <t>SAMPLE ID</t>
  </si>
  <si>
    <t>WEIGHT</t>
  </si>
  <si>
    <t>TRAY #</t>
  </si>
  <si>
    <t>PI</t>
  </si>
  <si>
    <t>ROUTING SHEET #</t>
  </si>
  <si>
    <t>A1</t>
  </si>
  <si>
    <t>A2</t>
  </si>
  <si>
    <t>A3</t>
  </si>
  <si>
    <t>A4</t>
  </si>
  <si>
    <t>A5</t>
  </si>
  <si>
    <t>A6</t>
  </si>
  <si>
    <t>A7</t>
  </si>
  <si>
    <t>A8</t>
  </si>
  <si>
    <t>A9</t>
  </si>
  <si>
    <t>A10</t>
  </si>
  <si>
    <t>A11</t>
  </si>
  <si>
    <t>A12</t>
  </si>
  <si>
    <t>B1</t>
  </si>
  <si>
    <t>B2</t>
  </si>
  <si>
    <t>B3</t>
  </si>
  <si>
    <t>B4</t>
  </si>
  <si>
    <t>B5</t>
  </si>
  <si>
    <t>B6</t>
  </si>
  <si>
    <t>B7</t>
  </si>
  <si>
    <t>B8</t>
  </si>
  <si>
    <t>B9</t>
  </si>
  <si>
    <t>B10</t>
  </si>
  <si>
    <t>B11</t>
  </si>
  <si>
    <t>B12</t>
  </si>
  <si>
    <t>C1</t>
  </si>
  <si>
    <t>C2</t>
  </si>
  <si>
    <t>C3</t>
  </si>
  <si>
    <t>C4</t>
  </si>
  <si>
    <t>C5</t>
  </si>
  <si>
    <t>C6</t>
  </si>
  <si>
    <t>C7</t>
  </si>
  <si>
    <t>C8</t>
  </si>
  <si>
    <t>C9</t>
  </si>
  <si>
    <t>C10</t>
  </si>
  <si>
    <t>C11</t>
  </si>
  <si>
    <t>C12</t>
  </si>
  <si>
    <t>D1</t>
  </si>
  <si>
    <t>D2</t>
  </si>
  <si>
    <t>D3</t>
  </si>
  <si>
    <t>D4</t>
  </si>
  <si>
    <t>D5</t>
  </si>
  <si>
    <t>D6</t>
  </si>
  <si>
    <t>D7</t>
  </si>
  <si>
    <t>D8</t>
  </si>
  <si>
    <t>D9</t>
  </si>
  <si>
    <t>D10</t>
  </si>
  <si>
    <t>D11</t>
  </si>
  <si>
    <t>D12</t>
  </si>
  <si>
    <t>E1</t>
  </si>
  <si>
    <t>E2</t>
  </si>
  <si>
    <t>E3</t>
  </si>
  <si>
    <t>E4</t>
  </si>
  <si>
    <t>E5</t>
  </si>
  <si>
    <t>E6</t>
  </si>
  <si>
    <t>E7</t>
  </si>
  <si>
    <t>E8</t>
  </si>
  <si>
    <t>E9</t>
  </si>
  <si>
    <t>E10</t>
  </si>
  <si>
    <t>E11</t>
  </si>
  <si>
    <t>E12</t>
  </si>
  <si>
    <t>F1</t>
  </si>
  <si>
    <t>F2</t>
  </si>
  <si>
    <t>F3</t>
  </si>
  <si>
    <t>F4</t>
  </si>
  <si>
    <t>F5</t>
  </si>
  <si>
    <t>F6</t>
  </si>
  <si>
    <t>F7</t>
  </si>
  <si>
    <t>F8</t>
  </si>
  <si>
    <t>F9</t>
  </si>
  <si>
    <t>F10</t>
  </si>
  <si>
    <t>F11</t>
  </si>
  <si>
    <t>F12</t>
  </si>
  <si>
    <t>G1</t>
  </si>
  <si>
    <t>G2</t>
  </si>
  <si>
    <t>G3</t>
  </si>
  <si>
    <t>G4</t>
  </si>
  <si>
    <t>G5</t>
  </si>
  <si>
    <t>G6</t>
  </si>
  <si>
    <t>G7</t>
  </si>
  <si>
    <t>G8</t>
  </si>
  <si>
    <t>G9</t>
  </si>
  <si>
    <t>G10</t>
  </si>
  <si>
    <t>G11</t>
  </si>
  <si>
    <t>G12</t>
  </si>
  <si>
    <t>H1</t>
  </si>
  <si>
    <t>H2</t>
  </si>
  <si>
    <t>H3</t>
  </si>
  <si>
    <t>H4</t>
  </si>
  <si>
    <t>H5</t>
  </si>
  <si>
    <t>H6</t>
  </si>
  <si>
    <t>H7</t>
  </si>
  <si>
    <t>H8</t>
  </si>
  <si>
    <t>H9</t>
  </si>
  <si>
    <t>H10</t>
  </si>
  <si>
    <t>H11</t>
  </si>
  <si>
    <t>H12</t>
  </si>
  <si>
    <t>100-CAROUSEL TEMPLATE*</t>
  </si>
  <si>
    <t>*Use 50 Carousel template if sample diameter</t>
  </si>
  <si>
    <t>is larger than 3.5mm</t>
  </si>
  <si>
    <t>User Comments:</t>
  </si>
  <si>
    <t>STDS</t>
  </si>
  <si>
    <t>01-UWSIF-Liver-</t>
  </si>
  <si>
    <t>02-UWSIF-Whole Blood-</t>
  </si>
  <si>
    <t xml:space="preserve">15-UWISF-Collagen- </t>
  </si>
  <si>
    <t>32-UWSIF-Keratin-</t>
  </si>
  <si>
    <t>312-UWSIF-Cellulose-</t>
  </si>
  <si>
    <t>315-UWSIF-Chitin-</t>
  </si>
  <si>
    <t>47-UWSIF-Alfalfa2-</t>
  </si>
  <si>
    <t xml:space="preserve">Grey fields are filled out by SIF Techs Only </t>
  </si>
  <si>
    <t>48-UWSIF-Glut 4-</t>
  </si>
  <si>
    <t>48-UWSIF-Glut-4-</t>
  </si>
  <si>
    <t>Identifier_3</t>
  </si>
  <si>
    <t>Preparation_notes</t>
  </si>
  <si>
    <t>conditioning</t>
  </si>
  <si>
    <t>Blue/green fields are filled out by User.</t>
  </si>
  <si>
    <t>drift+normalization</t>
  </si>
  <si>
    <t>linearity</t>
  </si>
  <si>
    <t>linearity+drift+normalization</t>
  </si>
  <si>
    <t>qaqc</t>
  </si>
  <si>
    <t>unknown</t>
  </si>
  <si>
    <t>39-UWSIF-Glut-2-</t>
  </si>
  <si>
    <t>48-UWSIF-Glut-4-2024-0056-1-7</t>
  </si>
  <si>
    <t>48-UWSIF-Glut 4-2024-0056_1-8</t>
  </si>
  <si>
    <t>46-UWSIF-Soil3-</t>
  </si>
  <si>
    <r>
      <t xml:space="preserve">Including replicates throughout the run is recommended to assess sample homogeneity. Users may decide how to use replicates. It is best to give the replicates the same Sample ID.  The suggested places for the replicates in the tray are indicated by the cells in a different shade labeled "optional replicate".  We do not charge for these replicates and they are not required.  </t>
    </r>
    <r>
      <rPr>
        <b/>
        <sz val="10"/>
        <rFont val="Arial"/>
        <family val="2"/>
      </rPr>
      <t>Please do not update any field in gray.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</si>
</sst>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0"/>
      <name val="Arial"/>
    </font>
    <font>
      <sz val="10"/>
      <name val="Arial"/>
      <family val="2"/>
    </font>
    <font>
      <b/>
      <sz val="10"/>
      <name val="Arial"/>
      <family val="2"/>
    </font>
    <font>
      <sz val="9"/>
      <name val="Arial"/>
      <family val="2"/>
    </font>
    <font>
      <b/>
      <sz val="11"/>
      <name val="Arial"/>
      <family val="2"/>
    </font>
    <font>
      <sz val="12"/>
      <color rgb="FF323338"/>
      <name val="Poppins"/>
    </font>
    <font>
      <sz val="8"/>
      <name val="Arial"/>
      <family val="2"/>
    </font>
    <font>
      <b/>
      <sz val="10"/>
      <color rgb="FFC00000"/>
      <name val="Arial"/>
      <family val="2"/>
    </font>
    <font>
      <b/>
      <sz val="10"/>
      <color rgb="FFFF0000"/>
      <name val="Arial"/>
      <family val="2"/>
    </font>
    <font>
      <b/>
      <sz val="11"/>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AFABAB"/>
        <bgColor rgb="FF969696"/>
      </patternFill>
    </fill>
    <fill>
      <patternFill patternType="solid">
        <fgColor theme="0" tint="-0.34998626667073579"/>
        <bgColor indexed="64"/>
      </patternFill>
    </fill>
    <fill>
      <patternFill patternType="solid">
        <fgColor rgb="FFABC8BE"/>
        <bgColor indexed="64"/>
      </patternFill>
    </fill>
    <fill>
      <patternFill patternType="solid">
        <fgColor rgb="FFCCDED8"/>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0" fontId="1" fillId="0" borderId="0"/>
    <xf numFmtId="0" fontId="1" fillId="0" borderId="0"/>
  </cellStyleXfs>
  <cellXfs count="54">
    <xf numFmtId="0" fontId="0" fillId="0" borderId="0" xfId="0"/>
    <xf numFmtId="0" fontId="1" fillId="2" borderId="1" xfId="1" applyFill="1" applyBorder="1" applyAlignment="1">
      <alignment vertical="center"/>
    </xf>
    <xf numFmtId="0" fontId="1" fillId="0" borderId="0" xfId="1" applyAlignment="1">
      <alignment vertical="center"/>
    </xf>
    <xf numFmtId="0" fontId="5" fillId="0" borderId="0" xfId="0" applyFont="1" applyAlignment="1">
      <alignment vertical="center"/>
    </xf>
    <xf numFmtId="0" fontId="1" fillId="4" borderId="3" xfId="1" applyFill="1" applyBorder="1" applyAlignment="1">
      <alignment vertical="center"/>
    </xf>
    <xf numFmtId="0" fontId="1" fillId="4" borderId="1" xfId="1" applyFill="1" applyBorder="1" applyAlignment="1">
      <alignment vertical="center"/>
    </xf>
    <xf numFmtId="164" fontId="1" fillId="3" borderId="3" xfId="1" applyNumberFormat="1" applyFill="1" applyBorder="1" applyAlignment="1">
      <alignment horizontal="right" vertical="center"/>
    </xf>
    <xf numFmtId="0" fontId="2" fillId="2" borderId="0" xfId="1" applyFont="1" applyFill="1" applyAlignment="1">
      <alignment vertical="center"/>
    </xf>
    <xf numFmtId="0" fontId="2" fillId="2" borderId="1" xfId="1" applyFont="1" applyFill="1" applyBorder="1" applyAlignment="1">
      <alignment vertical="center"/>
    </xf>
    <xf numFmtId="164" fontId="2" fillId="2" borderId="1" xfId="1" applyNumberFormat="1" applyFont="1" applyFill="1" applyBorder="1" applyAlignment="1">
      <alignment vertical="center"/>
    </xf>
    <xf numFmtId="0" fontId="2" fillId="2" borderId="2" xfId="1" applyFont="1" applyFill="1" applyBorder="1" applyAlignment="1">
      <alignment vertical="center"/>
    </xf>
    <xf numFmtId="0" fontId="1" fillId="4" borderId="1" xfId="1" applyFill="1" applyBorder="1" applyAlignment="1" applyProtection="1">
      <alignment vertical="center"/>
      <protection locked="0"/>
    </xf>
    <xf numFmtId="164" fontId="1" fillId="0" borderId="0" xfId="1" applyNumberFormat="1" applyAlignment="1">
      <alignment vertical="center"/>
    </xf>
    <xf numFmtId="164" fontId="4" fillId="4" borderId="5" xfId="1" applyNumberFormat="1" applyFont="1" applyFill="1" applyBorder="1" applyAlignment="1">
      <alignment vertical="center"/>
    </xf>
    <xf numFmtId="164" fontId="4" fillId="4" borderId="6" xfId="1" applyNumberFormat="1" applyFont="1" applyFill="1" applyBorder="1" applyAlignment="1">
      <alignment vertical="center"/>
    </xf>
    <xf numFmtId="0" fontId="1" fillId="4" borderId="0" xfId="1" applyFill="1" applyAlignment="1">
      <alignment vertical="center"/>
    </xf>
    <xf numFmtId="164" fontId="1" fillId="3" borderId="3" xfId="1" quotePrefix="1" applyNumberFormat="1" applyFill="1" applyBorder="1" applyAlignment="1">
      <alignment horizontal="right" vertical="center"/>
    </xf>
    <xf numFmtId="0" fontId="2" fillId="2" borderId="14" xfId="1" applyFont="1" applyFill="1" applyBorder="1" applyAlignment="1">
      <alignment vertical="center"/>
    </xf>
    <xf numFmtId="0" fontId="1" fillId="4" borderId="6" xfId="1" applyFill="1" applyBorder="1" applyAlignment="1">
      <alignment vertical="center"/>
    </xf>
    <xf numFmtId="49" fontId="1" fillId="4" borderId="1" xfId="1" applyNumberFormat="1" applyFill="1" applyBorder="1" applyAlignment="1">
      <alignment vertical="center"/>
    </xf>
    <xf numFmtId="0" fontId="3" fillId="5" borderId="1" xfId="1" applyFont="1" applyFill="1" applyBorder="1" applyAlignment="1" applyProtection="1">
      <alignment vertical="center"/>
      <protection locked="0"/>
    </xf>
    <xf numFmtId="0" fontId="7" fillId="6" borderId="5" xfId="1" applyFont="1" applyFill="1" applyBorder="1" applyAlignment="1">
      <alignment vertical="center"/>
    </xf>
    <xf numFmtId="0" fontId="8" fillId="6" borderId="6" xfId="1" applyFont="1" applyFill="1" applyBorder="1" applyAlignment="1">
      <alignment vertical="center"/>
    </xf>
    <xf numFmtId="164" fontId="7" fillId="4" borderId="5" xfId="1" applyNumberFormat="1" applyFont="1" applyFill="1" applyBorder="1" applyAlignment="1">
      <alignment vertical="center"/>
    </xf>
    <xf numFmtId="164" fontId="9" fillId="4" borderId="6" xfId="1" applyNumberFormat="1" applyFont="1" applyFill="1" applyBorder="1" applyAlignment="1">
      <alignment vertical="center"/>
    </xf>
    <xf numFmtId="0" fontId="2" fillId="6" borderId="5" xfId="1" applyFont="1" applyFill="1" applyBorder="1" applyAlignment="1">
      <alignment vertical="center"/>
    </xf>
    <xf numFmtId="0" fontId="2" fillId="6" borderId="6" xfId="1" applyFont="1" applyFill="1" applyBorder="1" applyAlignment="1">
      <alignment vertical="center"/>
    </xf>
    <xf numFmtId="0" fontId="2" fillId="6" borderId="9" xfId="1" applyFont="1" applyFill="1" applyBorder="1" applyAlignment="1">
      <alignment vertical="center"/>
    </xf>
    <xf numFmtId="0" fontId="2" fillId="6" borderId="8" xfId="1" applyFont="1" applyFill="1" applyBorder="1" applyAlignment="1">
      <alignment vertical="center"/>
    </xf>
    <xf numFmtId="0" fontId="2" fillId="6" borderId="5" xfId="1" applyFont="1" applyFill="1" applyBorder="1" applyAlignment="1" applyProtection="1">
      <alignment vertical="center"/>
      <protection locked="0"/>
    </xf>
    <xf numFmtId="0" fontId="1" fillId="6" borderId="6" xfId="1" applyFill="1" applyBorder="1" applyAlignment="1" applyProtection="1">
      <alignment vertical="center"/>
      <protection locked="0"/>
    </xf>
    <xf numFmtId="0" fontId="1" fillId="6" borderId="9" xfId="1" applyFill="1" applyBorder="1" applyAlignment="1" applyProtection="1">
      <alignment vertical="center"/>
      <protection locked="0"/>
    </xf>
    <xf numFmtId="0" fontId="1" fillId="6" borderId="10" xfId="1" applyFill="1" applyBorder="1" applyAlignment="1" applyProtection="1">
      <alignment vertical="center"/>
      <protection locked="0"/>
    </xf>
    <xf numFmtId="0" fontId="1" fillId="6" borderId="7" xfId="1" applyFill="1" applyBorder="1" applyAlignment="1" applyProtection="1">
      <alignment vertical="center"/>
      <protection locked="0"/>
    </xf>
    <xf numFmtId="0" fontId="1" fillId="6" borderId="8" xfId="1" applyFill="1" applyBorder="1" applyAlignment="1" applyProtection="1">
      <alignment vertical="center"/>
      <protection locked="0"/>
    </xf>
    <xf numFmtId="0" fontId="1" fillId="0" borderId="15" xfId="1" applyBorder="1" applyAlignment="1">
      <alignment vertical="center"/>
    </xf>
    <xf numFmtId="0" fontId="1" fillId="0" borderId="16" xfId="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 fillId="0" borderId="19" xfId="1" applyBorder="1" applyAlignment="1">
      <alignment vertical="center"/>
    </xf>
    <xf numFmtId="0" fontId="1" fillId="0" borderId="17" xfId="0" quotePrefix="1" applyFont="1" applyBorder="1" applyAlignment="1">
      <alignment vertical="center"/>
    </xf>
    <xf numFmtId="0" fontId="1" fillId="0" borderId="20" xfId="1" applyBorder="1" applyAlignment="1">
      <alignment vertical="center"/>
    </xf>
    <xf numFmtId="0" fontId="0" fillId="0" borderId="21" xfId="0" applyBorder="1"/>
    <xf numFmtId="0" fontId="1" fillId="4" borderId="4" xfId="1" applyFill="1" applyBorder="1" applyAlignment="1">
      <alignment vertical="center"/>
    </xf>
    <xf numFmtId="0" fontId="3" fillId="6" borderId="1" xfId="1" applyFont="1" applyFill="1" applyBorder="1" applyAlignment="1" applyProtection="1">
      <alignment vertical="center"/>
      <protection locked="0"/>
    </xf>
    <xf numFmtId="0" fontId="3" fillId="6" borderId="0" xfId="1" applyFont="1" applyFill="1" applyAlignment="1" applyProtection="1">
      <alignment vertical="center"/>
      <protection locked="0"/>
    </xf>
    <xf numFmtId="0" fontId="1" fillId="4" borderId="9" xfId="1" applyFill="1" applyBorder="1" applyAlignment="1">
      <alignment vertical="center"/>
    </xf>
    <xf numFmtId="0" fontId="1" fillId="0" borderId="0" xfId="1"/>
    <xf numFmtId="0" fontId="1" fillId="5" borderId="12" xfId="1" applyFill="1" applyBorder="1" applyAlignment="1" applyProtection="1">
      <alignment vertical="center" wrapText="1"/>
      <protection locked="0"/>
    </xf>
    <xf numFmtId="0" fontId="1" fillId="5" borderId="13" xfId="1" applyFill="1" applyBorder="1" applyAlignment="1" applyProtection="1">
      <alignment vertical="center" wrapText="1"/>
      <protection locked="0"/>
    </xf>
    <xf numFmtId="0" fontId="1" fillId="5" borderId="11" xfId="1" applyFill="1" applyBorder="1" applyAlignment="1" applyProtection="1">
      <alignment horizontal="center" vertical="center" wrapText="1"/>
      <protection locked="0"/>
    </xf>
    <xf numFmtId="0" fontId="1" fillId="5" borderId="22" xfId="1" applyFill="1" applyBorder="1" applyAlignment="1" applyProtection="1">
      <alignment horizontal="center" vertical="center" wrapText="1"/>
      <protection locked="0"/>
    </xf>
    <xf numFmtId="0" fontId="1" fillId="5" borderId="23" xfId="1" applyFill="1" applyBorder="1" applyAlignment="1" applyProtection="1">
      <alignment horizontal="center" vertical="center" wrapText="1"/>
      <protection locked="0"/>
    </xf>
    <xf numFmtId="0" fontId="1" fillId="5" borderId="24" xfId="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FFFF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47AB2D28-EFFB-4CAA-91F0-D384F62670CB}"/>
            </a:ext>
          </a:extLst>
        </xdr:cNvPr>
        <xdr:cNvSpPr txBox="1"/>
      </xdr:nvSpPr>
      <xdr:spPr>
        <a:xfrm>
          <a:off x="1" y="2114549"/>
          <a:ext cx="8629650" cy="5438775"/>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a:t>
          </a:r>
          <a:r>
            <a:rPr lang="el-GR" sz="1400" b="1" baseline="0"/>
            <a:t>δ</a:t>
          </a:r>
          <a:r>
            <a:rPr lang="en-US" sz="1400" b="1" baseline="30000"/>
            <a:t>13</a:t>
          </a:r>
          <a:r>
            <a:rPr lang="en-US" sz="1400" b="1" baseline="0"/>
            <a:t>C &amp; </a:t>
          </a:r>
          <a:r>
            <a:rPr lang="el-GR" sz="1400" b="1" baseline="0"/>
            <a:t>δ</a:t>
          </a:r>
          <a:r>
            <a:rPr lang="en-US" sz="1400" b="1" baseline="30000"/>
            <a:t>15</a:t>
          </a:r>
          <a:r>
            <a:rPr lang="en-US" sz="1400" b="1" baseline="0"/>
            <a:t>N analysis.</a:t>
          </a: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0" baseline="0"/>
            <a:t>-Sample ID's must be unique.  Do not use duplicate names.  Maximum of 20 characters.</a:t>
          </a:r>
        </a:p>
        <a:p>
          <a:r>
            <a:rPr lang="en-US" sz="1400" b="0" baseline="0"/>
            <a:t>-Sample names should not include commas, apostrophes, quotation marks, back slash, or forward slash.</a:t>
          </a:r>
          <a:endParaRPr lang="en-US" sz="1400" b="0"/>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low to high 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samples</a:t>
          </a:r>
          <a:r>
            <a:rPr lang="en-US" sz="1400" b="0" baseline="0"/>
            <a:t> that fit into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the UWSIF ID has the suffix "r" after the ID.  We do not charge for these replicates and they are not required.  Please do not update any field in gray.</a:t>
          </a:r>
          <a:endParaRPr lang="en-US" sz="1400">
            <a:effectLst/>
          </a:endParaRPr>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189E9D9B-7BDC-41D7-85B5-7C812B7F974A}"/>
            </a:ext>
          </a:extLst>
        </xdr:cNvPr>
        <xdr:cNvGrpSpPr/>
      </xdr:nvGrpSpPr>
      <xdr:grpSpPr>
        <a:xfrm>
          <a:off x="0" y="0"/>
          <a:ext cx="8852535" cy="2255519"/>
          <a:chOff x="9525" y="9525"/>
          <a:chExt cx="10874375" cy="2895600"/>
        </a:xfrm>
      </xdr:grpSpPr>
      <xdr:grpSp>
        <xdr:nvGrpSpPr>
          <xdr:cNvPr id="4" name="Group 3">
            <a:extLst>
              <a:ext uri="{FF2B5EF4-FFF2-40B4-BE49-F238E27FC236}">
                <a16:creationId xmlns:a16="http://schemas.microsoft.com/office/drawing/2014/main" id="{AD95CC97-1998-8C76-DF31-0E4DCE8DDE8F}"/>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BC46FB0C-0C41-76DD-7B7D-0DCC9DB5FF5D}"/>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52E00141-4058-A577-F931-DCDF1A541A6D}"/>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D7415CBF-34E3-F8B5-C00D-C6E89F0E5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752232" y="1731645"/>
              <a:ext cx="1468149"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24AD9699-E409-EB51-3135-737BB093F088}"/>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CE285213-C583-B432-D7C2-BC0591510000}"/>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80E1D0EB-1F99-D807-0659-AD94604633A5}"/>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A0EB3C3C-EFE0-0E58-BE8F-D07B4A40B73F}"/>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C43DA2C0-A353-C070-ADD6-22F41171D4D2}"/>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65F57560-164E-8D7E-3DDA-FE2490FD9837}"/>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312DEE31-E929-9B03-777A-CA4F2E43C5E4}"/>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9743D5A2-31DE-BA1C-4E22-12FBB826FE70}"/>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C88EAE4E-8991-B637-9710-D64DB4471920}"/>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76FC58C1-2886-B6FB-04D0-AD7337387466}"/>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oneCellAnchor>
    <xdr:from>
      <xdr:col>0</xdr:col>
      <xdr:colOff>0</xdr:colOff>
      <xdr:row>46</xdr:row>
      <xdr:rowOff>129121</xdr:rowOff>
    </xdr:from>
    <xdr:ext cx="8632179" cy="2566454"/>
    <xdr:pic>
      <xdr:nvPicPr>
        <xdr:cNvPr id="18" name="Picture 17" descr="tins properly and improperly packed">
          <a:extLst>
            <a:ext uri="{FF2B5EF4-FFF2-40B4-BE49-F238E27FC236}">
              <a16:creationId xmlns:a16="http://schemas.microsoft.com/office/drawing/2014/main" id="{E50540F7-10A9-4DCD-8118-90807ACF30D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577671"/>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795D8-B0D6-4B22-9D12-AACF29C518D8}">
  <dimension ref="A1"/>
  <sheetViews>
    <sheetView tabSelected="1" workbookViewId="0">
      <selection activeCell="Q14" sqref="Q14"/>
    </sheetView>
  </sheetViews>
  <sheetFormatPr defaultColWidth="9.109375" defaultRowHeight="13.2" x14ac:dyDescent="0.25"/>
  <cols>
    <col min="1" max="16384" width="9.109375" style="47"/>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5CCF5-0DF0-470E-8201-F16FA6D00A59}">
  <sheetPr>
    <pageSetUpPr fitToPage="1"/>
  </sheetPr>
  <dimension ref="A1:N100"/>
  <sheetViews>
    <sheetView zoomScaleNormal="100" workbookViewId="0">
      <pane ySplit="1" topLeftCell="A2" activePane="bottomLeft" state="frozen"/>
      <selection activeCell="I33" sqref="I33:J42"/>
      <selection pane="bottomLeft" activeCell="I33" sqref="I33:J42"/>
    </sheetView>
  </sheetViews>
  <sheetFormatPr defaultColWidth="9.109375" defaultRowHeight="12.9" customHeight="1" x14ac:dyDescent="0.25"/>
  <cols>
    <col min="1" max="1" width="4.44140625" style="2" customWidth="1"/>
    <col min="2" max="2" width="6.6640625" style="2" customWidth="1"/>
    <col min="3" max="3" width="21.5546875" style="12" customWidth="1"/>
    <col min="4" max="4" width="19.5546875" style="2" bestFit="1" customWidth="1"/>
    <col min="5" max="5" width="8.44140625" style="2" bestFit="1" customWidth="1"/>
    <col min="6" max="6" width="23.6640625" style="2" bestFit="1" customWidth="1"/>
    <col min="7" max="7" width="19.88671875" style="2" bestFit="1" customWidth="1"/>
    <col min="8" max="8" width="9.44140625" style="2" customWidth="1"/>
    <col min="9" max="9" width="20" style="2" customWidth="1"/>
    <col min="10" max="10" width="26.33203125" style="2" customWidth="1"/>
    <col min="11" max="11" width="25.88671875" style="2" customWidth="1"/>
    <col min="12" max="16384" width="9.109375" style="2"/>
  </cols>
  <sheetData>
    <row r="1" spans="1:10" ht="12.9" customHeight="1" x14ac:dyDescent="0.25">
      <c r="A1" s="7" t="s">
        <v>0</v>
      </c>
      <c r="B1" s="8" t="s">
        <v>1</v>
      </c>
      <c r="C1" s="9" t="s">
        <v>2</v>
      </c>
      <c r="D1" s="10" t="s">
        <v>3</v>
      </c>
      <c r="E1" s="8" t="s">
        <v>4</v>
      </c>
      <c r="F1" s="10" t="s">
        <v>119</v>
      </c>
      <c r="G1" s="17" t="s">
        <v>120</v>
      </c>
      <c r="H1" s="8" t="s">
        <v>5</v>
      </c>
      <c r="I1" s="8" t="s">
        <v>7</v>
      </c>
      <c r="J1" s="8" t="s">
        <v>6</v>
      </c>
    </row>
    <row r="2" spans="1:10" ht="12.9" customHeight="1" x14ac:dyDescent="0.25">
      <c r="A2" s="1">
        <v>1</v>
      </c>
      <c r="B2" s="1" t="s">
        <v>8</v>
      </c>
      <c r="C2" s="16" t="str">
        <f>CONCATENATE(D2&amp;I$2,"_",$H$2&amp;"-1")</f>
        <v>48-UWSIF-Glut-4-0_9-1</v>
      </c>
      <c r="D2" s="4" t="s">
        <v>118</v>
      </c>
      <c r="E2" s="5"/>
      <c r="F2" s="4" t="s">
        <v>121</v>
      </c>
      <c r="G2" s="4"/>
      <c r="H2" s="11">
        <v>9</v>
      </c>
      <c r="I2" s="19">
        <f>'Tray 1'!I2</f>
        <v>0</v>
      </c>
      <c r="J2" s="20">
        <f>'Tray 1'!J2</f>
        <v>0</v>
      </c>
    </row>
    <row r="3" spans="1:10" ht="12.9" customHeight="1" x14ac:dyDescent="0.25">
      <c r="A3" s="1">
        <v>2</v>
      </c>
      <c r="B3" s="1" t="s">
        <v>9</v>
      </c>
      <c r="C3" s="16" t="str">
        <f>CONCATENATE(D3&amp;I$2,"_",$H$2&amp;"-2")</f>
        <v>48-UWSIF-Glut-4-0_9-2</v>
      </c>
      <c r="D3" s="4" t="s">
        <v>118</v>
      </c>
      <c r="E3" s="5"/>
      <c r="F3" s="43" t="s">
        <v>125</v>
      </c>
      <c r="G3" s="4"/>
    </row>
    <row r="4" spans="1:10" ht="12.9" customHeight="1" x14ac:dyDescent="0.25">
      <c r="A4" s="1">
        <v>3</v>
      </c>
      <c r="B4" s="1" t="s">
        <v>10</v>
      </c>
      <c r="C4" s="16" t="str">
        <f>CONCATENATE(D4&amp;I$2,"_",$H$2&amp;"-3")</f>
        <v>48-UWSIF-Glut-4-0_9-3</v>
      </c>
      <c r="D4" s="4" t="s">
        <v>118</v>
      </c>
      <c r="E4" s="5"/>
      <c r="F4" s="43" t="s">
        <v>125</v>
      </c>
      <c r="G4" s="43"/>
      <c r="I4" s="13" t="s">
        <v>104</v>
      </c>
      <c r="J4" s="14"/>
    </row>
    <row r="5" spans="1:10" ht="12.9" customHeight="1" x14ac:dyDescent="0.25">
      <c r="A5" s="1">
        <v>4</v>
      </c>
      <c r="B5" s="1" t="s">
        <v>11</v>
      </c>
      <c r="C5" s="16" t="str">
        <f>CONCATENATE(D5&amp;I$2,"_",$H$2&amp;"-4")</f>
        <v>48-UWSIF-Glut-4-0_9-4</v>
      </c>
      <c r="D5" s="4" t="s">
        <v>118</v>
      </c>
      <c r="E5" s="5"/>
      <c r="F5" s="43" t="s">
        <v>125</v>
      </c>
      <c r="G5" s="43"/>
      <c r="I5" s="21" t="s">
        <v>122</v>
      </c>
      <c r="J5" s="22"/>
    </row>
    <row r="6" spans="1:10" ht="12.9" customHeight="1" x14ac:dyDescent="0.25">
      <c r="A6" s="1">
        <v>5</v>
      </c>
      <c r="B6" s="1" t="s">
        <v>12</v>
      </c>
      <c r="C6" s="16" t="str">
        <f>CONCATENATE(D6&amp;$I$2,"_",$H$2&amp;"-5")</f>
        <v>48-UWSIF-Glut-4-0_9-5</v>
      </c>
      <c r="D6" s="4" t="s">
        <v>118</v>
      </c>
      <c r="E6" s="5"/>
      <c r="F6" s="43" t="s">
        <v>125</v>
      </c>
      <c r="G6" s="43"/>
      <c r="I6" s="23" t="s">
        <v>116</v>
      </c>
      <c r="J6" s="24"/>
    </row>
    <row r="7" spans="1:10" ht="12.9" customHeight="1" x14ac:dyDescent="0.25">
      <c r="A7" s="1">
        <v>6</v>
      </c>
      <c r="B7" s="1" t="s">
        <v>13</v>
      </c>
      <c r="C7" s="16" t="str">
        <f>CONCATENATE(D7&amp;$I$2,"_",$H$2&amp;"-6")</f>
        <v>48-UWSIF-Glut-4-0_9-6</v>
      </c>
      <c r="D7" s="4" t="s">
        <v>118</v>
      </c>
      <c r="E7" s="5"/>
      <c r="F7" s="43" t="s">
        <v>125</v>
      </c>
      <c r="G7" s="43"/>
      <c r="I7" s="25" t="s">
        <v>105</v>
      </c>
      <c r="J7" s="26"/>
    </row>
    <row r="8" spans="1:10" ht="12.9" customHeight="1" x14ac:dyDescent="0.25">
      <c r="A8" s="1">
        <v>7</v>
      </c>
      <c r="B8" s="1" t="s">
        <v>14</v>
      </c>
      <c r="C8" s="16" t="str">
        <f>CONCATENATE(D8&amp;$I$2,"-",$H$2&amp;"-7")</f>
        <v>48-UWSIF-Glut-4-0-9-7</v>
      </c>
      <c r="D8" s="4" t="s">
        <v>118</v>
      </c>
      <c r="E8" s="5"/>
      <c r="F8" s="43" t="s">
        <v>125</v>
      </c>
      <c r="G8" s="43"/>
      <c r="I8" s="27" t="s">
        <v>106</v>
      </c>
      <c r="J8" s="28"/>
    </row>
    <row r="9" spans="1:10" ht="12.9" customHeight="1" x14ac:dyDescent="0.25">
      <c r="A9" s="1">
        <v>8</v>
      </c>
      <c r="B9" s="1" t="s">
        <v>15</v>
      </c>
      <c r="C9" s="16" t="str">
        <f>CONCATENATE(D9&amp;I$2,"_",$H$2&amp;"-1")</f>
        <v>47-UWSIF-Alfalfa2-0_9-1</v>
      </c>
      <c r="D9" s="4" t="s">
        <v>115</v>
      </c>
      <c r="E9" s="5"/>
      <c r="F9" s="43" t="s">
        <v>126</v>
      </c>
      <c r="G9" s="43"/>
      <c r="I9" s="29" t="s">
        <v>107</v>
      </c>
      <c r="J9" s="30"/>
    </row>
    <row r="10" spans="1:10" ht="12.9" customHeight="1" x14ac:dyDescent="0.25">
      <c r="A10" s="1">
        <v>9</v>
      </c>
      <c r="B10" s="1" t="s">
        <v>16</v>
      </c>
      <c r="C10" s="16" t="str">
        <f>CONCATENATE(D10&amp;I$2,"_",$H$2&amp;"-2")</f>
        <v>47-UWSIF-Alfalfa2-0_9-2</v>
      </c>
      <c r="D10" s="4" t="s">
        <v>115</v>
      </c>
      <c r="E10" s="5"/>
      <c r="F10" s="43" t="s">
        <v>126</v>
      </c>
      <c r="G10" s="43"/>
      <c r="I10" s="31"/>
      <c r="J10" s="32"/>
    </row>
    <row r="11" spans="1:10" ht="12.9" customHeight="1" x14ac:dyDescent="0.25">
      <c r="A11" s="1">
        <v>10</v>
      </c>
      <c r="B11" s="1" t="s">
        <v>17</v>
      </c>
      <c r="C11" s="6" t="str">
        <f>CONCATENATE($I$2,"_", $H$2, "-"&amp;((ROW()-10+624)))</f>
        <v>0_9-625</v>
      </c>
      <c r="D11" s="44"/>
      <c r="E11" s="44"/>
      <c r="F11" s="43" t="s">
        <v>127</v>
      </c>
      <c r="G11" s="43"/>
      <c r="I11" s="31"/>
      <c r="J11" s="32"/>
    </row>
    <row r="12" spans="1:10" ht="12.9" customHeight="1" x14ac:dyDescent="0.25">
      <c r="A12" s="1">
        <v>11</v>
      </c>
      <c r="B12" s="1" t="s">
        <v>18</v>
      </c>
      <c r="C12" s="6" t="str">
        <f>CONCATENATE($I$2,"_", $H$2, "-"&amp;((ROW()-10+624)))</f>
        <v>0_9-626</v>
      </c>
      <c r="D12" s="44"/>
      <c r="E12" s="44"/>
      <c r="F12" s="43" t="s">
        <v>127</v>
      </c>
      <c r="G12" s="43"/>
      <c r="I12" s="31"/>
      <c r="J12" s="32"/>
    </row>
    <row r="13" spans="1:10" ht="12.9" customHeight="1" x14ac:dyDescent="0.25">
      <c r="A13" s="1">
        <v>12</v>
      </c>
      <c r="B13" s="1" t="s">
        <v>19</v>
      </c>
      <c r="C13" s="6" t="str">
        <f>CONCATENATE($I$2,"_", $H$2, "-"&amp;((ROW()-10+624)))</f>
        <v>0_9-627</v>
      </c>
      <c r="D13" s="44"/>
      <c r="E13" s="44"/>
      <c r="F13" s="43" t="s">
        <v>127</v>
      </c>
      <c r="G13" s="43"/>
      <c r="I13" s="31"/>
      <c r="J13" s="32"/>
    </row>
    <row r="14" spans="1:10" ht="12.9" customHeight="1" x14ac:dyDescent="0.25">
      <c r="A14" s="1">
        <v>13</v>
      </c>
      <c r="B14" s="1" t="s">
        <v>20</v>
      </c>
      <c r="C14" s="6" t="str">
        <f>CONCATENATE($I$2,"_", $H$2, "-"&amp;((ROW()-10+624)))</f>
        <v>0_9-628</v>
      </c>
      <c r="D14" s="44"/>
      <c r="E14" s="44"/>
      <c r="F14" s="43" t="s">
        <v>127</v>
      </c>
      <c r="G14" s="43"/>
      <c r="I14" s="31"/>
      <c r="J14" s="32"/>
    </row>
    <row r="15" spans="1:10" ht="12.9" customHeight="1" x14ac:dyDescent="0.25">
      <c r="A15" s="1">
        <v>14</v>
      </c>
      <c r="B15" s="1" t="s">
        <v>21</v>
      </c>
      <c r="C15" s="6" t="str">
        <f>CONCATENATE($I$2,"_", $H$2, "-"&amp;((ROW()-10+624)))</f>
        <v>0_9-629</v>
      </c>
      <c r="D15" s="44"/>
      <c r="E15" s="44"/>
      <c r="F15" s="43" t="s">
        <v>127</v>
      </c>
      <c r="G15" s="43"/>
      <c r="I15" s="31"/>
      <c r="J15" s="32"/>
    </row>
    <row r="16" spans="1:10" ht="12.9" customHeight="1" x14ac:dyDescent="0.25">
      <c r="A16" s="1">
        <v>15</v>
      </c>
      <c r="B16" s="1" t="s">
        <v>22</v>
      </c>
      <c r="C16" s="6" t="str">
        <f>CONCATENATE($I$2,"_", $H$2, "-"&amp;((ROW()-10+624)))</f>
        <v>0_9-630</v>
      </c>
      <c r="D16" s="44"/>
      <c r="E16" s="44"/>
      <c r="F16" s="43" t="s">
        <v>127</v>
      </c>
      <c r="G16" s="43"/>
      <c r="I16" s="33"/>
      <c r="J16" s="34"/>
    </row>
    <row r="17" spans="1:14" ht="12.9" customHeight="1" x14ac:dyDescent="0.25">
      <c r="A17" s="1">
        <v>16</v>
      </c>
      <c r="B17" s="1" t="s">
        <v>23</v>
      </c>
      <c r="C17" s="6" t="str">
        <f>CONCATENATE($I$2,"_", $H$2, "-"&amp;((ROW()-10+624)))</f>
        <v>0_9-631</v>
      </c>
      <c r="D17" s="44"/>
      <c r="E17" s="44"/>
      <c r="F17" s="43" t="s">
        <v>127</v>
      </c>
      <c r="G17" s="43"/>
    </row>
    <row r="18" spans="1:14" ht="12.9" customHeight="1" x14ac:dyDescent="0.25">
      <c r="A18" s="1">
        <v>17</v>
      </c>
      <c r="B18" s="1" t="s">
        <v>24</v>
      </c>
      <c r="C18" s="6" t="str">
        <f>CONCATENATE($I$2,"_", $H$2, "-"&amp;((ROW()-10+624)))</f>
        <v>0_9-632</v>
      </c>
      <c r="D18" s="44"/>
      <c r="E18" s="44"/>
      <c r="F18" s="43" t="s">
        <v>127</v>
      </c>
      <c r="G18" s="43"/>
    </row>
    <row r="19" spans="1:14" ht="12.9" customHeight="1" thickBot="1" x14ac:dyDescent="0.3">
      <c r="A19" s="1">
        <v>18</v>
      </c>
      <c r="B19" s="1" t="s">
        <v>25</v>
      </c>
      <c r="C19" s="6" t="str">
        <f>CONCATENATE($I$2,"_", $H$2, "-"&amp;((ROW()-10+624)))</f>
        <v>0_9-633</v>
      </c>
      <c r="D19" s="44"/>
      <c r="E19" s="44"/>
      <c r="F19" s="43" t="s">
        <v>127</v>
      </c>
      <c r="G19" s="43"/>
    </row>
    <row r="20" spans="1:14" ht="12.9" customHeight="1" thickBot="1" x14ac:dyDescent="0.3">
      <c r="A20" s="1">
        <v>19</v>
      </c>
      <c r="B20" s="1" t="s">
        <v>26</v>
      </c>
      <c r="C20" s="6" t="str">
        <f>CONCATENATE($I$2,"_", $H$2, "-"&amp;((ROW()-10+624)))</f>
        <v>0_9-634</v>
      </c>
      <c r="D20" s="44"/>
      <c r="E20" s="44"/>
      <c r="F20" s="43" t="s">
        <v>127</v>
      </c>
      <c r="G20" s="43"/>
      <c r="I20" s="35" t="s">
        <v>108</v>
      </c>
      <c r="J20" s="36" t="s">
        <v>119</v>
      </c>
    </row>
    <row r="21" spans="1:14" ht="12.75" customHeight="1" x14ac:dyDescent="0.25">
      <c r="A21" s="1">
        <v>20</v>
      </c>
      <c r="B21" s="1" t="s">
        <v>27</v>
      </c>
      <c r="C21" s="6" t="str">
        <f>CONCATENATE($I$2,"_", $H$2, "-"&amp;((ROW()-10+624)))</f>
        <v>0_9-635</v>
      </c>
      <c r="D21" s="44"/>
      <c r="E21" s="44"/>
      <c r="F21" s="43" t="s">
        <v>127</v>
      </c>
      <c r="G21" s="43"/>
      <c r="I21" s="37" t="s">
        <v>109</v>
      </c>
      <c r="J21" s="38" t="s">
        <v>121</v>
      </c>
    </row>
    <row r="22" spans="1:14" ht="12.75" customHeight="1" x14ac:dyDescent="0.25">
      <c r="A22" s="1">
        <v>21</v>
      </c>
      <c r="B22" s="1" t="s">
        <v>28</v>
      </c>
      <c r="C22" s="6" t="str">
        <f>CONCATENATE($I$2,"_", $H$2, "-"&amp;((ROW()-10+624)))</f>
        <v>0_9-636</v>
      </c>
      <c r="D22" s="44"/>
      <c r="E22" s="44"/>
      <c r="F22" s="43" t="s">
        <v>127</v>
      </c>
      <c r="G22" s="43"/>
      <c r="I22" s="37" t="s">
        <v>110</v>
      </c>
      <c r="J22" s="39" t="s">
        <v>123</v>
      </c>
    </row>
    <row r="23" spans="1:14" ht="12.75" customHeight="1" x14ac:dyDescent="0.25">
      <c r="A23" s="1">
        <v>22</v>
      </c>
      <c r="B23" s="1" t="s">
        <v>29</v>
      </c>
      <c r="C23" s="6" t="str">
        <f>CONCATENATE($I$2,"_", $H$2, "-"&amp;((ROW()-10+624)))</f>
        <v>0_9-637</v>
      </c>
      <c r="D23" s="44"/>
      <c r="E23" s="44"/>
      <c r="F23" s="43" t="s">
        <v>127</v>
      </c>
      <c r="G23" s="43"/>
      <c r="I23" s="37" t="s">
        <v>115</v>
      </c>
      <c r="J23" s="39" t="s">
        <v>124</v>
      </c>
    </row>
    <row r="24" spans="1:14" ht="12.75" customHeight="1" x14ac:dyDescent="0.25">
      <c r="A24" s="1">
        <v>23</v>
      </c>
      <c r="B24" s="1" t="s">
        <v>30</v>
      </c>
      <c r="C24" s="6" t="str">
        <f>CONCATENATE($I$2,"_", $H$2, "-"&amp;((ROW()-10+624)))</f>
        <v>0_9-638</v>
      </c>
      <c r="D24" s="44"/>
      <c r="E24" s="44"/>
      <c r="F24" s="43" t="s">
        <v>127</v>
      </c>
      <c r="G24" s="43"/>
      <c r="I24" s="37" t="s">
        <v>111</v>
      </c>
      <c r="J24" s="39" t="s">
        <v>125</v>
      </c>
    </row>
    <row r="25" spans="1:14" ht="12.75" customHeight="1" x14ac:dyDescent="0.25">
      <c r="A25" s="1">
        <v>24</v>
      </c>
      <c r="B25" s="1" t="s">
        <v>31</v>
      </c>
      <c r="C25" s="6" t="str">
        <f>CONCATENATE($I$2,"_", $H$2, "-"&amp;((ROW()-10+624)))</f>
        <v>0_9-639</v>
      </c>
      <c r="D25" s="44"/>
      <c r="E25" s="44"/>
      <c r="F25" s="43" t="s">
        <v>127</v>
      </c>
      <c r="G25" s="43"/>
      <c r="I25" s="37" t="s">
        <v>112</v>
      </c>
      <c r="J25" s="39" t="s">
        <v>126</v>
      </c>
    </row>
    <row r="26" spans="1:14" ht="12.75" customHeight="1" thickBot="1" x14ac:dyDescent="0.3">
      <c r="A26" s="1">
        <v>25</v>
      </c>
      <c r="B26" s="1" t="s">
        <v>32</v>
      </c>
      <c r="C26" s="6" t="str">
        <f>CONCATENATE($I$2,"_", $H$2, "-"&amp;((ROW()-10+624)))</f>
        <v>0_9-640</v>
      </c>
      <c r="D26" s="44"/>
      <c r="E26" s="44"/>
      <c r="F26" s="43" t="s">
        <v>127</v>
      </c>
      <c r="G26" s="43"/>
      <c r="I26" s="40" t="s">
        <v>131</v>
      </c>
      <c r="J26" s="41" t="s">
        <v>127</v>
      </c>
    </row>
    <row r="27" spans="1:14" ht="12.75" customHeight="1" x14ac:dyDescent="0.25">
      <c r="A27" s="1">
        <v>26</v>
      </c>
      <c r="B27" s="1" t="s">
        <v>33</v>
      </c>
      <c r="C27" s="6" t="str">
        <f>CONCATENATE($I$2,"_", $H$2, "-"&amp;((ROW()-10+624)))</f>
        <v>0_9-641</v>
      </c>
      <c r="D27" s="44"/>
      <c r="E27" s="44"/>
      <c r="F27" s="43" t="s">
        <v>127</v>
      </c>
      <c r="G27" s="43"/>
      <c r="I27" s="40" t="s">
        <v>113</v>
      </c>
    </row>
    <row r="28" spans="1:14" ht="12.75" customHeight="1" x14ac:dyDescent="0.25">
      <c r="A28" s="1">
        <v>27</v>
      </c>
      <c r="B28" s="1" t="s">
        <v>34</v>
      </c>
      <c r="C28" s="6" t="str">
        <f>CONCATENATE($I$2,"_", $H$2, "-"&amp;((ROW()-10+624)))</f>
        <v>0_9-642</v>
      </c>
      <c r="D28" s="44"/>
      <c r="E28" s="44"/>
      <c r="F28" s="43" t="s">
        <v>127</v>
      </c>
      <c r="G28" s="43"/>
      <c r="I28" s="40" t="s">
        <v>114</v>
      </c>
    </row>
    <row r="29" spans="1:14" ht="12.75" customHeight="1" x14ac:dyDescent="0.25">
      <c r="A29" s="1">
        <v>28</v>
      </c>
      <c r="B29" s="1" t="s">
        <v>35</v>
      </c>
      <c r="C29" s="6" t="str">
        <f>CONCATENATE($I$2,"_", $H$2, "-"&amp;((ROW()-10+624)))</f>
        <v>0_9-643</v>
      </c>
      <c r="D29" s="44"/>
      <c r="E29" s="44"/>
      <c r="F29" s="43" t="s">
        <v>127</v>
      </c>
      <c r="G29" s="43"/>
      <c r="I29" s="37" t="s">
        <v>128</v>
      </c>
    </row>
    <row r="30" spans="1:14" ht="12.75" customHeight="1" thickBot="1" x14ac:dyDescent="0.3">
      <c r="A30" s="1">
        <v>29</v>
      </c>
      <c r="B30" s="1" t="s">
        <v>36</v>
      </c>
      <c r="C30" s="6" t="str">
        <f>CONCATENATE($I$2,"_", $H$2, "-"&amp;((ROW()-10+624)))</f>
        <v>0_9-644</v>
      </c>
      <c r="D30" s="44"/>
      <c r="E30" s="44"/>
      <c r="F30" s="43" t="s">
        <v>127</v>
      </c>
      <c r="G30" s="43"/>
      <c r="I30" s="42" t="s">
        <v>118</v>
      </c>
    </row>
    <row r="31" spans="1:14" ht="12.75" customHeight="1" x14ac:dyDescent="0.25">
      <c r="A31" s="1">
        <v>30</v>
      </c>
      <c r="B31" s="1" t="s">
        <v>37</v>
      </c>
      <c r="C31" s="6" t="str">
        <f>CONCATENATE($I$2,"_", $H$2, "-"&amp;((ROW()-10+624)))</f>
        <v>0_9-645</v>
      </c>
      <c r="D31" s="44"/>
      <c r="E31" s="44"/>
      <c r="F31" s="43" t="s">
        <v>127</v>
      </c>
      <c r="G31" s="43"/>
    </row>
    <row r="32" spans="1:14" ht="12.75" customHeight="1" thickBot="1" x14ac:dyDescent="0.3">
      <c r="A32" s="1">
        <v>31</v>
      </c>
      <c r="B32" s="1" t="s">
        <v>38</v>
      </c>
      <c r="C32" s="6" t="str">
        <f>CONCATENATE($I$2,"_", $H$2, "-"&amp;((ROW()-10+624)))</f>
        <v>0_9-646</v>
      </c>
      <c r="D32" s="44"/>
      <c r="E32" s="44"/>
      <c r="F32" s="43" t="s">
        <v>127</v>
      </c>
      <c r="G32" s="43"/>
      <c r="K32" s="3"/>
      <c r="L32" s="3"/>
      <c r="M32" s="3"/>
      <c r="N32" s="3"/>
    </row>
    <row r="33" spans="1:14" ht="12.75" customHeight="1" x14ac:dyDescent="0.25">
      <c r="A33" s="1">
        <v>32</v>
      </c>
      <c r="B33" s="1" t="s">
        <v>39</v>
      </c>
      <c r="C33" s="6" t="str">
        <f>CONCATENATE($I$2,"_", $H$2, "-"&amp;((ROW()-10+624)))</f>
        <v>0_9-647</v>
      </c>
      <c r="D33" s="44"/>
      <c r="E33" s="44"/>
      <c r="F33" s="43" t="s">
        <v>127</v>
      </c>
      <c r="G33" s="43"/>
      <c r="I33" s="50" t="s">
        <v>132</v>
      </c>
      <c r="J33" s="51"/>
      <c r="K33" s="3"/>
      <c r="L33" s="3"/>
      <c r="M33" s="3"/>
      <c r="N33" s="3"/>
    </row>
    <row r="34" spans="1:14" ht="12.75" customHeight="1" x14ac:dyDescent="0.25">
      <c r="A34" s="1">
        <v>33</v>
      </c>
      <c r="B34" s="1" t="s">
        <v>40</v>
      </c>
      <c r="C34" s="6" t="str">
        <f>CONCATENATE($I$2,"_", $H$2, "-"&amp;((ROW()-10+624)))</f>
        <v>0_9-648</v>
      </c>
      <c r="D34" s="44"/>
      <c r="E34" s="44"/>
      <c r="F34" s="43" t="s">
        <v>127</v>
      </c>
      <c r="G34" s="43"/>
      <c r="I34" s="52"/>
      <c r="J34" s="53"/>
      <c r="K34" s="3"/>
      <c r="L34" s="3"/>
      <c r="M34" s="3"/>
      <c r="N34" s="3"/>
    </row>
    <row r="35" spans="1:14" ht="12.9" customHeight="1" x14ac:dyDescent="0.25">
      <c r="A35" s="1">
        <v>34</v>
      </c>
      <c r="B35" s="1" t="s">
        <v>41</v>
      </c>
      <c r="C35" s="6" t="str">
        <f>CONCATENATE($I$2,"_", $H$2, "-"&amp;((ROW()-10+624)))</f>
        <v>0_9-649</v>
      </c>
      <c r="D35" s="44"/>
      <c r="E35" s="44"/>
      <c r="F35" s="43" t="s">
        <v>127</v>
      </c>
      <c r="G35" s="43"/>
      <c r="I35" s="52"/>
      <c r="J35" s="53"/>
    </row>
    <row r="36" spans="1:14" ht="12.9" customHeight="1" x14ac:dyDescent="0.25">
      <c r="A36" s="1">
        <v>35</v>
      </c>
      <c r="B36" s="1" t="s">
        <v>42</v>
      </c>
      <c r="C36" s="6" t="str">
        <f>CONCATENATE($I$2,"_", $H$2, "-"&amp;((ROW()-10+624)))</f>
        <v>0_9-650</v>
      </c>
      <c r="D36" s="44"/>
      <c r="E36" s="44"/>
      <c r="F36" s="43" t="s">
        <v>127</v>
      </c>
      <c r="G36" s="43"/>
      <c r="I36" s="52"/>
      <c r="J36" s="53"/>
    </row>
    <row r="37" spans="1:14" ht="12.9" customHeight="1" x14ac:dyDescent="0.25">
      <c r="A37" s="1">
        <v>36</v>
      </c>
      <c r="B37" s="1" t="s">
        <v>43</v>
      </c>
      <c r="C37" s="16" t="str">
        <f>CONCATENATE(D37&amp;$I$2,"_",$H$2&amp;"-8")</f>
        <v>48-UWSIF-Glut-4-0_9-8</v>
      </c>
      <c r="D37" s="4" t="s">
        <v>118</v>
      </c>
      <c r="E37" s="5"/>
      <c r="F37" s="46" t="s">
        <v>123</v>
      </c>
      <c r="G37" s="43"/>
      <c r="I37" s="52"/>
      <c r="J37" s="53"/>
    </row>
    <row r="38" spans="1:14" ht="12.9" customHeight="1" x14ac:dyDescent="0.25">
      <c r="A38" s="1">
        <v>37</v>
      </c>
      <c r="B38" s="1" t="s">
        <v>44</v>
      </c>
      <c r="C38" s="16" t="str">
        <f>CONCATENATE(D38&amp;$I$2,"_",$H$2&amp;"-9")</f>
        <v>48-UWSIF-Glut-4-0_9-9</v>
      </c>
      <c r="D38" s="4" t="s">
        <v>118</v>
      </c>
      <c r="E38" s="5"/>
      <c r="F38" s="46" t="s">
        <v>123</v>
      </c>
      <c r="G38" s="46"/>
      <c r="I38" s="52"/>
      <c r="J38" s="53"/>
    </row>
    <row r="39" spans="1:14" ht="12.9" customHeight="1" x14ac:dyDescent="0.25">
      <c r="A39" s="1">
        <v>38</v>
      </c>
      <c r="B39" s="1" t="s">
        <v>45</v>
      </c>
      <c r="C39" s="16" t="str">
        <f>CONCATENATE(D39&amp;I$2,"_",$H$2&amp;"-3")</f>
        <v>47-UWSIF-Alfalfa2-0_9-3</v>
      </c>
      <c r="D39" s="4" t="s">
        <v>115</v>
      </c>
      <c r="E39" s="5"/>
      <c r="F39" s="46" t="s">
        <v>126</v>
      </c>
      <c r="G39" s="46"/>
      <c r="I39" s="52"/>
      <c r="J39" s="53"/>
    </row>
    <row r="40" spans="1:14" ht="12.9" customHeight="1" x14ac:dyDescent="0.25">
      <c r="A40" s="1">
        <v>39</v>
      </c>
      <c r="B40" s="1" t="s">
        <v>46</v>
      </c>
      <c r="C40" s="16" t="str">
        <f>CONCATENATE(D40&amp;I$2,"_",$H$2&amp;"-4")</f>
        <v>47-UWSIF-Alfalfa2-0_9-4</v>
      </c>
      <c r="D40" s="4" t="s">
        <v>115</v>
      </c>
      <c r="E40" s="5"/>
      <c r="F40" s="46" t="s">
        <v>126</v>
      </c>
      <c r="G40" s="46"/>
      <c r="I40" s="52"/>
      <c r="J40" s="53"/>
    </row>
    <row r="41" spans="1:14" ht="12.9" customHeight="1" x14ac:dyDescent="0.25">
      <c r="A41" s="1">
        <v>40</v>
      </c>
      <c r="B41" s="1" t="s">
        <v>47</v>
      </c>
      <c r="C41" s="6" t="str">
        <f>CONCATENATE($I$2,"_", $H$2, "-"&amp;((ROW()-14+624)))</f>
        <v>0_9-651</v>
      </c>
      <c r="D41" s="44"/>
      <c r="E41" s="44"/>
      <c r="F41" s="43" t="s">
        <v>127</v>
      </c>
      <c r="G41" s="46"/>
      <c r="I41" s="52"/>
      <c r="J41" s="53"/>
    </row>
    <row r="42" spans="1:14" ht="12.9" customHeight="1" x14ac:dyDescent="0.25">
      <c r="A42" s="1">
        <v>41</v>
      </c>
      <c r="B42" s="1" t="s">
        <v>48</v>
      </c>
      <c r="C42" s="6" t="str">
        <f>CONCATENATE($I$2,"_", $H$2, "-"&amp;((ROW()-14+624)))</f>
        <v>0_9-652</v>
      </c>
      <c r="D42" s="44"/>
      <c r="E42" s="44"/>
      <c r="F42" s="43" t="s">
        <v>127</v>
      </c>
      <c r="G42" s="43"/>
      <c r="I42" s="52"/>
      <c r="J42" s="53"/>
    </row>
    <row r="43" spans="1:14" ht="12.9" customHeight="1" thickBot="1" x14ac:dyDescent="0.3">
      <c r="A43" s="1">
        <v>42</v>
      </c>
      <c r="B43" s="1" t="s">
        <v>49</v>
      </c>
      <c r="C43" s="6" t="str">
        <f>CONCATENATE($I$2,"_", $H$2, "-"&amp;((ROW()-14+624)))</f>
        <v>0_9-653</v>
      </c>
      <c r="D43" s="44"/>
      <c r="E43" s="44"/>
      <c r="F43" s="43" t="s">
        <v>127</v>
      </c>
      <c r="G43" s="43"/>
      <c r="I43" s="48"/>
      <c r="J43" s="49"/>
    </row>
    <row r="44" spans="1:14" ht="12.9" customHeight="1" x14ac:dyDescent="0.25">
      <c r="A44" s="1">
        <v>43</v>
      </c>
      <c r="B44" s="1" t="s">
        <v>50</v>
      </c>
      <c r="C44" s="6" t="str">
        <f>CONCATENATE($I$2,"_", $H$2, "-"&amp;((ROW()-14+624)))</f>
        <v>0_9-654</v>
      </c>
      <c r="D44" s="44"/>
      <c r="E44" s="44"/>
      <c r="F44" s="43" t="s">
        <v>127</v>
      </c>
      <c r="G44" s="43"/>
    </row>
    <row r="45" spans="1:14" ht="12.9" customHeight="1" x14ac:dyDescent="0.25">
      <c r="A45" s="1">
        <v>44</v>
      </c>
      <c r="B45" s="1" t="s">
        <v>51</v>
      </c>
      <c r="C45" s="6" t="str">
        <f>CONCATENATE($I$2,"_", $H$2, "-"&amp;((ROW()-14+624)))</f>
        <v>0_9-655</v>
      </c>
      <c r="D45" s="44"/>
      <c r="E45" s="44"/>
      <c r="F45" s="43" t="s">
        <v>127</v>
      </c>
      <c r="G45" s="43"/>
    </row>
    <row r="46" spans="1:14" ht="12.9" customHeight="1" x14ac:dyDescent="0.25">
      <c r="A46" s="1">
        <v>45</v>
      </c>
      <c r="B46" s="1" t="s">
        <v>52</v>
      </c>
      <c r="C46" s="6" t="str">
        <f>CONCATENATE($I$2,"_", $H$2, "-"&amp;((ROW()-14+624)))</f>
        <v>0_9-656</v>
      </c>
      <c r="D46" s="44"/>
      <c r="E46" s="44"/>
      <c r="F46" s="43" t="s">
        <v>127</v>
      </c>
      <c r="G46" s="43"/>
    </row>
    <row r="47" spans="1:14" ht="12.9" customHeight="1" x14ac:dyDescent="0.25">
      <c r="A47" s="1">
        <v>46</v>
      </c>
      <c r="B47" s="1" t="s">
        <v>53</v>
      </c>
      <c r="C47" s="6" t="str">
        <f>CONCATENATE($I$2,"_", $H$2, "-"&amp;((ROW()-14+624)))</f>
        <v>0_9-657</v>
      </c>
      <c r="D47" s="44"/>
      <c r="E47" s="44"/>
      <c r="F47" s="43" t="s">
        <v>127</v>
      </c>
      <c r="G47" s="43"/>
    </row>
    <row r="48" spans="1:14" ht="12.9" customHeight="1" x14ac:dyDescent="0.25">
      <c r="A48" s="1">
        <v>47</v>
      </c>
      <c r="B48" s="1" t="s">
        <v>54</v>
      </c>
      <c r="C48" s="6" t="str">
        <f>CONCATENATE($I$2,"_", $H$2, "-"&amp;((ROW()-14+624)))</f>
        <v>0_9-658</v>
      </c>
      <c r="D48" s="44"/>
      <c r="E48" s="44"/>
      <c r="F48" s="43" t="s">
        <v>127</v>
      </c>
      <c r="G48" s="43"/>
    </row>
    <row r="49" spans="1:7" ht="12.9" customHeight="1" x14ac:dyDescent="0.25">
      <c r="A49" s="1">
        <v>48</v>
      </c>
      <c r="B49" s="1" t="s">
        <v>55</v>
      </c>
      <c r="C49" s="6" t="str">
        <f>CONCATENATE($I$2,"_", $H$2, "-"&amp;((ROW()-14+624)))</f>
        <v>0_9-659</v>
      </c>
      <c r="D49" s="44"/>
      <c r="E49" s="44"/>
      <c r="F49" s="43" t="s">
        <v>127</v>
      </c>
      <c r="G49" s="43"/>
    </row>
    <row r="50" spans="1:7" ht="12.9" customHeight="1" x14ac:dyDescent="0.25">
      <c r="A50" s="1">
        <v>49</v>
      </c>
      <c r="B50" s="1" t="s">
        <v>56</v>
      </c>
      <c r="C50" s="6" t="str">
        <f>CONCATENATE($I$2,"_", $H$2, "-"&amp;((ROW()-14+624)))</f>
        <v>0_9-660</v>
      </c>
      <c r="D50" s="44"/>
      <c r="E50" s="44"/>
      <c r="F50" s="43" t="s">
        <v>127</v>
      </c>
      <c r="G50" s="43"/>
    </row>
    <row r="51" spans="1:7" ht="12.9" customHeight="1" x14ac:dyDescent="0.25">
      <c r="A51" s="1">
        <v>50</v>
      </c>
      <c r="B51" s="1" t="s">
        <v>57</v>
      </c>
      <c r="C51" s="6" t="str">
        <f>CONCATENATE($I$2,"_", $H$2, "-"&amp;((ROW()-14+624)))</f>
        <v>0_9-661</v>
      </c>
      <c r="D51" s="44"/>
      <c r="E51" s="44"/>
      <c r="F51" s="43" t="s">
        <v>127</v>
      </c>
      <c r="G51" s="43"/>
    </row>
    <row r="52" spans="1:7" ht="12.9" customHeight="1" x14ac:dyDescent="0.25">
      <c r="A52" s="1">
        <v>51</v>
      </c>
      <c r="B52" s="1" t="s">
        <v>58</v>
      </c>
      <c r="C52" s="6" t="str">
        <f>CONCATENATE($I$2,"_", $H$2, "-"&amp;((ROW()-14+624)))</f>
        <v>0_9-662</v>
      </c>
      <c r="D52" s="44"/>
      <c r="E52" s="44"/>
      <c r="F52" s="43" t="s">
        <v>127</v>
      </c>
      <c r="G52" s="43"/>
    </row>
    <row r="53" spans="1:7" ht="12.9" customHeight="1" x14ac:dyDescent="0.25">
      <c r="A53" s="1">
        <v>52</v>
      </c>
      <c r="B53" s="1" t="s">
        <v>59</v>
      </c>
      <c r="C53" s="6" t="str">
        <f>CONCATENATE($I$2,"_", $H$2, "-"&amp;((ROW()-14+624)))</f>
        <v>0_9-663</v>
      </c>
      <c r="D53" s="44"/>
      <c r="E53" s="44"/>
      <c r="F53" s="43" t="s">
        <v>127</v>
      </c>
      <c r="G53" s="43"/>
    </row>
    <row r="54" spans="1:7" ht="12.9" customHeight="1" x14ac:dyDescent="0.25">
      <c r="A54" s="1">
        <v>53</v>
      </c>
      <c r="B54" s="1" t="s">
        <v>60</v>
      </c>
      <c r="C54" s="6" t="str">
        <f>CONCATENATE($I$2,"_", $H$2, "-"&amp;((ROW()-14+624)))</f>
        <v>0_9-664</v>
      </c>
      <c r="D54" s="44"/>
      <c r="E54" s="44"/>
      <c r="F54" s="43" t="s">
        <v>127</v>
      </c>
      <c r="G54" s="43"/>
    </row>
    <row r="55" spans="1:7" ht="12.9" customHeight="1" x14ac:dyDescent="0.25">
      <c r="A55" s="1">
        <v>54</v>
      </c>
      <c r="B55" s="1" t="s">
        <v>61</v>
      </c>
      <c r="C55" s="6" t="str">
        <f>CONCATENATE($I$2,"_", $H$2, "-"&amp;((ROW()-14+624)))</f>
        <v>0_9-665</v>
      </c>
      <c r="D55" s="44"/>
      <c r="E55" s="44"/>
      <c r="F55" s="43" t="s">
        <v>127</v>
      </c>
      <c r="G55" s="43"/>
    </row>
    <row r="56" spans="1:7" ht="12.9" customHeight="1" x14ac:dyDescent="0.25">
      <c r="A56" s="1">
        <v>55</v>
      </c>
      <c r="B56" s="1" t="s">
        <v>62</v>
      </c>
      <c r="C56" s="6" t="str">
        <f>CONCATENATE($I$2,"_", $H$2, "-"&amp;((ROW()-14+624)))</f>
        <v>0_9-666</v>
      </c>
      <c r="D56" s="44"/>
      <c r="E56" s="44"/>
      <c r="F56" s="43" t="s">
        <v>127</v>
      </c>
      <c r="G56" s="43"/>
    </row>
    <row r="57" spans="1:7" ht="12.9" customHeight="1" x14ac:dyDescent="0.25">
      <c r="A57" s="1">
        <v>56</v>
      </c>
      <c r="B57" s="1" t="s">
        <v>63</v>
      </c>
      <c r="C57" s="6" t="str">
        <f>CONCATENATE($I$2,"_", $H$2, "-"&amp;((ROW()-14+624)))</f>
        <v>0_9-667</v>
      </c>
      <c r="D57" s="44"/>
      <c r="E57" s="44"/>
      <c r="F57" s="43" t="s">
        <v>127</v>
      </c>
      <c r="G57" s="43"/>
    </row>
    <row r="58" spans="1:7" ht="12.9" customHeight="1" x14ac:dyDescent="0.25">
      <c r="A58" s="1">
        <v>57</v>
      </c>
      <c r="B58" s="1" t="s">
        <v>64</v>
      </c>
      <c r="C58" s="6" t="str">
        <f>CONCATENATE($I$2,"_", $H$2, "-"&amp;((ROW()-14+624)))</f>
        <v>0_9-668</v>
      </c>
      <c r="D58" s="44"/>
      <c r="E58" s="44"/>
      <c r="F58" s="43" t="s">
        <v>127</v>
      </c>
      <c r="G58" s="43"/>
    </row>
    <row r="59" spans="1:7" ht="12.9" customHeight="1" x14ac:dyDescent="0.25">
      <c r="A59" s="1">
        <v>58</v>
      </c>
      <c r="B59" s="1" t="s">
        <v>65</v>
      </c>
      <c r="C59" s="6" t="str">
        <f>CONCATENATE($I$2,"_", $H$2, "-"&amp;((ROW()-14+624)))</f>
        <v>0_9-669</v>
      </c>
      <c r="D59" s="44"/>
      <c r="E59" s="44"/>
      <c r="F59" s="43" t="s">
        <v>127</v>
      </c>
      <c r="G59" s="43"/>
    </row>
    <row r="60" spans="1:7" ht="12.9" customHeight="1" x14ac:dyDescent="0.25">
      <c r="A60" s="1">
        <v>59</v>
      </c>
      <c r="B60" s="1" t="s">
        <v>66</v>
      </c>
      <c r="C60" s="6" t="str">
        <f>CONCATENATE($I$2,"_", $H$2, "-"&amp;((ROW()-14+624)))</f>
        <v>0_9-670</v>
      </c>
      <c r="D60" s="44"/>
      <c r="E60" s="44"/>
      <c r="F60" s="43" t="s">
        <v>127</v>
      </c>
      <c r="G60" s="43"/>
    </row>
    <row r="61" spans="1:7" ht="12.9" customHeight="1" x14ac:dyDescent="0.25">
      <c r="A61" s="1">
        <v>60</v>
      </c>
      <c r="B61" s="1" t="s">
        <v>67</v>
      </c>
      <c r="C61" s="6" t="str">
        <f>CONCATENATE($I$2,"_", $H$2, "-"&amp;((ROW()-14+624)))</f>
        <v>0_9-671</v>
      </c>
      <c r="D61" s="44"/>
      <c r="E61" s="44"/>
      <c r="F61" s="43" t="s">
        <v>127</v>
      </c>
      <c r="G61" s="43"/>
    </row>
    <row r="62" spans="1:7" ht="12.9" customHeight="1" x14ac:dyDescent="0.25">
      <c r="A62" s="1">
        <v>61</v>
      </c>
      <c r="B62" s="1" t="s">
        <v>68</v>
      </c>
      <c r="C62" s="6" t="str">
        <f>CONCATENATE($I$2,"_", $H$2, "-"&amp;((ROW()-14+624)))</f>
        <v>0_9-672</v>
      </c>
      <c r="D62" s="44"/>
      <c r="E62" s="44"/>
      <c r="F62" s="43" t="s">
        <v>127</v>
      </c>
      <c r="G62" s="43"/>
    </row>
    <row r="63" spans="1:7" ht="12.9" customHeight="1" x14ac:dyDescent="0.25">
      <c r="A63" s="1">
        <v>62</v>
      </c>
      <c r="B63" s="1" t="s">
        <v>69</v>
      </c>
      <c r="C63" s="6" t="str">
        <f>CONCATENATE($I$2,"_", $H$2, "-"&amp;((ROW()-14+624)))</f>
        <v>0_9-673</v>
      </c>
      <c r="D63" s="44"/>
      <c r="E63" s="44"/>
      <c r="F63" s="43" t="s">
        <v>127</v>
      </c>
      <c r="G63" s="43"/>
    </row>
    <row r="64" spans="1:7" ht="12.9" customHeight="1" x14ac:dyDescent="0.25">
      <c r="A64" s="1">
        <v>63</v>
      </c>
      <c r="B64" s="1" t="s">
        <v>70</v>
      </c>
      <c r="C64" s="6" t="str">
        <f>CONCATENATE($I$2,"_", $H$2, "-"&amp;((ROW()-14+624)))</f>
        <v>0_9-674</v>
      </c>
      <c r="D64" s="44"/>
      <c r="E64" s="44"/>
      <c r="F64" s="43" t="s">
        <v>127</v>
      </c>
      <c r="G64" s="43"/>
    </row>
    <row r="65" spans="1:7" ht="12.9" customHeight="1" x14ac:dyDescent="0.25">
      <c r="A65" s="1">
        <v>64</v>
      </c>
      <c r="B65" s="1" t="s">
        <v>71</v>
      </c>
      <c r="C65" s="6" t="str">
        <f>CONCATENATE($I$2,"_", $H$2, "-"&amp;((ROW()-14+624)))</f>
        <v>0_9-675</v>
      </c>
      <c r="D65" s="44"/>
      <c r="E65" s="44"/>
      <c r="F65" s="43" t="s">
        <v>127</v>
      </c>
      <c r="G65" s="43"/>
    </row>
    <row r="66" spans="1:7" ht="12.9" customHeight="1" x14ac:dyDescent="0.25">
      <c r="A66" s="1">
        <v>65</v>
      </c>
      <c r="B66" s="1" t="s">
        <v>72</v>
      </c>
      <c r="C66" s="6" t="str">
        <f>CONCATENATE($I$2,"_", $H$2, "-"&amp;((ROW()-14+624)))</f>
        <v>0_9-676</v>
      </c>
      <c r="D66" s="44"/>
      <c r="E66" s="44"/>
      <c r="F66" s="43" t="s">
        <v>127</v>
      </c>
      <c r="G66" s="43"/>
    </row>
    <row r="67" spans="1:7" ht="12.9" customHeight="1" x14ac:dyDescent="0.25">
      <c r="A67" s="1">
        <v>66</v>
      </c>
      <c r="B67" s="1" t="s">
        <v>73</v>
      </c>
      <c r="C67" s="16" t="str">
        <f>CONCATENATE(D67&amp;$I$2,"_",$H$2&amp;"-10")</f>
        <v>48-UWSIF-Glut-4-0_9-10</v>
      </c>
      <c r="D67" s="4" t="s">
        <v>118</v>
      </c>
      <c r="E67" s="5"/>
      <c r="F67" s="46" t="s">
        <v>123</v>
      </c>
      <c r="G67" s="43"/>
    </row>
    <row r="68" spans="1:7" ht="12.9" customHeight="1" x14ac:dyDescent="0.25">
      <c r="A68" s="1">
        <v>67</v>
      </c>
      <c r="B68" s="1" t="s">
        <v>74</v>
      </c>
      <c r="C68" s="16" t="str">
        <f>CONCATENATE(D68&amp;$I$2,"_",$H$2&amp;"-11")</f>
        <v>48-UWSIF-Glut-4-0_9-11</v>
      </c>
      <c r="D68" s="4" t="s">
        <v>118</v>
      </c>
      <c r="E68" s="5"/>
      <c r="F68" s="46" t="s">
        <v>123</v>
      </c>
      <c r="G68" s="46"/>
    </row>
    <row r="69" spans="1:7" ht="12.9" customHeight="1" x14ac:dyDescent="0.25">
      <c r="A69" s="1">
        <v>68</v>
      </c>
      <c r="B69" s="1" t="s">
        <v>75</v>
      </c>
      <c r="C69" s="16" t="str">
        <f>CONCATENATE(D69&amp;$I$2,"_",$H$2&amp;"-5")</f>
        <v>47-UWSIF-Alfalfa2-0_9-5</v>
      </c>
      <c r="D69" s="4" t="s">
        <v>115</v>
      </c>
      <c r="E69" s="5"/>
      <c r="F69" s="46" t="s">
        <v>126</v>
      </c>
      <c r="G69" s="46"/>
    </row>
    <row r="70" spans="1:7" ht="12.9" customHeight="1" x14ac:dyDescent="0.25">
      <c r="A70" s="1">
        <v>69</v>
      </c>
      <c r="B70" s="1" t="s">
        <v>76</v>
      </c>
      <c r="C70" s="16" t="str">
        <f>CONCATENATE(D70&amp;$I$2,"_",$H$2&amp;"-6")</f>
        <v>47-UWSIF-Alfalfa2-0_9-6</v>
      </c>
      <c r="D70" s="4" t="s">
        <v>115</v>
      </c>
      <c r="E70" s="5"/>
      <c r="F70" s="46" t="s">
        <v>126</v>
      </c>
      <c r="G70" s="46"/>
    </row>
    <row r="71" spans="1:7" ht="12.9" customHeight="1" x14ac:dyDescent="0.25">
      <c r="A71" s="1">
        <v>70</v>
      </c>
      <c r="B71" s="1" t="s">
        <v>77</v>
      </c>
      <c r="C71" s="6" t="str">
        <f>CONCATENATE($I$2,"_", $H$2, "-"&amp;((ROW()-18+624)))</f>
        <v>0_9-677</v>
      </c>
      <c r="D71" s="44"/>
      <c r="E71" s="44"/>
      <c r="F71" s="43" t="s">
        <v>127</v>
      </c>
      <c r="G71" s="46"/>
    </row>
    <row r="72" spans="1:7" ht="12.9" customHeight="1" x14ac:dyDescent="0.25">
      <c r="A72" s="1">
        <v>71</v>
      </c>
      <c r="B72" s="1" t="s">
        <v>78</v>
      </c>
      <c r="C72" s="6" t="str">
        <f>CONCATENATE($I$2,"_", $H$2, "-"&amp;((ROW()-18+624)))</f>
        <v>0_9-678</v>
      </c>
      <c r="D72" s="44"/>
      <c r="E72" s="44"/>
      <c r="F72" s="43" t="s">
        <v>127</v>
      </c>
      <c r="G72" s="43"/>
    </row>
    <row r="73" spans="1:7" ht="12.9" customHeight="1" x14ac:dyDescent="0.25">
      <c r="A73" s="1">
        <v>72</v>
      </c>
      <c r="B73" s="1" t="s">
        <v>79</v>
      </c>
      <c r="C73" s="6" t="str">
        <f>CONCATENATE($I$2,"_", $H$2, "-"&amp;((ROW()-18+624)))</f>
        <v>0_9-679</v>
      </c>
      <c r="D73" s="44"/>
      <c r="E73" s="44"/>
      <c r="F73" s="43" t="s">
        <v>127</v>
      </c>
      <c r="G73" s="43"/>
    </row>
    <row r="74" spans="1:7" ht="12.9" customHeight="1" x14ac:dyDescent="0.25">
      <c r="A74" s="1">
        <v>73</v>
      </c>
      <c r="B74" s="1" t="s">
        <v>80</v>
      </c>
      <c r="C74" s="6" t="str">
        <f>CONCATENATE($I$2,"_", $H$2, "-"&amp;((ROW()-18+624)))</f>
        <v>0_9-680</v>
      </c>
      <c r="D74" s="44"/>
      <c r="E74" s="44"/>
      <c r="F74" s="43" t="s">
        <v>127</v>
      </c>
      <c r="G74" s="43"/>
    </row>
    <row r="75" spans="1:7" ht="12.9" customHeight="1" x14ac:dyDescent="0.25">
      <c r="A75" s="1">
        <v>74</v>
      </c>
      <c r="B75" s="1" t="s">
        <v>81</v>
      </c>
      <c r="C75" s="6" t="str">
        <f>CONCATENATE($I$2,"_", $H$2, "-"&amp;((ROW()-18+624)))</f>
        <v>0_9-681</v>
      </c>
      <c r="D75" s="44"/>
      <c r="E75" s="44"/>
      <c r="F75" s="43" t="s">
        <v>127</v>
      </c>
      <c r="G75" s="43"/>
    </row>
    <row r="76" spans="1:7" ht="12.9" customHeight="1" x14ac:dyDescent="0.25">
      <c r="A76" s="1">
        <v>75</v>
      </c>
      <c r="B76" s="1" t="s">
        <v>82</v>
      </c>
      <c r="C76" s="6" t="str">
        <f>CONCATENATE($I$2,"_", $H$2, "-"&amp;((ROW()-18+624)))</f>
        <v>0_9-682</v>
      </c>
      <c r="D76" s="44"/>
      <c r="E76" s="44"/>
      <c r="F76" s="43" t="s">
        <v>127</v>
      </c>
      <c r="G76" s="43"/>
    </row>
    <row r="77" spans="1:7" ht="12.9" customHeight="1" x14ac:dyDescent="0.25">
      <c r="A77" s="1">
        <v>76</v>
      </c>
      <c r="B77" s="1" t="s">
        <v>83</v>
      </c>
      <c r="C77" s="6" t="str">
        <f>CONCATENATE($I$2,"_", $H$2, "-"&amp;((ROW()-18+624)))</f>
        <v>0_9-683</v>
      </c>
      <c r="D77" s="44"/>
      <c r="E77" s="44"/>
      <c r="F77" s="43" t="s">
        <v>127</v>
      </c>
      <c r="G77" s="43"/>
    </row>
    <row r="78" spans="1:7" ht="12.9" customHeight="1" x14ac:dyDescent="0.25">
      <c r="A78" s="1">
        <v>77</v>
      </c>
      <c r="B78" s="1" t="s">
        <v>84</v>
      </c>
      <c r="C78" s="6" t="str">
        <f>CONCATENATE($I$2,"_", $H$2, "-"&amp;((ROW()-18+624)))</f>
        <v>0_9-684</v>
      </c>
      <c r="D78" s="44"/>
      <c r="E78" s="44"/>
      <c r="F78" s="43" t="s">
        <v>127</v>
      </c>
      <c r="G78" s="43"/>
    </row>
    <row r="79" spans="1:7" ht="12.9" customHeight="1" x14ac:dyDescent="0.25">
      <c r="A79" s="1">
        <v>78</v>
      </c>
      <c r="B79" s="1" t="s">
        <v>85</v>
      </c>
      <c r="C79" s="6" t="str">
        <f>CONCATENATE($I$2,"_", $H$2, "-"&amp;((ROW()-18+624)))</f>
        <v>0_9-685</v>
      </c>
      <c r="D79" s="44"/>
      <c r="E79" s="44"/>
      <c r="F79" s="43" t="s">
        <v>127</v>
      </c>
      <c r="G79" s="43"/>
    </row>
    <row r="80" spans="1:7" ht="12.9" customHeight="1" x14ac:dyDescent="0.25">
      <c r="A80" s="1">
        <v>79</v>
      </c>
      <c r="B80" s="1" t="s">
        <v>86</v>
      </c>
      <c r="C80" s="6" t="str">
        <f>CONCATENATE($I$2,"_", $H$2, "-"&amp;((ROW()-18+624)))</f>
        <v>0_9-686</v>
      </c>
      <c r="D80" s="44"/>
      <c r="E80" s="44"/>
      <c r="F80" s="43" t="s">
        <v>127</v>
      </c>
      <c r="G80" s="43"/>
    </row>
    <row r="81" spans="1:7" ht="12.9" customHeight="1" x14ac:dyDescent="0.25">
      <c r="A81" s="1">
        <v>80</v>
      </c>
      <c r="B81" s="1" t="s">
        <v>87</v>
      </c>
      <c r="C81" s="6" t="str">
        <f>CONCATENATE($I$2,"_", $H$2, "-"&amp;((ROW()-18+624)))</f>
        <v>0_9-687</v>
      </c>
      <c r="D81" s="44"/>
      <c r="E81" s="44"/>
      <c r="F81" s="43" t="s">
        <v>127</v>
      </c>
      <c r="G81" s="43"/>
    </row>
    <row r="82" spans="1:7" ht="12.9" customHeight="1" x14ac:dyDescent="0.25">
      <c r="A82" s="1">
        <v>81</v>
      </c>
      <c r="B82" s="1" t="s">
        <v>88</v>
      </c>
      <c r="C82" s="6" t="str">
        <f>CONCATENATE($I$2,"_", $H$2, "-"&amp;((ROW()-18+624)))</f>
        <v>0_9-688</v>
      </c>
      <c r="D82" s="44"/>
      <c r="E82" s="44"/>
      <c r="F82" s="43" t="s">
        <v>127</v>
      </c>
      <c r="G82" s="43"/>
    </row>
    <row r="83" spans="1:7" ht="12.9" customHeight="1" x14ac:dyDescent="0.25">
      <c r="A83" s="1">
        <v>82</v>
      </c>
      <c r="B83" s="1" t="s">
        <v>89</v>
      </c>
      <c r="C83" s="6" t="str">
        <f>CONCATENATE($I$2,"_", $H$2, "-"&amp;((ROW()-18+624)))</f>
        <v>0_9-689</v>
      </c>
      <c r="D83" s="44"/>
      <c r="E83" s="44"/>
      <c r="F83" s="43" t="s">
        <v>127</v>
      </c>
      <c r="G83" s="43"/>
    </row>
    <row r="84" spans="1:7" ht="12.9" customHeight="1" x14ac:dyDescent="0.25">
      <c r="A84" s="1">
        <v>83</v>
      </c>
      <c r="B84" s="1" t="s">
        <v>90</v>
      </c>
      <c r="C84" s="6" t="str">
        <f>CONCATENATE($I$2,"_", $H$2, "-"&amp;((ROW()-18+624)))</f>
        <v>0_9-690</v>
      </c>
      <c r="D84" s="44"/>
      <c r="E84" s="44"/>
      <c r="F84" s="43" t="s">
        <v>127</v>
      </c>
      <c r="G84" s="43"/>
    </row>
    <row r="85" spans="1:7" ht="12.9" customHeight="1" x14ac:dyDescent="0.25">
      <c r="A85" s="1">
        <v>84</v>
      </c>
      <c r="B85" s="1" t="s">
        <v>91</v>
      </c>
      <c r="C85" s="6" t="str">
        <f>CONCATENATE($I$2,"_", $H$2, "-"&amp;((ROW()-18+624)))</f>
        <v>0_9-691</v>
      </c>
      <c r="D85" s="44"/>
      <c r="E85" s="44"/>
      <c r="F85" s="43" t="s">
        <v>127</v>
      </c>
      <c r="G85" s="43"/>
    </row>
    <row r="86" spans="1:7" ht="12.9" customHeight="1" x14ac:dyDescent="0.25">
      <c r="A86" s="1">
        <v>85</v>
      </c>
      <c r="B86" s="1" t="s">
        <v>92</v>
      </c>
      <c r="C86" s="6" t="str">
        <f>CONCATENATE($I$2,"_", $H$2, "-"&amp;((ROW()-18+624)))</f>
        <v>0_9-692</v>
      </c>
      <c r="D86" s="44"/>
      <c r="E86" s="44"/>
      <c r="F86" s="43" t="s">
        <v>127</v>
      </c>
      <c r="G86" s="43"/>
    </row>
    <row r="87" spans="1:7" ht="12.9" customHeight="1" x14ac:dyDescent="0.25">
      <c r="A87" s="1">
        <v>86</v>
      </c>
      <c r="B87" s="1" t="s">
        <v>93</v>
      </c>
      <c r="C87" s="6" t="str">
        <f>CONCATENATE($I$2,"_", $H$2, "-"&amp;((ROW()-18+624)))</f>
        <v>0_9-693</v>
      </c>
      <c r="D87" s="44"/>
      <c r="E87" s="44"/>
      <c r="F87" s="43" t="s">
        <v>127</v>
      </c>
      <c r="G87" s="43"/>
    </row>
    <row r="88" spans="1:7" ht="12.9" customHeight="1" x14ac:dyDescent="0.25">
      <c r="A88" s="1">
        <v>87</v>
      </c>
      <c r="B88" s="1" t="s">
        <v>94</v>
      </c>
      <c r="C88" s="6" t="str">
        <f>CONCATENATE($I$2,"_", $H$2, "-"&amp;((ROW()-18+624)))</f>
        <v>0_9-694</v>
      </c>
      <c r="D88" s="44"/>
      <c r="E88" s="44"/>
      <c r="F88" s="43" t="s">
        <v>127</v>
      </c>
      <c r="G88" s="43"/>
    </row>
    <row r="89" spans="1:7" ht="12.9" customHeight="1" x14ac:dyDescent="0.25">
      <c r="A89" s="1">
        <v>88</v>
      </c>
      <c r="B89" s="1" t="s">
        <v>95</v>
      </c>
      <c r="C89" s="6" t="str">
        <f>CONCATENATE($I$2,"_", $H$2, "-"&amp;((ROW()-18+624)))</f>
        <v>0_9-695</v>
      </c>
      <c r="D89" s="44"/>
      <c r="E89" s="44"/>
      <c r="F89" s="43" t="s">
        <v>127</v>
      </c>
      <c r="G89" s="43"/>
    </row>
    <row r="90" spans="1:7" ht="12.9" customHeight="1" x14ac:dyDescent="0.25">
      <c r="A90" s="1">
        <v>89</v>
      </c>
      <c r="B90" s="1" t="s">
        <v>96</v>
      </c>
      <c r="C90" s="6" t="str">
        <f>CONCATENATE($I$2,"_", $H$2, "-"&amp;((ROW()-18+624)))</f>
        <v>0_9-696</v>
      </c>
      <c r="D90" s="44"/>
      <c r="E90" s="44"/>
      <c r="F90" s="43" t="s">
        <v>127</v>
      </c>
      <c r="G90" s="43"/>
    </row>
    <row r="91" spans="1:7" ht="12.9" customHeight="1" x14ac:dyDescent="0.25">
      <c r="A91" s="1">
        <v>90</v>
      </c>
      <c r="B91" s="1" t="s">
        <v>97</v>
      </c>
      <c r="C91" s="6" t="str">
        <f>CONCATENATE($I$2,"_", $H$2, "-"&amp;((ROW()-18+624)))</f>
        <v>0_9-697</v>
      </c>
      <c r="D91" s="44"/>
      <c r="E91" s="44"/>
      <c r="F91" s="43" t="s">
        <v>127</v>
      </c>
      <c r="G91" s="43"/>
    </row>
    <row r="92" spans="1:7" ht="12.9" customHeight="1" x14ac:dyDescent="0.25">
      <c r="A92" s="1">
        <v>91</v>
      </c>
      <c r="B92" s="1" t="s">
        <v>98</v>
      </c>
      <c r="C92" s="6" t="str">
        <f>CONCATENATE($I$2,"_", $H$2, "-"&amp;((ROW()-18+624)))</f>
        <v>0_9-698</v>
      </c>
      <c r="D92" s="44"/>
      <c r="E92" s="44"/>
      <c r="F92" s="43" t="s">
        <v>127</v>
      </c>
      <c r="G92" s="43"/>
    </row>
    <row r="93" spans="1:7" ht="12.9" customHeight="1" x14ac:dyDescent="0.25">
      <c r="A93" s="1">
        <v>92</v>
      </c>
      <c r="B93" s="1" t="s">
        <v>99</v>
      </c>
      <c r="C93" s="6" t="str">
        <f>CONCATENATE($I$2,"_", $H$2, "-"&amp;((ROW()-18+624)))</f>
        <v>0_9-699</v>
      </c>
      <c r="D93" s="44"/>
      <c r="E93" s="44"/>
      <c r="F93" s="43" t="s">
        <v>127</v>
      </c>
      <c r="G93" s="43"/>
    </row>
    <row r="94" spans="1:7" ht="12.9" customHeight="1" x14ac:dyDescent="0.25">
      <c r="A94" s="1">
        <v>93</v>
      </c>
      <c r="B94" s="1" t="s">
        <v>100</v>
      </c>
      <c r="C94" s="6" t="str">
        <f>CONCATENATE($I$2,"_", $H$2, "-"&amp;((ROW()-18+624)))</f>
        <v>0_9-700</v>
      </c>
      <c r="D94" s="44"/>
      <c r="E94" s="44"/>
      <c r="F94" s="43" t="s">
        <v>127</v>
      </c>
      <c r="G94" s="43"/>
    </row>
    <row r="95" spans="1:7" ht="12.9" customHeight="1" x14ac:dyDescent="0.25">
      <c r="A95" s="1">
        <v>94</v>
      </c>
      <c r="B95" s="1" t="s">
        <v>101</v>
      </c>
      <c r="C95" s="6" t="str">
        <f>CONCATENATE($I$2,"_", $H$2, "-"&amp;((ROW()-18+624)))</f>
        <v>0_9-701</v>
      </c>
      <c r="D95" s="44"/>
      <c r="E95" s="44"/>
      <c r="F95" s="43" t="s">
        <v>127</v>
      </c>
      <c r="G95" s="43"/>
    </row>
    <row r="96" spans="1:7" ht="12.9" customHeight="1" x14ac:dyDescent="0.25">
      <c r="A96" s="1">
        <v>95</v>
      </c>
      <c r="B96" s="1" t="s">
        <v>102</v>
      </c>
      <c r="C96" s="6" t="str">
        <f>CONCATENATE($I$2,"_", $H$2, "-"&amp;((ROW()-18+624)))</f>
        <v>0_9-702</v>
      </c>
      <c r="D96" s="44"/>
      <c r="E96" s="44"/>
      <c r="F96" s="43" t="s">
        <v>127</v>
      </c>
      <c r="G96" s="43"/>
    </row>
    <row r="97" spans="1:7" ht="12.9" customHeight="1" x14ac:dyDescent="0.25">
      <c r="A97" s="1">
        <v>96</v>
      </c>
      <c r="B97" s="1" t="s">
        <v>103</v>
      </c>
      <c r="C97" s="16" t="str">
        <f>CONCATENATE(D97&amp;$I$2,"_",$H$2&amp;"-12")</f>
        <v>48-UWSIF-Glut-4-0_9-12</v>
      </c>
      <c r="D97" s="4" t="s">
        <v>118</v>
      </c>
      <c r="E97" s="5"/>
      <c r="F97" s="46" t="s">
        <v>123</v>
      </c>
      <c r="G97" s="43"/>
    </row>
    <row r="98" spans="1:7" ht="12.9" customHeight="1" x14ac:dyDescent="0.25">
      <c r="A98" s="1">
        <v>97</v>
      </c>
      <c r="B98" s="1" t="s">
        <v>8</v>
      </c>
      <c r="C98" s="16" t="str">
        <f>CONCATENATE(D98&amp;$I$2,"_",$H$2&amp;"-13")</f>
        <v>48-UWSIF-Glut 4-0_9-13</v>
      </c>
      <c r="D98" s="4" t="s">
        <v>117</v>
      </c>
      <c r="E98" s="5"/>
      <c r="F98" s="46" t="s">
        <v>123</v>
      </c>
      <c r="G98" s="46"/>
    </row>
    <row r="99" spans="1:7" ht="12.9" customHeight="1" x14ac:dyDescent="0.25">
      <c r="A99" s="1">
        <v>98</v>
      </c>
      <c r="B99" s="1" t="s">
        <v>9</v>
      </c>
      <c r="C99" s="16" t="s">
        <v>129</v>
      </c>
      <c r="D99" s="4" t="s">
        <v>115</v>
      </c>
      <c r="E99" s="5"/>
      <c r="F99" s="46" t="s">
        <v>126</v>
      </c>
      <c r="G99" s="46"/>
    </row>
    <row r="100" spans="1:7" ht="12.9" customHeight="1" x14ac:dyDescent="0.25">
      <c r="A100" s="1">
        <v>99</v>
      </c>
      <c r="B100" s="1" t="s">
        <v>10</v>
      </c>
      <c r="C100" s="16" t="s">
        <v>130</v>
      </c>
      <c r="D100" s="4" t="s">
        <v>115</v>
      </c>
      <c r="E100" s="5"/>
      <c r="F100" s="46" t="s">
        <v>126</v>
      </c>
      <c r="G100" s="46"/>
    </row>
  </sheetData>
  <mergeCells count="1">
    <mergeCell ref="I33:J42"/>
  </mergeCells>
  <dataValidations count="2">
    <dataValidation type="list" allowBlank="1" showInputMessage="1" showErrorMessage="1" sqref="D2:D10 D99:D100 D37:D40 D67:D70 D97" xr:uid="{A8F97C08-EF6E-487B-8C28-7D971970223F}">
      <formula1>$I$21:$I$30</formula1>
    </dataValidation>
    <dataValidation type="list" allowBlank="1" showInputMessage="1" showErrorMessage="1" sqref="F2:G100" xr:uid="{A79C9BCC-26B5-4B21-96DD-B58590330815}">
      <formula1>$J$21:$J$26</formula1>
    </dataValidation>
  </dataValidations>
  <printOptions horizontalCentered="1" verticalCentered="1"/>
  <pageMargins left="0.75" right="0.75" top="1" bottom="1" header="0.5" footer="0.5"/>
  <pageSetup scale="96" orientation="portrait" r:id="rId1"/>
  <headerFooter alignWithMargins="0"/>
  <ignoredErrors>
    <ignoredError sqref="J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N100"/>
  <sheetViews>
    <sheetView zoomScaleNormal="100" workbookViewId="0">
      <pane ySplit="1" topLeftCell="A2" activePane="bottomLeft" state="frozen"/>
      <selection activeCell="I33" sqref="I33:J42"/>
      <selection pane="bottomLeft" activeCell="I33" sqref="I33:J42"/>
    </sheetView>
  </sheetViews>
  <sheetFormatPr defaultColWidth="9.109375" defaultRowHeight="12.9" customHeight="1" x14ac:dyDescent="0.25"/>
  <cols>
    <col min="1" max="1" width="4.44140625" style="2" customWidth="1"/>
    <col min="2" max="2" width="6.6640625" style="2" customWidth="1"/>
    <col min="3" max="3" width="21.5546875" style="12" customWidth="1"/>
    <col min="4" max="4" width="19.5546875" style="2" bestFit="1" customWidth="1"/>
    <col min="5" max="5" width="16.109375" style="2" customWidth="1"/>
    <col min="6" max="6" width="25.109375" style="2" customWidth="1"/>
    <col min="7" max="7" width="19.88671875" style="2" bestFit="1" customWidth="1"/>
    <col min="8" max="8" width="9.44140625" style="2" customWidth="1"/>
    <col min="9" max="9" width="20" style="2" customWidth="1"/>
    <col min="10" max="10" width="26.33203125" style="2" customWidth="1"/>
    <col min="11" max="11" width="25.88671875" style="2" customWidth="1"/>
    <col min="12" max="16384" width="9.109375" style="2"/>
  </cols>
  <sheetData>
    <row r="1" spans="1:10" ht="12.9" customHeight="1" x14ac:dyDescent="0.25">
      <c r="A1" s="7" t="s">
        <v>0</v>
      </c>
      <c r="B1" s="8" t="s">
        <v>1</v>
      </c>
      <c r="C1" s="9" t="s">
        <v>2</v>
      </c>
      <c r="D1" s="10" t="s">
        <v>3</v>
      </c>
      <c r="E1" s="8" t="s">
        <v>4</v>
      </c>
      <c r="F1" s="10" t="s">
        <v>119</v>
      </c>
      <c r="G1" s="17" t="s">
        <v>120</v>
      </c>
      <c r="H1" s="8" t="s">
        <v>5</v>
      </c>
      <c r="I1" s="8" t="s">
        <v>7</v>
      </c>
      <c r="J1" s="8" t="s">
        <v>6</v>
      </c>
    </row>
    <row r="2" spans="1:10" ht="12.9" customHeight="1" x14ac:dyDescent="0.25">
      <c r="A2" s="1">
        <v>1</v>
      </c>
      <c r="B2" s="1" t="s">
        <v>8</v>
      </c>
      <c r="C2" s="16" t="str">
        <f>CONCATENATE(D2&amp;I$2,"_",$H$2&amp;"-1")</f>
        <v>48-UWSIF-Glut-4-_1-1</v>
      </c>
      <c r="D2" s="4" t="s">
        <v>118</v>
      </c>
      <c r="E2" s="5"/>
      <c r="F2" s="4" t="s">
        <v>121</v>
      </c>
      <c r="G2" s="18"/>
      <c r="H2" s="11">
        <v>1</v>
      </c>
      <c r="I2" s="19"/>
      <c r="J2" s="20"/>
    </row>
    <row r="3" spans="1:10" ht="12.9" customHeight="1" x14ac:dyDescent="0.25">
      <c r="A3" s="1">
        <v>2</v>
      </c>
      <c r="B3" s="1" t="s">
        <v>9</v>
      </c>
      <c r="C3" s="16" t="str">
        <f>CONCATENATE(D3&amp;I$2,"_",$H$2&amp;"-2")</f>
        <v>48-UWSIF-Glut-4-_1-2</v>
      </c>
      <c r="D3" s="4" t="s">
        <v>118</v>
      </c>
      <c r="E3" s="5"/>
      <c r="F3" s="43" t="s">
        <v>125</v>
      </c>
      <c r="G3" s="15"/>
    </row>
    <row r="4" spans="1:10" ht="12.9" customHeight="1" x14ac:dyDescent="0.25">
      <c r="A4" s="1">
        <v>3</v>
      </c>
      <c r="B4" s="1" t="s">
        <v>10</v>
      </c>
      <c r="C4" s="16" t="str">
        <f>CONCATENATE(D4&amp;I$2,"_",$H$2&amp;"-3")</f>
        <v>48-UWSIF-Glut-4-_1-3</v>
      </c>
      <c r="D4" s="4" t="s">
        <v>118</v>
      </c>
      <c r="E4" s="5"/>
      <c r="F4" s="43" t="s">
        <v>125</v>
      </c>
      <c r="G4" s="15"/>
      <c r="I4" s="13" t="s">
        <v>104</v>
      </c>
      <c r="J4" s="14"/>
    </row>
    <row r="5" spans="1:10" ht="12.9" customHeight="1" x14ac:dyDescent="0.25">
      <c r="A5" s="1">
        <v>4</v>
      </c>
      <c r="B5" s="1" t="s">
        <v>11</v>
      </c>
      <c r="C5" s="16" t="str">
        <f>CONCATENATE(D5&amp;I$2,"_",$H$2&amp;"-4")</f>
        <v>48-UWSIF-Glut-4-_1-4</v>
      </c>
      <c r="D5" s="4" t="s">
        <v>118</v>
      </c>
      <c r="E5" s="5"/>
      <c r="F5" s="43" t="s">
        <v>125</v>
      </c>
      <c r="G5" s="15"/>
      <c r="I5" s="21" t="s">
        <v>122</v>
      </c>
      <c r="J5" s="22"/>
    </row>
    <row r="6" spans="1:10" ht="12.9" customHeight="1" x14ac:dyDescent="0.25">
      <c r="A6" s="1">
        <v>5</v>
      </c>
      <c r="B6" s="1" t="s">
        <v>12</v>
      </c>
      <c r="C6" s="16" t="str">
        <f>CONCATENATE(D6&amp;$I$2,"_",$H$2&amp;"-5")</f>
        <v>48-UWSIF-Glut-4-_1-5</v>
      </c>
      <c r="D6" s="4" t="s">
        <v>118</v>
      </c>
      <c r="E6" s="5"/>
      <c r="F6" s="43" t="s">
        <v>125</v>
      </c>
      <c r="G6" s="15"/>
      <c r="I6" s="23" t="s">
        <v>116</v>
      </c>
      <c r="J6" s="24"/>
    </row>
    <row r="7" spans="1:10" ht="12.9" customHeight="1" x14ac:dyDescent="0.25">
      <c r="A7" s="1">
        <v>6</v>
      </c>
      <c r="B7" s="1" t="s">
        <v>13</v>
      </c>
      <c r="C7" s="16" t="str">
        <f>CONCATENATE(D7&amp;$I$2,"_",$H$2&amp;"-6")</f>
        <v>48-UWSIF-Glut-4-_1-6</v>
      </c>
      <c r="D7" s="4" t="s">
        <v>118</v>
      </c>
      <c r="E7" s="5"/>
      <c r="F7" s="43" t="s">
        <v>125</v>
      </c>
      <c r="G7" s="15"/>
      <c r="I7" s="25" t="s">
        <v>105</v>
      </c>
      <c r="J7" s="26"/>
    </row>
    <row r="8" spans="1:10" ht="12.9" customHeight="1" x14ac:dyDescent="0.25">
      <c r="A8" s="1">
        <v>7</v>
      </c>
      <c r="B8" s="1" t="s">
        <v>14</v>
      </c>
      <c r="C8" s="16" t="str">
        <f>CONCATENATE(D8&amp;$I$2,"-",$H$2&amp;"-7")</f>
        <v>48-UWSIF-Glut-4--1-7</v>
      </c>
      <c r="D8" s="4" t="s">
        <v>118</v>
      </c>
      <c r="E8" s="5"/>
      <c r="F8" s="43" t="s">
        <v>125</v>
      </c>
      <c r="G8" s="15"/>
      <c r="I8" s="27" t="s">
        <v>106</v>
      </c>
      <c r="J8" s="28"/>
    </row>
    <row r="9" spans="1:10" ht="12.9" customHeight="1" x14ac:dyDescent="0.25">
      <c r="A9" s="1">
        <v>8</v>
      </c>
      <c r="B9" s="1" t="s">
        <v>15</v>
      </c>
      <c r="C9" s="16" t="str">
        <f>CONCATENATE(D9&amp;I$2,"_",$H$2&amp;"-1")</f>
        <v>47-UWSIF-Alfalfa2-_1-1</v>
      </c>
      <c r="D9" s="4" t="s">
        <v>115</v>
      </c>
      <c r="E9" s="5"/>
      <c r="F9" s="43" t="s">
        <v>126</v>
      </c>
      <c r="G9" s="15"/>
      <c r="I9" s="29" t="s">
        <v>107</v>
      </c>
      <c r="J9" s="30"/>
    </row>
    <row r="10" spans="1:10" ht="12.9" customHeight="1" x14ac:dyDescent="0.25">
      <c r="A10" s="1">
        <v>9</v>
      </c>
      <c r="B10" s="1" t="s">
        <v>16</v>
      </c>
      <c r="C10" s="16" t="str">
        <f>CONCATENATE(D10&amp;I$2,"_",$H$2&amp;"-2")</f>
        <v>47-UWSIF-Alfalfa2-_1-2</v>
      </c>
      <c r="D10" s="4" t="s">
        <v>115</v>
      </c>
      <c r="E10" s="5"/>
      <c r="F10" s="43" t="s">
        <v>126</v>
      </c>
      <c r="G10" s="15"/>
      <c r="I10" s="31"/>
      <c r="J10" s="32"/>
    </row>
    <row r="11" spans="1:10" ht="12.9" customHeight="1" x14ac:dyDescent="0.25">
      <c r="A11" s="1">
        <v>10</v>
      </c>
      <c r="B11" s="1" t="s">
        <v>17</v>
      </c>
      <c r="C11" s="6" t="str">
        <f>CONCATENATE($I$2,"_", $H$2, "-"&amp;((ROW()-10)))</f>
        <v>_1-1</v>
      </c>
      <c r="D11" s="44"/>
      <c r="E11" s="44"/>
      <c r="F11" s="43" t="s">
        <v>127</v>
      </c>
      <c r="G11" s="45"/>
      <c r="I11" s="31"/>
      <c r="J11" s="32"/>
    </row>
    <row r="12" spans="1:10" ht="12.9" customHeight="1" x14ac:dyDescent="0.25">
      <c r="A12" s="1">
        <v>11</v>
      </c>
      <c r="B12" s="1" t="s">
        <v>18</v>
      </c>
      <c r="C12" s="6" t="str">
        <f>CONCATENATE($I$2,"_", $H$2, "-"&amp;((ROW()-10)))</f>
        <v>_1-2</v>
      </c>
      <c r="D12" s="44"/>
      <c r="E12" s="44"/>
      <c r="F12" s="43" t="s">
        <v>127</v>
      </c>
      <c r="G12" s="45"/>
      <c r="I12" s="31"/>
      <c r="J12" s="32"/>
    </row>
    <row r="13" spans="1:10" ht="12.9" customHeight="1" x14ac:dyDescent="0.25">
      <c r="A13" s="1">
        <v>12</v>
      </c>
      <c r="B13" s="1" t="s">
        <v>19</v>
      </c>
      <c r="C13" s="6" t="str">
        <f>CONCATENATE($I$2,"_", $H$2, "-"&amp;((ROW()-10)))</f>
        <v>_1-3</v>
      </c>
      <c r="D13" s="44"/>
      <c r="E13" s="44"/>
      <c r="F13" s="43" t="s">
        <v>127</v>
      </c>
      <c r="G13" s="45"/>
      <c r="I13" s="31"/>
      <c r="J13" s="32"/>
    </row>
    <row r="14" spans="1:10" ht="12.9" customHeight="1" x14ac:dyDescent="0.25">
      <c r="A14" s="1">
        <v>13</v>
      </c>
      <c r="B14" s="1" t="s">
        <v>20</v>
      </c>
      <c r="C14" s="6" t="str">
        <f>CONCATENATE($I$2,"_", $H$2, "-"&amp;((ROW()-10)))</f>
        <v>_1-4</v>
      </c>
      <c r="D14" s="44"/>
      <c r="E14" s="44"/>
      <c r="F14" s="43" t="s">
        <v>127</v>
      </c>
      <c r="G14" s="45"/>
      <c r="I14" s="31"/>
      <c r="J14" s="32"/>
    </row>
    <row r="15" spans="1:10" ht="12.9" customHeight="1" x14ac:dyDescent="0.25">
      <c r="A15" s="1">
        <v>14</v>
      </c>
      <c r="B15" s="1" t="s">
        <v>21</v>
      </c>
      <c r="C15" s="6" t="str">
        <f>CONCATENATE($I$2,"_", $H$2, "-"&amp;((ROW()-10)))</f>
        <v>_1-5</v>
      </c>
      <c r="D15" s="44"/>
      <c r="E15" s="44"/>
      <c r="F15" s="43" t="s">
        <v>127</v>
      </c>
      <c r="G15" s="45"/>
      <c r="I15" s="31"/>
      <c r="J15" s="32"/>
    </row>
    <row r="16" spans="1:10" ht="12.9" customHeight="1" x14ac:dyDescent="0.25">
      <c r="A16" s="1">
        <v>15</v>
      </c>
      <c r="B16" s="1" t="s">
        <v>22</v>
      </c>
      <c r="C16" s="6" t="str">
        <f>CONCATENATE($I$2,"_", $H$2, "-"&amp;((ROW()-10)))</f>
        <v>_1-6</v>
      </c>
      <c r="D16" s="44"/>
      <c r="E16" s="44"/>
      <c r="F16" s="43" t="s">
        <v>127</v>
      </c>
      <c r="G16" s="45"/>
      <c r="I16" s="33"/>
      <c r="J16" s="34"/>
    </row>
    <row r="17" spans="1:14" ht="12.9" customHeight="1" x14ac:dyDescent="0.25">
      <c r="A17" s="1">
        <v>16</v>
      </c>
      <c r="B17" s="1" t="s">
        <v>23</v>
      </c>
      <c r="C17" s="6" t="str">
        <f>CONCATENATE($I$2,"_", $H$2, "-"&amp;((ROW()-10)))</f>
        <v>_1-7</v>
      </c>
      <c r="D17" s="44"/>
      <c r="E17" s="44"/>
      <c r="F17" s="43" t="s">
        <v>127</v>
      </c>
      <c r="G17" s="45"/>
    </row>
    <row r="18" spans="1:14" ht="12.9" customHeight="1" x14ac:dyDescent="0.25">
      <c r="A18" s="1">
        <v>17</v>
      </c>
      <c r="B18" s="1" t="s">
        <v>24</v>
      </c>
      <c r="C18" s="6" t="str">
        <f>CONCATENATE($I$2,"_", $H$2, "-"&amp;((ROW()-10)))</f>
        <v>_1-8</v>
      </c>
      <c r="D18" s="44"/>
      <c r="E18" s="44"/>
      <c r="F18" s="43" t="s">
        <v>127</v>
      </c>
      <c r="G18" s="45"/>
    </row>
    <row r="19" spans="1:14" ht="12.9" customHeight="1" thickBot="1" x14ac:dyDescent="0.3">
      <c r="A19" s="1">
        <v>18</v>
      </c>
      <c r="B19" s="1" t="s">
        <v>25</v>
      </c>
      <c r="C19" s="6" t="str">
        <f>CONCATENATE($I$2,"_", $H$2, "-"&amp;((ROW()-10)))</f>
        <v>_1-9</v>
      </c>
      <c r="D19" s="44"/>
      <c r="E19" s="44"/>
      <c r="F19" s="43" t="s">
        <v>127</v>
      </c>
      <c r="G19" s="45"/>
    </row>
    <row r="20" spans="1:14" ht="12.9" customHeight="1" thickBot="1" x14ac:dyDescent="0.3">
      <c r="A20" s="1">
        <v>19</v>
      </c>
      <c r="B20" s="1" t="s">
        <v>26</v>
      </c>
      <c r="C20" s="6" t="str">
        <f>CONCATENATE($I$2,"_", $H$2, "-"&amp;((ROW()-10)))</f>
        <v>_1-10</v>
      </c>
      <c r="D20" s="44"/>
      <c r="E20" s="44"/>
      <c r="F20" s="43" t="s">
        <v>127</v>
      </c>
      <c r="G20" s="45"/>
      <c r="I20" s="35" t="s">
        <v>108</v>
      </c>
      <c r="J20" s="36" t="s">
        <v>119</v>
      </c>
    </row>
    <row r="21" spans="1:14" ht="12.75" customHeight="1" x14ac:dyDescent="0.25">
      <c r="A21" s="1">
        <v>20</v>
      </c>
      <c r="B21" s="1" t="s">
        <v>27</v>
      </c>
      <c r="C21" s="6" t="str">
        <f>CONCATENATE($I$2,"_", $H$2, "-"&amp;((ROW()-10)))</f>
        <v>_1-11</v>
      </c>
      <c r="D21" s="44"/>
      <c r="E21" s="44"/>
      <c r="F21" s="43" t="s">
        <v>127</v>
      </c>
      <c r="G21" s="45"/>
      <c r="I21" s="37" t="s">
        <v>109</v>
      </c>
      <c r="J21" s="38" t="s">
        <v>121</v>
      </c>
    </row>
    <row r="22" spans="1:14" ht="12.75" customHeight="1" x14ac:dyDescent="0.25">
      <c r="A22" s="1">
        <v>21</v>
      </c>
      <c r="B22" s="1" t="s">
        <v>28</v>
      </c>
      <c r="C22" s="6" t="str">
        <f>CONCATENATE($I$2,"_", $H$2, "-"&amp;((ROW()-10)))</f>
        <v>_1-12</v>
      </c>
      <c r="D22" s="44"/>
      <c r="E22" s="44"/>
      <c r="F22" s="43" t="s">
        <v>127</v>
      </c>
      <c r="G22" s="45"/>
      <c r="I22" s="37" t="s">
        <v>110</v>
      </c>
      <c r="J22" s="39" t="s">
        <v>123</v>
      </c>
    </row>
    <row r="23" spans="1:14" ht="12.75" customHeight="1" x14ac:dyDescent="0.25">
      <c r="A23" s="1">
        <v>22</v>
      </c>
      <c r="B23" s="1" t="s">
        <v>29</v>
      </c>
      <c r="C23" s="6" t="str">
        <f>CONCATENATE($I$2,"_", $H$2, "-"&amp;((ROW()-10)))</f>
        <v>_1-13</v>
      </c>
      <c r="D23" s="44"/>
      <c r="E23" s="44"/>
      <c r="F23" s="43" t="s">
        <v>127</v>
      </c>
      <c r="G23" s="45"/>
      <c r="I23" s="37" t="s">
        <v>115</v>
      </c>
      <c r="J23" s="39" t="s">
        <v>124</v>
      </c>
    </row>
    <row r="24" spans="1:14" ht="12.75" customHeight="1" x14ac:dyDescent="0.25">
      <c r="A24" s="1">
        <v>23</v>
      </c>
      <c r="B24" s="1" t="s">
        <v>30</v>
      </c>
      <c r="C24" s="6" t="str">
        <f>CONCATENATE($I$2,"_", $H$2, "-"&amp;((ROW()-10)))</f>
        <v>_1-14</v>
      </c>
      <c r="D24" s="44"/>
      <c r="E24" s="44"/>
      <c r="F24" s="43" t="s">
        <v>127</v>
      </c>
      <c r="G24" s="45"/>
      <c r="I24" s="37" t="s">
        <v>111</v>
      </c>
      <c r="J24" s="39" t="s">
        <v>125</v>
      </c>
    </row>
    <row r="25" spans="1:14" ht="12.75" customHeight="1" x14ac:dyDescent="0.25">
      <c r="A25" s="1">
        <v>24</v>
      </c>
      <c r="B25" s="1" t="s">
        <v>31</v>
      </c>
      <c r="C25" s="6" t="str">
        <f>CONCATENATE($I$2,"_", $H$2, "-"&amp;((ROW()-10)))</f>
        <v>_1-15</v>
      </c>
      <c r="D25" s="44"/>
      <c r="E25" s="44"/>
      <c r="F25" s="43" t="s">
        <v>127</v>
      </c>
      <c r="G25" s="45"/>
      <c r="I25" s="37" t="s">
        <v>112</v>
      </c>
      <c r="J25" s="39" t="s">
        <v>126</v>
      </c>
    </row>
    <row r="26" spans="1:14" ht="12.75" customHeight="1" thickBot="1" x14ac:dyDescent="0.3">
      <c r="A26" s="1">
        <v>25</v>
      </c>
      <c r="B26" s="1" t="s">
        <v>32</v>
      </c>
      <c r="C26" s="6" t="str">
        <f>CONCATENATE($I$2,"_", $H$2, "-"&amp;((ROW()-10)))</f>
        <v>_1-16</v>
      </c>
      <c r="D26" s="44"/>
      <c r="E26" s="44"/>
      <c r="F26" s="43" t="s">
        <v>127</v>
      </c>
      <c r="G26" s="45"/>
      <c r="I26" s="40" t="s">
        <v>131</v>
      </c>
      <c r="J26" s="41" t="s">
        <v>127</v>
      </c>
    </row>
    <row r="27" spans="1:14" ht="12.75" customHeight="1" x14ac:dyDescent="0.25">
      <c r="A27" s="1">
        <v>26</v>
      </c>
      <c r="B27" s="1" t="s">
        <v>33</v>
      </c>
      <c r="C27" s="6" t="str">
        <f>CONCATENATE($I$2,"_", $H$2, "-"&amp;((ROW()-10)))</f>
        <v>_1-17</v>
      </c>
      <c r="D27" s="44"/>
      <c r="E27" s="44"/>
      <c r="F27" s="43" t="s">
        <v>127</v>
      </c>
      <c r="G27" s="45"/>
      <c r="I27" s="40" t="s">
        <v>113</v>
      </c>
    </row>
    <row r="28" spans="1:14" ht="12.75" customHeight="1" x14ac:dyDescent="0.25">
      <c r="A28" s="1">
        <v>27</v>
      </c>
      <c r="B28" s="1" t="s">
        <v>34</v>
      </c>
      <c r="C28" s="6" t="str">
        <f>CONCATENATE($I$2,"_", $H$2, "-"&amp;((ROW()-10)))</f>
        <v>_1-18</v>
      </c>
      <c r="D28" s="44"/>
      <c r="E28" s="44"/>
      <c r="F28" s="43" t="s">
        <v>127</v>
      </c>
      <c r="G28" s="45"/>
      <c r="I28" s="40" t="s">
        <v>114</v>
      </c>
    </row>
    <row r="29" spans="1:14" ht="12.75" customHeight="1" x14ac:dyDescent="0.25">
      <c r="A29" s="1">
        <v>28</v>
      </c>
      <c r="B29" s="1" t="s">
        <v>35</v>
      </c>
      <c r="C29" s="6" t="str">
        <f>CONCATENATE($I$2,"_", $H$2, "-"&amp;((ROW()-10)))</f>
        <v>_1-19</v>
      </c>
      <c r="D29" s="44"/>
      <c r="E29" s="44"/>
      <c r="F29" s="43" t="s">
        <v>127</v>
      </c>
      <c r="G29" s="45"/>
      <c r="I29" s="37" t="s">
        <v>128</v>
      </c>
    </row>
    <row r="30" spans="1:14" ht="12.75" customHeight="1" thickBot="1" x14ac:dyDescent="0.3">
      <c r="A30" s="1">
        <v>29</v>
      </c>
      <c r="B30" s="1" t="s">
        <v>36</v>
      </c>
      <c r="C30" s="6" t="str">
        <f>CONCATENATE($I$2,"_", $H$2, "-"&amp;((ROW()-10)))</f>
        <v>_1-20</v>
      </c>
      <c r="D30" s="44"/>
      <c r="E30" s="44"/>
      <c r="F30" s="43" t="s">
        <v>127</v>
      </c>
      <c r="G30" s="45"/>
      <c r="I30" s="42" t="s">
        <v>118</v>
      </c>
    </row>
    <row r="31" spans="1:14" ht="12.75" customHeight="1" x14ac:dyDescent="0.25">
      <c r="A31" s="1">
        <v>30</v>
      </c>
      <c r="B31" s="1" t="s">
        <v>37</v>
      </c>
      <c r="C31" s="6" t="str">
        <f>CONCATENATE($I$2,"_", $H$2, "-"&amp;((ROW()-10)))</f>
        <v>_1-21</v>
      </c>
      <c r="D31" s="44"/>
      <c r="E31" s="44"/>
      <c r="F31" s="43" t="s">
        <v>127</v>
      </c>
      <c r="G31" s="45"/>
    </row>
    <row r="32" spans="1:14" ht="12.75" customHeight="1" thickBot="1" x14ac:dyDescent="0.3">
      <c r="A32" s="1">
        <v>31</v>
      </c>
      <c r="B32" s="1" t="s">
        <v>38</v>
      </c>
      <c r="C32" s="6" t="str">
        <f>CONCATENATE($I$2,"_", $H$2, "-"&amp;((ROW()-10)))</f>
        <v>_1-22</v>
      </c>
      <c r="D32" s="44"/>
      <c r="E32" s="44"/>
      <c r="F32" s="43" t="s">
        <v>127</v>
      </c>
      <c r="G32" s="45"/>
      <c r="K32" s="3"/>
      <c r="L32" s="3"/>
      <c r="M32" s="3"/>
      <c r="N32" s="3"/>
    </row>
    <row r="33" spans="1:14" ht="12.75" customHeight="1" x14ac:dyDescent="0.25">
      <c r="A33" s="1">
        <v>32</v>
      </c>
      <c r="B33" s="1" t="s">
        <v>39</v>
      </c>
      <c r="C33" s="6" t="str">
        <f>CONCATENATE($I$2,"_", $H$2, "-"&amp;((ROW()-10)))</f>
        <v>_1-23</v>
      </c>
      <c r="D33" s="44"/>
      <c r="E33" s="44"/>
      <c r="F33" s="43" t="s">
        <v>127</v>
      </c>
      <c r="G33" s="45"/>
      <c r="I33" s="50" t="s">
        <v>132</v>
      </c>
      <c r="J33" s="51"/>
      <c r="K33" s="3"/>
      <c r="L33" s="3"/>
      <c r="M33" s="3"/>
      <c r="N33" s="3"/>
    </row>
    <row r="34" spans="1:14" ht="12.75" customHeight="1" x14ac:dyDescent="0.25">
      <c r="A34" s="1">
        <v>33</v>
      </c>
      <c r="B34" s="1" t="s">
        <v>40</v>
      </c>
      <c r="C34" s="6" t="str">
        <f>CONCATENATE($I$2,"_", $H$2, "-"&amp;((ROW()-10)))</f>
        <v>_1-24</v>
      </c>
      <c r="D34" s="44"/>
      <c r="E34" s="44"/>
      <c r="F34" s="43" t="s">
        <v>127</v>
      </c>
      <c r="G34" s="45"/>
      <c r="I34" s="52"/>
      <c r="J34" s="53"/>
      <c r="K34" s="3"/>
      <c r="L34" s="3"/>
      <c r="M34" s="3"/>
      <c r="N34" s="3"/>
    </row>
    <row r="35" spans="1:14" ht="12.9" customHeight="1" x14ac:dyDescent="0.25">
      <c r="A35" s="1">
        <v>34</v>
      </c>
      <c r="B35" s="1" t="s">
        <v>41</v>
      </c>
      <c r="C35" s="6" t="str">
        <f>CONCATENATE($I$2,"_", $H$2, "-"&amp;((ROW()-10)))</f>
        <v>_1-25</v>
      </c>
      <c r="D35" s="44"/>
      <c r="E35" s="44"/>
      <c r="F35" s="43" t="s">
        <v>127</v>
      </c>
      <c r="G35" s="45"/>
      <c r="I35" s="52"/>
      <c r="J35" s="53"/>
    </row>
    <row r="36" spans="1:14" ht="12.9" customHeight="1" x14ac:dyDescent="0.25">
      <c r="A36" s="1">
        <v>35</v>
      </c>
      <c r="B36" s="1" t="s">
        <v>42</v>
      </c>
      <c r="C36" s="6" t="str">
        <f>CONCATENATE($I$2,"_", $H$2, "-"&amp;((ROW()-10)))</f>
        <v>_1-26</v>
      </c>
      <c r="D36" s="44"/>
      <c r="E36" s="44"/>
      <c r="F36" s="43" t="s">
        <v>127</v>
      </c>
      <c r="G36" s="45"/>
      <c r="I36" s="52"/>
      <c r="J36" s="53"/>
    </row>
    <row r="37" spans="1:14" ht="12.9" customHeight="1" x14ac:dyDescent="0.25">
      <c r="A37" s="1">
        <v>36</v>
      </c>
      <c r="B37" s="1" t="s">
        <v>43</v>
      </c>
      <c r="C37" s="16" t="str">
        <f>CONCATENATE(D37&amp;$I$2,"_",$H$2&amp;"-8")</f>
        <v>48-UWSIF-Glut-4-_1-8</v>
      </c>
      <c r="D37" s="4" t="s">
        <v>118</v>
      </c>
      <c r="E37" s="5"/>
      <c r="F37" s="46" t="s">
        <v>123</v>
      </c>
      <c r="G37" s="15"/>
      <c r="I37" s="52"/>
      <c r="J37" s="53"/>
    </row>
    <row r="38" spans="1:14" ht="12.9" customHeight="1" x14ac:dyDescent="0.25">
      <c r="A38" s="1">
        <v>37</v>
      </c>
      <c r="B38" s="1" t="s">
        <v>44</v>
      </c>
      <c r="C38" s="16" t="str">
        <f>CONCATENATE(D38&amp;$I$2,"_",$H$2&amp;"-9")</f>
        <v>48-UWSIF-Glut-4-_1-9</v>
      </c>
      <c r="D38" s="4" t="s">
        <v>118</v>
      </c>
      <c r="E38" s="5"/>
      <c r="F38" s="46" t="s">
        <v>123</v>
      </c>
      <c r="G38" s="15"/>
      <c r="I38" s="52"/>
      <c r="J38" s="53"/>
    </row>
    <row r="39" spans="1:14" ht="12.9" customHeight="1" x14ac:dyDescent="0.25">
      <c r="A39" s="1">
        <v>38</v>
      </c>
      <c r="B39" s="1" t="s">
        <v>45</v>
      </c>
      <c r="C39" s="16" t="str">
        <f>CONCATENATE(D39&amp;I$2,"_",$H$2&amp;"-3")</f>
        <v>47-UWSIF-Alfalfa2-_1-3</v>
      </c>
      <c r="D39" s="4" t="s">
        <v>115</v>
      </c>
      <c r="E39" s="5"/>
      <c r="F39" s="46" t="s">
        <v>126</v>
      </c>
      <c r="G39" s="15"/>
      <c r="I39" s="52"/>
      <c r="J39" s="53"/>
    </row>
    <row r="40" spans="1:14" ht="12.9" customHeight="1" x14ac:dyDescent="0.25">
      <c r="A40" s="1">
        <v>39</v>
      </c>
      <c r="B40" s="1" t="s">
        <v>46</v>
      </c>
      <c r="C40" s="16" t="str">
        <f>CONCATENATE(D40&amp;I$2,"_",$H$2&amp;"-4")</f>
        <v>47-UWSIF-Alfalfa2-_1-4</v>
      </c>
      <c r="D40" s="4" t="s">
        <v>115</v>
      </c>
      <c r="E40" s="5"/>
      <c r="F40" s="46" t="s">
        <v>126</v>
      </c>
      <c r="G40" s="15"/>
      <c r="I40" s="52"/>
      <c r="J40" s="53"/>
    </row>
    <row r="41" spans="1:14" ht="12.9" customHeight="1" x14ac:dyDescent="0.25">
      <c r="A41" s="1">
        <v>40</v>
      </c>
      <c r="B41" s="1" t="s">
        <v>47</v>
      </c>
      <c r="C41" s="6" t="str">
        <f>CONCATENATE($I$2,"_", $H$2, "-"&amp;((ROW()-14)))</f>
        <v>_1-27</v>
      </c>
      <c r="D41" s="44"/>
      <c r="E41" s="44"/>
      <c r="F41" s="43" t="s">
        <v>127</v>
      </c>
      <c r="G41" s="45"/>
      <c r="I41" s="52"/>
      <c r="J41" s="53"/>
    </row>
    <row r="42" spans="1:14" ht="12.9" customHeight="1" x14ac:dyDescent="0.25">
      <c r="A42" s="1">
        <v>41</v>
      </c>
      <c r="B42" s="1" t="s">
        <v>48</v>
      </c>
      <c r="C42" s="6" t="str">
        <f>CONCATENATE($I$2,"_", $H$2, "-"&amp;((ROW()-14)))</f>
        <v>_1-28</v>
      </c>
      <c r="D42" s="44"/>
      <c r="E42" s="44"/>
      <c r="F42" s="43" t="s">
        <v>127</v>
      </c>
      <c r="G42" s="45"/>
      <c r="I42" s="52"/>
      <c r="J42" s="53"/>
    </row>
    <row r="43" spans="1:14" ht="12.9" customHeight="1" thickBot="1" x14ac:dyDescent="0.3">
      <c r="A43" s="1">
        <v>42</v>
      </c>
      <c r="B43" s="1" t="s">
        <v>49</v>
      </c>
      <c r="C43" s="6" t="str">
        <f>CONCATENATE($I$2,"_", $H$2, "-"&amp;((ROW()-14)))</f>
        <v>_1-29</v>
      </c>
      <c r="D43" s="44"/>
      <c r="E43" s="44"/>
      <c r="F43" s="43" t="s">
        <v>127</v>
      </c>
      <c r="G43" s="45"/>
      <c r="I43" s="48"/>
      <c r="J43" s="49"/>
    </row>
    <row r="44" spans="1:14" ht="12.9" customHeight="1" x14ac:dyDescent="0.25">
      <c r="A44" s="1">
        <v>43</v>
      </c>
      <c r="B44" s="1" t="s">
        <v>50</v>
      </c>
      <c r="C44" s="6" t="str">
        <f>CONCATENATE($I$2,"_", $H$2, "-"&amp;((ROW()-14)))</f>
        <v>_1-30</v>
      </c>
      <c r="D44" s="44"/>
      <c r="E44" s="44"/>
      <c r="F44" s="43" t="s">
        <v>127</v>
      </c>
      <c r="G44" s="45"/>
    </row>
    <row r="45" spans="1:14" ht="12.9" customHeight="1" x14ac:dyDescent="0.25">
      <c r="A45" s="1">
        <v>44</v>
      </c>
      <c r="B45" s="1" t="s">
        <v>51</v>
      </c>
      <c r="C45" s="6" t="str">
        <f>CONCATENATE($I$2,"_", $H$2, "-"&amp;((ROW()-14)))</f>
        <v>_1-31</v>
      </c>
      <c r="D45" s="44"/>
      <c r="E45" s="44"/>
      <c r="F45" s="43" t="s">
        <v>127</v>
      </c>
      <c r="G45" s="45"/>
    </row>
    <row r="46" spans="1:14" ht="12.9" customHeight="1" x14ac:dyDescent="0.25">
      <c r="A46" s="1">
        <v>45</v>
      </c>
      <c r="B46" s="1" t="s">
        <v>52</v>
      </c>
      <c r="C46" s="6" t="str">
        <f>CONCATENATE($I$2,"_", $H$2, "-"&amp;((ROW()-14)))</f>
        <v>_1-32</v>
      </c>
      <c r="D46" s="44"/>
      <c r="E46" s="44"/>
      <c r="F46" s="43" t="s">
        <v>127</v>
      </c>
      <c r="G46" s="45"/>
    </row>
    <row r="47" spans="1:14" ht="12.9" customHeight="1" x14ac:dyDescent="0.25">
      <c r="A47" s="1">
        <v>46</v>
      </c>
      <c r="B47" s="1" t="s">
        <v>53</v>
      </c>
      <c r="C47" s="6" t="str">
        <f>CONCATENATE($I$2,"_", $H$2, "-"&amp;((ROW()-14)))</f>
        <v>_1-33</v>
      </c>
      <c r="D47" s="44"/>
      <c r="E47" s="44"/>
      <c r="F47" s="43" t="s">
        <v>127</v>
      </c>
      <c r="G47" s="45"/>
    </row>
    <row r="48" spans="1:14" ht="12.9" customHeight="1" x14ac:dyDescent="0.25">
      <c r="A48" s="1">
        <v>47</v>
      </c>
      <c r="B48" s="1" t="s">
        <v>54</v>
      </c>
      <c r="C48" s="6" t="str">
        <f>CONCATENATE($I$2,"_", $H$2, "-"&amp;((ROW()-14)))</f>
        <v>_1-34</v>
      </c>
      <c r="D48" s="44"/>
      <c r="E48" s="44"/>
      <c r="F48" s="43" t="s">
        <v>127</v>
      </c>
      <c r="G48" s="45"/>
    </row>
    <row r="49" spans="1:7" ht="12.9" customHeight="1" x14ac:dyDescent="0.25">
      <c r="A49" s="1">
        <v>48</v>
      </c>
      <c r="B49" s="1" t="s">
        <v>55</v>
      </c>
      <c r="C49" s="6" t="str">
        <f>CONCATENATE($I$2,"_", $H$2, "-"&amp;((ROW()-14)))</f>
        <v>_1-35</v>
      </c>
      <c r="D49" s="44"/>
      <c r="E49" s="44"/>
      <c r="F49" s="43" t="s">
        <v>127</v>
      </c>
      <c r="G49" s="45"/>
    </row>
    <row r="50" spans="1:7" ht="12.9" customHeight="1" x14ac:dyDescent="0.25">
      <c r="A50" s="1">
        <v>49</v>
      </c>
      <c r="B50" s="1" t="s">
        <v>56</v>
      </c>
      <c r="C50" s="6" t="str">
        <f>CONCATENATE($I$2,"_", $H$2, "-"&amp;((ROW()-14)))</f>
        <v>_1-36</v>
      </c>
      <c r="D50" s="44"/>
      <c r="E50" s="44"/>
      <c r="F50" s="43" t="s">
        <v>127</v>
      </c>
      <c r="G50" s="45"/>
    </row>
    <row r="51" spans="1:7" ht="12.9" customHeight="1" x14ac:dyDescent="0.25">
      <c r="A51" s="1">
        <v>50</v>
      </c>
      <c r="B51" s="1" t="s">
        <v>57</v>
      </c>
      <c r="C51" s="6" t="str">
        <f>CONCATENATE($I$2,"_", $H$2, "-"&amp;((ROW()-14)))</f>
        <v>_1-37</v>
      </c>
      <c r="D51" s="44"/>
      <c r="E51" s="44"/>
      <c r="F51" s="43" t="s">
        <v>127</v>
      </c>
      <c r="G51" s="45"/>
    </row>
    <row r="52" spans="1:7" ht="12.9" customHeight="1" x14ac:dyDescent="0.25">
      <c r="A52" s="1">
        <v>51</v>
      </c>
      <c r="B52" s="1" t="s">
        <v>58</v>
      </c>
      <c r="C52" s="6" t="str">
        <f>CONCATENATE($I$2,"_", $H$2, "-"&amp;((ROW()-14)))</f>
        <v>_1-38</v>
      </c>
      <c r="D52" s="44"/>
      <c r="E52" s="44"/>
      <c r="F52" s="43" t="s">
        <v>127</v>
      </c>
      <c r="G52" s="45"/>
    </row>
    <row r="53" spans="1:7" ht="12.9" customHeight="1" x14ac:dyDescent="0.25">
      <c r="A53" s="1">
        <v>52</v>
      </c>
      <c r="B53" s="1" t="s">
        <v>59</v>
      </c>
      <c r="C53" s="6" t="str">
        <f>CONCATENATE($I$2,"_", $H$2, "-"&amp;((ROW()-14)))</f>
        <v>_1-39</v>
      </c>
      <c r="D53" s="44"/>
      <c r="E53" s="44"/>
      <c r="F53" s="43" t="s">
        <v>127</v>
      </c>
      <c r="G53" s="45"/>
    </row>
    <row r="54" spans="1:7" ht="12.9" customHeight="1" x14ac:dyDescent="0.25">
      <c r="A54" s="1">
        <v>53</v>
      </c>
      <c r="B54" s="1" t="s">
        <v>60</v>
      </c>
      <c r="C54" s="6" t="str">
        <f>CONCATENATE($I$2,"_", $H$2, "-"&amp;((ROW()-14)))</f>
        <v>_1-40</v>
      </c>
      <c r="D54" s="44"/>
      <c r="E54" s="44"/>
      <c r="F54" s="43" t="s">
        <v>127</v>
      </c>
      <c r="G54" s="45"/>
    </row>
    <row r="55" spans="1:7" ht="12.9" customHeight="1" x14ac:dyDescent="0.25">
      <c r="A55" s="1">
        <v>54</v>
      </c>
      <c r="B55" s="1" t="s">
        <v>61</v>
      </c>
      <c r="C55" s="6" t="str">
        <f>CONCATENATE($I$2,"_", $H$2, "-"&amp;((ROW()-14)))</f>
        <v>_1-41</v>
      </c>
      <c r="D55" s="44"/>
      <c r="E55" s="44"/>
      <c r="F55" s="43" t="s">
        <v>127</v>
      </c>
      <c r="G55" s="45"/>
    </row>
    <row r="56" spans="1:7" ht="12.9" customHeight="1" x14ac:dyDescent="0.25">
      <c r="A56" s="1">
        <v>55</v>
      </c>
      <c r="B56" s="1" t="s">
        <v>62</v>
      </c>
      <c r="C56" s="6" t="str">
        <f>CONCATENATE($I$2,"_", $H$2, "-"&amp;((ROW()-14)))</f>
        <v>_1-42</v>
      </c>
      <c r="D56" s="44"/>
      <c r="E56" s="44"/>
      <c r="F56" s="43" t="s">
        <v>127</v>
      </c>
      <c r="G56" s="45"/>
    </row>
    <row r="57" spans="1:7" ht="12.9" customHeight="1" x14ac:dyDescent="0.25">
      <c r="A57" s="1">
        <v>56</v>
      </c>
      <c r="B57" s="1" t="s">
        <v>63</v>
      </c>
      <c r="C57" s="6" t="str">
        <f>CONCATENATE($I$2,"_", $H$2, "-"&amp;((ROW()-14)))</f>
        <v>_1-43</v>
      </c>
      <c r="D57" s="44"/>
      <c r="E57" s="44"/>
      <c r="F57" s="43" t="s">
        <v>127</v>
      </c>
      <c r="G57" s="45"/>
    </row>
    <row r="58" spans="1:7" ht="12.9" customHeight="1" x14ac:dyDescent="0.25">
      <c r="A58" s="1">
        <v>57</v>
      </c>
      <c r="B58" s="1" t="s">
        <v>64</v>
      </c>
      <c r="C58" s="6" t="str">
        <f>CONCATENATE($I$2,"_", $H$2, "-"&amp;((ROW()-14)))</f>
        <v>_1-44</v>
      </c>
      <c r="D58" s="44"/>
      <c r="E58" s="44"/>
      <c r="F58" s="43" t="s">
        <v>127</v>
      </c>
      <c r="G58" s="45"/>
    </row>
    <row r="59" spans="1:7" ht="12.9" customHeight="1" x14ac:dyDescent="0.25">
      <c r="A59" s="1">
        <v>58</v>
      </c>
      <c r="B59" s="1" t="s">
        <v>65</v>
      </c>
      <c r="C59" s="6" t="str">
        <f>CONCATENATE($I$2,"_", $H$2, "-"&amp;((ROW()-14)))</f>
        <v>_1-45</v>
      </c>
      <c r="D59" s="44"/>
      <c r="E59" s="44"/>
      <c r="F59" s="43" t="s">
        <v>127</v>
      </c>
      <c r="G59" s="45"/>
    </row>
    <row r="60" spans="1:7" ht="12.9" customHeight="1" x14ac:dyDescent="0.25">
      <c r="A60" s="1">
        <v>59</v>
      </c>
      <c r="B60" s="1" t="s">
        <v>66</v>
      </c>
      <c r="C60" s="6" t="str">
        <f>CONCATENATE($I$2,"_", $H$2, "-"&amp;((ROW()-14)))</f>
        <v>_1-46</v>
      </c>
      <c r="D60" s="44"/>
      <c r="E60" s="44"/>
      <c r="F60" s="43" t="s">
        <v>127</v>
      </c>
      <c r="G60" s="45"/>
    </row>
    <row r="61" spans="1:7" ht="12.9" customHeight="1" x14ac:dyDescent="0.25">
      <c r="A61" s="1">
        <v>60</v>
      </c>
      <c r="B61" s="1" t="s">
        <v>67</v>
      </c>
      <c r="C61" s="6" t="str">
        <f>CONCATENATE($I$2,"_", $H$2, "-"&amp;((ROW()-14)))</f>
        <v>_1-47</v>
      </c>
      <c r="D61" s="44"/>
      <c r="E61" s="44"/>
      <c r="F61" s="43" t="s">
        <v>127</v>
      </c>
      <c r="G61" s="45"/>
    </row>
    <row r="62" spans="1:7" ht="12.9" customHeight="1" x14ac:dyDescent="0.25">
      <c r="A62" s="1">
        <v>61</v>
      </c>
      <c r="B62" s="1" t="s">
        <v>68</v>
      </c>
      <c r="C62" s="6" t="str">
        <f>CONCATENATE($I$2,"_", $H$2, "-"&amp;((ROW()-14)))</f>
        <v>_1-48</v>
      </c>
      <c r="D62" s="44"/>
      <c r="E62" s="44"/>
      <c r="F62" s="43" t="s">
        <v>127</v>
      </c>
      <c r="G62" s="45"/>
    </row>
    <row r="63" spans="1:7" ht="12.9" customHeight="1" x14ac:dyDescent="0.25">
      <c r="A63" s="1">
        <v>62</v>
      </c>
      <c r="B63" s="1" t="s">
        <v>69</v>
      </c>
      <c r="C63" s="6" t="str">
        <f>CONCATENATE($I$2,"_", $H$2, "-"&amp;((ROW()-14)))</f>
        <v>_1-49</v>
      </c>
      <c r="D63" s="44"/>
      <c r="E63" s="44"/>
      <c r="F63" s="43" t="s">
        <v>127</v>
      </c>
      <c r="G63" s="45"/>
    </row>
    <row r="64" spans="1:7" ht="12.9" customHeight="1" x14ac:dyDescent="0.25">
      <c r="A64" s="1">
        <v>63</v>
      </c>
      <c r="B64" s="1" t="s">
        <v>70</v>
      </c>
      <c r="C64" s="6" t="str">
        <f>CONCATENATE($I$2,"_", $H$2, "-"&amp;((ROW()-14)))</f>
        <v>_1-50</v>
      </c>
      <c r="D64" s="44"/>
      <c r="E64" s="44"/>
      <c r="F64" s="43" t="s">
        <v>127</v>
      </c>
      <c r="G64" s="45"/>
    </row>
    <row r="65" spans="1:7" ht="12.9" customHeight="1" x14ac:dyDescent="0.25">
      <c r="A65" s="1">
        <v>64</v>
      </c>
      <c r="B65" s="1" t="s">
        <v>71</v>
      </c>
      <c r="C65" s="6" t="str">
        <f>CONCATENATE($I$2,"_", $H$2, "-"&amp;((ROW()-14)))</f>
        <v>_1-51</v>
      </c>
      <c r="D65" s="44"/>
      <c r="E65" s="44"/>
      <c r="F65" s="43" t="s">
        <v>127</v>
      </c>
      <c r="G65" s="45"/>
    </row>
    <row r="66" spans="1:7" ht="12.9" customHeight="1" x14ac:dyDescent="0.25">
      <c r="A66" s="1">
        <v>65</v>
      </c>
      <c r="B66" s="1" t="s">
        <v>72</v>
      </c>
      <c r="C66" s="6" t="str">
        <f>CONCATENATE($I$2,"_", $H$2, "-"&amp;((ROW()-14)))</f>
        <v>_1-52</v>
      </c>
      <c r="D66" s="44"/>
      <c r="E66" s="44"/>
      <c r="F66" s="43" t="s">
        <v>127</v>
      </c>
      <c r="G66" s="45"/>
    </row>
    <row r="67" spans="1:7" ht="12.9" customHeight="1" x14ac:dyDescent="0.25">
      <c r="A67" s="1">
        <v>66</v>
      </c>
      <c r="B67" s="1" t="s">
        <v>73</v>
      </c>
      <c r="C67" s="16" t="str">
        <f>CONCATENATE(D67&amp;$I$2,"_",$H$2&amp;"-10")</f>
        <v>48-UWSIF-Glut-4-_1-10</v>
      </c>
      <c r="D67" s="4" t="s">
        <v>118</v>
      </c>
      <c r="E67" s="5"/>
      <c r="F67" s="46" t="s">
        <v>123</v>
      </c>
      <c r="G67" s="15"/>
    </row>
    <row r="68" spans="1:7" ht="12.9" customHeight="1" x14ac:dyDescent="0.25">
      <c r="A68" s="1">
        <v>67</v>
      </c>
      <c r="B68" s="1" t="s">
        <v>74</v>
      </c>
      <c r="C68" s="16" t="str">
        <f>CONCATENATE(D68&amp;$I$2,"_",$H$2&amp;"-11")</f>
        <v>48-UWSIF-Glut-4-_1-11</v>
      </c>
      <c r="D68" s="4" t="s">
        <v>118</v>
      </c>
      <c r="E68" s="5"/>
      <c r="F68" s="46" t="s">
        <v>123</v>
      </c>
      <c r="G68" s="15"/>
    </row>
    <row r="69" spans="1:7" ht="12.9" customHeight="1" x14ac:dyDescent="0.25">
      <c r="A69" s="1">
        <v>68</v>
      </c>
      <c r="B69" s="1" t="s">
        <v>75</v>
      </c>
      <c r="C69" s="16" t="str">
        <f>CONCATENATE(D69&amp;$I$2,"_",$H$2&amp;"-5")</f>
        <v>47-UWSIF-Alfalfa2-_1-5</v>
      </c>
      <c r="D69" s="4" t="s">
        <v>115</v>
      </c>
      <c r="E69" s="5"/>
      <c r="F69" s="46" t="s">
        <v>126</v>
      </c>
      <c r="G69" s="15"/>
    </row>
    <row r="70" spans="1:7" ht="12.9" customHeight="1" x14ac:dyDescent="0.25">
      <c r="A70" s="1">
        <v>69</v>
      </c>
      <c r="B70" s="1" t="s">
        <v>76</v>
      </c>
      <c r="C70" s="16" t="str">
        <f>CONCATENATE(D70&amp;$I$2,"_",$H$2&amp;"-6")</f>
        <v>47-UWSIF-Alfalfa2-_1-6</v>
      </c>
      <c r="D70" s="4" t="s">
        <v>115</v>
      </c>
      <c r="E70" s="5"/>
      <c r="F70" s="46" t="s">
        <v>126</v>
      </c>
      <c r="G70" s="15"/>
    </row>
    <row r="71" spans="1:7" ht="12.9" customHeight="1" x14ac:dyDescent="0.25">
      <c r="A71" s="1">
        <v>70</v>
      </c>
      <c r="B71" s="1" t="s">
        <v>77</v>
      </c>
      <c r="C71" s="6" t="str">
        <f>CONCATENATE($I$2,"_", $H$2, "-"&amp;((ROW()-18)))</f>
        <v>_1-53</v>
      </c>
      <c r="D71" s="44"/>
      <c r="E71" s="44"/>
      <c r="F71" s="43" t="s">
        <v>127</v>
      </c>
      <c r="G71" s="45"/>
    </row>
    <row r="72" spans="1:7" ht="12.9" customHeight="1" x14ac:dyDescent="0.25">
      <c r="A72" s="1">
        <v>71</v>
      </c>
      <c r="B72" s="1" t="s">
        <v>78</v>
      </c>
      <c r="C72" s="6" t="str">
        <f>CONCATENATE($I$2,"_", $H$2, "-"&amp;((ROW()-18)))</f>
        <v>_1-54</v>
      </c>
      <c r="D72" s="44"/>
      <c r="E72" s="44"/>
      <c r="F72" s="43" t="s">
        <v>127</v>
      </c>
      <c r="G72" s="45"/>
    </row>
    <row r="73" spans="1:7" ht="12.9" customHeight="1" x14ac:dyDescent="0.25">
      <c r="A73" s="1">
        <v>72</v>
      </c>
      <c r="B73" s="1" t="s">
        <v>79</v>
      </c>
      <c r="C73" s="6" t="str">
        <f>CONCATENATE($I$2,"_", $H$2, "-"&amp;((ROW()-18)))</f>
        <v>_1-55</v>
      </c>
      <c r="D73" s="44"/>
      <c r="E73" s="44"/>
      <c r="F73" s="43" t="s">
        <v>127</v>
      </c>
      <c r="G73" s="45"/>
    </row>
    <row r="74" spans="1:7" ht="12.9" customHeight="1" x14ac:dyDescent="0.25">
      <c r="A74" s="1">
        <v>73</v>
      </c>
      <c r="B74" s="1" t="s">
        <v>80</v>
      </c>
      <c r="C74" s="6" t="str">
        <f>CONCATENATE($I$2,"_", $H$2, "-"&amp;((ROW()-18)))</f>
        <v>_1-56</v>
      </c>
      <c r="D74" s="44"/>
      <c r="E74" s="44"/>
      <c r="F74" s="43" t="s">
        <v>127</v>
      </c>
      <c r="G74" s="45"/>
    </row>
    <row r="75" spans="1:7" ht="12.9" customHeight="1" x14ac:dyDescent="0.25">
      <c r="A75" s="1">
        <v>74</v>
      </c>
      <c r="B75" s="1" t="s">
        <v>81</v>
      </c>
      <c r="C75" s="6" t="str">
        <f>CONCATENATE($I$2,"_", $H$2, "-"&amp;((ROW()-18)))</f>
        <v>_1-57</v>
      </c>
      <c r="D75" s="44"/>
      <c r="E75" s="44"/>
      <c r="F75" s="43" t="s">
        <v>127</v>
      </c>
      <c r="G75" s="45"/>
    </row>
    <row r="76" spans="1:7" ht="12.9" customHeight="1" x14ac:dyDescent="0.25">
      <c r="A76" s="1">
        <v>75</v>
      </c>
      <c r="B76" s="1" t="s">
        <v>82</v>
      </c>
      <c r="C76" s="6" t="str">
        <f>CONCATENATE($I$2,"_", $H$2, "-"&amp;((ROW()-18)))</f>
        <v>_1-58</v>
      </c>
      <c r="D76" s="44"/>
      <c r="E76" s="44"/>
      <c r="F76" s="43" t="s">
        <v>127</v>
      </c>
      <c r="G76" s="45"/>
    </row>
    <row r="77" spans="1:7" ht="12.9" customHeight="1" x14ac:dyDescent="0.25">
      <c r="A77" s="1">
        <v>76</v>
      </c>
      <c r="B77" s="1" t="s">
        <v>83</v>
      </c>
      <c r="C77" s="6" t="str">
        <f>CONCATENATE($I$2,"_", $H$2, "-"&amp;((ROW()-18)))</f>
        <v>_1-59</v>
      </c>
      <c r="D77" s="44"/>
      <c r="E77" s="44"/>
      <c r="F77" s="43" t="s">
        <v>127</v>
      </c>
      <c r="G77" s="45"/>
    </row>
    <row r="78" spans="1:7" ht="12.9" customHeight="1" x14ac:dyDescent="0.25">
      <c r="A78" s="1">
        <v>77</v>
      </c>
      <c r="B78" s="1" t="s">
        <v>84</v>
      </c>
      <c r="C78" s="6" t="str">
        <f>CONCATENATE($I$2,"_", $H$2, "-"&amp;((ROW()-18)))</f>
        <v>_1-60</v>
      </c>
      <c r="D78" s="44"/>
      <c r="E78" s="44"/>
      <c r="F78" s="43" t="s">
        <v>127</v>
      </c>
      <c r="G78" s="45"/>
    </row>
    <row r="79" spans="1:7" ht="12.9" customHeight="1" x14ac:dyDescent="0.25">
      <c r="A79" s="1">
        <v>78</v>
      </c>
      <c r="B79" s="1" t="s">
        <v>85</v>
      </c>
      <c r="C79" s="6" t="str">
        <f>CONCATENATE($I$2,"_", $H$2, "-"&amp;((ROW()-18)))</f>
        <v>_1-61</v>
      </c>
      <c r="D79" s="44"/>
      <c r="E79" s="44"/>
      <c r="F79" s="43" t="s">
        <v>127</v>
      </c>
      <c r="G79" s="45"/>
    </row>
    <row r="80" spans="1:7" ht="12.9" customHeight="1" x14ac:dyDescent="0.25">
      <c r="A80" s="1">
        <v>79</v>
      </c>
      <c r="B80" s="1" t="s">
        <v>86</v>
      </c>
      <c r="C80" s="6" t="str">
        <f>CONCATENATE($I$2,"_", $H$2, "-"&amp;((ROW()-18)))</f>
        <v>_1-62</v>
      </c>
      <c r="D80" s="44"/>
      <c r="E80" s="44"/>
      <c r="F80" s="43" t="s">
        <v>127</v>
      </c>
      <c r="G80" s="45"/>
    </row>
    <row r="81" spans="1:7" ht="12.9" customHeight="1" x14ac:dyDescent="0.25">
      <c r="A81" s="1">
        <v>80</v>
      </c>
      <c r="B81" s="1" t="s">
        <v>87</v>
      </c>
      <c r="C81" s="6" t="str">
        <f>CONCATENATE($I$2,"_", $H$2, "-"&amp;((ROW()-18)))</f>
        <v>_1-63</v>
      </c>
      <c r="D81" s="44"/>
      <c r="E81" s="44"/>
      <c r="F81" s="43" t="s">
        <v>127</v>
      </c>
      <c r="G81" s="45"/>
    </row>
    <row r="82" spans="1:7" ht="12.9" customHeight="1" x14ac:dyDescent="0.25">
      <c r="A82" s="1">
        <v>81</v>
      </c>
      <c r="B82" s="1" t="s">
        <v>88</v>
      </c>
      <c r="C82" s="6" t="str">
        <f>CONCATENATE($I$2,"_", $H$2, "-"&amp;((ROW()-18)))</f>
        <v>_1-64</v>
      </c>
      <c r="D82" s="44"/>
      <c r="E82" s="44"/>
      <c r="F82" s="43" t="s">
        <v>127</v>
      </c>
      <c r="G82" s="45"/>
    </row>
    <row r="83" spans="1:7" ht="12.9" customHeight="1" x14ac:dyDescent="0.25">
      <c r="A83" s="1">
        <v>82</v>
      </c>
      <c r="B83" s="1" t="s">
        <v>89</v>
      </c>
      <c r="C83" s="6" t="str">
        <f>CONCATENATE($I$2,"_", $H$2, "-"&amp;((ROW()-18)))</f>
        <v>_1-65</v>
      </c>
      <c r="D83" s="44"/>
      <c r="E83" s="44"/>
      <c r="F83" s="43" t="s">
        <v>127</v>
      </c>
      <c r="G83" s="45"/>
    </row>
    <row r="84" spans="1:7" ht="12.9" customHeight="1" x14ac:dyDescent="0.25">
      <c r="A84" s="1">
        <v>83</v>
      </c>
      <c r="B84" s="1" t="s">
        <v>90</v>
      </c>
      <c r="C84" s="6" t="str">
        <f>CONCATENATE($I$2,"_", $H$2, "-"&amp;((ROW()-18)))</f>
        <v>_1-66</v>
      </c>
      <c r="D84" s="44"/>
      <c r="E84" s="44"/>
      <c r="F84" s="43" t="s">
        <v>127</v>
      </c>
      <c r="G84" s="45"/>
    </row>
    <row r="85" spans="1:7" ht="12.9" customHeight="1" x14ac:dyDescent="0.25">
      <c r="A85" s="1">
        <v>84</v>
      </c>
      <c r="B85" s="1" t="s">
        <v>91</v>
      </c>
      <c r="C85" s="6" t="str">
        <f>CONCATENATE($I$2,"_", $H$2, "-"&amp;((ROW()-18)))</f>
        <v>_1-67</v>
      </c>
      <c r="D85" s="44"/>
      <c r="E85" s="44"/>
      <c r="F85" s="43" t="s">
        <v>127</v>
      </c>
      <c r="G85" s="45"/>
    </row>
    <row r="86" spans="1:7" ht="12.9" customHeight="1" x14ac:dyDescent="0.25">
      <c r="A86" s="1">
        <v>85</v>
      </c>
      <c r="B86" s="1" t="s">
        <v>92</v>
      </c>
      <c r="C86" s="6" t="str">
        <f>CONCATENATE($I$2,"_", $H$2, "-"&amp;((ROW()-18)))</f>
        <v>_1-68</v>
      </c>
      <c r="D86" s="44"/>
      <c r="E86" s="44"/>
      <c r="F86" s="43" t="s">
        <v>127</v>
      </c>
      <c r="G86" s="45"/>
    </row>
    <row r="87" spans="1:7" ht="12.9" customHeight="1" x14ac:dyDescent="0.25">
      <c r="A87" s="1">
        <v>86</v>
      </c>
      <c r="B87" s="1" t="s">
        <v>93</v>
      </c>
      <c r="C87" s="6" t="str">
        <f>CONCATENATE($I$2,"_", $H$2, "-"&amp;((ROW()-18)))</f>
        <v>_1-69</v>
      </c>
      <c r="D87" s="44"/>
      <c r="E87" s="44"/>
      <c r="F87" s="43" t="s">
        <v>127</v>
      </c>
      <c r="G87" s="45"/>
    </row>
    <row r="88" spans="1:7" ht="12.9" customHeight="1" x14ac:dyDescent="0.25">
      <c r="A88" s="1">
        <v>87</v>
      </c>
      <c r="B88" s="1" t="s">
        <v>94</v>
      </c>
      <c r="C88" s="6" t="str">
        <f>CONCATENATE($I$2,"_", $H$2, "-"&amp;((ROW()-18)))</f>
        <v>_1-70</v>
      </c>
      <c r="D88" s="44"/>
      <c r="E88" s="44"/>
      <c r="F88" s="43" t="s">
        <v>127</v>
      </c>
      <c r="G88" s="45"/>
    </row>
    <row r="89" spans="1:7" ht="12.9" customHeight="1" x14ac:dyDescent="0.25">
      <c r="A89" s="1">
        <v>88</v>
      </c>
      <c r="B89" s="1" t="s">
        <v>95</v>
      </c>
      <c r="C89" s="6" t="str">
        <f>CONCATENATE($I$2,"_", $H$2, "-"&amp;((ROW()-18)))</f>
        <v>_1-71</v>
      </c>
      <c r="D89" s="44"/>
      <c r="E89" s="44"/>
      <c r="F89" s="43" t="s">
        <v>127</v>
      </c>
      <c r="G89" s="45"/>
    </row>
    <row r="90" spans="1:7" ht="12.9" customHeight="1" x14ac:dyDescent="0.25">
      <c r="A90" s="1">
        <v>89</v>
      </c>
      <c r="B90" s="1" t="s">
        <v>96</v>
      </c>
      <c r="C90" s="6" t="str">
        <f>CONCATENATE($I$2,"_", $H$2, "-"&amp;((ROW()-18)))</f>
        <v>_1-72</v>
      </c>
      <c r="D90" s="44"/>
      <c r="E90" s="44"/>
      <c r="F90" s="43" t="s">
        <v>127</v>
      </c>
      <c r="G90" s="45"/>
    </row>
    <row r="91" spans="1:7" ht="12.9" customHeight="1" x14ac:dyDescent="0.25">
      <c r="A91" s="1">
        <v>90</v>
      </c>
      <c r="B91" s="1" t="s">
        <v>97</v>
      </c>
      <c r="C91" s="6" t="str">
        <f>CONCATENATE($I$2,"_", $H$2, "-"&amp;((ROW()-18)))</f>
        <v>_1-73</v>
      </c>
      <c r="D91" s="44"/>
      <c r="E91" s="44"/>
      <c r="F91" s="43" t="s">
        <v>127</v>
      </c>
      <c r="G91" s="45"/>
    </row>
    <row r="92" spans="1:7" ht="12.9" customHeight="1" x14ac:dyDescent="0.25">
      <c r="A92" s="1">
        <v>91</v>
      </c>
      <c r="B92" s="1" t="s">
        <v>98</v>
      </c>
      <c r="C92" s="6" t="str">
        <f>CONCATENATE($I$2,"_", $H$2, "-"&amp;((ROW()-18)))</f>
        <v>_1-74</v>
      </c>
      <c r="D92" s="44"/>
      <c r="E92" s="44"/>
      <c r="F92" s="43" t="s">
        <v>127</v>
      </c>
      <c r="G92" s="45"/>
    </row>
    <row r="93" spans="1:7" ht="12.9" customHeight="1" x14ac:dyDescent="0.25">
      <c r="A93" s="1">
        <v>92</v>
      </c>
      <c r="B93" s="1" t="s">
        <v>99</v>
      </c>
      <c r="C93" s="6" t="str">
        <f>CONCATENATE($I$2,"_", $H$2, "-"&amp;((ROW()-18)))</f>
        <v>_1-75</v>
      </c>
      <c r="D93" s="44"/>
      <c r="E93" s="44"/>
      <c r="F93" s="43" t="s">
        <v>127</v>
      </c>
      <c r="G93" s="45"/>
    </row>
    <row r="94" spans="1:7" ht="12.9" customHeight="1" x14ac:dyDescent="0.25">
      <c r="A94" s="1">
        <v>93</v>
      </c>
      <c r="B94" s="1" t="s">
        <v>100</v>
      </c>
      <c r="C94" s="6" t="str">
        <f>CONCATENATE($I$2,"_", $H$2, "-"&amp;((ROW()-18)))</f>
        <v>_1-76</v>
      </c>
      <c r="D94" s="44"/>
      <c r="E94" s="44"/>
      <c r="F94" s="43" t="s">
        <v>127</v>
      </c>
      <c r="G94" s="45"/>
    </row>
    <row r="95" spans="1:7" ht="12.9" customHeight="1" x14ac:dyDescent="0.25">
      <c r="A95" s="1">
        <v>94</v>
      </c>
      <c r="B95" s="1" t="s">
        <v>101</v>
      </c>
      <c r="C95" s="6" t="str">
        <f>CONCATENATE($I$2,"_", $H$2, "-"&amp;((ROW()-18)))</f>
        <v>_1-77</v>
      </c>
      <c r="D95" s="44"/>
      <c r="E95" s="44"/>
      <c r="F95" s="43" t="s">
        <v>127</v>
      </c>
      <c r="G95" s="45"/>
    </row>
    <row r="96" spans="1:7" ht="12.9" customHeight="1" x14ac:dyDescent="0.25">
      <c r="A96" s="1">
        <v>95</v>
      </c>
      <c r="B96" s="1" t="s">
        <v>102</v>
      </c>
      <c r="C96" s="6" t="str">
        <f>CONCATENATE($I$2,"_", $H$2, "-"&amp;((ROW()-18)))</f>
        <v>_1-78</v>
      </c>
      <c r="D96" s="44"/>
      <c r="E96" s="44"/>
      <c r="F96" s="43" t="s">
        <v>127</v>
      </c>
      <c r="G96" s="45"/>
    </row>
    <row r="97" spans="1:7" ht="12.9" customHeight="1" x14ac:dyDescent="0.25">
      <c r="A97" s="1">
        <v>96</v>
      </c>
      <c r="B97" s="1" t="s">
        <v>103</v>
      </c>
      <c r="C97" s="16" t="str">
        <f>CONCATENATE(D97&amp;$I$2,"_",$H$2&amp;"-12")</f>
        <v>48-UWSIF-Glut-4-_1-12</v>
      </c>
      <c r="D97" s="4" t="s">
        <v>118</v>
      </c>
      <c r="E97" s="5"/>
      <c r="F97" s="46" t="s">
        <v>123</v>
      </c>
      <c r="G97" s="15"/>
    </row>
    <row r="98" spans="1:7" ht="12.9" customHeight="1" x14ac:dyDescent="0.25">
      <c r="A98" s="1">
        <v>97</v>
      </c>
      <c r="B98" s="1" t="s">
        <v>8</v>
      </c>
      <c r="C98" s="16" t="str">
        <f>CONCATENATE(D98&amp;$I$2,"_",$H$2&amp;"-13")</f>
        <v>48-UWSIF-Glut 4-_1-13</v>
      </c>
      <c r="D98" s="4" t="s">
        <v>117</v>
      </c>
      <c r="E98" s="5"/>
      <c r="F98" s="46" t="s">
        <v>123</v>
      </c>
      <c r="G98" s="15"/>
    </row>
    <row r="99" spans="1:7" ht="12.9" customHeight="1" x14ac:dyDescent="0.25">
      <c r="A99" s="1">
        <v>98</v>
      </c>
      <c r="B99" s="1" t="s">
        <v>9</v>
      </c>
      <c r="C99" s="16" t="s">
        <v>129</v>
      </c>
      <c r="D99" s="4" t="s">
        <v>115</v>
      </c>
      <c r="E99" s="5"/>
      <c r="F99" s="46" t="s">
        <v>126</v>
      </c>
      <c r="G99" s="15"/>
    </row>
    <row r="100" spans="1:7" ht="12.9" customHeight="1" x14ac:dyDescent="0.25">
      <c r="A100" s="1">
        <v>99</v>
      </c>
      <c r="B100" s="1" t="s">
        <v>10</v>
      </c>
      <c r="C100" s="16" t="s">
        <v>130</v>
      </c>
      <c r="D100" s="4" t="s">
        <v>115</v>
      </c>
      <c r="E100" s="5"/>
      <c r="F100" s="46" t="s">
        <v>126</v>
      </c>
      <c r="G100" s="15"/>
    </row>
  </sheetData>
  <mergeCells count="1">
    <mergeCell ref="I33:J42"/>
  </mergeCells>
  <phoneticPr fontId="6" type="noConversion"/>
  <dataValidations count="2">
    <dataValidation type="list" allowBlank="1" showInputMessage="1" showErrorMessage="1" sqref="D2:D10 D99:D100 D37:D40 D67:D70 D97" xr:uid="{2292BBB4-CD40-4D0A-9E83-C90A12B0CB81}">
      <formula1>$I$21:$I$30</formula1>
    </dataValidation>
    <dataValidation type="list" allowBlank="1" showInputMessage="1" showErrorMessage="1" sqref="F2:F100" xr:uid="{159AD661-A718-497C-9651-2A7013FC9962}">
      <formula1>$J$21:$J$26</formula1>
    </dataValidation>
  </dataValidations>
  <printOptions horizontalCentered="1" verticalCentered="1"/>
  <pageMargins left="0.75" right="0.75" top="1" bottom="1" header="0.5" footer="0.5"/>
  <pageSetup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8847F-C370-450D-91E5-9FCF12081013}">
  <sheetPr>
    <pageSetUpPr fitToPage="1"/>
  </sheetPr>
  <dimension ref="A1:N100"/>
  <sheetViews>
    <sheetView zoomScaleNormal="100" workbookViewId="0">
      <pane ySplit="1" topLeftCell="A2" activePane="bottomLeft" state="frozen"/>
      <selection activeCell="I33" sqref="I33:J42"/>
      <selection pane="bottomLeft" activeCell="I33" sqref="I33:J42"/>
    </sheetView>
  </sheetViews>
  <sheetFormatPr defaultColWidth="9.109375" defaultRowHeight="12.9" customHeight="1" x14ac:dyDescent="0.25"/>
  <cols>
    <col min="1" max="1" width="4.44140625" style="2" customWidth="1"/>
    <col min="2" max="2" width="6.6640625" style="2" customWidth="1"/>
    <col min="3" max="3" width="21.5546875" style="12" customWidth="1"/>
    <col min="4" max="4" width="19.5546875" style="2" bestFit="1" customWidth="1"/>
    <col min="5" max="5" width="8.44140625" style="2" bestFit="1" customWidth="1"/>
    <col min="6" max="6" width="23.6640625" style="2" bestFit="1" customWidth="1"/>
    <col min="7" max="7" width="19.88671875" style="2" bestFit="1" customWidth="1"/>
    <col min="8" max="8" width="9.44140625" style="2" customWidth="1"/>
    <col min="9" max="9" width="20" style="2" customWidth="1"/>
    <col min="10" max="10" width="26.33203125" style="2" customWidth="1"/>
    <col min="11" max="11" width="25.88671875" style="2" customWidth="1"/>
    <col min="12" max="16384" width="9.109375" style="2"/>
  </cols>
  <sheetData>
    <row r="1" spans="1:10" ht="12.9" customHeight="1" x14ac:dyDescent="0.25">
      <c r="A1" s="7" t="s">
        <v>0</v>
      </c>
      <c r="B1" s="8" t="s">
        <v>1</v>
      </c>
      <c r="C1" s="9" t="s">
        <v>2</v>
      </c>
      <c r="D1" s="10" t="s">
        <v>3</v>
      </c>
      <c r="E1" s="8" t="s">
        <v>4</v>
      </c>
      <c r="F1" s="10" t="s">
        <v>119</v>
      </c>
      <c r="G1" s="17" t="s">
        <v>120</v>
      </c>
      <c r="H1" s="8" t="s">
        <v>5</v>
      </c>
      <c r="I1" s="8" t="s">
        <v>7</v>
      </c>
      <c r="J1" s="8" t="s">
        <v>6</v>
      </c>
    </row>
    <row r="2" spans="1:10" ht="12.9" customHeight="1" x14ac:dyDescent="0.25">
      <c r="A2" s="1">
        <v>1</v>
      </c>
      <c r="B2" s="1" t="s">
        <v>8</v>
      </c>
      <c r="C2" s="16" t="str">
        <f>CONCATENATE(D2&amp;I$2,"_",$H$2&amp;"-1")</f>
        <v>48-UWSIF-Glut-4-0_2-1</v>
      </c>
      <c r="D2" s="4" t="s">
        <v>118</v>
      </c>
      <c r="E2" s="5"/>
      <c r="F2" s="4" t="s">
        <v>121</v>
      </c>
      <c r="G2" s="4"/>
      <c r="H2" s="11">
        <v>2</v>
      </c>
      <c r="I2" s="19">
        <f>'Tray 1'!I2</f>
        <v>0</v>
      </c>
      <c r="J2" s="20">
        <f>'Tray 1'!J2</f>
        <v>0</v>
      </c>
    </row>
    <row r="3" spans="1:10" ht="12.9" customHeight="1" x14ac:dyDescent="0.25">
      <c r="A3" s="1">
        <v>2</v>
      </c>
      <c r="B3" s="1" t="s">
        <v>9</v>
      </c>
      <c r="C3" s="16" t="str">
        <f>CONCATENATE(D3&amp;I$2,"_",$H$2&amp;"-2")</f>
        <v>48-UWSIF-Glut-4-0_2-2</v>
      </c>
      <c r="D3" s="4" t="s">
        <v>118</v>
      </c>
      <c r="E3" s="5"/>
      <c r="F3" s="43" t="s">
        <v>125</v>
      </c>
      <c r="G3" s="4"/>
    </row>
    <row r="4" spans="1:10" ht="12.9" customHeight="1" x14ac:dyDescent="0.25">
      <c r="A4" s="1">
        <v>3</v>
      </c>
      <c r="B4" s="1" t="s">
        <v>10</v>
      </c>
      <c r="C4" s="16" t="str">
        <f>CONCATENATE(D4&amp;I$2,"_",$H$2&amp;"-3")</f>
        <v>48-UWSIF-Glut-4-0_2-3</v>
      </c>
      <c r="D4" s="4" t="s">
        <v>118</v>
      </c>
      <c r="E4" s="5"/>
      <c r="F4" s="43" t="s">
        <v>125</v>
      </c>
      <c r="G4" s="43"/>
      <c r="I4" s="13" t="s">
        <v>104</v>
      </c>
      <c r="J4" s="14"/>
    </row>
    <row r="5" spans="1:10" ht="12.9" customHeight="1" x14ac:dyDescent="0.25">
      <c r="A5" s="1">
        <v>4</v>
      </c>
      <c r="B5" s="1" t="s">
        <v>11</v>
      </c>
      <c r="C5" s="16" t="str">
        <f>CONCATENATE(D5&amp;I$2,"_",$H$2&amp;"-4")</f>
        <v>48-UWSIF-Glut-4-0_2-4</v>
      </c>
      <c r="D5" s="4" t="s">
        <v>118</v>
      </c>
      <c r="E5" s="5"/>
      <c r="F5" s="43" t="s">
        <v>125</v>
      </c>
      <c r="G5" s="43"/>
      <c r="I5" s="21" t="s">
        <v>122</v>
      </c>
      <c r="J5" s="22"/>
    </row>
    <row r="6" spans="1:10" ht="12.9" customHeight="1" x14ac:dyDescent="0.25">
      <c r="A6" s="1">
        <v>5</v>
      </c>
      <c r="B6" s="1" t="s">
        <v>12</v>
      </c>
      <c r="C6" s="16" t="str">
        <f>CONCATENATE(D6&amp;$I$2,"_",$H$2&amp;"-5")</f>
        <v>48-UWSIF-Glut-4-0_2-5</v>
      </c>
      <c r="D6" s="4" t="s">
        <v>118</v>
      </c>
      <c r="E6" s="5"/>
      <c r="F6" s="43" t="s">
        <v>125</v>
      </c>
      <c r="G6" s="43"/>
      <c r="I6" s="23" t="s">
        <v>116</v>
      </c>
      <c r="J6" s="24"/>
    </row>
    <row r="7" spans="1:10" ht="12.9" customHeight="1" x14ac:dyDescent="0.25">
      <c r="A7" s="1">
        <v>6</v>
      </c>
      <c r="B7" s="1" t="s">
        <v>13</v>
      </c>
      <c r="C7" s="16" t="str">
        <f>CONCATENATE(D7&amp;$I$2,"_",$H$2&amp;"-6")</f>
        <v>48-UWSIF-Glut-4-0_2-6</v>
      </c>
      <c r="D7" s="4" t="s">
        <v>118</v>
      </c>
      <c r="E7" s="5"/>
      <c r="F7" s="43" t="s">
        <v>125</v>
      </c>
      <c r="G7" s="43"/>
      <c r="I7" s="25" t="s">
        <v>105</v>
      </c>
      <c r="J7" s="26"/>
    </row>
    <row r="8" spans="1:10" ht="12.9" customHeight="1" x14ac:dyDescent="0.25">
      <c r="A8" s="1">
        <v>7</v>
      </c>
      <c r="B8" s="1" t="s">
        <v>14</v>
      </c>
      <c r="C8" s="16" t="str">
        <f>CONCATENATE(D8&amp;$I$2,"-",$H$2&amp;"-7")</f>
        <v>48-UWSIF-Glut-4-0-2-7</v>
      </c>
      <c r="D8" s="4" t="s">
        <v>118</v>
      </c>
      <c r="E8" s="5"/>
      <c r="F8" s="43" t="s">
        <v>125</v>
      </c>
      <c r="G8" s="43"/>
      <c r="I8" s="27" t="s">
        <v>106</v>
      </c>
      <c r="J8" s="28"/>
    </row>
    <row r="9" spans="1:10" ht="12.9" customHeight="1" x14ac:dyDescent="0.25">
      <c r="A9" s="1">
        <v>8</v>
      </c>
      <c r="B9" s="1" t="s">
        <v>15</v>
      </c>
      <c r="C9" s="16" t="str">
        <f>CONCATENATE(D9&amp;I$2,"_",$H$2&amp;"-1")</f>
        <v>47-UWSIF-Alfalfa2-0_2-1</v>
      </c>
      <c r="D9" s="4" t="s">
        <v>115</v>
      </c>
      <c r="E9" s="5"/>
      <c r="F9" s="43" t="s">
        <v>126</v>
      </c>
      <c r="G9" s="43"/>
      <c r="I9" s="29" t="s">
        <v>107</v>
      </c>
      <c r="J9" s="30"/>
    </row>
    <row r="10" spans="1:10" ht="12.9" customHeight="1" x14ac:dyDescent="0.25">
      <c r="A10" s="1">
        <v>9</v>
      </c>
      <c r="B10" s="1" t="s">
        <v>16</v>
      </c>
      <c r="C10" s="16" t="str">
        <f>CONCATENATE(D10&amp;I$2,"_",$H$2&amp;"-2")</f>
        <v>47-UWSIF-Alfalfa2-0_2-2</v>
      </c>
      <c r="D10" s="4" t="s">
        <v>115</v>
      </c>
      <c r="E10" s="5"/>
      <c r="F10" s="43" t="s">
        <v>126</v>
      </c>
      <c r="G10" s="43"/>
      <c r="I10" s="31"/>
      <c r="J10" s="32"/>
    </row>
    <row r="11" spans="1:10" ht="12.9" customHeight="1" x14ac:dyDescent="0.25">
      <c r="A11" s="1">
        <v>10</v>
      </c>
      <c r="B11" s="1" t="s">
        <v>17</v>
      </c>
      <c r="C11" s="6" t="str">
        <f>CONCATENATE($I$2,"_", $H$2, "-"&amp;((ROW()-10+78)))</f>
        <v>0_2-79</v>
      </c>
      <c r="D11" s="44"/>
      <c r="E11" s="44"/>
      <c r="F11" s="43" t="s">
        <v>127</v>
      </c>
      <c r="G11" s="43"/>
      <c r="I11" s="31"/>
      <c r="J11" s="32"/>
    </row>
    <row r="12" spans="1:10" ht="12.9" customHeight="1" x14ac:dyDescent="0.25">
      <c r="A12" s="1">
        <v>11</v>
      </c>
      <c r="B12" s="1" t="s">
        <v>18</v>
      </c>
      <c r="C12" s="6" t="str">
        <f>CONCATENATE($I$2,"_", $H$2, "-"&amp;((ROW()-10+78)))</f>
        <v>0_2-80</v>
      </c>
      <c r="D12" s="44"/>
      <c r="E12" s="44"/>
      <c r="F12" s="43" t="s">
        <v>127</v>
      </c>
      <c r="G12" s="43"/>
      <c r="I12" s="31"/>
      <c r="J12" s="32"/>
    </row>
    <row r="13" spans="1:10" ht="12.9" customHeight="1" x14ac:dyDescent="0.25">
      <c r="A13" s="1">
        <v>12</v>
      </c>
      <c r="B13" s="1" t="s">
        <v>19</v>
      </c>
      <c r="C13" s="6" t="str">
        <f>CONCATENATE($I$2,"_", $H$2, "-"&amp;((ROW()-10+78)))</f>
        <v>0_2-81</v>
      </c>
      <c r="D13" s="44"/>
      <c r="E13" s="44"/>
      <c r="F13" s="43" t="s">
        <v>127</v>
      </c>
      <c r="G13" s="43"/>
      <c r="I13" s="31"/>
      <c r="J13" s="32"/>
    </row>
    <row r="14" spans="1:10" ht="12.9" customHeight="1" x14ac:dyDescent="0.25">
      <c r="A14" s="1">
        <v>13</v>
      </c>
      <c r="B14" s="1" t="s">
        <v>20</v>
      </c>
      <c r="C14" s="6" t="str">
        <f>CONCATENATE($I$2,"_", $H$2, "-"&amp;((ROW()-10+78)))</f>
        <v>0_2-82</v>
      </c>
      <c r="D14" s="44"/>
      <c r="E14" s="44"/>
      <c r="F14" s="43" t="s">
        <v>127</v>
      </c>
      <c r="G14" s="43"/>
      <c r="I14" s="31"/>
      <c r="J14" s="32"/>
    </row>
    <row r="15" spans="1:10" ht="12.9" customHeight="1" x14ac:dyDescent="0.25">
      <c r="A15" s="1">
        <v>14</v>
      </c>
      <c r="B15" s="1" t="s">
        <v>21</v>
      </c>
      <c r="C15" s="6" t="str">
        <f>CONCATENATE($I$2,"_", $H$2, "-"&amp;((ROW()-10+78)))</f>
        <v>0_2-83</v>
      </c>
      <c r="D15" s="44"/>
      <c r="E15" s="44"/>
      <c r="F15" s="43" t="s">
        <v>127</v>
      </c>
      <c r="G15" s="43"/>
      <c r="I15" s="31"/>
      <c r="J15" s="32"/>
    </row>
    <row r="16" spans="1:10" ht="12.9" customHeight="1" x14ac:dyDescent="0.25">
      <c r="A16" s="1">
        <v>15</v>
      </c>
      <c r="B16" s="1" t="s">
        <v>22</v>
      </c>
      <c r="C16" s="6" t="str">
        <f>CONCATENATE($I$2,"_", $H$2, "-"&amp;((ROW()-10+78)))</f>
        <v>0_2-84</v>
      </c>
      <c r="D16" s="44"/>
      <c r="E16" s="44"/>
      <c r="F16" s="43" t="s">
        <v>127</v>
      </c>
      <c r="G16" s="43"/>
      <c r="I16" s="33"/>
      <c r="J16" s="34"/>
    </row>
    <row r="17" spans="1:14" ht="12.9" customHeight="1" x14ac:dyDescent="0.25">
      <c r="A17" s="1">
        <v>16</v>
      </c>
      <c r="B17" s="1" t="s">
        <v>23</v>
      </c>
      <c r="C17" s="6" t="str">
        <f>CONCATENATE($I$2,"_", $H$2, "-"&amp;((ROW()-10+78)))</f>
        <v>0_2-85</v>
      </c>
      <c r="D17" s="44"/>
      <c r="E17" s="44"/>
      <c r="F17" s="43" t="s">
        <v>127</v>
      </c>
      <c r="G17" s="43"/>
    </row>
    <row r="18" spans="1:14" ht="12.9" customHeight="1" x14ac:dyDescent="0.25">
      <c r="A18" s="1">
        <v>17</v>
      </c>
      <c r="B18" s="1" t="s">
        <v>24</v>
      </c>
      <c r="C18" s="6" t="str">
        <f>CONCATENATE($I$2,"_", $H$2, "-"&amp;((ROW()-10+78)))</f>
        <v>0_2-86</v>
      </c>
      <c r="D18" s="44"/>
      <c r="E18" s="44"/>
      <c r="F18" s="43" t="s">
        <v>127</v>
      </c>
      <c r="G18" s="43"/>
    </row>
    <row r="19" spans="1:14" ht="12.9" customHeight="1" thickBot="1" x14ac:dyDescent="0.3">
      <c r="A19" s="1">
        <v>18</v>
      </c>
      <c r="B19" s="1" t="s">
        <v>25</v>
      </c>
      <c r="C19" s="6" t="str">
        <f>CONCATENATE($I$2,"_", $H$2, "-"&amp;((ROW()-10+78)))</f>
        <v>0_2-87</v>
      </c>
      <c r="D19" s="44"/>
      <c r="E19" s="44"/>
      <c r="F19" s="43" t="s">
        <v>127</v>
      </c>
      <c r="G19" s="43"/>
    </row>
    <row r="20" spans="1:14" ht="12.9" customHeight="1" thickBot="1" x14ac:dyDescent="0.3">
      <c r="A20" s="1">
        <v>19</v>
      </c>
      <c r="B20" s="1" t="s">
        <v>26</v>
      </c>
      <c r="C20" s="6" t="str">
        <f>CONCATENATE($I$2,"_", $H$2, "-"&amp;((ROW()-10+78)))</f>
        <v>0_2-88</v>
      </c>
      <c r="D20" s="44"/>
      <c r="E20" s="44"/>
      <c r="F20" s="43" t="s">
        <v>127</v>
      </c>
      <c r="G20" s="43"/>
      <c r="I20" s="35" t="s">
        <v>108</v>
      </c>
      <c r="J20" s="36" t="s">
        <v>119</v>
      </c>
    </row>
    <row r="21" spans="1:14" ht="12.75" customHeight="1" x14ac:dyDescent="0.25">
      <c r="A21" s="1">
        <v>20</v>
      </c>
      <c r="B21" s="1" t="s">
        <v>27</v>
      </c>
      <c r="C21" s="6" t="str">
        <f>CONCATENATE($I$2,"_", $H$2, "-"&amp;((ROW()-10+78)))</f>
        <v>0_2-89</v>
      </c>
      <c r="D21" s="44"/>
      <c r="E21" s="44"/>
      <c r="F21" s="43" t="s">
        <v>127</v>
      </c>
      <c r="G21" s="43"/>
      <c r="I21" s="37" t="s">
        <v>109</v>
      </c>
      <c r="J21" s="38" t="s">
        <v>121</v>
      </c>
    </row>
    <row r="22" spans="1:14" ht="12.75" customHeight="1" x14ac:dyDescent="0.25">
      <c r="A22" s="1">
        <v>21</v>
      </c>
      <c r="B22" s="1" t="s">
        <v>28</v>
      </c>
      <c r="C22" s="6" t="str">
        <f>CONCATENATE($I$2,"_", $H$2, "-"&amp;((ROW()-10+78)))</f>
        <v>0_2-90</v>
      </c>
      <c r="D22" s="44"/>
      <c r="E22" s="44"/>
      <c r="F22" s="43" t="s">
        <v>127</v>
      </c>
      <c r="G22" s="43"/>
      <c r="I22" s="37" t="s">
        <v>110</v>
      </c>
      <c r="J22" s="39" t="s">
        <v>123</v>
      </c>
    </row>
    <row r="23" spans="1:14" ht="12.75" customHeight="1" x14ac:dyDescent="0.25">
      <c r="A23" s="1">
        <v>22</v>
      </c>
      <c r="B23" s="1" t="s">
        <v>29</v>
      </c>
      <c r="C23" s="6" t="str">
        <f>CONCATENATE($I$2,"_", $H$2, "-"&amp;((ROW()-10+78)))</f>
        <v>0_2-91</v>
      </c>
      <c r="D23" s="44"/>
      <c r="E23" s="44"/>
      <c r="F23" s="43" t="s">
        <v>127</v>
      </c>
      <c r="G23" s="43"/>
      <c r="I23" s="37" t="s">
        <v>115</v>
      </c>
      <c r="J23" s="39" t="s">
        <v>124</v>
      </c>
    </row>
    <row r="24" spans="1:14" ht="12.75" customHeight="1" x14ac:dyDescent="0.25">
      <c r="A24" s="1">
        <v>23</v>
      </c>
      <c r="B24" s="1" t="s">
        <v>30</v>
      </c>
      <c r="C24" s="6" t="str">
        <f>CONCATENATE($I$2,"_", $H$2, "-"&amp;((ROW()-10+78)))</f>
        <v>0_2-92</v>
      </c>
      <c r="D24" s="44"/>
      <c r="E24" s="44"/>
      <c r="F24" s="43" t="s">
        <v>127</v>
      </c>
      <c r="G24" s="43"/>
      <c r="I24" s="37" t="s">
        <v>111</v>
      </c>
      <c r="J24" s="39" t="s">
        <v>125</v>
      </c>
    </row>
    <row r="25" spans="1:14" ht="12.75" customHeight="1" x14ac:dyDescent="0.25">
      <c r="A25" s="1">
        <v>24</v>
      </c>
      <c r="B25" s="1" t="s">
        <v>31</v>
      </c>
      <c r="C25" s="6" t="str">
        <f>CONCATENATE($I$2,"_", $H$2, "-"&amp;((ROW()-10+78)))</f>
        <v>0_2-93</v>
      </c>
      <c r="D25" s="44"/>
      <c r="E25" s="44"/>
      <c r="F25" s="43" t="s">
        <v>127</v>
      </c>
      <c r="G25" s="43"/>
      <c r="I25" s="37" t="s">
        <v>112</v>
      </c>
      <c r="J25" s="39" t="s">
        <v>126</v>
      </c>
    </row>
    <row r="26" spans="1:14" ht="12.75" customHeight="1" thickBot="1" x14ac:dyDescent="0.3">
      <c r="A26" s="1">
        <v>25</v>
      </c>
      <c r="B26" s="1" t="s">
        <v>32</v>
      </c>
      <c r="C26" s="6" t="str">
        <f>CONCATENATE($I$2,"_", $H$2, "-"&amp;((ROW()-10+78)))</f>
        <v>0_2-94</v>
      </c>
      <c r="D26" s="44"/>
      <c r="E26" s="44"/>
      <c r="F26" s="43" t="s">
        <v>127</v>
      </c>
      <c r="G26" s="43"/>
      <c r="I26" s="40" t="s">
        <v>131</v>
      </c>
      <c r="J26" s="41" t="s">
        <v>127</v>
      </c>
    </row>
    <row r="27" spans="1:14" ht="12.75" customHeight="1" x14ac:dyDescent="0.25">
      <c r="A27" s="1">
        <v>26</v>
      </c>
      <c r="B27" s="1" t="s">
        <v>33</v>
      </c>
      <c r="C27" s="6" t="str">
        <f>CONCATENATE($I$2,"_", $H$2, "-"&amp;((ROW()-10+78)))</f>
        <v>0_2-95</v>
      </c>
      <c r="D27" s="44"/>
      <c r="E27" s="44"/>
      <c r="F27" s="43" t="s">
        <v>127</v>
      </c>
      <c r="G27" s="43"/>
      <c r="I27" s="40" t="s">
        <v>113</v>
      </c>
    </row>
    <row r="28" spans="1:14" ht="12.75" customHeight="1" x14ac:dyDescent="0.25">
      <c r="A28" s="1">
        <v>27</v>
      </c>
      <c r="B28" s="1" t="s">
        <v>34</v>
      </c>
      <c r="C28" s="6" t="str">
        <f>CONCATENATE($I$2,"_", $H$2, "-"&amp;((ROW()-10+78)))</f>
        <v>0_2-96</v>
      </c>
      <c r="D28" s="44"/>
      <c r="E28" s="44"/>
      <c r="F28" s="43" t="s">
        <v>127</v>
      </c>
      <c r="G28" s="43"/>
      <c r="I28" s="40" t="s">
        <v>114</v>
      </c>
    </row>
    <row r="29" spans="1:14" ht="12.75" customHeight="1" x14ac:dyDescent="0.25">
      <c r="A29" s="1">
        <v>28</v>
      </c>
      <c r="B29" s="1" t="s">
        <v>35</v>
      </c>
      <c r="C29" s="6" t="str">
        <f>CONCATENATE($I$2,"_", $H$2, "-"&amp;((ROW()-10+78)))</f>
        <v>0_2-97</v>
      </c>
      <c r="D29" s="44"/>
      <c r="E29" s="44"/>
      <c r="F29" s="43" t="s">
        <v>127</v>
      </c>
      <c r="G29" s="43"/>
      <c r="I29" s="37" t="s">
        <v>128</v>
      </c>
    </row>
    <row r="30" spans="1:14" ht="12.75" customHeight="1" thickBot="1" x14ac:dyDescent="0.3">
      <c r="A30" s="1">
        <v>29</v>
      </c>
      <c r="B30" s="1" t="s">
        <v>36</v>
      </c>
      <c r="C30" s="6" t="str">
        <f>CONCATENATE($I$2,"_", $H$2, "-"&amp;((ROW()-10+78)))</f>
        <v>0_2-98</v>
      </c>
      <c r="D30" s="44"/>
      <c r="E30" s="44"/>
      <c r="F30" s="43" t="s">
        <v>127</v>
      </c>
      <c r="G30" s="43"/>
      <c r="I30" s="42" t="s">
        <v>118</v>
      </c>
    </row>
    <row r="31" spans="1:14" ht="12.75" customHeight="1" x14ac:dyDescent="0.25">
      <c r="A31" s="1">
        <v>30</v>
      </c>
      <c r="B31" s="1" t="s">
        <v>37</v>
      </c>
      <c r="C31" s="6" t="str">
        <f>CONCATENATE($I$2,"_", $H$2, "-"&amp;((ROW()-10+78)))</f>
        <v>0_2-99</v>
      </c>
      <c r="D31" s="44"/>
      <c r="E31" s="44"/>
      <c r="F31" s="43" t="s">
        <v>127</v>
      </c>
      <c r="G31" s="43"/>
    </row>
    <row r="32" spans="1:14" ht="12.75" customHeight="1" thickBot="1" x14ac:dyDescent="0.3">
      <c r="A32" s="1">
        <v>31</v>
      </c>
      <c r="B32" s="1" t="s">
        <v>38</v>
      </c>
      <c r="C32" s="6" t="str">
        <f>CONCATENATE($I$2,"_", $H$2, "-"&amp;((ROW()-10+78)))</f>
        <v>0_2-100</v>
      </c>
      <c r="D32" s="44"/>
      <c r="E32" s="44"/>
      <c r="F32" s="43" t="s">
        <v>127</v>
      </c>
      <c r="G32" s="43"/>
      <c r="K32" s="3"/>
      <c r="L32" s="3"/>
      <c r="M32" s="3"/>
      <c r="N32" s="3"/>
    </row>
    <row r="33" spans="1:14" ht="12.75" customHeight="1" x14ac:dyDescent="0.25">
      <c r="A33" s="1">
        <v>32</v>
      </c>
      <c r="B33" s="1" t="s">
        <v>39</v>
      </c>
      <c r="C33" s="6" t="str">
        <f>CONCATENATE($I$2,"_", $H$2, "-"&amp;((ROW()-10+78)))</f>
        <v>0_2-101</v>
      </c>
      <c r="D33" s="44"/>
      <c r="E33" s="44"/>
      <c r="F33" s="43" t="s">
        <v>127</v>
      </c>
      <c r="G33" s="43"/>
      <c r="I33" s="50" t="s">
        <v>132</v>
      </c>
      <c r="J33" s="51"/>
      <c r="K33" s="3"/>
      <c r="L33" s="3"/>
      <c r="M33" s="3"/>
      <c r="N33" s="3"/>
    </row>
    <row r="34" spans="1:14" ht="12.75" customHeight="1" x14ac:dyDescent="0.25">
      <c r="A34" s="1">
        <v>33</v>
      </c>
      <c r="B34" s="1" t="s">
        <v>40</v>
      </c>
      <c r="C34" s="6" t="str">
        <f>CONCATENATE($I$2,"_", $H$2, "-"&amp;((ROW()-10+78)))</f>
        <v>0_2-102</v>
      </c>
      <c r="D34" s="44"/>
      <c r="E34" s="44"/>
      <c r="F34" s="43" t="s">
        <v>127</v>
      </c>
      <c r="G34" s="43"/>
      <c r="I34" s="52"/>
      <c r="J34" s="53"/>
      <c r="K34" s="3"/>
      <c r="L34" s="3"/>
      <c r="M34" s="3"/>
      <c r="N34" s="3"/>
    </row>
    <row r="35" spans="1:14" ht="12.9" customHeight="1" x14ac:dyDescent="0.25">
      <c r="A35" s="1">
        <v>34</v>
      </c>
      <c r="B35" s="1" t="s">
        <v>41</v>
      </c>
      <c r="C35" s="6" t="str">
        <f>CONCATENATE($I$2,"_", $H$2, "-"&amp;((ROW()-10+78)))</f>
        <v>0_2-103</v>
      </c>
      <c r="D35" s="44"/>
      <c r="E35" s="44"/>
      <c r="F35" s="43" t="s">
        <v>127</v>
      </c>
      <c r="G35" s="43"/>
      <c r="I35" s="52"/>
      <c r="J35" s="53"/>
    </row>
    <row r="36" spans="1:14" ht="12.9" customHeight="1" x14ac:dyDescent="0.25">
      <c r="A36" s="1">
        <v>35</v>
      </c>
      <c r="B36" s="1" t="s">
        <v>42</v>
      </c>
      <c r="C36" s="6" t="str">
        <f>CONCATENATE($I$2,"_", $H$2, "-"&amp;((ROW()-10+78)))</f>
        <v>0_2-104</v>
      </c>
      <c r="D36" s="44"/>
      <c r="E36" s="44"/>
      <c r="F36" s="43" t="s">
        <v>127</v>
      </c>
      <c r="G36" s="43"/>
      <c r="I36" s="52"/>
      <c r="J36" s="53"/>
    </row>
    <row r="37" spans="1:14" ht="12.9" customHeight="1" x14ac:dyDescent="0.25">
      <c r="A37" s="1">
        <v>36</v>
      </c>
      <c r="B37" s="1" t="s">
        <v>43</v>
      </c>
      <c r="C37" s="16" t="str">
        <f>CONCATENATE(D37&amp;$I$2,"_",$H$2&amp;"-8")</f>
        <v>48-UWSIF-Glut-4-0_2-8</v>
      </c>
      <c r="D37" s="4" t="s">
        <v>118</v>
      </c>
      <c r="E37" s="5"/>
      <c r="F37" s="46" t="s">
        <v>123</v>
      </c>
      <c r="G37" s="43"/>
      <c r="I37" s="52"/>
      <c r="J37" s="53"/>
    </row>
    <row r="38" spans="1:14" ht="12.9" customHeight="1" x14ac:dyDescent="0.25">
      <c r="A38" s="1">
        <v>37</v>
      </c>
      <c r="B38" s="1" t="s">
        <v>44</v>
      </c>
      <c r="C38" s="16" t="str">
        <f>CONCATENATE(D38&amp;$I$2,"_",$H$2&amp;"-9")</f>
        <v>48-UWSIF-Glut-4-0_2-9</v>
      </c>
      <c r="D38" s="4" t="s">
        <v>118</v>
      </c>
      <c r="E38" s="5"/>
      <c r="F38" s="46" t="s">
        <v>123</v>
      </c>
      <c r="G38" s="46"/>
      <c r="I38" s="52"/>
      <c r="J38" s="53"/>
    </row>
    <row r="39" spans="1:14" ht="12.9" customHeight="1" x14ac:dyDescent="0.25">
      <c r="A39" s="1">
        <v>38</v>
      </c>
      <c r="B39" s="1" t="s">
        <v>45</v>
      </c>
      <c r="C39" s="16" t="str">
        <f>CONCATENATE(D39&amp;I$2,"_",$H$2&amp;"-3")</f>
        <v>47-UWSIF-Alfalfa2-0_2-3</v>
      </c>
      <c r="D39" s="4" t="s">
        <v>115</v>
      </c>
      <c r="E39" s="5"/>
      <c r="F39" s="46" t="s">
        <v>126</v>
      </c>
      <c r="G39" s="46"/>
      <c r="I39" s="52"/>
      <c r="J39" s="53"/>
    </row>
    <row r="40" spans="1:14" ht="12.9" customHeight="1" x14ac:dyDescent="0.25">
      <c r="A40" s="1">
        <v>39</v>
      </c>
      <c r="B40" s="1" t="s">
        <v>46</v>
      </c>
      <c r="C40" s="16" t="str">
        <f>CONCATENATE(D40&amp;I$2,"_",$H$2&amp;"-4")</f>
        <v>47-UWSIF-Alfalfa2-0_2-4</v>
      </c>
      <c r="D40" s="4" t="s">
        <v>115</v>
      </c>
      <c r="E40" s="5"/>
      <c r="F40" s="46" t="s">
        <v>126</v>
      </c>
      <c r="G40" s="46"/>
      <c r="I40" s="52"/>
      <c r="J40" s="53"/>
    </row>
    <row r="41" spans="1:14" ht="12.9" customHeight="1" x14ac:dyDescent="0.25">
      <c r="A41" s="1">
        <v>40</v>
      </c>
      <c r="B41" s="1" t="s">
        <v>47</v>
      </c>
      <c r="C41" s="6" t="str">
        <f>CONCATENATE($I$2,"_", $H$2, "-"&amp;((ROW()-14+78)))</f>
        <v>0_2-105</v>
      </c>
      <c r="D41" s="44"/>
      <c r="E41" s="44"/>
      <c r="F41" s="43" t="s">
        <v>127</v>
      </c>
      <c r="G41" s="46"/>
      <c r="I41" s="52"/>
      <c r="J41" s="53"/>
    </row>
    <row r="42" spans="1:14" ht="12.9" customHeight="1" x14ac:dyDescent="0.25">
      <c r="A42" s="1">
        <v>41</v>
      </c>
      <c r="B42" s="1" t="s">
        <v>48</v>
      </c>
      <c r="C42" s="6" t="str">
        <f>CONCATENATE($I$2,"_", $H$2, "-"&amp;((ROW()-14+78)))</f>
        <v>0_2-106</v>
      </c>
      <c r="D42" s="44"/>
      <c r="E42" s="44"/>
      <c r="F42" s="43" t="s">
        <v>127</v>
      </c>
      <c r="G42" s="43"/>
      <c r="I42" s="52"/>
      <c r="J42" s="53"/>
    </row>
    <row r="43" spans="1:14" ht="12.9" customHeight="1" thickBot="1" x14ac:dyDescent="0.3">
      <c r="A43" s="1">
        <v>42</v>
      </c>
      <c r="B43" s="1" t="s">
        <v>49</v>
      </c>
      <c r="C43" s="6" t="str">
        <f>CONCATENATE($I$2,"_", $H$2, "-"&amp;((ROW()-14+78)))</f>
        <v>0_2-107</v>
      </c>
      <c r="D43" s="44"/>
      <c r="E43" s="44"/>
      <c r="F43" s="43" t="s">
        <v>127</v>
      </c>
      <c r="G43" s="43"/>
      <c r="I43" s="48"/>
      <c r="J43" s="49"/>
    </row>
    <row r="44" spans="1:14" ht="12.9" customHeight="1" x14ac:dyDescent="0.25">
      <c r="A44" s="1">
        <v>43</v>
      </c>
      <c r="B44" s="1" t="s">
        <v>50</v>
      </c>
      <c r="C44" s="6" t="str">
        <f>CONCATENATE($I$2,"_", $H$2, "-"&amp;((ROW()-14+78)))</f>
        <v>0_2-108</v>
      </c>
      <c r="D44" s="44"/>
      <c r="E44" s="44"/>
      <c r="F44" s="43" t="s">
        <v>127</v>
      </c>
      <c r="G44" s="43"/>
    </row>
    <row r="45" spans="1:14" ht="12.9" customHeight="1" x14ac:dyDescent="0.25">
      <c r="A45" s="1">
        <v>44</v>
      </c>
      <c r="B45" s="1" t="s">
        <v>51</v>
      </c>
      <c r="C45" s="6" t="str">
        <f>CONCATENATE($I$2,"_", $H$2, "-"&amp;((ROW()-14+78)))</f>
        <v>0_2-109</v>
      </c>
      <c r="D45" s="44"/>
      <c r="E45" s="44"/>
      <c r="F45" s="43" t="s">
        <v>127</v>
      </c>
      <c r="G45" s="43"/>
    </row>
    <row r="46" spans="1:14" ht="12.9" customHeight="1" x14ac:dyDescent="0.25">
      <c r="A46" s="1">
        <v>45</v>
      </c>
      <c r="B46" s="1" t="s">
        <v>52</v>
      </c>
      <c r="C46" s="6" t="str">
        <f>CONCATENATE($I$2,"_", $H$2, "-"&amp;((ROW()-14+78)))</f>
        <v>0_2-110</v>
      </c>
      <c r="D46" s="44"/>
      <c r="E46" s="44"/>
      <c r="F46" s="43" t="s">
        <v>127</v>
      </c>
      <c r="G46" s="43"/>
    </row>
    <row r="47" spans="1:14" ht="12.9" customHeight="1" x14ac:dyDescent="0.25">
      <c r="A47" s="1">
        <v>46</v>
      </c>
      <c r="B47" s="1" t="s">
        <v>53</v>
      </c>
      <c r="C47" s="6" t="str">
        <f>CONCATENATE($I$2,"_", $H$2, "-"&amp;((ROW()-14+78)))</f>
        <v>0_2-111</v>
      </c>
      <c r="D47" s="44"/>
      <c r="E47" s="44"/>
      <c r="F47" s="43" t="s">
        <v>127</v>
      </c>
      <c r="G47" s="43"/>
    </row>
    <row r="48" spans="1:14" ht="12.9" customHeight="1" x14ac:dyDescent="0.25">
      <c r="A48" s="1">
        <v>47</v>
      </c>
      <c r="B48" s="1" t="s">
        <v>54</v>
      </c>
      <c r="C48" s="6" t="str">
        <f>CONCATENATE($I$2,"_", $H$2, "-"&amp;((ROW()-14+78)))</f>
        <v>0_2-112</v>
      </c>
      <c r="D48" s="44"/>
      <c r="E48" s="44"/>
      <c r="F48" s="43" t="s">
        <v>127</v>
      </c>
      <c r="G48" s="43"/>
    </row>
    <row r="49" spans="1:7" ht="12.9" customHeight="1" x14ac:dyDescent="0.25">
      <c r="A49" s="1">
        <v>48</v>
      </c>
      <c r="B49" s="1" t="s">
        <v>55</v>
      </c>
      <c r="C49" s="6" t="str">
        <f>CONCATENATE($I$2,"_", $H$2, "-"&amp;((ROW()-14+78)))</f>
        <v>0_2-113</v>
      </c>
      <c r="D49" s="44"/>
      <c r="E49" s="44"/>
      <c r="F49" s="43" t="s">
        <v>127</v>
      </c>
      <c r="G49" s="43"/>
    </row>
    <row r="50" spans="1:7" ht="12.9" customHeight="1" x14ac:dyDescent="0.25">
      <c r="A50" s="1">
        <v>49</v>
      </c>
      <c r="B50" s="1" t="s">
        <v>56</v>
      </c>
      <c r="C50" s="6" t="str">
        <f>CONCATENATE($I$2,"_", $H$2, "-"&amp;((ROW()-14+78)))</f>
        <v>0_2-114</v>
      </c>
      <c r="D50" s="44"/>
      <c r="E50" s="44"/>
      <c r="F50" s="43" t="s">
        <v>127</v>
      </c>
      <c r="G50" s="43"/>
    </row>
    <row r="51" spans="1:7" ht="12.9" customHeight="1" x14ac:dyDescent="0.25">
      <c r="A51" s="1">
        <v>50</v>
      </c>
      <c r="B51" s="1" t="s">
        <v>57</v>
      </c>
      <c r="C51" s="6" t="str">
        <f>CONCATENATE($I$2,"_", $H$2, "-"&amp;((ROW()-14+78)))</f>
        <v>0_2-115</v>
      </c>
      <c r="D51" s="44"/>
      <c r="E51" s="44"/>
      <c r="F51" s="43" t="s">
        <v>127</v>
      </c>
      <c r="G51" s="43"/>
    </row>
    <row r="52" spans="1:7" ht="12.9" customHeight="1" x14ac:dyDescent="0.25">
      <c r="A52" s="1">
        <v>51</v>
      </c>
      <c r="B52" s="1" t="s">
        <v>58</v>
      </c>
      <c r="C52" s="6" t="str">
        <f>CONCATENATE($I$2,"_", $H$2, "-"&amp;((ROW()-14+78)))</f>
        <v>0_2-116</v>
      </c>
      <c r="D52" s="44"/>
      <c r="E52" s="44"/>
      <c r="F52" s="43" t="s">
        <v>127</v>
      </c>
      <c r="G52" s="43"/>
    </row>
    <row r="53" spans="1:7" ht="12.9" customHeight="1" x14ac:dyDescent="0.25">
      <c r="A53" s="1">
        <v>52</v>
      </c>
      <c r="B53" s="1" t="s">
        <v>59</v>
      </c>
      <c r="C53" s="6" t="str">
        <f>CONCATENATE($I$2,"_", $H$2, "-"&amp;((ROW()-14+78)))</f>
        <v>0_2-117</v>
      </c>
      <c r="D53" s="44"/>
      <c r="E53" s="44"/>
      <c r="F53" s="43" t="s">
        <v>127</v>
      </c>
      <c r="G53" s="43"/>
    </row>
    <row r="54" spans="1:7" ht="12.9" customHeight="1" x14ac:dyDescent="0.25">
      <c r="A54" s="1">
        <v>53</v>
      </c>
      <c r="B54" s="1" t="s">
        <v>60</v>
      </c>
      <c r="C54" s="6" t="str">
        <f>CONCATENATE($I$2,"_", $H$2, "-"&amp;((ROW()-14+78)))</f>
        <v>0_2-118</v>
      </c>
      <c r="D54" s="44"/>
      <c r="E54" s="44"/>
      <c r="F54" s="43" t="s">
        <v>127</v>
      </c>
      <c r="G54" s="43"/>
    </row>
    <row r="55" spans="1:7" ht="12.9" customHeight="1" x14ac:dyDescent="0.25">
      <c r="A55" s="1">
        <v>54</v>
      </c>
      <c r="B55" s="1" t="s">
        <v>61</v>
      </c>
      <c r="C55" s="6" t="str">
        <f>CONCATENATE($I$2,"_", $H$2, "-"&amp;((ROW()-14+78)))</f>
        <v>0_2-119</v>
      </c>
      <c r="D55" s="44"/>
      <c r="E55" s="44"/>
      <c r="F55" s="43" t="s">
        <v>127</v>
      </c>
      <c r="G55" s="43"/>
    </row>
    <row r="56" spans="1:7" ht="12.9" customHeight="1" x14ac:dyDescent="0.25">
      <c r="A56" s="1">
        <v>55</v>
      </c>
      <c r="B56" s="1" t="s">
        <v>62</v>
      </c>
      <c r="C56" s="6" t="str">
        <f>CONCATENATE($I$2,"_", $H$2, "-"&amp;((ROW()-14+78)))</f>
        <v>0_2-120</v>
      </c>
      <c r="D56" s="44"/>
      <c r="E56" s="44"/>
      <c r="F56" s="43" t="s">
        <v>127</v>
      </c>
      <c r="G56" s="43"/>
    </row>
    <row r="57" spans="1:7" ht="12.9" customHeight="1" x14ac:dyDescent="0.25">
      <c r="A57" s="1">
        <v>56</v>
      </c>
      <c r="B57" s="1" t="s">
        <v>63</v>
      </c>
      <c r="C57" s="6" t="str">
        <f>CONCATENATE($I$2,"_", $H$2, "-"&amp;((ROW()-14+78)))</f>
        <v>0_2-121</v>
      </c>
      <c r="D57" s="44"/>
      <c r="E57" s="44"/>
      <c r="F57" s="43" t="s">
        <v>127</v>
      </c>
      <c r="G57" s="43"/>
    </row>
    <row r="58" spans="1:7" ht="12.9" customHeight="1" x14ac:dyDescent="0.25">
      <c r="A58" s="1">
        <v>57</v>
      </c>
      <c r="B58" s="1" t="s">
        <v>64</v>
      </c>
      <c r="C58" s="6" t="str">
        <f>CONCATENATE($I$2,"_", $H$2, "-"&amp;((ROW()-14+78)))</f>
        <v>0_2-122</v>
      </c>
      <c r="D58" s="44"/>
      <c r="E58" s="44"/>
      <c r="F58" s="43" t="s">
        <v>127</v>
      </c>
      <c r="G58" s="43"/>
    </row>
    <row r="59" spans="1:7" ht="12.9" customHeight="1" x14ac:dyDescent="0.25">
      <c r="A59" s="1">
        <v>58</v>
      </c>
      <c r="B59" s="1" t="s">
        <v>65</v>
      </c>
      <c r="C59" s="6" t="str">
        <f>CONCATENATE($I$2,"_", $H$2, "-"&amp;((ROW()-14+78)))</f>
        <v>0_2-123</v>
      </c>
      <c r="D59" s="44"/>
      <c r="E59" s="44"/>
      <c r="F59" s="43" t="s">
        <v>127</v>
      </c>
      <c r="G59" s="43"/>
    </row>
    <row r="60" spans="1:7" ht="12.9" customHeight="1" x14ac:dyDescent="0.25">
      <c r="A60" s="1">
        <v>59</v>
      </c>
      <c r="B60" s="1" t="s">
        <v>66</v>
      </c>
      <c r="C60" s="6" t="str">
        <f>CONCATENATE($I$2,"_", $H$2, "-"&amp;((ROW()-14+78)))</f>
        <v>0_2-124</v>
      </c>
      <c r="D60" s="44"/>
      <c r="E60" s="44"/>
      <c r="F60" s="43" t="s">
        <v>127</v>
      </c>
      <c r="G60" s="43"/>
    </row>
    <row r="61" spans="1:7" ht="12.9" customHeight="1" x14ac:dyDescent="0.25">
      <c r="A61" s="1">
        <v>60</v>
      </c>
      <c r="B61" s="1" t="s">
        <v>67</v>
      </c>
      <c r="C61" s="6" t="str">
        <f>CONCATENATE($I$2,"_", $H$2, "-"&amp;((ROW()-14+78)))</f>
        <v>0_2-125</v>
      </c>
      <c r="D61" s="44"/>
      <c r="E61" s="44"/>
      <c r="F61" s="43" t="s">
        <v>127</v>
      </c>
      <c r="G61" s="43"/>
    </row>
    <row r="62" spans="1:7" ht="12.9" customHeight="1" x14ac:dyDescent="0.25">
      <c r="A62" s="1">
        <v>61</v>
      </c>
      <c r="B62" s="1" t="s">
        <v>68</v>
      </c>
      <c r="C62" s="6" t="str">
        <f>CONCATENATE($I$2,"_", $H$2, "-"&amp;((ROW()-14+78)))</f>
        <v>0_2-126</v>
      </c>
      <c r="D62" s="44"/>
      <c r="E62" s="44"/>
      <c r="F62" s="43" t="s">
        <v>127</v>
      </c>
      <c r="G62" s="43"/>
    </row>
    <row r="63" spans="1:7" ht="12.9" customHeight="1" x14ac:dyDescent="0.25">
      <c r="A63" s="1">
        <v>62</v>
      </c>
      <c r="B63" s="1" t="s">
        <v>69</v>
      </c>
      <c r="C63" s="6" t="str">
        <f>CONCATENATE($I$2,"_", $H$2, "-"&amp;((ROW()-14+78)))</f>
        <v>0_2-127</v>
      </c>
      <c r="D63" s="44"/>
      <c r="E63" s="44"/>
      <c r="F63" s="43" t="s">
        <v>127</v>
      </c>
      <c r="G63" s="43"/>
    </row>
    <row r="64" spans="1:7" ht="12.9" customHeight="1" x14ac:dyDescent="0.25">
      <c r="A64" s="1">
        <v>63</v>
      </c>
      <c r="B64" s="1" t="s">
        <v>70</v>
      </c>
      <c r="C64" s="6" t="str">
        <f>CONCATENATE($I$2,"_", $H$2, "-"&amp;((ROW()-14+78)))</f>
        <v>0_2-128</v>
      </c>
      <c r="D64" s="44"/>
      <c r="E64" s="44"/>
      <c r="F64" s="43" t="s">
        <v>127</v>
      </c>
      <c r="G64" s="43"/>
    </row>
    <row r="65" spans="1:7" ht="12.9" customHeight="1" x14ac:dyDescent="0.25">
      <c r="A65" s="1">
        <v>64</v>
      </c>
      <c r="B65" s="1" t="s">
        <v>71</v>
      </c>
      <c r="C65" s="6" t="str">
        <f>CONCATENATE($I$2,"_", $H$2, "-"&amp;((ROW()-14+78)))</f>
        <v>0_2-129</v>
      </c>
      <c r="D65" s="44"/>
      <c r="E65" s="44"/>
      <c r="F65" s="43" t="s">
        <v>127</v>
      </c>
      <c r="G65" s="43"/>
    </row>
    <row r="66" spans="1:7" ht="12.9" customHeight="1" x14ac:dyDescent="0.25">
      <c r="A66" s="1">
        <v>65</v>
      </c>
      <c r="B66" s="1" t="s">
        <v>72</v>
      </c>
      <c r="C66" s="6" t="str">
        <f>CONCATENATE($I$2,"_", $H$2, "-"&amp;((ROW()-14+78)))</f>
        <v>0_2-130</v>
      </c>
      <c r="D66" s="44"/>
      <c r="E66" s="44"/>
      <c r="F66" s="43" t="s">
        <v>127</v>
      </c>
      <c r="G66" s="43"/>
    </row>
    <row r="67" spans="1:7" ht="12.9" customHeight="1" x14ac:dyDescent="0.25">
      <c r="A67" s="1">
        <v>66</v>
      </c>
      <c r="B67" s="1" t="s">
        <v>73</v>
      </c>
      <c r="C67" s="16" t="str">
        <f>CONCATENATE(D67&amp;$I$2,"_",$H$2&amp;"-10")</f>
        <v>48-UWSIF-Glut-4-0_2-10</v>
      </c>
      <c r="D67" s="4" t="s">
        <v>118</v>
      </c>
      <c r="E67" s="5"/>
      <c r="F67" s="46" t="s">
        <v>123</v>
      </c>
      <c r="G67" s="43"/>
    </row>
    <row r="68" spans="1:7" ht="12.9" customHeight="1" x14ac:dyDescent="0.25">
      <c r="A68" s="1">
        <v>67</v>
      </c>
      <c r="B68" s="1" t="s">
        <v>74</v>
      </c>
      <c r="C68" s="16" t="str">
        <f>CONCATENATE(D68&amp;$I$2,"_",$H$2&amp;"-11")</f>
        <v>48-UWSIF-Glut-4-0_2-11</v>
      </c>
      <c r="D68" s="4" t="s">
        <v>118</v>
      </c>
      <c r="E68" s="5"/>
      <c r="F68" s="46" t="s">
        <v>123</v>
      </c>
      <c r="G68" s="46"/>
    </row>
    <row r="69" spans="1:7" ht="12.9" customHeight="1" x14ac:dyDescent="0.25">
      <c r="A69" s="1">
        <v>68</v>
      </c>
      <c r="B69" s="1" t="s">
        <v>75</v>
      </c>
      <c r="C69" s="16" t="str">
        <f>CONCATENATE(D69&amp;$I$2,"_",$H$2&amp;"-5")</f>
        <v>47-UWSIF-Alfalfa2-0_2-5</v>
      </c>
      <c r="D69" s="4" t="s">
        <v>115</v>
      </c>
      <c r="E69" s="5"/>
      <c r="F69" s="46" t="s">
        <v>126</v>
      </c>
      <c r="G69" s="46"/>
    </row>
    <row r="70" spans="1:7" ht="12.9" customHeight="1" x14ac:dyDescent="0.25">
      <c r="A70" s="1">
        <v>69</v>
      </c>
      <c r="B70" s="1" t="s">
        <v>76</v>
      </c>
      <c r="C70" s="16" t="str">
        <f>CONCATENATE(D70&amp;$I$2,"_",$H$2&amp;"-6")</f>
        <v>47-UWSIF-Alfalfa2-0_2-6</v>
      </c>
      <c r="D70" s="4" t="s">
        <v>115</v>
      </c>
      <c r="E70" s="5"/>
      <c r="F70" s="46" t="s">
        <v>126</v>
      </c>
      <c r="G70" s="46"/>
    </row>
    <row r="71" spans="1:7" ht="12.9" customHeight="1" x14ac:dyDescent="0.25">
      <c r="A71" s="1">
        <v>70</v>
      </c>
      <c r="B71" s="1" t="s">
        <v>77</v>
      </c>
      <c r="C71" s="6" t="str">
        <f>CONCATENATE($I$2,"_", $H$2, "-"&amp;((ROW()-18+78)))</f>
        <v>0_2-131</v>
      </c>
      <c r="D71" s="44"/>
      <c r="E71" s="44"/>
      <c r="F71" s="43" t="s">
        <v>127</v>
      </c>
      <c r="G71" s="46"/>
    </row>
    <row r="72" spans="1:7" ht="12.9" customHeight="1" x14ac:dyDescent="0.25">
      <c r="A72" s="1">
        <v>71</v>
      </c>
      <c r="B72" s="1" t="s">
        <v>78</v>
      </c>
      <c r="C72" s="6" t="str">
        <f>CONCATENATE($I$2,"_", $H$2, "-"&amp;((ROW()-18+78)))</f>
        <v>0_2-132</v>
      </c>
      <c r="D72" s="44"/>
      <c r="E72" s="44"/>
      <c r="F72" s="43" t="s">
        <v>127</v>
      </c>
      <c r="G72" s="43"/>
    </row>
    <row r="73" spans="1:7" ht="12.9" customHeight="1" x14ac:dyDescent="0.25">
      <c r="A73" s="1">
        <v>72</v>
      </c>
      <c r="B73" s="1" t="s">
        <v>79</v>
      </c>
      <c r="C73" s="6" t="str">
        <f>CONCATENATE($I$2,"_", $H$2, "-"&amp;((ROW()-18+78)))</f>
        <v>0_2-133</v>
      </c>
      <c r="D73" s="44"/>
      <c r="E73" s="44"/>
      <c r="F73" s="43" t="s">
        <v>127</v>
      </c>
      <c r="G73" s="43"/>
    </row>
    <row r="74" spans="1:7" ht="12.9" customHeight="1" x14ac:dyDescent="0.25">
      <c r="A74" s="1">
        <v>73</v>
      </c>
      <c r="B74" s="1" t="s">
        <v>80</v>
      </c>
      <c r="C74" s="6" t="str">
        <f>CONCATENATE($I$2,"_", $H$2, "-"&amp;((ROW()-18+78)))</f>
        <v>0_2-134</v>
      </c>
      <c r="D74" s="44"/>
      <c r="E74" s="44"/>
      <c r="F74" s="43" t="s">
        <v>127</v>
      </c>
      <c r="G74" s="43"/>
    </row>
    <row r="75" spans="1:7" ht="12.9" customHeight="1" x14ac:dyDescent="0.25">
      <c r="A75" s="1">
        <v>74</v>
      </c>
      <c r="B75" s="1" t="s">
        <v>81</v>
      </c>
      <c r="C75" s="6" t="str">
        <f>CONCATENATE($I$2,"_", $H$2, "-"&amp;((ROW()-18+78)))</f>
        <v>0_2-135</v>
      </c>
      <c r="D75" s="44"/>
      <c r="E75" s="44"/>
      <c r="F75" s="43" t="s">
        <v>127</v>
      </c>
      <c r="G75" s="43"/>
    </row>
    <row r="76" spans="1:7" ht="12.9" customHeight="1" x14ac:dyDescent="0.25">
      <c r="A76" s="1">
        <v>75</v>
      </c>
      <c r="B76" s="1" t="s">
        <v>82</v>
      </c>
      <c r="C76" s="6" t="str">
        <f>CONCATENATE($I$2,"_", $H$2, "-"&amp;((ROW()-18+78)))</f>
        <v>0_2-136</v>
      </c>
      <c r="D76" s="44"/>
      <c r="E76" s="44"/>
      <c r="F76" s="43" t="s">
        <v>127</v>
      </c>
      <c r="G76" s="43"/>
    </row>
    <row r="77" spans="1:7" ht="12.9" customHeight="1" x14ac:dyDescent="0.25">
      <c r="A77" s="1">
        <v>76</v>
      </c>
      <c r="B77" s="1" t="s">
        <v>83</v>
      </c>
      <c r="C77" s="6" t="str">
        <f>CONCATENATE($I$2,"_", $H$2, "-"&amp;((ROW()-18+78)))</f>
        <v>0_2-137</v>
      </c>
      <c r="D77" s="44"/>
      <c r="E77" s="44"/>
      <c r="F77" s="43" t="s">
        <v>127</v>
      </c>
      <c r="G77" s="43"/>
    </row>
    <row r="78" spans="1:7" ht="12.9" customHeight="1" x14ac:dyDescent="0.25">
      <c r="A78" s="1">
        <v>77</v>
      </c>
      <c r="B78" s="1" t="s">
        <v>84</v>
      </c>
      <c r="C78" s="6" t="str">
        <f>CONCATENATE($I$2,"_", $H$2, "-"&amp;((ROW()-18+78)))</f>
        <v>0_2-138</v>
      </c>
      <c r="D78" s="44"/>
      <c r="E78" s="44"/>
      <c r="F78" s="43" t="s">
        <v>127</v>
      </c>
      <c r="G78" s="43"/>
    </row>
    <row r="79" spans="1:7" ht="12.9" customHeight="1" x14ac:dyDescent="0.25">
      <c r="A79" s="1">
        <v>78</v>
      </c>
      <c r="B79" s="1" t="s">
        <v>85</v>
      </c>
      <c r="C79" s="6" t="str">
        <f>CONCATENATE($I$2,"_", $H$2, "-"&amp;((ROW()-18+78)))</f>
        <v>0_2-139</v>
      </c>
      <c r="D79" s="44"/>
      <c r="E79" s="44"/>
      <c r="F79" s="43" t="s">
        <v>127</v>
      </c>
      <c r="G79" s="43"/>
    </row>
    <row r="80" spans="1:7" ht="12.9" customHeight="1" x14ac:dyDescent="0.25">
      <c r="A80" s="1">
        <v>79</v>
      </c>
      <c r="B80" s="1" t="s">
        <v>86</v>
      </c>
      <c r="C80" s="6" t="str">
        <f>CONCATENATE($I$2,"_", $H$2, "-"&amp;((ROW()-18+78)))</f>
        <v>0_2-140</v>
      </c>
      <c r="D80" s="44"/>
      <c r="E80" s="44"/>
      <c r="F80" s="43" t="s">
        <v>127</v>
      </c>
      <c r="G80" s="43"/>
    </row>
    <row r="81" spans="1:7" ht="12.9" customHeight="1" x14ac:dyDescent="0.25">
      <c r="A81" s="1">
        <v>80</v>
      </c>
      <c r="B81" s="1" t="s">
        <v>87</v>
      </c>
      <c r="C81" s="6" t="str">
        <f>CONCATENATE($I$2,"_", $H$2, "-"&amp;((ROW()-18+78)))</f>
        <v>0_2-141</v>
      </c>
      <c r="D81" s="44"/>
      <c r="E81" s="44"/>
      <c r="F81" s="43" t="s">
        <v>127</v>
      </c>
      <c r="G81" s="43"/>
    </row>
    <row r="82" spans="1:7" ht="12.9" customHeight="1" x14ac:dyDescent="0.25">
      <c r="A82" s="1">
        <v>81</v>
      </c>
      <c r="B82" s="1" t="s">
        <v>88</v>
      </c>
      <c r="C82" s="6" t="str">
        <f>CONCATENATE($I$2,"_", $H$2, "-"&amp;((ROW()-18+78)))</f>
        <v>0_2-142</v>
      </c>
      <c r="D82" s="44"/>
      <c r="E82" s="44"/>
      <c r="F82" s="43" t="s">
        <v>127</v>
      </c>
      <c r="G82" s="43"/>
    </row>
    <row r="83" spans="1:7" ht="12.9" customHeight="1" x14ac:dyDescent="0.25">
      <c r="A83" s="1">
        <v>82</v>
      </c>
      <c r="B83" s="1" t="s">
        <v>89</v>
      </c>
      <c r="C83" s="6" t="str">
        <f>CONCATENATE($I$2,"_", $H$2, "-"&amp;((ROW()-18+78)))</f>
        <v>0_2-143</v>
      </c>
      <c r="D83" s="44"/>
      <c r="E83" s="44"/>
      <c r="F83" s="43" t="s">
        <v>127</v>
      </c>
      <c r="G83" s="43"/>
    </row>
    <row r="84" spans="1:7" ht="12.9" customHeight="1" x14ac:dyDescent="0.25">
      <c r="A84" s="1">
        <v>83</v>
      </c>
      <c r="B84" s="1" t="s">
        <v>90</v>
      </c>
      <c r="C84" s="6" t="str">
        <f>CONCATENATE($I$2,"_", $H$2, "-"&amp;((ROW()-18+78)))</f>
        <v>0_2-144</v>
      </c>
      <c r="D84" s="44"/>
      <c r="E84" s="44"/>
      <c r="F84" s="43" t="s">
        <v>127</v>
      </c>
      <c r="G84" s="43"/>
    </row>
    <row r="85" spans="1:7" ht="12.9" customHeight="1" x14ac:dyDescent="0.25">
      <c r="A85" s="1">
        <v>84</v>
      </c>
      <c r="B85" s="1" t="s">
        <v>91</v>
      </c>
      <c r="C85" s="6" t="str">
        <f>CONCATENATE($I$2,"_", $H$2, "-"&amp;((ROW()-18+78)))</f>
        <v>0_2-145</v>
      </c>
      <c r="D85" s="44"/>
      <c r="E85" s="44"/>
      <c r="F85" s="43" t="s">
        <v>127</v>
      </c>
      <c r="G85" s="43"/>
    </row>
    <row r="86" spans="1:7" ht="12.9" customHeight="1" x14ac:dyDescent="0.25">
      <c r="A86" s="1">
        <v>85</v>
      </c>
      <c r="B86" s="1" t="s">
        <v>92</v>
      </c>
      <c r="C86" s="6" t="str">
        <f>CONCATENATE($I$2,"_", $H$2, "-"&amp;((ROW()-18+78)))</f>
        <v>0_2-146</v>
      </c>
      <c r="D86" s="44"/>
      <c r="E86" s="44"/>
      <c r="F86" s="43" t="s">
        <v>127</v>
      </c>
      <c r="G86" s="43"/>
    </row>
    <row r="87" spans="1:7" ht="12.9" customHeight="1" x14ac:dyDescent="0.25">
      <c r="A87" s="1">
        <v>86</v>
      </c>
      <c r="B87" s="1" t="s">
        <v>93</v>
      </c>
      <c r="C87" s="6" t="str">
        <f>CONCATENATE($I$2,"_", $H$2, "-"&amp;((ROW()-18+78)))</f>
        <v>0_2-147</v>
      </c>
      <c r="D87" s="44"/>
      <c r="E87" s="44"/>
      <c r="F87" s="43" t="s">
        <v>127</v>
      </c>
      <c r="G87" s="43"/>
    </row>
    <row r="88" spans="1:7" ht="12.9" customHeight="1" x14ac:dyDescent="0.25">
      <c r="A88" s="1">
        <v>87</v>
      </c>
      <c r="B88" s="1" t="s">
        <v>94</v>
      </c>
      <c r="C88" s="6" t="str">
        <f>CONCATENATE($I$2,"_", $H$2, "-"&amp;((ROW()-18+78)))</f>
        <v>0_2-148</v>
      </c>
      <c r="D88" s="44"/>
      <c r="E88" s="44"/>
      <c r="F88" s="43" t="s">
        <v>127</v>
      </c>
      <c r="G88" s="43"/>
    </row>
    <row r="89" spans="1:7" ht="12.9" customHeight="1" x14ac:dyDescent="0.25">
      <c r="A89" s="1">
        <v>88</v>
      </c>
      <c r="B89" s="1" t="s">
        <v>95</v>
      </c>
      <c r="C89" s="6" t="str">
        <f>CONCATENATE($I$2,"_", $H$2, "-"&amp;((ROW()-18+78)))</f>
        <v>0_2-149</v>
      </c>
      <c r="D89" s="44"/>
      <c r="E89" s="44"/>
      <c r="F89" s="43" t="s">
        <v>127</v>
      </c>
      <c r="G89" s="43"/>
    </row>
    <row r="90" spans="1:7" ht="12.9" customHeight="1" x14ac:dyDescent="0.25">
      <c r="A90" s="1">
        <v>89</v>
      </c>
      <c r="B90" s="1" t="s">
        <v>96</v>
      </c>
      <c r="C90" s="6" t="str">
        <f>CONCATENATE($I$2,"_", $H$2, "-"&amp;((ROW()-18+78)))</f>
        <v>0_2-150</v>
      </c>
      <c r="D90" s="44"/>
      <c r="E90" s="44"/>
      <c r="F90" s="43" t="s">
        <v>127</v>
      </c>
      <c r="G90" s="43"/>
    </row>
    <row r="91" spans="1:7" ht="12.9" customHeight="1" x14ac:dyDescent="0.25">
      <c r="A91" s="1">
        <v>90</v>
      </c>
      <c r="B91" s="1" t="s">
        <v>97</v>
      </c>
      <c r="C91" s="6" t="str">
        <f>CONCATENATE($I$2,"_", $H$2, "-"&amp;((ROW()-18+78)))</f>
        <v>0_2-151</v>
      </c>
      <c r="D91" s="44"/>
      <c r="E91" s="44"/>
      <c r="F91" s="43" t="s">
        <v>127</v>
      </c>
      <c r="G91" s="43"/>
    </row>
    <row r="92" spans="1:7" ht="12.9" customHeight="1" x14ac:dyDescent="0.25">
      <c r="A92" s="1">
        <v>91</v>
      </c>
      <c r="B92" s="1" t="s">
        <v>98</v>
      </c>
      <c r="C92" s="6" t="str">
        <f>CONCATENATE($I$2,"_", $H$2, "-"&amp;((ROW()-18+78)))</f>
        <v>0_2-152</v>
      </c>
      <c r="D92" s="44"/>
      <c r="E92" s="44"/>
      <c r="F92" s="43" t="s">
        <v>127</v>
      </c>
      <c r="G92" s="43"/>
    </row>
    <row r="93" spans="1:7" ht="12.9" customHeight="1" x14ac:dyDescent="0.25">
      <c r="A93" s="1">
        <v>92</v>
      </c>
      <c r="B93" s="1" t="s">
        <v>99</v>
      </c>
      <c r="C93" s="6" t="str">
        <f>CONCATENATE($I$2,"_", $H$2, "-"&amp;((ROW()-18+78)))</f>
        <v>0_2-153</v>
      </c>
      <c r="D93" s="44"/>
      <c r="E93" s="44"/>
      <c r="F93" s="43" t="s">
        <v>127</v>
      </c>
      <c r="G93" s="43"/>
    </row>
    <row r="94" spans="1:7" ht="12.9" customHeight="1" x14ac:dyDescent="0.25">
      <c r="A94" s="1">
        <v>93</v>
      </c>
      <c r="B94" s="1" t="s">
        <v>100</v>
      </c>
      <c r="C94" s="6" t="str">
        <f>CONCATENATE($I$2,"_", $H$2, "-"&amp;((ROW()-18+78)))</f>
        <v>0_2-154</v>
      </c>
      <c r="D94" s="44"/>
      <c r="E94" s="44"/>
      <c r="F94" s="43" t="s">
        <v>127</v>
      </c>
      <c r="G94" s="43"/>
    </row>
    <row r="95" spans="1:7" ht="12.9" customHeight="1" x14ac:dyDescent="0.25">
      <c r="A95" s="1">
        <v>94</v>
      </c>
      <c r="B95" s="1" t="s">
        <v>101</v>
      </c>
      <c r="C95" s="6" t="str">
        <f>CONCATENATE($I$2,"_", $H$2, "-"&amp;((ROW()-18+78)))</f>
        <v>0_2-155</v>
      </c>
      <c r="D95" s="44"/>
      <c r="E95" s="44"/>
      <c r="F95" s="43" t="s">
        <v>127</v>
      </c>
      <c r="G95" s="43"/>
    </row>
    <row r="96" spans="1:7" ht="12.9" customHeight="1" x14ac:dyDescent="0.25">
      <c r="A96" s="1">
        <v>95</v>
      </c>
      <c r="B96" s="1" t="s">
        <v>102</v>
      </c>
      <c r="C96" s="6" t="str">
        <f>CONCATENATE($I$2,"_", $H$2, "-"&amp;((ROW()-18+78)))</f>
        <v>0_2-156</v>
      </c>
      <c r="D96" s="44"/>
      <c r="E96" s="44"/>
      <c r="F96" s="43" t="s">
        <v>127</v>
      </c>
      <c r="G96" s="43"/>
    </row>
    <row r="97" spans="1:7" ht="12.9" customHeight="1" x14ac:dyDescent="0.25">
      <c r="A97" s="1">
        <v>96</v>
      </c>
      <c r="B97" s="1" t="s">
        <v>103</v>
      </c>
      <c r="C97" s="16" t="str">
        <f>CONCATENATE(D97&amp;$I$2,"_",$H$2&amp;"-12")</f>
        <v>48-UWSIF-Glut-4-0_2-12</v>
      </c>
      <c r="D97" s="4" t="s">
        <v>118</v>
      </c>
      <c r="E97" s="5"/>
      <c r="F97" s="46" t="s">
        <v>123</v>
      </c>
      <c r="G97" s="43"/>
    </row>
    <row r="98" spans="1:7" ht="12.9" customHeight="1" x14ac:dyDescent="0.25">
      <c r="A98" s="1">
        <v>97</v>
      </c>
      <c r="B98" s="1" t="s">
        <v>8</v>
      </c>
      <c r="C98" s="16" t="str">
        <f>CONCATENATE(D98&amp;$I$2,"_",$H$2&amp;"-13")</f>
        <v>48-UWSIF-Glut 4-0_2-13</v>
      </c>
      <c r="D98" s="4" t="s">
        <v>117</v>
      </c>
      <c r="E98" s="5"/>
      <c r="F98" s="46" t="s">
        <v>123</v>
      </c>
      <c r="G98" s="46"/>
    </row>
    <row r="99" spans="1:7" ht="12.9" customHeight="1" x14ac:dyDescent="0.25">
      <c r="A99" s="1">
        <v>98</v>
      </c>
      <c r="B99" s="1" t="s">
        <v>9</v>
      </c>
      <c r="C99" s="16" t="s">
        <v>129</v>
      </c>
      <c r="D99" s="4" t="s">
        <v>115</v>
      </c>
      <c r="E99" s="5"/>
      <c r="F99" s="46" t="s">
        <v>126</v>
      </c>
      <c r="G99" s="46"/>
    </row>
    <row r="100" spans="1:7" ht="12.9" customHeight="1" x14ac:dyDescent="0.25">
      <c r="A100" s="1">
        <v>99</v>
      </c>
      <c r="B100" s="1" t="s">
        <v>10</v>
      </c>
      <c r="C100" s="16" t="s">
        <v>130</v>
      </c>
      <c r="D100" s="4" t="s">
        <v>115</v>
      </c>
      <c r="E100" s="5"/>
      <c r="F100" s="46" t="s">
        <v>126</v>
      </c>
      <c r="G100" s="46"/>
    </row>
  </sheetData>
  <mergeCells count="1">
    <mergeCell ref="I33:J42"/>
  </mergeCells>
  <dataValidations count="2">
    <dataValidation type="list" allowBlank="1" showInputMessage="1" showErrorMessage="1" sqref="F2:G100" xr:uid="{9CE84DA5-39C2-41C1-8342-E487EEC1CB21}">
      <formula1>$J$21:$J$26</formula1>
    </dataValidation>
    <dataValidation type="list" allowBlank="1" showInputMessage="1" showErrorMessage="1" sqref="D2:D10 D99:D100 D37:D40 D67:D70 D97" xr:uid="{BC0C7754-C5A0-4476-9DF9-D40BD78C88E3}">
      <formula1>$I$21:$I$30</formula1>
    </dataValidation>
  </dataValidations>
  <printOptions horizontalCentered="1" verticalCentered="1"/>
  <pageMargins left="0.75" right="0.75" top="1" bottom="1" header="0.5" footer="0.5"/>
  <pageSetup scale="96" orientation="portrait" r:id="rId1"/>
  <headerFooter alignWithMargins="0"/>
  <ignoredErrors>
    <ignoredError sqref="J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3B89D-C2DF-4B4B-A2E3-34A4DDE4636B}">
  <sheetPr>
    <pageSetUpPr fitToPage="1"/>
  </sheetPr>
  <dimension ref="A1:N100"/>
  <sheetViews>
    <sheetView zoomScaleNormal="100" workbookViewId="0">
      <pane ySplit="1" topLeftCell="A3" activePane="bottomLeft" state="frozen"/>
      <selection activeCell="I33" sqref="I33:J42"/>
      <selection pane="bottomLeft" activeCell="I33" sqref="I33:J42"/>
    </sheetView>
  </sheetViews>
  <sheetFormatPr defaultColWidth="9.109375" defaultRowHeight="12.9" customHeight="1" x14ac:dyDescent="0.25"/>
  <cols>
    <col min="1" max="1" width="4.44140625" style="2" customWidth="1"/>
    <col min="2" max="2" width="6.6640625" style="2" customWidth="1"/>
    <col min="3" max="3" width="21.5546875" style="12" customWidth="1"/>
    <col min="4" max="4" width="19.5546875" style="2" bestFit="1" customWidth="1"/>
    <col min="5" max="5" width="8.44140625" style="2" bestFit="1" customWidth="1"/>
    <col min="6" max="6" width="23.6640625" style="2" bestFit="1" customWidth="1"/>
    <col min="7" max="7" width="19.88671875" style="2" bestFit="1" customWidth="1"/>
    <col min="8" max="8" width="9.44140625" style="2" customWidth="1"/>
    <col min="9" max="9" width="20" style="2" customWidth="1"/>
    <col min="10" max="10" width="26.33203125" style="2" customWidth="1"/>
    <col min="11" max="11" width="25.88671875" style="2" customWidth="1"/>
    <col min="12" max="16384" width="9.109375" style="2"/>
  </cols>
  <sheetData>
    <row r="1" spans="1:10" ht="12.9" customHeight="1" x14ac:dyDescent="0.25">
      <c r="A1" s="7" t="s">
        <v>0</v>
      </c>
      <c r="B1" s="8" t="s">
        <v>1</v>
      </c>
      <c r="C1" s="9" t="s">
        <v>2</v>
      </c>
      <c r="D1" s="10" t="s">
        <v>3</v>
      </c>
      <c r="E1" s="8" t="s">
        <v>4</v>
      </c>
      <c r="F1" s="10" t="s">
        <v>119</v>
      </c>
      <c r="G1" s="17" t="s">
        <v>120</v>
      </c>
      <c r="H1" s="8" t="s">
        <v>5</v>
      </c>
      <c r="I1" s="8" t="s">
        <v>7</v>
      </c>
      <c r="J1" s="8" t="s">
        <v>6</v>
      </c>
    </row>
    <row r="2" spans="1:10" ht="12.9" customHeight="1" x14ac:dyDescent="0.25">
      <c r="A2" s="1">
        <v>1</v>
      </c>
      <c r="B2" s="1" t="s">
        <v>8</v>
      </c>
      <c r="C2" s="16" t="str">
        <f>CONCATENATE(D2&amp;I$2,"_",$H$2&amp;"-1")</f>
        <v>48-UWSIF-Glut-4-0_3-1</v>
      </c>
      <c r="D2" s="4" t="s">
        <v>118</v>
      </c>
      <c r="E2" s="5"/>
      <c r="F2" s="4" t="s">
        <v>121</v>
      </c>
      <c r="G2" s="4"/>
      <c r="H2" s="11">
        <v>3</v>
      </c>
      <c r="I2" s="19">
        <f>'Tray 1'!I2</f>
        <v>0</v>
      </c>
      <c r="J2" s="20">
        <f>'Tray 1'!J2</f>
        <v>0</v>
      </c>
    </row>
    <row r="3" spans="1:10" ht="12.9" customHeight="1" x14ac:dyDescent="0.25">
      <c r="A3" s="1">
        <v>2</v>
      </c>
      <c r="B3" s="1" t="s">
        <v>9</v>
      </c>
      <c r="C3" s="16" t="str">
        <f>CONCATENATE(D3&amp;I$2,"_",$H$2&amp;"-2")</f>
        <v>48-UWSIF-Glut-4-0_3-2</v>
      </c>
      <c r="D3" s="4" t="s">
        <v>118</v>
      </c>
      <c r="E3" s="5"/>
      <c r="F3" s="43" t="s">
        <v>125</v>
      </c>
      <c r="G3" s="4"/>
    </row>
    <row r="4" spans="1:10" ht="12.9" customHeight="1" x14ac:dyDescent="0.25">
      <c r="A4" s="1">
        <v>3</v>
      </c>
      <c r="B4" s="1" t="s">
        <v>10</v>
      </c>
      <c r="C4" s="16" t="str">
        <f>CONCATENATE(D4&amp;I$2,"_",$H$2&amp;"-3")</f>
        <v>48-UWSIF-Glut-4-0_3-3</v>
      </c>
      <c r="D4" s="4" t="s">
        <v>118</v>
      </c>
      <c r="E4" s="5"/>
      <c r="F4" s="43" t="s">
        <v>125</v>
      </c>
      <c r="G4" s="43"/>
      <c r="I4" s="13" t="s">
        <v>104</v>
      </c>
      <c r="J4" s="14"/>
    </row>
    <row r="5" spans="1:10" ht="12.9" customHeight="1" x14ac:dyDescent="0.25">
      <c r="A5" s="1">
        <v>4</v>
      </c>
      <c r="B5" s="1" t="s">
        <v>11</v>
      </c>
      <c r="C5" s="16" t="str">
        <f>CONCATENATE(D5&amp;I$2,"_",$H$2&amp;"-4")</f>
        <v>48-UWSIF-Glut-4-0_3-4</v>
      </c>
      <c r="D5" s="4" t="s">
        <v>118</v>
      </c>
      <c r="E5" s="5"/>
      <c r="F5" s="43" t="s">
        <v>125</v>
      </c>
      <c r="G5" s="43"/>
      <c r="I5" s="21" t="s">
        <v>122</v>
      </c>
      <c r="J5" s="22"/>
    </row>
    <row r="6" spans="1:10" ht="12.9" customHeight="1" x14ac:dyDescent="0.25">
      <c r="A6" s="1">
        <v>5</v>
      </c>
      <c r="B6" s="1" t="s">
        <v>12</v>
      </c>
      <c r="C6" s="16" t="str">
        <f>CONCATENATE(D6&amp;$I$2,"_",$H$2&amp;"-5")</f>
        <v>48-UWSIF-Glut-4-0_3-5</v>
      </c>
      <c r="D6" s="4" t="s">
        <v>118</v>
      </c>
      <c r="E6" s="5"/>
      <c r="F6" s="43" t="s">
        <v>125</v>
      </c>
      <c r="G6" s="43"/>
      <c r="I6" s="23" t="s">
        <v>116</v>
      </c>
      <c r="J6" s="24"/>
    </row>
    <row r="7" spans="1:10" ht="12.9" customHeight="1" x14ac:dyDescent="0.25">
      <c r="A7" s="1">
        <v>6</v>
      </c>
      <c r="B7" s="1" t="s">
        <v>13</v>
      </c>
      <c r="C7" s="16" t="str">
        <f>CONCATENATE(D7&amp;$I$2,"_",$H$2&amp;"-6")</f>
        <v>48-UWSIF-Glut-4-0_3-6</v>
      </c>
      <c r="D7" s="4" t="s">
        <v>118</v>
      </c>
      <c r="E7" s="5"/>
      <c r="F7" s="43" t="s">
        <v>125</v>
      </c>
      <c r="G7" s="43"/>
      <c r="I7" s="25" t="s">
        <v>105</v>
      </c>
      <c r="J7" s="26"/>
    </row>
    <row r="8" spans="1:10" ht="12.9" customHeight="1" x14ac:dyDescent="0.25">
      <c r="A8" s="1">
        <v>7</v>
      </c>
      <c r="B8" s="1" t="s">
        <v>14</v>
      </c>
      <c r="C8" s="16" t="str">
        <f>CONCATENATE(D8&amp;$I$2,"-",$H$2&amp;"-7")</f>
        <v>48-UWSIF-Glut-4-0-3-7</v>
      </c>
      <c r="D8" s="4" t="s">
        <v>118</v>
      </c>
      <c r="E8" s="5"/>
      <c r="F8" s="43" t="s">
        <v>125</v>
      </c>
      <c r="G8" s="43"/>
      <c r="I8" s="27" t="s">
        <v>106</v>
      </c>
      <c r="J8" s="28"/>
    </row>
    <row r="9" spans="1:10" ht="12.9" customHeight="1" x14ac:dyDescent="0.25">
      <c r="A9" s="1">
        <v>8</v>
      </c>
      <c r="B9" s="1" t="s">
        <v>15</v>
      </c>
      <c r="C9" s="16" t="str">
        <f>CONCATENATE(D9&amp;I$2,"_",$H$2&amp;"-1")</f>
        <v>47-UWSIF-Alfalfa2-0_3-1</v>
      </c>
      <c r="D9" s="4" t="s">
        <v>115</v>
      </c>
      <c r="E9" s="5"/>
      <c r="F9" s="43" t="s">
        <v>126</v>
      </c>
      <c r="G9" s="43"/>
      <c r="I9" s="29" t="s">
        <v>107</v>
      </c>
      <c r="J9" s="30"/>
    </row>
    <row r="10" spans="1:10" ht="12.9" customHeight="1" x14ac:dyDescent="0.25">
      <c r="A10" s="1">
        <v>9</v>
      </c>
      <c r="B10" s="1" t="s">
        <v>16</v>
      </c>
      <c r="C10" s="16" t="str">
        <f>CONCATENATE(D10&amp;I$2,"_",$H$2&amp;"-2")</f>
        <v>47-UWSIF-Alfalfa2-0_3-2</v>
      </c>
      <c r="D10" s="4" t="s">
        <v>115</v>
      </c>
      <c r="E10" s="5"/>
      <c r="F10" s="43" t="s">
        <v>126</v>
      </c>
      <c r="G10" s="43"/>
      <c r="I10" s="31"/>
      <c r="J10" s="32"/>
    </row>
    <row r="11" spans="1:10" ht="12.9" customHeight="1" x14ac:dyDescent="0.25">
      <c r="A11" s="1">
        <v>10</v>
      </c>
      <c r="B11" s="1" t="s">
        <v>17</v>
      </c>
      <c r="C11" s="6" t="str">
        <f>CONCATENATE($I$2,"_", $H$2, "-"&amp;((ROW()-10+156)))</f>
        <v>0_3-157</v>
      </c>
      <c r="D11" s="44"/>
      <c r="E11" s="44"/>
      <c r="F11" s="43" t="s">
        <v>127</v>
      </c>
      <c r="G11" s="43"/>
      <c r="I11" s="31"/>
      <c r="J11" s="32"/>
    </row>
    <row r="12" spans="1:10" ht="12.9" customHeight="1" x14ac:dyDescent="0.25">
      <c r="A12" s="1">
        <v>11</v>
      </c>
      <c r="B12" s="1" t="s">
        <v>18</v>
      </c>
      <c r="C12" s="6" t="str">
        <f>CONCATENATE($I$2,"_", $H$2, "-"&amp;((ROW()-10+156)))</f>
        <v>0_3-158</v>
      </c>
      <c r="D12" s="44"/>
      <c r="E12" s="44"/>
      <c r="F12" s="43" t="s">
        <v>127</v>
      </c>
      <c r="G12" s="43"/>
      <c r="I12" s="31"/>
      <c r="J12" s="32"/>
    </row>
    <row r="13" spans="1:10" ht="12.9" customHeight="1" x14ac:dyDescent="0.25">
      <c r="A13" s="1">
        <v>12</v>
      </c>
      <c r="B13" s="1" t="s">
        <v>19</v>
      </c>
      <c r="C13" s="6" t="str">
        <f>CONCATENATE($I$2,"_", $H$2, "-"&amp;((ROW()-10+156)))</f>
        <v>0_3-159</v>
      </c>
      <c r="D13" s="44"/>
      <c r="E13" s="44"/>
      <c r="F13" s="43" t="s">
        <v>127</v>
      </c>
      <c r="G13" s="43"/>
      <c r="I13" s="31"/>
      <c r="J13" s="32"/>
    </row>
    <row r="14" spans="1:10" ht="12.9" customHeight="1" x14ac:dyDescent="0.25">
      <c r="A14" s="1">
        <v>13</v>
      </c>
      <c r="B14" s="1" t="s">
        <v>20</v>
      </c>
      <c r="C14" s="6" t="str">
        <f>CONCATENATE($I$2,"_", $H$2, "-"&amp;((ROW()-10+156)))</f>
        <v>0_3-160</v>
      </c>
      <c r="D14" s="44"/>
      <c r="E14" s="44"/>
      <c r="F14" s="43" t="s">
        <v>127</v>
      </c>
      <c r="G14" s="43"/>
      <c r="I14" s="31"/>
      <c r="J14" s="32"/>
    </row>
    <row r="15" spans="1:10" ht="12.9" customHeight="1" x14ac:dyDescent="0.25">
      <c r="A15" s="1">
        <v>14</v>
      </c>
      <c r="B15" s="1" t="s">
        <v>21</v>
      </c>
      <c r="C15" s="6" t="str">
        <f>CONCATENATE($I$2,"_", $H$2, "-"&amp;((ROW()-10+156)))</f>
        <v>0_3-161</v>
      </c>
      <c r="D15" s="44"/>
      <c r="E15" s="44"/>
      <c r="F15" s="43" t="s">
        <v>127</v>
      </c>
      <c r="G15" s="43"/>
      <c r="I15" s="31"/>
      <c r="J15" s="32"/>
    </row>
    <row r="16" spans="1:10" ht="12.9" customHeight="1" x14ac:dyDescent="0.25">
      <c r="A16" s="1">
        <v>15</v>
      </c>
      <c r="B16" s="1" t="s">
        <v>22</v>
      </c>
      <c r="C16" s="6" t="str">
        <f>CONCATENATE($I$2,"_", $H$2, "-"&amp;((ROW()-10+156)))</f>
        <v>0_3-162</v>
      </c>
      <c r="D16" s="44"/>
      <c r="E16" s="44"/>
      <c r="F16" s="43" t="s">
        <v>127</v>
      </c>
      <c r="G16" s="43"/>
      <c r="I16" s="33"/>
      <c r="J16" s="34"/>
    </row>
    <row r="17" spans="1:14" ht="12.9" customHeight="1" x14ac:dyDescent="0.25">
      <c r="A17" s="1">
        <v>16</v>
      </c>
      <c r="B17" s="1" t="s">
        <v>23</v>
      </c>
      <c r="C17" s="6" t="str">
        <f>CONCATENATE($I$2,"_", $H$2, "-"&amp;((ROW()-10+156)))</f>
        <v>0_3-163</v>
      </c>
      <c r="D17" s="44"/>
      <c r="E17" s="44"/>
      <c r="F17" s="43" t="s">
        <v>127</v>
      </c>
      <c r="G17" s="43"/>
    </row>
    <row r="18" spans="1:14" ht="12.9" customHeight="1" x14ac:dyDescent="0.25">
      <c r="A18" s="1">
        <v>17</v>
      </c>
      <c r="B18" s="1" t="s">
        <v>24</v>
      </c>
      <c r="C18" s="6" t="str">
        <f>CONCATENATE($I$2,"_", $H$2, "-"&amp;((ROW()-10+156)))</f>
        <v>0_3-164</v>
      </c>
      <c r="D18" s="44"/>
      <c r="E18" s="44"/>
      <c r="F18" s="43" t="s">
        <v>127</v>
      </c>
      <c r="G18" s="43"/>
    </row>
    <row r="19" spans="1:14" ht="12.9" customHeight="1" thickBot="1" x14ac:dyDescent="0.3">
      <c r="A19" s="1">
        <v>18</v>
      </c>
      <c r="B19" s="1" t="s">
        <v>25</v>
      </c>
      <c r="C19" s="6" t="str">
        <f>CONCATENATE($I$2,"_", $H$2, "-"&amp;((ROW()-10+156)))</f>
        <v>0_3-165</v>
      </c>
      <c r="D19" s="44"/>
      <c r="E19" s="44"/>
      <c r="F19" s="43" t="s">
        <v>127</v>
      </c>
      <c r="G19" s="43"/>
    </row>
    <row r="20" spans="1:14" ht="12.9" customHeight="1" thickBot="1" x14ac:dyDescent="0.3">
      <c r="A20" s="1">
        <v>19</v>
      </c>
      <c r="B20" s="1" t="s">
        <v>26</v>
      </c>
      <c r="C20" s="6" t="str">
        <f>CONCATENATE($I$2,"_", $H$2, "-"&amp;((ROW()-10+156)))</f>
        <v>0_3-166</v>
      </c>
      <c r="D20" s="44"/>
      <c r="E20" s="44"/>
      <c r="F20" s="43" t="s">
        <v>127</v>
      </c>
      <c r="G20" s="43"/>
      <c r="I20" s="35" t="s">
        <v>108</v>
      </c>
      <c r="J20" s="36" t="s">
        <v>119</v>
      </c>
    </row>
    <row r="21" spans="1:14" ht="12.75" customHeight="1" x14ac:dyDescent="0.25">
      <c r="A21" s="1">
        <v>20</v>
      </c>
      <c r="B21" s="1" t="s">
        <v>27</v>
      </c>
      <c r="C21" s="6" t="str">
        <f>CONCATENATE($I$2,"_", $H$2, "-"&amp;((ROW()-10+156)))</f>
        <v>0_3-167</v>
      </c>
      <c r="D21" s="44"/>
      <c r="E21" s="44"/>
      <c r="F21" s="43" t="s">
        <v>127</v>
      </c>
      <c r="G21" s="43"/>
      <c r="I21" s="37" t="s">
        <v>109</v>
      </c>
      <c r="J21" s="38" t="s">
        <v>121</v>
      </c>
    </row>
    <row r="22" spans="1:14" ht="12.75" customHeight="1" x14ac:dyDescent="0.25">
      <c r="A22" s="1">
        <v>21</v>
      </c>
      <c r="B22" s="1" t="s">
        <v>28</v>
      </c>
      <c r="C22" s="6" t="str">
        <f>CONCATENATE($I$2,"_", $H$2, "-"&amp;((ROW()-10+156)))</f>
        <v>0_3-168</v>
      </c>
      <c r="D22" s="44"/>
      <c r="E22" s="44"/>
      <c r="F22" s="43" t="s">
        <v>127</v>
      </c>
      <c r="G22" s="43"/>
      <c r="I22" s="37" t="s">
        <v>110</v>
      </c>
      <c r="J22" s="39" t="s">
        <v>123</v>
      </c>
    </row>
    <row r="23" spans="1:14" ht="12.75" customHeight="1" x14ac:dyDescent="0.25">
      <c r="A23" s="1">
        <v>22</v>
      </c>
      <c r="B23" s="1" t="s">
        <v>29</v>
      </c>
      <c r="C23" s="6" t="str">
        <f>CONCATENATE($I$2,"_", $H$2, "-"&amp;((ROW()-10+156)))</f>
        <v>0_3-169</v>
      </c>
      <c r="D23" s="44"/>
      <c r="E23" s="44"/>
      <c r="F23" s="43" t="s">
        <v>127</v>
      </c>
      <c r="G23" s="43"/>
      <c r="I23" s="37" t="s">
        <v>115</v>
      </c>
      <c r="J23" s="39" t="s">
        <v>124</v>
      </c>
    </row>
    <row r="24" spans="1:14" ht="12.75" customHeight="1" x14ac:dyDescent="0.25">
      <c r="A24" s="1">
        <v>23</v>
      </c>
      <c r="B24" s="1" t="s">
        <v>30</v>
      </c>
      <c r="C24" s="6" t="str">
        <f>CONCATENATE($I$2,"_", $H$2, "-"&amp;((ROW()-10+156)))</f>
        <v>0_3-170</v>
      </c>
      <c r="D24" s="44"/>
      <c r="E24" s="44"/>
      <c r="F24" s="43" t="s">
        <v>127</v>
      </c>
      <c r="G24" s="43"/>
      <c r="I24" s="37" t="s">
        <v>111</v>
      </c>
      <c r="J24" s="39" t="s">
        <v>125</v>
      </c>
    </row>
    <row r="25" spans="1:14" ht="12.75" customHeight="1" x14ac:dyDescent="0.25">
      <c r="A25" s="1">
        <v>24</v>
      </c>
      <c r="B25" s="1" t="s">
        <v>31</v>
      </c>
      <c r="C25" s="6" t="str">
        <f>CONCATENATE($I$2,"_", $H$2, "-"&amp;((ROW()-10+156)))</f>
        <v>0_3-171</v>
      </c>
      <c r="D25" s="44"/>
      <c r="E25" s="44"/>
      <c r="F25" s="43" t="s">
        <v>127</v>
      </c>
      <c r="G25" s="43"/>
      <c r="I25" s="37" t="s">
        <v>112</v>
      </c>
      <c r="J25" s="39" t="s">
        <v>126</v>
      </c>
    </row>
    <row r="26" spans="1:14" ht="12.75" customHeight="1" thickBot="1" x14ac:dyDescent="0.3">
      <c r="A26" s="1">
        <v>25</v>
      </c>
      <c r="B26" s="1" t="s">
        <v>32</v>
      </c>
      <c r="C26" s="6" t="str">
        <f>CONCATENATE($I$2,"_", $H$2, "-"&amp;((ROW()-10+156)))</f>
        <v>0_3-172</v>
      </c>
      <c r="D26" s="44"/>
      <c r="E26" s="44"/>
      <c r="F26" s="43" t="s">
        <v>127</v>
      </c>
      <c r="G26" s="43"/>
      <c r="I26" s="40" t="s">
        <v>131</v>
      </c>
      <c r="J26" s="41" t="s">
        <v>127</v>
      </c>
    </row>
    <row r="27" spans="1:14" ht="12.75" customHeight="1" x14ac:dyDescent="0.25">
      <c r="A27" s="1">
        <v>26</v>
      </c>
      <c r="B27" s="1" t="s">
        <v>33</v>
      </c>
      <c r="C27" s="6" t="str">
        <f>CONCATENATE($I$2,"_", $H$2, "-"&amp;((ROW()-10+156)))</f>
        <v>0_3-173</v>
      </c>
      <c r="D27" s="44"/>
      <c r="E27" s="44"/>
      <c r="F27" s="43" t="s">
        <v>127</v>
      </c>
      <c r="G27" s="43"/>
      <c r="I27" s="40" t="s">
        <v>113</v>
      </c>
    </row>
    <row r="28" spans="1:14" ht="12.75" customHeight="1" x14ac:dyDescent="0.25">
      <c r="A28" s="1">
        <v>27</v>
      </c>
      <c r="B28" s="1" t="s">
        <v>34</v>
      </c>
      <c r="C28" s="6" t="str">
        <f>CONCATENATE($I$2,"_", $H$2, "-"&amp;((ROW()-10+156)))</f>
        <v>0_3-174</v>
      </c>
      <c r="D28" s="44"/>
      <c r="E28" s="44"/>
      <c r="F28" s="43" t="s">
        <v>127</v>
      </c>
      <c r="G28" s="43"/>
      <c r="I28" s="40" t="s">
        <v>114</v>
      </c>
    </row>
    <row r="29" spans="1:14" ht="12.75" customHeight="1" x14ac:dyDescent="0.25">
      <c r="A29" s="1">
        <v>28</v>
      </c>
      <c r="B29" s="1" t="s">
        <v>35</v>
      </c>
      <c r="C29" s="6" t="str">
        <f>CONCATENATE($I$2,"_", $H$2, "-"&amp;((ROW()-10+156)))</f>
        <v>0_3-175</v>
      </c>
      <c r="D29" s="44"/>
      <c r="E29" s="44"/>
      <c r="F29" s="43" t="s">
        <v>127</v>
      </c>
      <c r="G29" s="43"/>
      <c r="I29" s="37" t="s">
        <v>128</v>
      </c>
    </row>
    <row r="30" spans="1:14" ht="12.75" customHeight="1" thickBot="1" x14ac:dyDescent="0.3">
      <c r="A30" s="1">
        <v>29</v>
      </c>
      <c r="B30" s="1" t="s">
        <v>36</v>
      </c>
      <c r="C30" s="6" t="str">
        <f>CONCATENATE($I$2,"_", $H$2, "-"&amp;((ROW()-10+156)))</f>
        <v>0_3-176</v>
      </c>
      <c r="D30" s="44"/>
      <c r="E30" s="44"/>
      <c r="F30" s="43" t="s">
        <v>127</v>
      </c>
      <c r="G30" s="43"/>
      <c r="I30" s="42" t="s">
        <v>118</v>
      </c>
    </row>
    <row r="31" spans="1:14" ht="12.75" customHeight="1" x14ac:dyDescent="0.25">
      <c r="A31" s="1">
        <v>30</v>
      </c>
      <c r="B31" s="1" t="s">
        <v>37</v>
      </c>
      <c r="C31" s="6" t="str">
        <f>CONCATENATE($I$2,"_", $H$2, "-"&amp;((ROW()-10+156)))</f>
        <v>0_3-177</v>
      </c>
      <c r="D31" s="44"/>
      <c r="E31" s="44"/>
      <c r="F31" s="43" t="s">
        <v>127</v>
      </c>
      <c r="G31" s="43"/>
    </row>
    <row r="32" spans="1:14" ht="12.75" customHeight="1" thickBot="1" x14ac:dyDescent="0.3">
      <c r="A32" s="1">
        <v>31</v>
      </c>
      <c r="B32" s="1" t="s">
        <v>38</v>
      </c>
      <c r="C32" s="6" t="str">
        <f>CONCATENATE($I$2,"_", $H$2, "-"&amp;((ROW()-10+156)))</f>
        <v>0_3-178</v>
      </c>
      <c r="D32" s="44"/>
      <c r="E32" s="44"/>
      <c r="F32" s="43" t="s">
        <v>127</v>
      </c>
      <c r="G32" s="43"/>
      <c r="K32" s="3"/>
      <c r="L32" s="3"/>
      <c r="M32" s="3"/>
      <c r="N32" s="3"/>
    </row>
    <row r="33" spans="1:14" ht="12.75" customHeight="1" x14ac:dyDescent="0.25">
      <c r="A33" s="1">
        <v>32</v>
      </c>
      <c r="B33" s="1" t="s">
        <v>39</v>
      </c>
      <c r="C33" s="6" t="str">
        <f>CONCATENATE($I$2,"_", $H$2, "-"&amp;((ROW()-10+156)))</f>
        <v>0_3-179</v>
      </c>
      <c r="D33" s="44"/>
      <c r="E33" s="44"/>
      <c r="F33" s="43" t="s">
        <v>127</v>
      </c>
      <c r="G33" s="43"/>
      <c r="I33" s="50" t="s">
        <v>132</v>
      </c>
      <c r="J33" s="51"/>
      <c r="K33" s="3"/>
      <c r="L33" s="3"/>
      <c r="M33" s="3"/>
      <c r="N33" s="3"/>
    </row>
    <row r="34" spans="1:14" ht="12.75" customHeight="1" x14ac:dyDescent="0.25">
      <c r="A34" s="1">
        <v>33</v>
      </c>
      <c r="B34" s="1" t="s">
        <v>40</v>
      </c>
      <c r="C34" s="6" t="str">
        <f>CONCATENATE($I$2,"_", $H$2, "-"&amp;((ROW()-10+156)))</f>
        <v>0_3-180</v>
      </c>
      <c r="D34" s="44"/>
      <c r="E34" s="44"/>
      <c r="F34" s="43" t="s">
        <v>127</v>
      </c>
      <c r="G34" s="43"/>
      <c r="I34" s="52"/>
      <c r="J34" s="53"/>
      <c r="K34" s="3"/>
      <c r="L34" s="3"/>
      <c r="M34" s="3"/>
      <c r="N34" s="3"/>
    </row>
    <row r="35" spans="1:14" ht="12.9" customHeight="1" x14ac:dyDescent="0.25">
      <c r="A35" s="1">
        <v>34</v>
      </c>
      <c r="B35" s="1" t="s">
        <v>41</v>
      </c>
      <c r="C35" s="6" t="str">
        <f>CONCATENATE($I$2,"_", $H$2, "-"&amp;((ROW()-10+156)))</f>
        <v>0_3-181</v>
      </c>
      <c r="D35" s="44"/>
      <c r="E35" s="44"/>
      <c r="F35" s="43" t="s">
        <v>127</v>
      </c>
      <c r="G35" s="43"/>
      <c r="I35" s="52"/>
      <c r="J35" s="53"/>
    </row>
    <row r="36" spans="1:14" ht="12.9" customHeight="1" x14ac:dyDescent="0.25">
      <c r="A36" s="1">
        <v>35</v>
      </c>
      <c r="B36" s="1" t="s">
        <v>42</v>
      </c>
      <c r="C36" s="6" t="str">
        <f>CONCATENATE($I$2,"_", $H$2, "-"&amp;((ROW()-10+156)))</f>
        <v>0_3-182</v>
      </c>
      <c r="D36" s="44"/>
      <c r="E36" s="44"/>
      <c r="F36" s="43" t="s">
        <v>127</v>
      </c>
      <c r="G36" s="43"/>
      <c r="I36" s="52"/>
      <c r="J36" s="53"/>
    </row>
    <row r="37" spans="1:14" ht="12.9" customHeight="1" x14ac:dyDescent="0.25">
      <c r="A37" s="1">
        <v>36</v>
      </c>
      <c r="B37" s="1" t="s">
        <v>43</v>
      </c>
      <c r="C37" s="16" t="str">
        <f>CONCATENATE(D37&amp;$I$2,"_",$H$2&amp;"-8")</f>
        <v>48-UWSIF-Glut-4-0_3-8</v>
      </c>
      <c r="D37" s="4" t="s">
        <v>118</v>
      </c>
      <c r="E37" s="5"/>
      <c r="F37" s="46" t="s">
        <v>123</v>
      </c>
      <c r="G37" s="43"/>
      <c r="I37" s="52"/>
      <c r="J37" s="53"/>
    </row>
    <row r="38" spans="1:14" ht="12.9" customHeight="1" x14ac:dyDescent="0.25">
      <c r="A38" s="1">
        <v>37</v>
      </c>
      <c r="B38" s="1" t="s">
        <v>44</v>
      </c>
      <c r="C38" s="16" t="str">
        <f>CONCATENATE(D38&amp;$I$2,"_",$H$2&amp;"-9")</f>
        <v>48-UWSIF-Glut-4-0_3-9</v>
      </c>
      <c r="D38" s="4" t="s">
        <v>118</v>
      </c>
      <c r="E38" s="5"/>
      <c r="F38" s="46" t="s">
        <v>123</v>
      </c>
      <c r="G38" s="46"/>
      <c r="I38" s="52"/>
      <c r="J38" s="53"/>
    </row>
    <row r="39" spans="1:14" ht="12.9" customHeight="1" x14ac:dyDescent="0.25">
      <c r="A39" s="1">
        <v>38</v>
      </c>
      <c r="B39" s="1" t="s">
        <v>45</v>
      </c>
      <c r="C39" s="16" t="str">
        <f>CONCATENATE(D39&amp;I$2,"_",$H$2&amp;"-3")</f>
        <v>47-UWSIF-Alfalfa2-0_3-3</v>
      </c>
      <c r="D39" s="4" t="s">
        <v>115</v>
      </c>
      <c r="E39" s="5"/>
      <c r="F39" s="46" t="s">
        <v>126</v>
      </c>
      <c r="G39" s="46"/>
      <c r="I39" s="52"/>
      <c r="J39" s="53"/>
    </row>
    <row r="40" spans="1:14" ht="12.9" customHeight="1" x14ac:dyDescent="0.25">
      <c r="A40" s="1">
        <v>39</v>
      </c>
      <c r="B40" s="1" t="s">
        <v>46</v>
      </c>
      <c r="C40" s="16" t="str">
        <f>CONCATENATE(D40&amp;I$2,"_",$H$2&amp;"-4")</f>
        <v>47-UWSIF-Alfalfa2-0_3-4</v>
      </c>
      <c r="D40" s="4" t="s">
        <v>115</v>
      </c>
      <c r="E40" s="5"/>
      <c r="F40" s="46" t="s">
        <v>126</v>
      </c>
      <c r="G40" s="46"/>
      <c r="I40" s="52"/>
      <c r="J40" s="53"/>
    </row>
    <row r="41" spans="1:14" ht="12.9" customHeight="1" x14ac:dyDescent="0.25">
      <c r="A41" s="1">
        <v>40</v>
      </c>
      <c r="B41" s="1" t="s">
        <v>47</v>
      </c>
      <c r="C41" s="6" t="str">
        <f>CONCATENATE($I$2,"_", $H$2, "-"&amp;((ROW()-14+156)))</f>
        <v>0_3-183</v>
      </c>
      <c r="D41" s="44"/>
      <c r="E41" s="44"/>
      <c r="F41" s="43" t="s">
        <v>127</v>
      </c>
      <c r="G41" s="46"/>
      <c r="I41" s="52"/>
      <c r="J41" s="53"/>
    </row>
    <row r="42" spans="1:14" ht="12.9" customHeight="1" x14ac:dyDescent="0.25">
      <c r="A42" s="1">
        <v>41</v>
      </c>
      <c r="B42" s="1" t="s">
        <v>48</v>
      </c>
      <c r="C42" s="6" t="str">
        <f>CONCATENATE($I$2,"_", $H$2, "-"&amp;((ROW()-14+156)))</f>
        <v>0_3-184</v>
      </c>
      <c r="D42" s="44"/>
      <c r="E42" s="44"/>
      <c r="F42" s="43" t="s">
        <v>127</v>
      </c>
      <c r="G42" s="43"/>
      <c r="I42" s="52"/>
      <c r="J42" s="53"/>
    </row>
    <row r="43" spans="1:14" ht="12.9" customHeight="1" thickBot="1" x14ac:dyDescent="0.3">
      <c r="A43" s="1">
        <v>42</v>
      </c>
      <c r="B43" s="1" t="s">
        <v>49</v>
      </c>
      <c r="C43" s="6" t="str">
        <f>CONCATENATE($I$2,"_", $H$2, "-"&amp;((ROW()-14+156)))</f>
        <v>0_3-185</v>
      </c>
      <c r="D43" s="44"/>
      <c r="E43" s="44"/>
      <c r="F43" s="43" t="s">
        <v>127</v>
      </c>
      <c r="G43" s="43"/>
      <c r="I43" s="48"/>
      <c r="J43" s="49"/>
    </row>
    <row r="44" spans="1:14" ht="12.9" customHeight="1" x14ac:dyDescent="0.25">
      <c r="A44" s="1">
        <v>43</v>
      </c>
      <c r="B44" s="1" t="s">
        <v>50</v>
      </c>
      <c r="C44" s="6" t="str">
        <f>CONCATENATE($I$2,"_", $H$2, "-"&amp;((ROW()-14+156)))</f>
        <v>0_3-186</v>
      </c>
      <c r="D44" s="44"/>
      <c r="E44" s="44"/>
      <c r="F44" s="43" t="s">
        <v>127</v>
      </c>
      <c r="G44" s="43"/>
    </row>
    <row r="45" spans="1:14" ht="12.9" customHeight="1" x14ac:dyDescent="0.25">
      <c r="A45" s="1">
        <v>44</v>
      </c>
      <c r="B45" s="1" t="s">
        <v>51</v>
      </c>
      <c r="C45" s="6" t="str">
        <f>CONCATENATE($I$2,"_", $H$2, "-"&amp;((ROW()-14+156)))</f>
        <v>0_3-187</v>
      </c>
      <c r="D45" s="44"/>
      <c r="E45" s="44"/>
      <c r="F45" s="43" t="s">
        <v>127</v>
      </c>
      <c r="G45" s="43"/>
    </row>
    <row r="46" spans="1:14" ht="12.9" customHeight="1" x14ac:dyDescent="0.25">
      <c r="A46" s="1">
        <v>45</v>
      </c>
      <c r="B46" s="1" t="s">
        <v>52</v>
      </c>
      <c r="C46" s="6" t="str">
        <f>CONCATENATE($I$2,"_", $H$2, "-"&amp;((ROW()-14+156)))</f>
        <v>0_3-188</v>
      </c>
      <c r="D46" s="44"/>
      <c r="E46" s="44"/>
      <c r="F46" s="43" t="s">
        <v>127</v>
      </c>
      <c r="G46" s="43"/>
    </row>
    <row r="47" spans="1:14" ht="12.9" customHeight="1" x14ac:dyDescent="0.25">
      <c r="A47" s="1">
        <v>46</v>
      </c>
      <c r="B47" s="1" t="s">
        <v>53</v>
      </c>
      <c r="C47" s="6" t="str">
        <f>CONCATENATE($I$2,"_", $H$2, "-"&amp;((ROW()-14+156)))</f>
        <v>0_3-189</v>
      </c>
      <c r="D47" s="44"/>
      <c r="E47" s="44"/>
      <c r="F47" s="43" t="s">
        <v>127</v>
      </c>
      <c r="G47" s="43"/>
    </row>
    <row r="48" spans="1:14" ht="12.9" customHeight="1" x14ac:dyDescent="0.25">
      <c r="A48" s="1">
        <v>47</v>
      </c>
      <c r="B48" s="1" t="s">
        <v>54</v>
      </c>
      <c r="C48" s="6" t="str">
        <f>CONCATENATE($I$2,"_", $H$2, "-"&amp;((ROW()-14+156)))</f>
        <v>0_3-190</v>
      </c>
      <c r="D48" s="44"/>
      <c r="E48" s="44"/>
      <c r="F48" s="43" t="s">
        <v>127</v>
      </c>
      <c r="G48" s="43"/>
    </row>
    <row r="49" spans="1:7" ht="12.9" customHeight="1" x14ac:dyDescent="0.25">
      <c r="A49" s="1">
        <v>48</v>
      </c>
      <c r="B49" s="1" t="s">
        <v>55</v>
      </c>
      <c r="C49" s="6" t="str">
        <f>CONCATENATE($I$2,"_", $H$2, "-"&amp;((ROW()-14+156)))</f>
        <v>0_3-191</v>
      </c>
      <c r="D49" s="44"/>
      <c r="E49" s="44"/>
      <c r="F49" s="43" t="s">
        <v>127</v>
      </c>
      <c r="G49" s="43"/>
    </row>
    <row r="50" spans="1:7" ht="12.9" customHeight="1" x14ac:dyDescent="0.25">
      <c r="A50" s="1">
        <v>49</v>
      </c>
      <c r="B50" s="1" t="s">
        <v>56</v>
      </c>
      <c r="C50" s="6" t="str">
        <f>CONCATENATE($I$2,"_", $H$2, "-"&amp;((ROW()-14+156)))</f>
        <v>0_3-192</v>
      </c>
      <c r="D50" s="44"/>
      <c r="E50" s="44"/>
      <c r="F50" s="43" t="s">
        <v>127</v>
      </c>
      <c r="G50" s="43"/>
    </row>
    <row r="51" spans="1:7" ht="12.9" customHeight="1" x14ac:dyDescent="0.25">
      <c r="A51" s="1">
        <v>50</v>
      </c>
      <c r="B51" s="1" t="s">
        <v>57</v>
      </c>
      <c r="C51" s="6" t="str">
        <f>CONCATENATE($I$2,"_", $H$2, "-"&amp;((ROW()-14+156)))</f>
        <v>0_3-193</v>
      </c>
      <c r="D51" s="44"/>
      <c r="E51" s="44"/>
      <c r="F51" s="43" t="s">
        <v>127</v>
      </c>
      <c r="G51" s="43"/>
    </row>
    <row r="52" spans="1:7" ht="12.9" customHeight="1" x14ac:dyDescent="0.25">
      <c r="A52" s="1">
        <v>51</v>
      </c>
      <c r="B52" s="1" t="s">
        <v>58</v>
      </c>
      <c r="C52" s="6" t="str">
        <f>CONCATENATE($I$2,"_", $H$2, "-"&amp;((ROW()-14+156)))</f>
        <v>0_3-194</v>
      </c>
      <c r="D52" s="44"/>
      <c r="E52" s="44"/>
      <c r="F52" s="43" t="s">
        <v>127</v>
      </c>
      <c r="G52" s="43"/>
    </row>
    <row r="53" spans="1:7" ht="12.9" customHeight="1" x14ac:dyDescent="0.25">
      <c r="A53" s="1">
        <v>52</v>
      </c>
      <c r="B53" s="1" t="s">
        <v>59</v>
      </c>
      <c r="C53" s="6" t="str">
        <f>CONCATENATE($I$2,"_", $H$2, "-"&amp;((ROW()-14+156)))</f>
        <v>0_3-195</v>
      </c>
      <c r="D53" s="44"/>
      <c r="E53" s="44"/>
      <c r="F53" s="43" t="s">
        <v>127</v>
      </c>
      <c r="G53" s="43"/>
    </row>
    <row r="54" spans="1:7" ht="12.9" customHeight="1" x14ac:dyDescent="0.25">
      <c r="A54" s="1">
        <v>53</v>
      </c>
      <c r="B54" s="1" t="s">
        <v>60</v>
      </c>
      <c r="C54" s="6" t="str">
        <f>CONCATENATE($I$2,"_", $H$2, "-"&amp;((ROW()-14+156)))</f>
        <v>0_3-196</v>
      </c>
      <c r="D54" s="44"/>
      <c r="E54" s="44"/>
      <c r="F54" s="43" t="s">
        <v>127</v>
      </c>
      <c r="G54" s="43"/>
    </row>
    <row r="55" spans="1:7" ht="12.9" customHeight="1" x14ac:dyDescent="0.25">
      <c r="A55" s="1">
        <v>54</v>
      </c>
      <c r="B55" s="1" t="s">
        <v>61</v>
      </c>
      <c r="C55" s="6" t="str">
        <f>CONCATENATE($I$2,"_", $H$2, "-"&amp;((ROW()-14+156)))</f>
        <v>0_3-197</v>
      </c>
      <c r="D55" s="44"/>
      <c r="E55" s="44"/>
      <c r="F55" s="43" t="s">
        <v>127</v>
      </c>
      <c r="G55" s="43"/>
    </row>
    <row r="56" spans="1:7" ht="12.9" customHeight="1" x14ac:dyDescent="0.25">
      <c r="A56" s="1">
        <v>55</v>
      </c>
      <c r="B56" s="1" t="s">
        <v>62</v>
      </c>
      <c r="C56" s="6" t="str">
        <f>CONCATENATE($I$2,"_", $H$2, "-"&amp;((ROW()-14+156)))</f>
        <v>0_3-198</v>
      </c>
      <c r="D56" s="44"/>
      <c r="E56" s="44"/>
      <c r="F56" s="43" t="s">
        <v>127</v>
      </c>
      <c r="G56" s="43"/>
    </row>
    <row r="57" spans="1:7" ht="12.9" customHeight="1" x14ac:dyDescent="0.25">
      <c r="A57" s="1">
        <v>56</v>
      </c>
      <c r="B57" s="1" t="s">
        <v>63</v>
      </c>
      <c r="C57" s="6" t="str">
        <f>CONCATENATE($I$2,"_", $H$2, "-"&amp;((ROW()-14+156)))</f>
        <v>0_3-199</v>
      </c>
      <c r="D57" s="44"/>
      <c r="E57" s="44"/>
      <c r="F57" s="43" t="s">
        <v>127</v>
      </c>
      <c r="G57" s="43"/>
    </row>
    <row r="58" spans="1:7" ht="12.9" customHeight="1" x14ac:dyDescent="0.25">
      <c r="A58" s="1">
        <v>57</v>
      </c>
      <c r="B58" s="1" t="s">
        <v>64</v>
      </c>
      <c r="C58" s="6" t="str">
        <f>CONCATENATE($I$2,"_", $H$2, "-"&amp;((ROW()-14+156)))</f>
        <v>0_3-200</v>
      </c>
      <c r="D58" s="44"/>
      <c r="E58" s="44"/>
      <c r="F58" s="43" t="s">
        <v>127</v>
      </c>
      <c r="G58" s="43"/>
    </row>
    <row r="59" spans="1:7" ht="12.9" customHeight="1" x14ac:dyDescent="0.25">
      <c r="A59" s="1">
        <v>58</v>
      </c>
      <c r="B59" s="1" t="s">
        <v>65</v>
      </c>
      <c r="C59" s="6" t="str">
        <f>CONCATENATE($I$2,"_", $H$2, "-"&amp;((ROW()-14+156)))</f>
        <v>0_3-201</v>
      </c>
      <c r="D59" s="44"/>
      <c r="E59" s="44"/>
      <c r="F59" s="43" t="s">
        <v>127</v>
      </c>
      <c r="G59" s="43"/>
    </row>
    <row r="60" spans="1:7" ht="12.9" customHeight="1" x14ac:dyDescent="0.25">
      <c r="A60" s="1">
        <v>59</v>
      </c>
      <c r="B60" s="1" t="s">
        <v>66</v>
      </c>
      <c r="C60" s="6" t="str">
        <f>CONCATENATE($I$2,"_", $H$2, "-"&amp;((ROW()-14+156)))</f>
        <v>0_3-202</v>
      </c>
      <c r="D60" s="44"/>
      <c r="E60" s="44"/>
      <c r="F60" s="43" t="s">
        <v>127</v>
      </c>
      <c r="G60" s="43"/>
    </row>
    <row r="61" spans="1:7" ht="12.9" customHeight="1" x14ac:dyDescent="0.25">
      <c r="A61" s="1">
        <v>60</v>
      </c>
      <c r="B61" s="1" t="s">
        <v>67</v>
      </c>
      <c r="C61" s="6" t="str">
        <f>CONCATENATE($I$2,"_", $H$2, "-"&amp;((ROW()-14+156)))</f>
        <v>0_3-203</v>
      </c>
      <c r="D61" s="44"/>
      <c r="E61" s="44"/>
      <c r="F61" s="43" t="s">
        <v>127</v>
      </c>
      <c r="G61" s="43"/>
    </row>
    <row r="62" spans="1:7" ht="12.9" customHeight="1" x14ac:dyDescent="0.25">
      <c r="A62" s="1">
        <v>61</v>
      </c>
      <c r="B62" s="1" t="s">
        <v>68</v>
      </c>
      <c r="C62" s="6" t="str">
        <f>CONCATENATE($I$2,"_", $H$2, "-"&amp;((ROW()-14+156)))</f>
        <v>0_3-204</v>
      </c>
      <c r="D62" s="44"/>
      <c r="E62" s="44"/>
      <c r="F62" s="43" t="s">
        <v>127</v>
      </c>
      <c r="G62" s="43"/>
    </row>
    <row r="63" spans="1:7" ht="12.9" customHeight="1" x14ac:dyDescent="0.25">
      <c r="A63" s="1">
        <v>62</v>
      </c>
      <c r="B63" s="1" t="s">
        <v>69</v>
      </c>
      <c r="C63" s="6" t="str">
        <f>CONCATENATE($I$2,"_", $H$2, "-"&amp;((ROW()-14+156)))</f>
        <v>0_3-205</v>
      </c>
      <c r="D63" s="44"/>
      <c r="E63" s="44"/>
      <c r="F63" s="43" t="s">
        <v>127</v>
      </c>
      <c r="G63" s="43"/>
    </row>
    <row r="64" spans="1:7" ht="12.9" customHeight="1" x14ac:dyDescent="0.25">
      <c r="A64" s="1">
        <v>63</v>
      </c>
      <c r="B64" s="1" t="s">
        <v>70</v>
      </c>
      <c r="C64" s="6" t="str">
        <f>CONCATENATE($I$2,"_", $H$2, "-"&amp;((ROW()-14+156)))</f>
        <v>0_3-206</v>
      </c>
      <c r="D64" s="44"/>
      <c r="E64" s="44"/>
      <c r="F64" s="43" t="s">
        <v>127</v>
      </c>
      <c r="G64" s="43"/>
    </row>
    <row r="65" spans="1:7" ht="12.9" customHeight="1" x14ac:dyDescent="0.25">
      <c r="A65" s="1">
        <v>64</v>
      </c>
      <c r="B65" s="1" t="s">
        <v>71</v>
      </c>
      <c r="C65" s="6" t="str">
        <f>CONCATENATE($I$2,"_", $H$2, "-"&amp;((ROW()-14+156)))</f>
        <v>0_3-207</v>
      </c>
      <c r="D65" s="44"/>
      <c r="E65" s="44"/>
      <c r="F65" s="43" t="s">
        <v>127</v>
      </c>
      <c r="G65" s="43"/>
    </row>
    <row r="66" spans="1:7" ht="12.9" customHeight="1" x14ac:dyDescent="0.25">
      <c r="A66" s="1">
        <v>65</v>
      </c>
      <c r="B66" s="1" t="s">
        <v>72</v>
      </c>
      <c r="C66" s="6" t="str">
        <f>CONCATENATE($I$2,"_", $H$2, "-"&amp;((ROW()-14+156)))</f>
        <v>0_3-208</v>
      </c>
      <c r="D66" s="44"/>
      <c r="E66" s="44"/>
      <c r="F66" s="43" t="s">
        <v>127</v>
      </c>
      <c r="G66" s="43"/>
    </row>
    <row r="67" spans="1:7" ht="12.9" customHeight="1" x14ac:dyDescent="0.25">
      <c r="A67" s="1">
        <v>66</v>
      </c>
      <c r="B67" s="1" t="s">
        <v>73</v>
      </c>
      <c r="C67" s="16" t="str">
        <f>CONCATENATE(D67&amp;$I$2,"_",$H$2&amp;"-10")</f>
        <v>48-UWSIF-Glut-4-0_3-10</v>
      </c>
      <c r="D67" s="4" t="s">
        <v>118</v>
      </c>
      <c r="E67" s="5"/>
      <c r="F67" s="46" t="s">
        <v>123</v>
      </c>
      <c r="G67" s="43"/>
    </row>
    <row r="68" spans="1:7" ht="12.9" customHeight="1" x14ac:dyDescent="0.25">
      <c r="A68" s="1">
        <v>67</v>
      </c>
      <c r="B68" s="1" t="s">
        <v>74</v>
      </c>
      <c r="C68" s="16" t="str">
        <f>CONCATENATE(D68&amp;$I$2,"_",$H$2&amp;"-11")</f>
        <v>48-UWSIF-Glut-4-0_3-11</v>
      </c>
      <c r="D68" s="4" t="s">
        <v>118</v>
      </c>
      <c r="E68" s="5"/>
      <c r="F68" s="46" t="s">
        <v>123</v>
      </c>
      <c r="G68" s="46"/>
    </row>
    <row r="69" spans="1:7" ht="12.9" customHeight="1" x14ac:dyDescent="0.25">
      <c r="A69" s="1">
        <v>68</v>
      </c>
      <c r="B69" s="1" t="s">
        <v>75</v>
      </c>
      <c r="C69" s="16" t="str">
        <f>CONCATENATE(D69&amp;$I$2,"_",$H$2&amp;"-5")</f>
        <v>47-UWSIF-Alfalfa2-0_3-5</v>
      </c>
      <c r="D69" s="4" t="s">
        <v>115</v>
      </c>
      <c r="E69" s="5"/>
      <c r="F69" s="46" t="s">
        <v>126</v>
      </c>
      <c r="G69" s="46"/>
    </row>
    <row r="70" spans="1:7" ht="12.9" customHeight="1" x14ac:dyDescent="0.25">
      <c r="A70" s="1">
        <v>69</v>
      </c>
      <c r="B70" s="1" t="s">
        <v>76</v>
      </c>
      <c r="C70" s="16" t="str">
        <f>CONCATENATE(D70&amp;$I$2,"_",$H$2&amp;"-6")</f>
        <v>47-UWSIF-Alfalfa2-0_3-6</v>
      </c>
      <c r="D70" s="4" t="s">
        <v>115</v>
      </c>
      <c r="E70" s="5"/>
      <c r="F70" s="46" t="s">
        <v>126</v>
      </c>
      <c r="G70" s="46"/>
    </row>
    <row r="71" spans="1:7" ht="12.9" customHeight="1" x14ac:dyDescent="0.25">
      <c r="A71" s="1">
        <v>70</v>
      </c>
      <c r="B71" s="1" t="s">
        <v>77</v>
      </c>
      <c r="C71" s="6" t="str">
        <f>CONCATENATE($I$2,"_", $H$2, "-"&amp;((ROW()-18+156)))</f>
        <v>0_3-209</v>
      </c>
      <c r="D71" s="44"/>
      <c r="E71" s="44"/>
      <c r="F71" s="43" t="s">
        <v>127</v>
      </c>
      <c r="G71" s="46"/>
    </row>
    <row r="72" spans="1:7" ht="12.9" customHeight="1" x14ac:dyDescent="0.25">
      <c r="A72" s="1">
        <v>71</v>
      </c>
      <c r="B72" s="1" t="s">
        <v>78</v>
      </c>
      <c r="C72" s="6" t="str">
        <f>CONCATENATE($I$2,"_", $H$2, "-"&amp;((ROW()-18+156)))</f>
        <v>0_3-210</v>
      </c>
      <c r="D72" s="44"/>
      <c r="E72" s="44"/>
      <c r="F72" s="43" t="s">
        <v>127</v>
      </c>
      <c r="G72" s="43"/>
    </row>
    <row r="73" spans="1:7" ht="12.9" customHeight="1" x14ac:dyDescent="0.25">
      <c r="A73" s="1">
        <v>72</v>
      </c>
      <c r="B73" s="1" t="s">
        <v>79</v>
      </c>
      <c r="C73" s="6" t="str">
        <f>CONCATENATE($I$2,"_", $H$2, "-"&amp;((ROW()-18+156)))</f>
        <v>0_3-211</v>
      </c>
      <c r="D73" s="44"/>
      <c r="E73" s="44"/>
      <c r="F73" s="43" t="s">
        <v>127</v>
      </c>
      <c r="G73" s="43"/>
    </row>
    <row r="74" spans="1:7" ht="12.9" customHeight="1" x14ac:dyDescent="0.25">
      <c r="A74" s="1">
        <v>73</v>
      </c>
      <c r="B74" s="1" t="s">
        <v>80</v>
      </c>
      <c r="C74" s="6" t="str">
        <f>CONCATENATE($I$2,"_", $H$2, "-"&amp;((ROW()-18+156)))</f>
        <v>0_3-212</v>
      </c>
      <c r="D74" s="44"/>
      <c r="E74" s="44"/>
      <c r="F74" s="43" t="s">
        <v>127</v>
      </c>
      <c r="G74" s="43"/>
    </row>
    <row r="75" spans="1:7" ht="12.9" customHeight="1" x14ac:dyDescent="0.25">
      <c r="A75" s="1">
        <v>74</v>
      </c>
      <c r="B75" s="1" t="s">
        <v>81</v>
      </c>
      <c r="C75" s="6" t="str">
        <f>CONCATENATE($I$2,"_", $H$2, "-"&amp;((ROW()-18+156)))</f>
        <v>0_3-213</v>
      </c>
      <c r="D75" s="44"/>
      <c r="E75" s="44"/>
      <c r="F75" s="43" t="s">
        <v>127</v>
      </c>
      <c r="G75" s="43"/>
    </row>
    <row r="76" spans="1:7" ht="12.9" customHeight="1" x14ac:dyDescent="0.25">
      <c r="A76" s="1">
        <v>75</v>
      </c>
      <c r="B76" s="1" t="s">
        <v>82</v>
      </c>
      <c r="C76" s="6" t="str">
        <f>CONCATENATE($I$2,"_", $H$2, "-"&amp;((ROW()-18+156)))</f>
        <v>0_3-214</v>
      </c>
      <c r="D76" s="44"/>
      <c r="E76" s="44"/>
      <c r="F76" s="43" t="s">
        <v>127</v>
      </c>
      <c r="G76" s="43"/>
    </row>
    <row r="77" spans="1:7" ht="12.9" customHeight="1" x14ac:dyDescent="0.25">
      <c r="A77" s="1">
        <v>76</v>
      </c>
      <c r="B77" s="1" t="s">
        <v>83</v>
      </c>
      <c r="C77" s="6" t="str">
        <f>CONCATENATE($I$2,"_", $H$2, "-"&amp;((ROW()-18+156)))</f>
        <v>0_3-215</v>
      </c>
      <c r="D77" s="44"/>
      <c r="E77" s="44"/>
      <c r="F77" s="43" t="s">
        <v>127</v>
      </c>
      <c r="G77" s="43"/>
    </row>
    <row r="78" spans="1:7" ht="12.9" customHeight="1" x14ac:dyDescent="0.25">
      <c r="A78" s="1">
        <v>77</v>
      </c>
      <c r="B78" s="1" t="s">
        <v>84</v>
      </c>
      <c r="C78" s="6" t="str">
        <f>CONCATENATE($I$2,"_", $H$2, "-"&amp;((ROW()-18+156)))</f>
        <v>0_3-216</v>
      </c>
      <c r="D78" s="44"/>
      <c r="E78" s="44"/>
      <c r="F78" s="43" t="s">
        <v>127</v>
      </c>
      <c r="G78" s="43"/>
    </row>
    <row r="79" spans="1:7" ht="12.9" customHeight="1" x14ac:dyDescent="0.25">
      <c r="A79" s="1">
        <v>78</v>
      </c>
      <c r="B79" s="1" t="s">
        <v>85</v>
      </c>
      <c r="C79" s="6" t="str">
        <f>CONCATENATE($I$2,"_", $H$2, "-"&amp;((ROW()-18+156)))</f>
        <v>0_3-217</v>
      </c>
      <c r="D79" s="44"/>
      <c r="E79" s="44"/>
      <c r="F79" s="43" t="s">
        <v>127</v>
      </c>
      <c r="G79" s="43"/>
    </row>
    <row r="80" spans="1:7" ht="12.9" customHeight="1" x14ac:dyDescent="0.25">
      <c r="A80" s="1">
        <v>79</v>
      </c>
      <c r="B80" s="1" t="s">
        <v>86</v>
      </c>
      <c r="C80" s="6" t="str">
        <f>CONCATENATE($I$2,"_", $H$2, "-"&amp;((ROW()-18+156)))</f>
        <v>0_3-218</v>
      </c>
      <c r="D80" s="44"/>
      <c r="E80" s="44"/>
      <c r="F80" s="43" t="s">
        <v>127</v>
      </c>
      <c r="G80" s="43"/>
    </row>
    <row r="81" spans="1:7" ht="12.9" customHeight="1" x14ac:dyDescent="0.25">
      <c r="A81" s="1">
        <v>80</v>
      </c>
      <c r="B81" s="1" t="s">
        <v>87</v>
      </c>
      <c r="C81" s="6" t="str">
        <f>CONCATENATE($I$2,"_", $H$2, "-"&amp;((ROW()-18+156)))</f>
        <v>0_3-219</v>
      </c>
      <c r="D81" s="44"/>
      <c r="E81" s="44"/>
      <c r="F81" s="43" t="s">
        <v>127</v>
      </c>
      <c r="G81" s="43"/>
    </row>
    <row r="82" spans="1:7" ht="12.9" customHeight="1" x14ac:dyDescent="0.25">
      <c r="A82" s="1">
        <v>81</v>
      </c>
      <c r="B82" s="1" t="s">
        <v>88</v>
      </c>
      <c r="C82" s="6" t="str">
        <f>CONCATENATE($I$2,"_", $H$2, "-"&amp;((ROW()-18+156)))</f>
        <v>0_3-220</v>
      </c>
      <c r="D82" s="44"/>
      <c r="E82" s="44"/>
      <c r="F82" s="43" t="s">
        <v>127</v>
      </c>
      <c r="G82" s="43"/>
    </row>
    <row r="83" spans="1:7" ht="12.9" customHeight="1" x14ac:dyDescent="0.25">
      <c r="A83" s="1">
        <v>82</v>
      </c>
      <c r="B83" s="1" t="s">
        <v>89</v>
      </c>
      <c r="C83" s="6" t="str">
        <f>CONCATENATE($I$2,"_", $H$2, "-"&amp;((ROW()-18+156)))</f>
        <v>0_3-221</v>
      </c>
      <c r="D83" s="44"/>
      <c r="E83" s="44"/>
      <c r="F83" s="43" t="s">
        <v>127</v>
      </c>
      <c r="G83" s="43"/>
    </row>
    <row r="84" spans="1:7" ht="12.9" customHeight="1" x14ac:dyDescent="0.25">
      <c r="A84" s="1">
        <v>83</v>
      </c>
      <c r="B84" s="1" t="s">
        <v>90</v>
      </c>
      <c r="C84" s="6" t="str">
        <f>CONCATENATE($I$2,"_", $H$2, "-"&amp;((ROW()-18+156)))</f>
        <v>0_3-222</v>
      </c>
      <c r="D84" s="44"/>
      <c r="E84" s="44"/>
      <c r="F84" s="43" t="s">
        <v>127</v>
      </c>
      <c r="G84" s="43"/>
    </row>
    <row r="85" spans="1:7" ht="12.9" customHeight="1" x14ac:dyDescent="0.25">
      <c r="A85" s="1">
        <v>84</v>
      </c>
      <c r="B85" s="1" t="s">
        <v>91</v>
      </c>
      <c r="C85" s="6" t="str">
        <f>CONCATENATE($I$2,"_", $H$2, "-"&amp;((ROW()-18+156)))</f>
        <v>0_3-223</v>
      </c>
      <c r="D85" s="44"/>
      <c r="E85" s="44"/>
      <c r="F85" s="43" t="s">
        <v>127</v>
      </c>
      <c r="G85" s="43"/>
    </row>
    <row r="86" spans="1:7" ht="12.9" customHeight="1" x14ac:dyDescent="0.25">
      <c r="A86" s="1">
        <v>85</v>
      </c>
      <c r="B86" s="1" t="s">
        <v>92</v>
      </c>
      <c r="C86" s="6" t="str">
        <f>CONCATENATE($I$2,"_", $H$2, "-"&amp;((ROW()-18+156)))</f>
        <v>0_3-224</v>
      </c>
      <c r="D86" s="44"/>
      <c r="E86" s="44"/>
      <c r="F86" s="43" t="s">
        <v>127</v>
      </c>
      <c r="G86" s="43"/>
    </row>
    <row r="87" spans="1:7" ht="12.9" customHeight="1" x14ac:dyDescent="0.25">
      <c r="A87" s="1">
        <v>86</v>
      </c>
      <c r="B87" s="1" t="s">
        <v>93</v>
      </c>
      <c r="C87" s="6" t="str">
        <f>CONCATENATE($I$2,"_", $H$2, "-"&amp;((ROW()-18+156)))</f>
        <v>0_3-225</v>
      </c>
      <c r="D87" s="44"/>
      <c r="E87" s="44"/>
      <c r="F87" s="43" t="s">
        <v>127</v>
      </c>
      <c r="G87" s="43"/>
    </row>
    <row r="88" spans="1:7" ht="12.9" customHeight="1" x14ac:dyDescent="0.25">
      <c r="A88" s="1">
        <v>87</v>
      </c>
      <c r="B88" s="1" t="s">
        <v>94</v>
      </c>
      <c r="C88" s="6" t="str">
        <f>CONCATENATE($I$2,"_", $H$2, "-"&amp;((ROW()-18+156)))</f>
        <v>0_3-226</v>
      </c>
      <c r="D88" s="44"/>
      <c r="E88" s="44"/>
      <c r="F88" s="43" t="s">
        <v>127</v>
      </c>
      <c r="G88" s="43"/>
    </row>
    <row r="89" spans="1:7" ht="12.9" customHeight="1" x14ac:dyDescent="0.25">
      <c r="A89" s="1">
        <v>88</v>
      </c>
      <c r="B89" s="1" t="s">
        <v>95</v>
      </c>
      <c r="C89" s="6" t="str">
        <f>CONCATENATE($I$2,"_", $H$2, "-"&amp;((ROW()-18+156)))</f>
        <v>0_3-227</v>
      </c>
      <c r="D89" s="44"/>
      <c r="E89" s="44"/>
      <c r="F89" s="43" t="s">
        <v>127</v>
      </c>
      <c r="G89" s="43"/>
    </row>
    <row r="90" spans="1:7" ht="12.9" customHeight="1" x14ac:dyDescent="0.25">
      <c r="A90" s="1">
        <v>89</v>
      </c>
      <c r="B90" s="1" t="s">
        <v>96</v>
      </c>
      <c r="C90" s="6" t="str">
        <f>CONCATENATE($I$2,"_", $H$2, "-"&amp;((ROW()-18+156)))</f>
        <v>0_3-228</v>
      </c>
      <c r="D90" s="44"/>
      <c r="E90" s="44"/>
      <c r="F90" s="43" t="s">
        <v>127</v>
      </c>
      <c r="G90" s="43"/>
    </row>
    <row r="91" spans="1:7" ht="12.9" customHeight="1" x14ac:dyDescent="0.25">
      <c r="A91" s="1">
        <v>90</v>
      </c>
      <c r="B91" s="1" t="s">
        <v>97</v>
      </c>
      <c r="C91" s="6" t="str">
        <f>CONCATENATE($I$2,"_", $H$2, "-"&amp;((ROW()-18+156)))</f>
        <v>0_3-229</v>
      </c>
      <c r="D91" s="44"/>
      <c r="E91" s="44"/>
      <c r="F91" s="43" t="s">
        <v>127</v>
      </c>
      <c r="G91" s="43"/>
    </row>
    <row r="92" spans="1:7" ht="12.9" customHeight="1" x14ac:dyDescent="0.25">
      <c r="A92" s="1">
        <v>91</v>
      </c>
      <c r="B92" s="1" t="s">
        <v>98</v>
      </c>
      <c r="C92" s="6" t="str">
        <f>CONCATENATE($I$2,"_", $H$2, "-"&amp;((ROW()-18+156)))</f>
        <v>0_3-230</v>
      </c>
      <c r="D92" s="44"/>
      <c r="E92" s="44"/>
      <c r="F92" s="43" t="s">
        <v>127</v>
      </c>
      <c r="G92" s="43"/>
    </row>
    <row r="93" spans="1:7" ht="12.9" customHeight="1" x14ac:dyDescent="0.25">
      <c r="A93" s="1">
        <v>92</v>
      </c>
      <c r="B93" s="1" t="s">
        <v>99</v>
      </c>
      <c r="C93" s="6" t="str">
        <f>CONCATENATE($I$2,"_", $H$2, "-"&amp;((ROW()-18+156)))</f>
        <v>0_3-231</v>
      </c>
      <c r="D93" s="44"/>
      <c r="E93" s="44"/>
      <c r="F93" s="43" t="s">
        <v>127</v>
      </c>
      <c r="G93" s="43"/>
    </row>
    <row r="94" spans="1:7" ht="12.9" customHeight="1" x14ac:dyDescent="0.25">
      <c r="A94" s="1">
        <v>93</v>
      </c>
      <c r="B94" s="1" t="s">
        <v>100</v>
      </c>
      <c r="C94" s="6" t="str">
        <f>CONCATENATE($I$2,"_", $H$2, "-"&amp;((ROW()-18+156)))</f>
        <v>0_3-232</v>
      </c>
      <c r="D94" s="44"/>
      <c r="E94" s="44"/>
      <c r="F94" s="43" t="s">
        <v>127</v>
      </c>
      <c r="G94" s="43"/>
    </row>
    <row r="95" spans="1:7" ht="12.9" customHeight="1" x14ac:dyDescent="0.25">
      <c r="A95" s="1">
        <v>94</v>
      </c>
      <c r="B95" s="1" t="s">
        <v>101</v>
      </c>
      <c r="C95" s="6" t="str">
        <f>CONCATENATE($I$2,"_", $H$2, "-"&amp;((ROW()-18+156)))</f>
        <v>0_3-233</v>
      </c>
      <c r="D95" s="44"/>
      <c r="E95" s="44"/>
      <c r="F95" s="43" t="s">
        <v>127</v>
      </c>
      <c r="G95" s="43"/>
    </row>
    <row r="96" spans="1:7" ht="12.9" customHeight="1" x14ac:dyDescent="0.25">
      <c r="A96" s="1">
        <v>95</v>
      </c>
      <c r="B96" s="1" t="s">
        <v>102</v>
      </c>
      <c r="C96" s="6" t="str">
        <f>CONCATENATE($I$2,"_", $H$2, "-"&amp;((ROW()-18+156)))</f>
        <v>0_3-234</v>
      </c>
      <c r="D96" s="44"/>
      <c r="E96" s="44"/>
      <c r="F96" s="43" t="s">
        <v>127</v>
      </c>
      <c r="G96" s="43"/>
    </row>
    <row r="97" spans="1:7" ht="12.9" customHeight="1" x14ac:dyDescent="0.25">
      <c r="A97" s="1">
        <v>96</v>
      </c>
      <c r="B97" s="1" t="s">
        <v>103</v>
      </c>
      <c r="C97" s="16" t="str">
        <f>CONCATENATE(D97&amp;$I$2,"_",$H$2&amp;"-12")</f>
        <v>48-UWSIF-Glut-4-0_3-12</v>
      </c>
      <c r="D97" s="4" t="s">
        <v>118</v>
      </c>
      <c r="E97" s="5"/>
      <c r="F97" s="46" t="s">
        <v>123</v>
      </c>
      <c r="G97" s="43"/>
    </row>
    <row r="98" spans="1:7" ht="12.9" customHeight="1" x14ac:dyDescent="0.25">
      <c r="A98" s="1">
        <v>97</v>
      </c>
      <c r="B98" s="1" t="s">
        <v>8</v>
      </c>
      <c r="C98" s="16" t="str">
        <f>CONCATENATE(D98&amp;$I$2,"_",$H$2&amp;"-13")</f>
        <v>48-UWSIF-Glut 4-0_3-13</v>
      </c>
      <c r="D98" s="4" t="s">
        <v>117</v>
      </c>
      <c r="E98" s="5"/>
      <c r="F98" s="46" t="s">
        <v>123</v>
      </c>
      <c r="G98" s="46"/>
    </row>
    <row r="99" spans="1:7" ht="12.9" customHeight="1" x14ac:dyDescent="0.25">
      <c r="A99" s="1">
        <v>98</v>
      </c>
      <c r="B99" s="1" t="s">
        <v>9</v>
      </c>
      <c r="C99" s="16" t="s">
        <v>129</v>
      </c>
      <c r="D99" s="4" t="s">
        <v>115</v>
      </c>
      <c r="E99" s="5"/>
      <c r="F99" s="46" t="s">
        <v>126</v>
      </c>
      <c r="G99" s="46"/>
    </row>
    <row r="100" spans="1:7" ht="12.9" customHeight="1" x14ac:dyDescent="0.25">
      <c r="A100" s="1">
        <v>99</v>
      </c>
      <c r="B100" s="1" t="s">
        <v>10</v>
      </c>
      <c r="C100" s="16" t="s">
        <v>130</v>
      </c>
      <c r="D100" s="4" t="s">
        <v>115</v>
      </c>
      <c r="E100" s="5"/>
      <c r="F100" s="46" t="s">
        <v>126</v>
      </c>
      <c r="G100" s="46"/>
    </row>
  </sheetData>
  <mergeCells count="1">
    <mergeCell ref="I33:J42"/>
  </mergeCells>
  <dataValidations count="2">
    <dataValidation type="list" allowBlank="1" showInputMessage="1" showErrorMessage="1" sqref="D2:D10 D99:D100 D37:D40 D67:D70 D97" xr:uid="{95760FEF-DC65-4E31-8B14-E270E822A203}">
      <formula1>$I$21:$I$30</formula1>
    </dataValidation>
    <dataValidation type="list" allowBlank="1" showInputMessage="1" showErrorMessage="1" sqref="F2:G100" xr:uid="{EC15F5FC-B291-4D46-8767-F445FC4071B2}">
      <formula1>$J$21:$J$26</formula1>
    </dataValidation>
  </dataValidations>
  <printOptions horizontalCentered="1" verticalCentered="1"/>
  <pageMargins left="0.75" right="0.75" top="1" bottom="1" header="0.5" footer="0.5"/>
  <pageSetup scale="96" orientation="portrait" r:id="rId1"/>
  <headerFooter alignWithMargins="0"/>
  <ignoredErrors>
    <ignoredError sqref="J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4CFB-84AF-4F20-A4CE-2B624ECBF9E9}">
  <sheetPr>
    <pageSetUpPr fitToPage="1"/>
  </sheetPr>
  <dimension ref="A1:N100"/>
  <sheetViews>
    <sheetView zoomScaleNormal="100" workbookViewId="0">
      <pane ySplit="1" topLeftCell="A2" activePane="bottomLeft" state="frozen"/>
      <selection activeCell="I33" sqref="I33:J42"/>
      <selection pane="bottomLeft" activeCell="I33" sqref="I33:J42"/>
    </sheetView>
  </sheetViews>
  <sheetFormatPr defaultColWidth="9.109375" defaultRowHeight="12.9" customHeight="1" x14ac:dyDescent="0.25"/>
  <cols>
    <col min="1" max="1" width="4.44140625" style="2" customWidth="1"/>
    <col min="2" max="2" width="6.6640625" style="2" customWidth="1"/>
    <col min="3" max="3" width="21.5546875" style="12" customWidth="1"/>
    <col min="4" max="4" width="19.5546875" style="2" bestFit="1" customWidth="1"/>
    <col min="5" max="5" width="16.109375" style="2" customWidth="1"/>
    <col min="6" max="6" width="23.6640625" style="2" bestFit="1" customWidth="1"/>
    <col min="7" max="7" width="19.88671875" style="2" bestFit="1" customWidth="1"/>
    <col min="8" max="8" width="9.44140625" style="2" customWidth="1"/>
    <col min="9" max="9" width="20" style="2" customWidth="1"/>
    <col min="10" max="10" width="26.33203125" style="2" customWidth="1"/>
    <col min="11" max="11" width="25.88671875" style="2" customWidth="1"/>
    <col min="12" max="16384" width="9.109375" style="2"/>
  </cols>
  <sheetData>
    <row r="1" spans="1:10" ht="12.9" customHeight="1" x14ac:dyDescent="0.25">
      <c r="A1" s="7" t="s">
        <v>0</v>
      </c>
      <c r="B1" s="8" t="s">
        <v>1</v>
      </c>
      <c r="C1" s="9" t="s">
        <v>2</v>
      </c>
      <c r="D1" s="10" t="s">
        <v>3</v>
      </c>
      <c r="E1" s="8" t="s">
        <v>4</v>
      </c>
      <c r="F1" s="10" t="s">
        <v>119</v>
      </c>
      <c r="G1" s="17" t="s">
        <v>120</v>
      </c>
      <c r="H1" s="8" t="s">
        <v>5</v>
      </c>
      <c r="I1" s="8" t="s">
        <v>7</v>
      </c>
      <c r="J1" s="8" t="s">
        <v>6</v>
      </c>
    </row>
    <row r="2" spans="1:10" ht="12.9" customHeight="1" x14ac:dyDescent="0.25">
      <c r="A2" s="1">
        <v>1</v>
      </c>
      <c r="B2" s="1" t="s">
        <v>8</v>
      </c>
      <c r="C2" s="16" t="str">
        <f>CONCATENATE(D2&amp;I$2,"_",$H$2&amp;"-1")</f>
        <v>48-UWSIF-Glut-4-0_4-1</v>
      </c>
      <c r="D2" s="4" t="s">
        <v>118</v>
      </c>
      <c r="E2" s="5"/>
      <c r="F2" s="4" t="s">
        <v>121</v>
      </c>
      <c r="G2" s="4"/>
      <c r="H2" s="11">
        <v>4</v>
      </c>
      <c r="I2" s="19">
        <f>'Tray 1'!I2</f>
        <v>0</v>
      </c>
      <c r="J2" s="20">
        <f>'Tray 1'!J2</f>
        <v>0</v>
      </c>
    </row>
    <row r="3" spans="1:10" ht="12.9" customHeight="1" x14ac:dyDescent="0.25">
      <c r="A3" s="1">
        <v>2</v>
      </c>
      <c r="B3" s="1" t="s">
        <v>9</v>
      </c>
      <c r="C3" s="16" t="str">
        <f>CONCATENATE(D3&amp;I$2,"_",$H$2&amp;"-2")</f>
        <v>48-UWSIF-Glut-4-0_4-2</v>
      </c>
      <c r="D3" s="4" t="s">
        <v>118</v>
      </c>
      <c r="E3" s="5"/>
      <c r="F3" s="43" t="s">
        <v>125</v>
      </c>
      <c r="G3" s="4"/>
    </row>
    <row r="4" spans="1:10" ht="12.9" customHeight="1" x14ac:dyDescent="0.25">
      <c r="A4" s="1">
        <v>3</v>
      </c>
      <c r="B4" s="1" t="s">
        <v>10</v>
      </c>
      <c r="C4" s="16" t="str">
        <f>CONCATENATE(D4&amp;I$2,"_",$H$2&amp;"-3")</f>
        <v>48-UWSIF-Glut-4-0_4-3</v>
      </c>
      <c r="D4" s="4" t="s">
        <v>118</v>
      </c>
      <c r="E4" s="5"/>
      <c r="F4" s="43" t="s">
        <v>125</v>
      </c>
      <c r="G4" s="43"/>
      <c r="I4" s="13" t="s">
        <v>104</v>
      </c>
      <c r="J4" s="14"/>
    </row>
    <row r="5" spans="1:10" ht="12.9" customHeight="1" x14ac:dyDescent="0.25">
      <c r="A5" s="1">
        <v>4</v>
      </c>
      <c r="B5" s="1" t="s">
        <v>11</v>
      </c>
      <c r="C5" s="16" t="str">
        <f>CONCATENATE(D5&amp;I$2,"_",$H$2&amp;"-4")</f>
        <v>48-UWSIF-Glut-4-0_4-4</v>
      </c>
      <c r="D5" s="4" t="s">
        <v>118</v>
      </c>
      <c r="E5" s="5"/>
      <c r="F5" s="43" t="s">
        <v>125</v>
      </c>
      <c r="G5" s="43"/>
      <c r="I5" s="21" t="s">
        <v>122</v>
      </c>
      <c r="J5" s="22"/>
    </row>
    <row r="6" spans="1:10" ht="12.9" customHeight="1" x14ac:dyDescent="0.25">
      <c r="A6" s="1">
        <v>5</v>
      </c>
      <c r="B6" s="1" t="s">
        <v>12</v>
      </c>
      <c r="C6" s="16" t="str">
        <f>CONCATENATE(D6&amp;$I$2,"_",$H$2&amp;"-5")</f>
        <v>48-UWSIF-Glut-4-0_4-5</v>
      </c>
      <c r="D6" s="4" t="s">
        <v>118</v>
      </c>
      <c r="E6" s="5"/>
      <c r="F6" s="43" t="s">
        <v>125</v>
      </c>
      <c r="G6" s="43"/>
      <c r="I6" s="23" t="s">
        <v>116</v>
      </c>
      <c r="J6" s="24"/>
    </row>
    <row r="7" spans="1:10" ht="12.9" customHeight="1" x14ac:dyDescent="0.25">
      <c r="A7" s="1">
        <v>6</v>
      </c>
      <c r="B7" s="1" t="s">
        <v>13</v>
      </c>
      <c r="C7" s="16" t="str">
        <f>CONCATENATE(D7&amp;$I$2,"_",$H$2&amp;"-6")</f>
        <v>48-UWSIF-Glut-4-0_4-6</v>
      </c>
      <c r="D7" s="4" t="s">
        <v>118</v>
      </c>
      <c r="E7" s="5"/>
      <c r="F7" s="43" t="s">
        <v>125</v>
      </c>
      <c r="G7" s="43"/>
      <c r="I7" s="25" t="s">
        <v>105</v>
      </c>
      <c r="J7" s="26"/>
    </row>
    <row r="8" spans="1:10" ht="12.9" customHeight="1" x14ac:dyDescent="0.25">
      <c r="A8" s="1">
        <v>7</v>
      </c>
      <c r="B8" s="1" t="s">
        <v>14</v>
      </c>
      <c r="C8" s="16" t="str">
        <f>CONCATENATE(D8&amp;$I$2,"-",$H$2&amp;"-7")</f>
        <v>48-UWSIF-Glut-4-0-4-7</v>
      </c>
      <c r="D8" s="4" t="s">
        <v>118</v>
      </c>
      <c r="E8" s="5"/>
      <c r="F8" s="43" t="s">
        <v>125</v>
      </c>
      <c r="G8" s="43"/>
      <c r="I8" s="27" t="s">
        <v>106</v>
      </c>
      <c r="J8" s="28"/>
    </row>
    <row r="9" spans="1:10" ht="12.9" customHeight="1" x14ac:dyDescent="0.25">
      <c r="A9" s="1">
        <v>8</v>
      </c>
      <c r="B9" s="1" t="s">
        <v>15</v>
      </c>
      <c r="C9" s="16" t="str">
        <f>CONCATENATE(D9&amp;I$2,"_",$H$2&amp;"-1")</f>
        <v>47-UWSIF-Alfalfa2-0_4-1</v>
      </c>
      <c r="D9" s="4" t="s">
        <v>115</v>
      </c>
      <c r="E9" s="5"/>
      <c r="F9" s="43" t="s">
        <v>126</v>
      </c>
      <c r="G9" s="43"/>
      <c r="I9" s="29" t="s">
        <v>107</v>
      </c>
      <c r="J9" s="30"/>
    </row>
    <row r="10" spans="1:10" ht="12.9" customHeight="1" x14ac:dyDescent="0.25">
      <c r="A10" s="1">
        <v>9</v>
      </c>
      <c r="B10" s="1" t="s">
        <v>16</v>
      </c>
      <c r="C10" s="16" t="str">
        <f>CONCATENATE(D10&amp;I$2,"_",$H$2&amp;"-2")</f>
        <v>47-UWSIF-Alfalfa2-0_4-2</v>
      </c>
      <c r="D10" s="4" t="s">
        <v>115</v>
      </c>
      <c r="E10" s="5"/>
      <c r="F10" s="43" t="s">
        <v>126</v>
      </c>
      <c r="G10" s="43"/>
      <c r="I10" s="31"/>
      <c r="J10" s="32"/>
    </row>
    <row r="11" spans="1:10" ht="12.9" customHeight="1" x14ac:dyDescent="0.25">
      <c r="A11" s="1">
        <v>10</v>
      </c>
      <c r="B11" s="1" t="s">
        <v>17</v>
      </c>
      <c r="C11" s="6" t="str">
        <f>CONCATENATE($I$2,"_", $H$2, "-"&amp;((ROW()-10+234)))</f>
        <v>0_4-235</v>
      </c>
      <c r="D11" s="44"/>
      <c r="E11" s="44"/>
      <c r="F11" s="43" t="s">
        <v>127</v>
      </c>
      <c r="G11" s="43"/>
      <c r="I11" s="31"/>
      <c r="J11" s="32"/>
    </row>
    <row r="12" spans="1:10" ht="12.9" customHeight="1" x14ac:dyDescent="0.25">
      <c r="A12" s="1">
        <v>11</v>
      </c>
      <c r="B12" s="1" t="s">
        <v>18</v>
      </c>
      <c r="C12" s="6" t="str">
        <f>CONCATENATE($I$2,"_", $H$2, "-"&amp;((ROW()-10+234)))</f>
        <v>0_4-236</v>
      </c>
      <c r="D12" s="44"/>
      <c r="E12" s="44"/>
      <c r="F12" s="43" t="s">
        <v>127</v>
      </c>
      <c r="G12" s="43"/>
      <c r="I12" s="31"/>
      <c r="J12" s="32"/>
    </row>
    <row r="13" spans="1:10" ht="12.9" customHeight="1" x14ac:dyDescent="0.25">
      <c r="A13" s="1">
        <v>12</v>
      </c>
      <c r="B13" s="1" t="s">
        <v>19</v>
      </c>
      <c r="C13" s="6" t="str">
        <f>CONCATENATE($I$2,"_", $H$2, "-"&amp;((ROW()-10+234)))</f>
        <v>0_4-237</v>
      </c>
      <c r="D13" s="44"/>
      <c r="E13" s="44"/>
      <c r="F13" s="43" t="s">
        <v>127</v>
      </c>
      <c r="G13" s="43"/>
      <c r="I13" s="31"/>
      <c r="J13" s="32"/>
    </row>
    <row r="14" spans="1:10" ht="12.9" customHeight="1" x14ac:dyDescent="0.25">
      <c r="A14" s="1">
        <v>13</v>
      </c>
      <c r="B14" s="1" t="s">
        <v>20</v>
      </c>
      <c r="C14" s="6" t="str">
        <f>CONCATENATE($I$2,"_", $H$2, "-"&amp;((ROW()-10+234)))</f>
        <v>0_4-238</v>
      </c>
      <c r="D14" s="44"/>
      <c r="E14" s="44"/>
      <c r="F14" s="43" t="s">
        <v>127</v>
      </c>
      <c r="G14" s="43"/>
      <c r="I14" s="31"/>
      <c r="J14" s="32"/>
    </row>
    <row r="15" spans="1:10" ht="12.9" customHeight="1" x14ac:dyDescent="0.25">
      <c r="A15" s="1">
        <v>14</v>
      </c>
      <c r="B15" s="1" t="s">
        <v>21</v>
      </c>
      <c r="C15" s="6" t="str">
        <f>CONCATENATE($I$2,"_", $H$2, "-"&amp;((ROW()-10+234)))</f>
        <v>0_4-239</v>
      </c>
      <c r="D15" s="44"/>
      <c r="E15" s="44"/>
      <c r="F15" s="43" t="s">
        <v>127</v>
      </c>
      <c r="G15" s="43"/>
      <c r="I15" s="31"/>
      <c r="J15" s="32"/>
    </row>
    <row r="16" spans="1:10" ht="12.9" customHeight="1" x14ac:dyDescent="0.25">
      <c r="A16" s="1">
        <v>15</v>
      </c>
      <c r="B16" s="1" t="s">
        <v>22</v>
      </c>
      <c r="C16" s="6" t="str">
        <f>CONCATENATE($I$2,"_", $H$2, "-"&amp;((ROW()-10+234)))</f>
        <v>0_4-240</v>
      </c>
      <c r="D16" s="44"/>
      <c r="E16" s="44"/>
      <c r="F16" s="43" t="s">
        <v>127</v>
      </c>
      <c r="G16" s="43"/>
      <c r="I16" s="33"/>
      <c r="J16" s="34"/>
    </row>
    <row r="17" spans="1:14" ht="12.9" customHeight="1" x14ac:dyDescent="0.25">
      <c r="A17" s="1">
        <v>16</v>
      </c>
      <c r="B17" s="1" t="s">
        <v>23</v>
      </c>
      <c r="C17" s="6" t="str">
        <f>CONCATENATE($I$2,"_", $H$2, "-"&amp;((ROW()-10+234)))</f>
        <v>0_4-241</v>
      </c>
      <c r="D17" s="44"/>
      <c r="E17" s="44"/>
      <c r="F17" s="43" t="s">
        <v>127</v>
      </c>
      <c r="G17" s="43"/>
    </row>
    <row r="18" spans="1:14" ht="12.9" customHeight="1" x14ac:dyDescent="0.25">
      <c r="A18" s="1">
        <v>17</v>
      </c>
      <c r="B18" s="1" t="s">
        <v>24</v>
      </c>
      <c r="C18" s="6" t="str">
        <f>CONCATENATE($I$2,"_", $H$2, "-"&amp;((ROW()-10+234)))</f>
        <v>0_4-242</v>
      </c>
      <c r="D18" s="44"/>
      <c r="E18" s="44"/>
      <c r="F18" s="43" t="s">
        <v>127</v>
      </c>
      <c r="G18" s="43"/>
    </row>
    <row r="19" spans="1:14" ht="12.9" customHeight="1" thickBot="1" x14ac:dyDescent="0.3">
      <c r="A19" s="1">
        <v>18</v>
      </c>
      <c r="B19" s="1" t="s">
        <v>25</v>
      </c>
      <c r="C19" s="6" t="str">
        <f>CONCATENATE($I$2,"_", $H$2, "-"&amp;((ROW()-10+234)))</f>
        <v>0_4-243</v>
      </c>
      <c r="D19" s="44"/>
      <c r="E19" s="44"/>
      <c r="F19" s="43" t="s">
        <v>127</v>
      </c>
      <c r="G19" s="43"/>
    </row>
    <row r="20" spans="1:14" ht="12.9" customHeight="1" thickBot="1" x14ac:dyDescent="0.3">
      <c r="A20" s="1">
        <v>19</v>
      </c>
      <c r="B20" s="1" t="s">
        <v>26</v>
      </c>
      <c r="C20" s="6" t="str">
        <f>CONCATENATE($I$2,"_", $H$2, "-"&amp;((ROW()-10+234)))</f>
        <v>0_4-244</v>
      </c>
      <c r="D20" s="44"/>
      <c r="E20" s="44"/>
      <c r="F20" s="43" t="s">
        <v>127</v>
      </c>
      <c r="G20" s="43"/>
      <c r="I20" s="35" t="s">
        <v>108</v>
      </c>
      <c r="J20" s="36" t="s">
        <v>119</v>
      </c>
    </row>
    <row r="21" spans="1:14" ht="12.75" customHeight="1" x14ac:dyDescent="0.25">
      <c r="A21" s="1">
        <v>20</v>
      </c>
      <c r="B21" s="1" t="s">
        <v>27</v>
      </c>
      <c r="C21" s="6" t="str">
        <f>CONCATENATE($I$2,"_", $H$2, "-"&amp;((ROW()-10+234)))</f>
        <v>0_4-245</v>
      </c>
      <c r="D21" s="44"/>
      <c r="E21" s="44"/>
      <c r="F21" s="43" t="s">
        <v>127</v>
      </c>
      <c r="G21" s="43"/>
      <c r="I21" s="37" t="s">
        <v>109</v>
      </c>
      <c r="J21" s="38" t="s">
        <v>121</v>
      </c>
    </row>
    <row r="22" spans="1:14" ht="12.75" customHeight="1" x14ac:dyDescent="0.25">
      <c r="A22" s="1">
        <v>21</v>
      </c>
      <c r="B22" s="1" t="s">
        <v>28</v>
      </c>
      <c r="C22" s="6" t="str">
        <f>CONCATENATE($I$2,"_", $H$2, "-"&amp;((ROW()-10+234)))</f>
        <v>0_4-246</v>
      </c>
      <c r="D22" s="44"/>
      <c r="E22" s="44"/>
      <c r="F22" s="43" t="s">
        <v>127</v>
      </c>
      <c r="G22" s="43"/>
      <c r="I22" s="37" t="s">
        <v>110</v>
      </c>
      <c r="J22" s="39" t="s">
        <v>123</v>
      </c>
    </row>
    <row r="23" spans="1:14" ht="12.75" customHeight="1" x14ac:dyDescent="0.25">
      <c r="A23" s="1">
        <v>22</v>
      </c>
      <c r="B23" s="1" t="s">
        <v>29</v>
      </c>
      <c r="C23" s="6" t="str">
        <f>CONCATENATE($I$2,"_", $H$2, "-"&amp;((ROW()-10+234)))</f>
        <v>0_4-247</v>
      </c>
      <c r="D23" s="44"/>
      <c r="E23" s="44"/>
      <c r="F23" s="43" t="s">
        <v>127</v>
      </c>
      <c r="G23" s="43"/>
      <c r="I23" s="37" t="s">
        <v>115</v>
      </c>
      <c r="J23" s="39" t="s">
        <v>124</v>
      </c>
    </row>
    <row r="24" spans="1:14" ht="12.75" customHeight="1" x14ac:dyDescent="0.25">
      <c r="A24" s="1">
        <v>23</v>
      </c>
      <c r="B24" s="1" t="s">
        <v>30</v>
      </c>
      <c r="C24" s="6" t="str">
        <f>CONCATENATE($I$2,"_", $H$2, "-"&amp;((ROW()-10+234)))</f>
        <v>0_4-248</v>
      </c>
      <c r="D24" s="44"/>
      <c r="E24" s="44"/>
      <c r="F24" s="43" t="s">
        <v>127</v>
      </c>
      <c r="G24" s="43"/>
      <c r="I24" s="37" t="s">
        <v>111</v>
      </c>
      <c r="J24" s="39" t="s">
        <v>125</v>
      </c>
    </row>
    <row r="25" spans="1:14" ht="12.75" customHeight="1" x14ac:dyDescent="0.25">
      <c r="A25" s="1">
        <v>24</v>
      </c>
      <c r="B25" s="1" t="s">
        <v>31</v>
      </c>
      <c r="C25" s="6" t="str">
        <f>CONCATENATE($I$2,"_", $H$2, "-"&amp;((ROW()-10+234)))</f>
        <v>0_4-249</v>
      </c>
      <c r="D25" s="44"/>
      <c r="E25" s="44"/>
      <c r="F25" s="43" t="s">
        <v>127</v>
      </c>
      <c r="G25" s="43"/>
      <c r="I25" s="37" t="s">
        <v>112</v>
      </c>
      <c r="J25" s="39" t="s">
        <v>126</v>
      </c>
    </row>
    <row r="26" spans="1:14" ht="12.75" customHeight="1" thickBot="1" x14ac:dyDescent="0.3">
      <c r="A26" s="1">
        <v>25</v>
      </c>
      <c r="B26" s="1" t="s">
        <v>32</v>
      </c>
      <c r="C26" s="6" t="str">
        <f>CONCATENATE($I$2,"_", $H$2, "-"&amp;((ROW()-10+234)))</f>
        <v>0_4-250</v>
      </c>
      <c r="D26" s="44"/>
      <c r="E26" s="44"/>
      <c r="F26" s="43" t="s">
        <v>127</v>
      </c>
      <c r="G26" s="43"/>
      <c r="I26" s="40" t="s">
        <v>131</v>
      </c>
      <c r="J26" s="41" t="s">
        <v>127</v>
      </c>
    </row>
    <row r="27" spans="1:14" ht="12.75" customHeight="1" x14ac:dyDescent="0.25">
      <c r="A27" s="1">
        <v>26</v>
      </c>
      <c r="B27" s="1" t="s">
        <v>33</v>
      </c>
      <c r="C27" s="6" t="str">
        <f>CONCATENATE($I$2,"_", $H$2, "-"&amp;((ROW()-10+234)))</f>
        <v>0_4-251</v>
      </c>
      <c r="D27" s="44"/>
      <c r="E27" s="44"/>
      <c r="F27" s="43" t="s">
        <v>127</v>
      </c>
      <c r="G27" s="43"/>
      <c r="I27" s="40" t="s">
        <v>113</v>
      </c>
    </row>
    <row r="28" spans="1:14" ht="12.75" customHeight="1" x14ac:dyDescent="0.25">
      <c r="A28" s="1">
        <v>27</v>
      </c>
      <c r="B28" s="1" t="s">
        <v>34</v>
      </c>
      <c r="C28" s="6" t="str">
        <f>CONCATENATE($I$2,"_", $H$2, "-"&amp;((ROW()-10+234)))</f>
        <v>0_4-252</v>
      </c>
      <c r="D28" s="44"/>
      <c r="E28" s="44"/>
      <c r="F28" s="43" t="s">
        <v>127</v>
      </c>
      <c r="G28" s="43"/>
      <c r="I28" s="40" t="s">
        <v>114</v>
      </c>
    </row>
    <row r="29" spans="1:14" ht="12.75" customHeight="1" x14ac:dyDescent="0.25">
      <c r="A29" s="1">
        <v>28</v>
      </c>
      <c r="B29" s="1" t="s">
        <v>35</v>
      </c>
      <c r="C29" s="6" t="str">
        <f>CONCATENATE($I$2,"_", $H$2, "-"&amp;((ROW()-10+234)))</f>
        <v>0_4-253</v>
      </c>
      <c r="D29" s="44"/>
      <c r="E29" s="44"/>
      <c r="F29" s="43" t="s">
        <v>127</v>
      </c>
      <c r="G29" s="43"/>
      <c r="I29" s="37" t="s">
        <v>128</v>
      </c>
    </row>
    <row r="30" spans="1:14" ht="12.75" customHeight="1" thickBot="1" x14ac:dyDescent="0.3">
      <c r="A30" s="1">
        <v>29</v>
      </c>
      <c r="B30" s="1" t="s">
        <v>36</v>
      </c>
      <c r="C30" s="6" t="str">
        <f>CONCATENATE($I$2,"_", $H$2, "-"&amp;((ROW()-10+234)))</f>
        <v>0_4-254</v>
      </c>
      <c r="D30" s="44"/>
      <c r="E30" s="44"/>
      <c r="F30" s="43" t="s">
        <v>127</v>
      </c>
      <c r="G30" s="43"/>
      <c r="I30" s="42" t="s">
        <v>118</v>
      </c>
    </row>
    <row r="31" spans="1:14" ht="12.75" customHeight="1" x14ac:dyDescent="0.25">
      <c r="A31" s="1">
        <v>30</v>
      </c>
      <c r="B31" s="1" t="s">
        <v>37</v>
      </c>
      <c r="C31" s="6" t="str">
        <f>CONCATENATE($I$2,"_", $H$2, "-"&amp;((ROW()-10+234)))</f>
        <v>0_4-255</v>
      </c>
      <c r="D31" s="44"/>
      <c r="E31" s="44"/>
      <c r="F31" s="43" t="s">
        <v>127</v>
      </c>
      <c r="G31" s="43"/>
    </row>
    <row r="32" spans="1:14" ht="12.75" customHeight="1" thickBot="1" x14ac:dyDescent="0.3">
      <c r="A32" s="1">
        <v>31</v>
      </c>
      <c r="B32" s="1" t="s">
        <v>38</v>
      </c>
      <c r="C32" s="6" t="str">
        <f>CONCATENATE($I$2,"_", $H$2, "-"&amp;((ROW()-10+234)))</f>
        <v>0_4-256</v>
      </c>
      <c r="D32" s="44"/>
      <c r="E32" s="44"/>
      <c r="F32" s="43" t="s">
        <v>127</v>
      </c>
      <c r="G32" s="43"/>
      <c r="K32" s="3"/>
      <c r="L32" s="3"/>
      <c r="M32" s="3"/>
      <c r="N32" s="3"/>
    </row>
    <row r="33" spans="1:14" ht="12.75" customHeight="1" x14ac:dyDescent="0.25">
      <c r="A33" s="1">
        <v>32</v>
      </c>
      <c r="B33" s="1" t="s">
        <v>39</v>
      </c>
      <c r="C33" s="6" t="str">
        <f>CONCATENATE($I$2,"_", $H$2, "-"&amp;((ROW()-10+234)))</f>
        <v>0_4-257</v>
      </c>
      <c r="D33" s="44"/>
      <c r="E33" s="44"/>
      <c r="F33" s="43" t="s">
        <v>127</v>
      </c>
      <c r="G33" s="43"/>
      <c r="I33" s="50" t="s">
        <v>132</v>
      </c>
      <c r="J33" s="51"/>
      <c r="K33" s="3"/>
      <c r="L33" s="3"/>
      <c r="M33" s="3"/>
      <c r="N33" s="3"/>
    </row>
    <row r="34" spans="1:14" ht="12.75" customHeight="1" x14ac:dyDescent="0.25">
      <c r="A34" s="1">
        <v>33</v>
      </c>
      <c r="B34" s="1" t="s">
        <v>40</v>
      </c>
      <c r="C34" s="6" t="str">
        <f>CONCATENATE($I$2,"_", $H$2, "-"&amp;((ROW()-10+234)))</f>
        <v>0_4-258</v>
      </c>
      <c r="D34" s="44"/>
      <c r="E34" s="44"/>
      <c r="F34" s="43" t="s">
        <v>127</v>
      </c>
      <c r="G34" s="43"/>
      <c r="I34" s="52"/>
      <c r="J34" s="53"/>
      <c r="K34" s="3"/>
      <c r="L34" s="3"/>
      <c r="M34" s="3"/>
      <c r="N34" s="3"/>
    </row>
    <row r="35" spans="1:14" ht="12.9" customHeight="1" x14ac:dyDescent="0.25">
      <c r="A35" s="1">
        <v>34</v>
      </c>
      <c r="B35" s="1" t="s">
        <v>41</v>
      </c>
      <c r="C35" s="6" t="str">
        <f>CONCATENATE($I$2,"_", $H$2, "-"&amp;((ROW()-10+234)))</f>
        <v>0_4-259</v>
      </c>
      <c r="D35" s="44"/>
      <c r="E35" s="44"/>
      <c r="F35" s="43" t="s">
        <v>127</v>
      </c>
      <c r="G35" s="43"/>
      <c r="I35" s="52"/>
      <c r="J35" s="53"/>
    </row>
    <row r="36" spans="1:14" ht="12.9" customHeight="1" x14ac:dyDescent="0.25">
      <c r="A36" s="1">
        <v>35</v>
      </c>
      <c r="B36" s="1" t="s">
        <v>42</v>
      </c>
      <c r="C36" s="6" t="str">
        <f>CONCATENATE($I$2,"_", $H$2, "-"&amp;((ROW()-10+234)))</f>
        <v>0_4-260</v>
      </c>
      <c r="D36" s="44"/>
      <c r="E36" s="44"/>
      <c r="F36" s="43" t="s">
        <v>127</v>
      </c>
      <c r="G36" s="43"/>
      <c r="I36" s="52"/>
      <c r="J36" s="53"/>
    </row>
    <row r="37" spans="1:14" ht="12.9" customHeight="1" x14ac:dyDescent="0.25">
      <c r="A37" s="1">
        <v>36</v>
      </c>
      <c r="B37" s="1" t="s">
        <v>43</v>
      </c>
      <c r="C37" s="16" t="str">
        <f>CONCATENATE(D37&amp;$I$2,"_",$H$2&amp;"-8")</f>
        <v>48-UWSIF-Glut-4-0_4-8</v>
      </c>
      <c r="D37" s="4" t="s">
        <v>118</v>
      </c>
      <c r="E37" s="5"/>
      <c r="F37" s="46" t="s">
        <v>123</v>
      </c>
      <c r="G37" s="43"/>
      <c r="I37" s="52"/>
      <c r="J37" s="53"/>
    </row>
    <row r="38" spans="1:14" ht="12.9" customHeight="1" x14ac:dyDescent="0.25">
      <c r="A38" s="1">
        <v>37</v>
      </c>
      <c r="B38" s="1" t="s">
        <v>44</v>
      </c>
      <c r="C38" s="16" t="str">
        <f>CONCATENATE(D38&amp;$I$2,"_",$H$2&amp;"-9")</f>
        <v>48-UWSIF-Glut-4-0_4-9</v>
      </c>
      <c r="D38" s="4" t="s">
        <v>118</v>
      </c>
      <c r="E38" s="5"/>
      <c r="F38" s="46" t="s">
        <v>123</v>
      </c>
      <c r="G38" s="46"/>
      <c r="I38" s="52"/>
      <c r="J38" s="53"/>
    </row>
    <row r="39" spans="1:14" ht="12.9" customHeight="1" x14ac:dyDescent="0.25">
      <c r="A39" s="1">
        <v>38</v>
      </c>
      <c r="B39" s="1" t="s">
        <v>45</v>
      </c>
      <c r="C39" s="16" t="str">
        <f>CONCATENATE(D39&amp;I$2,"_",$H$2&amp;"-3")</f>
        <v>47-UWSIF-Alfalfa2-0_4-3</v>
      </c>
      <c r="D39" s="4" t="s">
        <v>115</v>
      </c>
      <c r="E39" s="5"/>
      <c r="F39" s="46" t="s">
        <v>126</v>
      </c>
      <c r="G39" s="46"/>
      <c r="I39" s="52"/>
      <c r="J39" s="53"/>
    </row>
    <row r="40" spans="1:14" ht="12.9" customHeight="1" x14ac:dyDescent="0.25">
      <c r="A40" s="1">
        <v>39</v>
      </c>
      <c r="B40" s="1" t="s">
        <v>46</v>
      </c>
      <c r="C40" s="16" t="str">
        <f>CONCATENATE(D40&amp;I$2,"_",$H$2&amp;"-4")</f>
        <v>47-UWSIF-Alfalfa2-0_4-4</v>
      </c>
      <c r="D40" s="4" t="s">
        <v>115</v>
      </c>
      <c r="E40" s="5"/>
      <c r="F40" s="46" t="s">
        <v>126</v>
      </c>
      <c r="G40" s="46"/>
      <c r="I40" s="52"/>
      <c r="J40" s="53"/>
    </row>
    <row r="41" spans="1:14" ht="12.9" customHeight="1" x14ac:dyDescent="0.25">
      <c r="A41" s="1">
        <v>40</v>
      </c>
      <c r="B41" s="1" t="s">
        <v>47</v>
      </c>
      <c r="C41" s="6" t="str">
        <f>CONCATENATE($I$2,"_", $H$2, "-"&amp;((ROW()-14+234)))</f>
        <v>0_4-261</v>
      </c>
      <c r="D41" s="44"/>
      <c r="E41" s="44"/>
      <c r="F41" s="43" t="s">
        <v>127</v>
      </c>
      <c r="G41" s="46"/>
      <c r="I41" s="52"/>
      <c r="J41" s="53"/>
    </row>
    <row r="42" spans="1:14" ht="12.9" customHeight="1" x14ac:dyDescent="0.25">
      <c r="A42" s="1">
        <v>41</v>
      </c>
      <c r="B42" s="1" t="s">
        <v>48</v>
      </c>
      <c r="C42" s="6" t="str">
        <f>CONCATENATE($I$2,"_", $H$2, "-"&amp;((ROW()-14+234)))</f>
        <v>0_4-262</v>
      </c>
      <c r="D42" s="44"/>
      <c r="E42" s="44"/>
      <c r="F42" s="43" t="s">
        <v>127</v>
      </c>
      <c r="G42" s="43"/>
      <c r="I42" s="52"/>
      <c r="J42" s="53"/>
    </row>
    <row r="43" spans="1:14" ht="12.9" customHeight="1" thickBot="1" x14ac:dyDescent="0.3">
      <c r="A43" s="1">
        <v>42</v>
      </c>
      <c r="B43" s="1" t="s">
        <v>49</v>
      </c>
      <c r="C43" s="6" t="str">
        <f>CONCATENATE($I$2,"_", $H$2, "-"&amp;((ROW()-14+234)))</f>
        <v>0_4-263</v>
      </c>
      <c r="D43" s="44"/>
      <c r="E43" s="44"/>
      <c r="F43" s="43" t="s">
        <v>127</v>
      </c>
      <c r="G43" s="43"/>
      <c r="I43" s="48"/>
      <c r="J43" s="49"/>
    </row>
    <row r="44" spans="1:14" ht="12.9" customHeight="1" x14ac:dyDescent="0.25">
      <c r="A44" s="1">
        <v>43</v>
      </c>
      <c r="B44" s="1" t="s">
        <v>50</v>
      </c>
      <c r="C44" s="6" t="str">
        <f>CONCATENATE($I$2,"_", $H$2, "-"&amp;((ROW()-14+234)))</f>
        <v>0_4-264</v>
      </c>
      <c r="D44" s="44"/>
      <c r="E44" s="44"/>
      <c r="F44" s="43" t="s">
        <v>127</v>
      </c>
      <c r="G44" s="43"/>
    </row>
    <row r="45" spans="1:14" ht="12.9" customHeight="1" x14ac:dyDescent="0.25">
      <c r="A45" s="1">
        <v>44</v>
      </c>
      <c r="B45" s="1" t="s">
        <v>51</v>
      </c>
      <c r="C45" s="6" t="str">
        <f>CONCATENATE($I$2,"_", $H$2, "-"&amp;((ROW()-14+234)))</f>
        <v>0_4-265</v>
      </c>
      <c r="D45" s="44"/>
      <c r="E45" s="44"/>
      <c r="F45" s="43" t="s">
        <v>127</v>
      </c>
      <c r="G45" s="43"/>
    </row>
    <row r="46" spans="1:14" ht="12.9" customHeight="1" x14ac:dyDescent="0.25">
      <c r="A46" s="1">
        <v>45</v>
      </c>
      <c r="B46" s="1" t="s">
        <v>52</v>
      </c>
      <c r="C46" s="6" t="str">
        <f>CONCATENATE($I$2,"_", $H$2, "-"&amp;((ROW()-14+234)))</f>
        <v>0_4-266</v>
      </c>
      <c r="D46" s="44"/>
      <c r="E46" s="44"/>
      <c r="F46" s="43" t="s">
        <v>127</v>
      </c>
      <c r="G46" s="43"/>
    </row>
    <row r="47" spans="1:14" ht="12.9" customHeight="1" x14ac:dyDescent="0.25">
      <c r="A47" s="1">
        <v>46</v>
      </c>
      <c r="B47" s="1" t="s">
        <v>53</v>
      </c>
      <c r="C47" s="6" t="str">
        <f>CONCATENATE($I$2,"_", $H$2, "-"&amp;((ROW()-14+234)))</f>
        <v>0_4-267</v>
      </c>
      <c r="D47" s="44"/>
      <c r="E47" s="44"/>
      <c r="F47" s="43" t="s">
        <v>127</v>
      </c>
      <c r="G47" s="43"/>
    </row>
    <row r="48" spans="1:14" ht="12.9" customHeight="1" x14ac:dyDescent="0.25">
      <c r="A48" s="1">
        <v>47</v>
      </c>
      <c r="B48" s="1" t="s">
        <v>54</v>
      </c>
      <c r="C48" s="6" t="str">
        <f>CONCATENATE($I$2,"_", $H$2, "-"&amp;((ROW()-14+234)))</f>
        <v>0_4-268</v>
      </c>
      <c r="D48" s="44"/>
      <c r="E48" s="44"/>
      <c r="F48" s="43" t="s">
        <v>127</v>
      </c>
      <c r="G48" s="43"/>
    </row>
    <row r="49" spans="1:7" ht="12.9" customHeight="1" x14ac:dyDescent="0.25">
      <c r="A49" s="1">
        <v>48</v>
      </c>
      <c r="B49" s="1" t="s">
        <v>55</v>
      </c>
      <c r="C49" s="6" t="str">
        <f>CONCATENATE($I$2,"_", $H$2, "-"&amp;((ROW()-14+234)))</f>
        <v>0_4-269</v>
      </c>
      <c r="D49" s="44"/>
      <c r="E49" s="44"/>
      <c r="F49" s="43" t="s">
        <v>127</v>
      </c>
      <c r="G49" s="43"/>
    </row>
    <row r="50" spans="1:7" ht="12.9" customHeight="1" x14ac:dyDescent="0.25">
      <c r="A50" s="1">
        <v>49</v>
      </c>
      <c r="B50" s="1" t="s">
        <v>56</v>
      </c>
      <c r="C50" s="6" t="str">
        <f>CONCATENATE($I$2,"_", $H$2, "-"&amp;((ROW()-14+234)))</f>
        <v>0_4-270</v>
      </c>
      <c r="D50" s="44"/>
      <c r="E50" s="44"/>
      <c r="F50" s="43" t="s">
        <v>127</v>
      </c>
      <c r="G50" s="43"/>
    </row>
    <row r="51" spans="1:7" ht="12.9" customHeight="1" x14ac:dyDescent="0.25">
      <c r="A51" s="1">
        <v>50</v>
      </c>
      <c r="B51" s="1" t="s">
        <v>57</v>
      </c>
      <c r="C51" s="6" t="str">
        <f>CONCATENATE($I$2,"_", $H$2, "-"&amp;((ROW()-14+234)))</f>
        <v>0_4-271</v>
      </c>
      <c r="D51" s="44"/>
      <c r="E51" s="44"/>
      <c r="F51" s="43" t="s">
        <v>127</v>
      </c>
      <c r="G51" s="43"/>
    </row>
    <row r="52" spans="1:7" ht="12.9" customHeight="1" x14ac:dyDescent="0.25">
      <c r="A52" s="1">
        <v>51</v>
      </c>
      <c r="B52" s="1" t="s">
        <v>58</v>
      </c>
      <c r="C52" s="6" t="str">
        <f>CONCATENATE($I$2,"_", $H$2, "-"&amp;((ROW()-14+234)))</f>
        <v>0_4-272</v>
      </c>
      <c r="D52" s="44"/>
      <c r="E52" s="44"/>
      <c r="F52" s="43" t="s">
        <v>127</v>
      </c>
      <c r="G52" s="43"/>
    </row>
    <row r="53" spans="1:7" ht="12.9" customHeight="1" x14ac:dyDescent="0.25">
      <c r="A53" s="1">
        <v>52</v>
      </c>
      <c r="B53" s="1" t="s">
        <v>59</v>
      </c>
      <c r="C53" s="6" t="str">
        <f>CONCATENATE($I$2,"_", $H$2, "-"&amp;((ROW()-14+234)))</f>
        <v>0_4-273</v>
      </c>
      <c r="D53" s="44"/>
      <c r="E53" s="44"/>
      <c r="F53" s="43" t="s">
        <v>127</v>
      </c>
      <c r="G53" s="43"/>
    </row>
    <row r="54" spans="1:7" ht="12.9" customHeight="1" x14ac:dyDescent="0.25">
      <c r="A54" s="1">
        <v>53</v>
      </c>
      <c r="B54" s="1" t="s">
        <v>60</v>
      </c>
      <c r="C54" s="6" t="str">
        <f>CONCATENATE($I$2,"_", $H$2, "-"&amp;((ROW()-14+234)))</f>
        <v>0_4-274</v>
      </c>
      <c r="D54" s="44"/>
      <c r="E54" s="44"/>
      <c r="F54" s="43" t="s">
        <v>127</v>
      </c>
      <c r="G54" s="43"/>
    </row>
    <row r="55" spans="1:7" ht="12.9" customHeight="1" x14ac:dyDescent="0.25">
      <c r="A55" s="1">
        <v>54</v>
      </c>
      <c r="B55" s="1" t="s">
        <v>61</v>
      </c>
      <c r="C55" s="6" t="str">
        <f>CONCATENATE($I$2,"_", $H$2, "-"&amp;((ROW()-14+234)))</f>
        <v>0_4-275</v>
      </c>
      <c r="D55" s="44"/>
      <c r="E55" s="44"/>
      <c r="F55" s="43" t="s">
        <v>127</v>
      </c>
      <c r="G55" s="43"/>
    </row>
    <row r="56" spans="1:7" ht="12.9" customHeight="1" x14ac:dyDescent="0.25">
      <c r="A56" s="1">
        <v>55</v>
      </c>
      <c r="B56" s="1" t="s">
        <v>62</v>
      </c>
      <c r="C56" s="6" t="str">
        <f>CONCATENATE($I$2,"_", $H$2, "-"&amp;((ROW()-14+234)))</f>
        <v>0_4-276</v>
      </c>
      <c r="D56" s="44"/>
      <c r="E56" s="44"/>
      <c r="F56" s="43" t="s">
        <v>127</v>
      </c>
      <c r="G56" s="43"/>
    </row>
    <row r="57" spans="1:7" ht="12.9" customHeight="1" x14ac:dyDescent="0.25">
      <c r="A57" s="1">
        <v>56</v>
      </c>
      <c r="B57" s="1" t="s">
        <v>63</v>
      </c>
      <c r="C57" s="6" t="str">
        <f>CONCATENATE($I$2,"_", $H$2, "-"&amp;((ROW()-14+234)))</f>
        <v>0_4-277</v>
      </c>
      <c r="D57" s="44"/>
      <c r="E57" s="44"/>
      <c r="F57" s="43" t="s">
        <v>127</v>
      </c>
      <c r="G57" s="43"/>
    </row>
    <row r="58" spans="1:7" ht="12.9" customHeight="1" x14ac:dyDescent="0.25">
      <c r="A58" s="1">
        <v>57</v>
      </c>
      <c r="B58" s="1" t="s">
        <v>64</v>
      </c>
      <c r="C58" s="6" t="str">
        <f>CONCATENATE($I$2,"_", $H$2, "-"&amp;((ROW()-14+234)))</f>
        <v>0_4-278</v>
      </c>
      <c r="D58" s="44"/>
      <c r="E58" s="44"/>
      <c r="F58" s="43" t="s">
        <v>127</v>
      </c>
      <c r="G58" s="43"/>
    </row>
    <row r="59" spans="1:7" ht="12.9" customHeight="1" x14ac:dyDescent="0.25">
      <c r="A59" s="1">
        <v>58</v>
      </c>
      <c r="B59" s="1" t="s">
        <v>65</v>
      </c>
      <c r="C59" s="6" t="str">
        <f>CONCATENATE($I$2,"_", $H$2, "-"&amp;((ROW()-14+234)))</f>
        <v>0_4-279</v>
      </c>
      <c r="D59" s="44"/>
      <c r="E59" s="44"/>
      <c r="F59" s="43" t="s">
        <v>127</v>
      </c>
      <c r="G59" s="43"/>
    </row>
    <row r="60" spans="1:7" ht="12.9" customHeight="1" x14ac:dyDescent="0.25">
      <c r="A60" s="1">
        <v>59</v>
      </c>
      <c r="B60" s="1" t="s">
        <v>66</v>
      </c>
      <c r="C60" s="6" t="str">
        <f>CONCATENATE($I$2,"_", $H$2, "-"&amp;((ROW()-14+234)))</f>
        <v>0_4-280</v>
      </c>
      <c r="D60" s="44"/>
      <c r="E60" s="44"/>
      <c r="F60" s="43" t="s">
        <v>127</v>
      </c>
      <c r="G60" s="43"/>
    </row>
    <row r="61" spans="1:7" ht="12.9" customHeight="1" x14ac:dyDescent="0.25">
      <c r="A61" s="1">
        <v>60</v>
      </c>
      <c r="B61" s="1" t="s">
        <v>67</v>
      </c>
      <c r="C61" s="6" t="str">
        <f>CONCATENATE($I$2,"_", $H$2, "-"&amp;((ROW()-14+234)))</f>
        <v>0_4-281</v>
      </c>
      <c r="D61" s="44"/>
      <c r="E61" s="44"/>
      <c r="F61" s="43" t="s">
        <v>127</v>
      </c>
      <c r="G61" s="43"/>
    </row>
    <row r="62" spans="1:7" ht="12.9" customHeight="1" x14ac:dyDescent="0.25">
      <c r="A62" s="1">
        <v>61</v>
      </c>
      <c r="B62" s="1" t="s">
        <v>68</v>
      </c>
      <c r="C62" s="6" t="str">
        <f>CONCATENATE($I$2,"_", $H$2, "-"&amp;((ROW()-14+234)))</f>
        <v>0_4-282</v>
      </c>
      <c r="D62" s="44"/>
      <c r="E62" s="44"/>
      <c r="F62" s="43" t="s">
        <v>127</v>
      </c>
      <c r="G62" s="43"/>
    </row>
    <row r="63" spans="1:7" ht="12.9" customHeight="1" x14ac:dyDescent="0.25">
      <c r="A63" s="1">
        <v>62</v>
      </c>
      <c r="B63" s="1" t="s">
        <v>69</v>
      </c>
      <c r="C63" s="6" t="str">
        <f>CONCATENATE($I$2,"_", $H$2, "-"&amp;((ROW()-14+234)))</f>
        <v>0_4-283</v>
      </c>
      <c r="D63" s="44"/>
      <c r="E63" s="44"/>
      <c r="F63" s="43" t="s">
        <v>127</v>
      </c>
      <c r="G63" s="43"/>
    </row>
    <row r="64" spans="1:7" ht="12.9" customHeight="1" x14ac:dyDescent="0.25">
      <c r="A64" s="1">
        <v>63</v>
      </c>
      <c r="B64" s="1" t="s">
        <v>70</v>
      </c>
      <c r="C64" s="6" t="str">
        <f>CONCATENATE($I$2,"_", $H$2, "-"&amp;((ROW()-14+234)))</f>
        <v>0_4-284</v>
      </c>
      <c r="D64" s="44"/>
      <c r="E64" s="44"/>
      <c r="F64" s="43" t="s">
        <v>127</v>
      </c>
      <c r="G64" s="43"/>
    </row>
    <row r="65" spans="1:7" ht="12.9" customHeight="1" x14ac:dyDescent="0.25">
      <c r="A65" s="1">
        <v>64</v>
      </c>
      <c r="B65" s="1" t="s">
        <v>71</v>
      </c>
      <c r="C65" s="6" t="str">
        <f>CONCATENATE($I$2,"_", $H$2, "-"&amp;((ROW()-14+234)))</f>
        <v>0_4-285</v>
      </c>
      <c r="D65" s="44"/>
      <c r="E65" s="44"/>
      <c r="F65" s="43" t="s">
        <v>127</v>
      </c>
      <c r="G65" s="43"/>
    </row>
    <row r="66" spans="1:7" ht="12.9" customHeight="1" x14ac:dyDescent="0.25">
      <c r="A66" s="1">
        <v>65</v>
      </c>
      <c r="B66" s="1" t="s">
        <v>72</v>
      </c>
      <c r="C66" s="6" t="str">
        <f>CONCATENATE($I$2,"_", $H$2, "-"&amp;((ROW()-14+234)))</f>
        <v>0_4-286</v>
      </c>
      <c r="D66" s="44"/>
      <c r="E66" s="44"/>
      <c r="F66" s="43" t="s">
        <v>127</v>
      </c>
      <c r="G66" s="43"/>
    </row>
    <row r="67" spans="1:7" ht="12.9" customHeight="1" x14ac:dyDescent="0.25">
      <c r="A67" s="1">
        <v>66</v>
      </c>
      <c r="B67" s="1" t="s">
        <v>73</v>
      </c>
      <c r="C67" s="16" t="str">
        <f>CONCATENATE(D67&amp;$I$2,"_",$H$2&amp;"-10")</f>
        <v>48-UWSIF-Glut-4-0_4-10</v>
      </c>
      <c r="D67" s="4" t="s">
        <v>118</v>
      </c>
      <c r="E67" s="5"/>
      <c r="F67" s="46" t="s">
        <v>123</v>
      </c>
      <c r="G67" s="43"/>
    </row>
    <row r="68" spans="1:7" ht="12.9" customHeight="1" x14ac:dyDescent="0.25">
      <c r="A68" s="1">
        <v>67</v>
      </c>
      <c r="B68" s="1" t="s">
        <v>74</v>
      </c>
      <c r="C68" s="16" t="str">
        <f>CONCATENATE(D68&amp;$I$2,"_",$H$2&amp;"-11")</f>
        <v>48-UWSIF-Glut-4-0_4-11</v>
      </c>
      <c r="D68" s="4" t="s">
        <v>118</v>
      </c>
      <c r="E68" s="5"/>
      <c r="F68" s="46" t="s">
        <v>123</v>
      </c>
      <c r="G68" s="46"/>
    </row>
    <row r="69" spans="1:7" ht="12.9" customHeight="1" x14ac:dyDescent="0.25">
      <c r="A69" s="1">
        <v>68</v>
      </c>
      <c r="B69" s="1" t="s">
        <v>75</v>
      </c>
      <c r="C69" s="16" t="str">
        <f>CONCATENATE(D69&amp;$I$2,"_",$H$2&amp;"-5")</f>
        <v>47-UWSIF-Alfalfa2-0_4-5</v>
      </c>
      <c r="D69" s="4" t="s">
        <v>115</v>
      </c>
      <c r="E69" s="5"/>
      <c r="F69" s="46" t="s">
        <v>126</v>
      </c>
      <c r="G69" s="46"/>
    </row>
    <row r="70" spans="1:7" ht="12.9" customHeight="1" x14ac:dyDescent="0.25">
      <c r="A70" s="1">
        <v>69</v>
      </c>
      <c r="B70" s="1" t="s">
        <v>76</v>
      </c>
      <c r="C70" s="16" t="str">
        <f>CONCATENATE(D70&amp;$I$2,"_",$H$2&amp;"-6")</f>
        <v>47-UWSIF-Alfalfa2-0_4-6</v>
      </c>
      <c r="D70" s="4" t="s">
        <v>115</v>
      </c>
      <c r="E70" s="5"/>
      <c r="F70" s="46" t="s">
        <v>126</v>
      </c>
      <c r="G70" s="46"/>
    </row>
    <row r="71" spans="1:7" ht="12.9" customHeight="1" x14ac:dyDescent="0.25">
      <c r="A71" s="1">
        <v>70</v>
      </c>
      <c r="B71" s="1" t="s">
        <v>77</v>
      </c>
      <c r="C71" s="6" t="str">
        <f>CONCATENATE($I$2,"_", $H$2, "-"&amp;((ROW()-18+234)))</f>
        <v>0_4-287</v>
      </c>
      <c r="D71" s="44"/>
      <c r="E71" s="44"/>
      <c r="F71" s="43" t="s">
        <v>127</v>
      </c>
      <c r="G71" s="46"/>
    </row>
    <row r="72" spans="1:7" ht="12.9" customHeight="1" x14ac:dyDescent="0.25">
      <c r="A72" s="1">
        <v>71</v>
      </c>
      <c r="B72" s="1" t="s">
        <v>78</v>
      </c>
      <c r="C72" s="6" t="str">
        <f>CONCATENATE($I$2,"_", $H$2, "-"&amp;((ROW()-18+234)))</f>
        <v>0_4-288</v>
      </c>
      <c r="D72" s="44"/>
      <c r="E72" s="44"/>
      <c r="F72" s="43" t="s">
        <v>127</v>
      </c>
      <c r="G72" s="43"/>
    </row>
    <row r="73" spans="1:7" ht="12.9" customHeight="1" x14ac:dyDescent="0.25">
      <c r="A73" s="1">
        <v>72</v>
      </c>
      <c r="B73" s="1" t="s">
        <v>79</v>
      </c>
      <c r="C73" s="6" t="str">
        <f>CONCATENATE($I$2,"_", $H$2, "-"&amp;((ROW()-18+234)))</f>
        <v>0_4-289</v>
      </c>
      <c r="D73" s="44"/>
      <c r="E73" s="44"/>
      <c r="F73" s="43" t="s">
        <v>127</v>
      </c>
      <c r="G73" s="43"/>
    </row>
    <row r="74" spans="1:7" ht="12.9" customHeight="1" x14ac:dyDescent="0.25">
      <c r="A74" s="1">
        <v>73</v>
      </c>
      <c r="B74" s="1" t="s">
        <v>80</v>
      </c>
      <c r="C74" s="6" t="str">
        <f>CONCATENATE($I$2,"_", $H$2, "-"&amp;((ROW()-18+234)))</f>
        <v>0_4-290</v>
      </c>
      <c r="D74" s="44"/>
      <c r="E74" s="44"/>
      <c r="F74" s="43" t="s">
        <v>127</v>
      </c>
      <c r="G74" s="43"/>
    </row>
    <row r="75" spans="1:7" ht="12.9" customHeight="1" x14ac:dyDescent="0.25">
      <c r="A75" s="1">
        <v>74</v>
      </c>
      <c r="B75" s="1" t="s">
        <v>81</v>
      </c>
      <c r="C75" s="6" t="str">
        <f>CONCATENATE($I$2,"_", $H$2, "-"&amp;((ROW()-18+234)))</f>
        <v>0_4-291</v>
      </c>
      <c r="D75" s="44"/>
      <c r="E75" s="44"/>
      <c r="F75" s="43" t="s">
        <v>127</v>
      </c>
      <c r="G75" s="43"/>
    </row>
    <row r="76" spans="1:7" ht="12.9" customHeight="1" x14ac:dyDescent="0.25">
      <c r="A76" s="1">
        <v>75</v>
      </c>
      <c r="B76" s="1" t="s">
        <v>82</v>
      </c>
      <c r="C76" s="6" t="str">
        <f>CONCATENATE($I$2,"_", $H$2, "-"&amp;((ROW()-18+234)))</f>
        <v>0_4-292</v>
      </c>
      <c r="D76" s="44"/>
      <c r="E76" s="44"/>
      <c r="F76" s="43" t="s">
        <v>127</v>
      </c>
      <c r="G76" s="43"/>
    </row>
    <row r="77" spans="1:7" ht="12.9" customHeight="1" x14ac:dyDescent="0.25">
      <c r="A77" s="1">
        <v>76</v>
      </c>
      <c r="B77" s="1" t="s">
        <v>83</v>
      </c>
      <c r="C77" s="6" t="str">
        <f>CONCATENATE($I$2,"_", $H$2, "-"&amp;((ROW()-18+234)))</f>
        <v>0_4-293</v>
      </c>
      <c r="D77" s="44"/>
      <c r="E77" s="44"/>
      <c r="F77" s="43" t="s">
        <v>127</v>
      </c>
      <c r="G77" s="43"/>
    </row>
    <row r="78" spans="1:7" ht="12.9" customHeight="1" x14ac:dyDescent="0.25">
      <c r="A78" s="1">
        <v>77</v>
      </c>
      <c r="B78" s="1" t="s">
        <v>84</v>
      </c>
      <c r="C78" s="6" t="str">
        <f>CONCATENATE($I$2,"_", $H$2, "-"&amp;((ROW()-18+234)))</f>
        <v>0_4-294</v>
      </c>
      <c r="D78" s="44"/>
      <c r="E78" s="44"/>
      <c r="F78" s="43" t="s">
        <v>127</v>
      </c>
      <c r="G78" s="43"/>
    </row>
    <row r="79" spans="1:7" ht="12.9" customHeight="1" x14ac:dyDescent="0.25">
      <c r="A79" s="1">
        <v>78</v>
      </c>
      <c r="B79" s="1" t="s">
        <v>85</v>
      </c>
      <c r="C79" s="6" t="str">
        <f>CONCATENATE($I$2,"_", $H$2, "-"&amp;((ROW()-18+234)))</f>
        <v>0_4-295</v>
      </c>
      <c r="D79" s="44"/>
      <c r="E79" s="44"/>
      <c r="F79" s="43" t="s">
        <v>127</v>
      </c>
      <c r="G79" s="43"/>
    </row>
    <row r="80" spans="1:7" ht="12.9" customHeight="1" x14ac:dyDescent="0.25">
      <c r="A80" s="1">
        <v>79</v>
      </c>
      <c r="B80" s="1" t="s">
        <v>86</v>
      </c>
      <c r="C80" s="6" t="str">
        <f>CONCATENATE($I$2,"_", $H$2, "-"&amp;((ROW()-18+234)))</f>
        <v>0_4-296</v>
      </c>
      <c r="D80" s="44"/>
      <c r="E80" s="44"/>
      <c r="F80" s="43" t="s">
        <v>127</v>
      </c>
      <c r="G80" s="43"/>
    </row>
    <row r="81" spans="1:7" ht="12.9" customHeight="1" x14ac:dyDescent="0.25">
      <c r="A81" s="1">
        <v>80</v>
      </c>
      <c r="B81" s="1" t="s">
        <v>87</v>
      </c>
      <c r="C81" s="6" t="str">
        <f>CONCATENATE($I$2,"_", $H$2, "-"&amp;((ROW()-18+234)))</f>
        <v>0_4-297</v>
      </c>
      <c r="D81" s="44"/>
      <c r="E81" s="44"/>
      <c r="F81" s="43" t="s">
        <v>127</v>
      </c>
      <c r="G81" s="43"/>
    </row>
    <row r="82" spans="1:7" ht="12.9" customHeight="1" x14ac:dyDescent="0.25">
      <c r="A82" s="1">
        <v>81</v>
      </c>
      <c r="B82" s="1" t="s">
        <v>88</v>
      </c>
      <c r="C82" s="6" t="str">
        <f>CONCATENATE($I$2,"_", $H$2, "-"&amp;((ROW()-18+234)))</f>
        <v>0_4-298</v>
      </c>
      <c r="D82" s="44"/>
      <c r="E82" s="44"/>
      <c r="F82" s="43" t="s">
        <v>127</v>
      </c>
      <c r="G82" s="43"/>
    </row>
    <row r="83" spans="1:7" ht="12.9" customHeight="1" x14ac:dyDescent="0.25">
      <c r="A83" s="1">
        <v>82</v>
      </c>
      <c r="B83" s="1" t="s">
        <v>89</v>
      </c>
      <c r="C83" s="6" t="str">
        <f>CONCATENATE($I$2,"_", $H$2, "-"&amp;((ROW()-18+234)))</f>
        <v>0_4-299</v>
      </c>
      <c r="D83" s="44"/>
      <c r="E83" s="44"/>
      <c r="F83" s="43" t="s">
        <v>127</v>
      </c>
      <c r="G83" s="43"/>
    </row>
    <row r="84" spans="1:7" ht="12.9" customHeight="1" x14ac:dyDescent="0.25">
      <c r="A84" s="1">
        <v>83</v>
      </c>
      <c r="B84" s="1" t="s">
        <v>90</v>
      </c>
      <c r="C84" s="6" t="str">
        <f>CONCATENATE($I$2,"_", $H$2, "-"&amp;((ROW()-18+234)))</f>
        <v>0_4-300</v>
      </c>
      <c r="D84" s="44"/>
      <c r="E84" s="44"/>
      <c r="F84" s="43" t="s">
        <v>127</v>
      </c>
      <c r="G84" s="43"/>
    </row>
    <row r="85" spans="1:7" ht="12.9" customHeight="1" x14ac:dyDescent="0.25">
      <c r="A85" s="1">
        <v>84</v>
      </c>
      <c r="B85" s="1" t="s">
        <v>91</v>
      </c>
      <c r="C85" s="6" t="str">
        <f>CONCATENATE($I$2,"_", $H$2, "-"&amp;((ROW()-18+234)))</f>
        <v>0_4-301</v>
      </c>
      <c r="D85" s="44"/>
      <c r="E85" s="44"/>
      <c r="F85" s="43" t="s">
        <v>127</v>
      </c>
      <c r="G85" s="43"/>
    </row>
    <row r="86" spans="1:7" ht="12.9" customHeight="1" x14ac:dyDescent="0.25">
      <c r="A86" s="1">
        <v>85</v>
      </c>
      <c r="B86" s="1" t="s">
        <v>92</v>
      </c>
      <c r="C86" s="6" t="str">
        <f>CONCATENATE($I$2,"_", $H$2, "-"&amp;((ROW()-18+234)))</f>
        <v>0_4-302</v>
      </c>
      <c r="D86" s="44"/>
      <c r="E86" s="44"/>
      <c r="F86" s="43" t="s">
        <v>127</v>
      </c>
      <c r="G86" s="43"/>
    </row>
    <row r="87" spans="1:7" ht="12.9" customHeight="1" x14ac:dyDescent="0.25">
      <c r="A87" s="1">
        <v>86</v>
      </c>
      <c r="B87" s="1" t="s">
        <v>93</v>
      </c>
      <c r="C87" s="6" t="str">
        <f>CONCATENATE($I$2,"_", $H$2, "-"&amp;((ROW()-18+234)))</f>
        <v>0_4-303</v>
      </c>
      <c r="D87" s="44"/>
      <c r="E87" s="44"/>
      <c r="F87" s="43" t="s">
        <v>127</v>
      </c>
      <c r="G87" s="43"/>
    </row>
    <row r="88" spans="1:7" ht="12.9" customHeight="1" x14ac:dyDescent="0.25">
      <c r="A88" s="1">
        <v>87</v>
      </c>
      <c r="B88" s="1" t="s">
        <v>94</v>
      </c>
      <c r="C88" s="6" t="str">
        <f>CONCATENATE($I$2,"_", $H$2, "-"&amp;((ROW()-18+234)))</f>
        <v>0_4-304</v>
      </c>
      <c r="D88" s="44"/>
      <c r="E88" s="44"/>
      <c r="F88" s="43" t="s">
        <v>127</v>
      </c>
      <c r="G88" s="43"/>
    </row>
    <row r="89" spans="1:7" ht="12.9" customHeight="1" x14ac:dyDescent="0.25">
      <c r="A89" s="1">
        <v>88</v>
      </c>
      <c r="B89" s="1" t="s">
        <v>95</v>
      </c>
      <c r="C89" s="6" t="str">
        <f>CONCATENATE($I$2,"_", $H$2, "-"&amp;((ROW()-18+234)))</f>
        <v>0_4-305</v>
      </c>
      <c r="D89" s="44"/>
      <c r="E89" s="44"/>
      <c r="F89" s="43" t="s">
        <v>127</v>
      </c>
      <c r="G89" s="43"/>
    </row>
    <row r="90" spans="1:7" ht="12.9" customHeight="1" x14ac:dyDescent="0.25">
      <c r="A90" s="1">
        <v>89</v>
      </c>
      <c r="B90" s="1" t="s">
        <v>96</v>
      </c>
      <c r="C90" s="6" t="str">
        <f>CONCATENATE($I$2,"_", $H$2, "-"&amp;((ROW()-18+234)))</f>
        <v>0_4-306</v>
      </c>
      <c r="D90" s="44"/>
      <c r="E90" s="44"/>
      <c r="F90" s="43" t="s">
        <v>127</v>
      </c>
      <c r="G90" s="43"/>
    </row>
    <row r="91" spans="1:7" ht="12.9" customHeight="1" x14ac:dyDescent="0.25">
      <c r="A91" s="1">
        <v>90</v>
      </c>
      <c r="B91" s="1" t="s">
        <v>97</v>
      </c>
      <c r="C91" s="6" t="str">
        <f>CONCATENATE($I$2,"_", $H$2, "-"&amp;((ROW()-18+234)))</f>
        <v>0_4-307</v>
      </c>
      <c r="D91" s="44"/>
      <c r="E91" s="44"/>
      <c r="F91" s="43" t="s">
        <v>127</v>
      </c>
      <c r="G91" s="43"/>
    </row>
    <row r="92" spans="1:7" ht="12.9" customHeight="1" x14ac:dyDescent="0.25">
      <c r="A92" s="1">
        <v>91</v>
      </c>
      <c r="B92" s="1" t="s">
        <v>98</v>
      </c>
      <c r="C92" s="6" t="str">
        <f>CONCATENATE($I$2,"_", $H$2, "-"&amp;((ROW()-18+234)))</f>
        <v>0_4-308</v>
      </c>
      <c r="D92" s="44"/>
      <c r="E92" s="44"/>
      <c r="F92" s="43" t="s">
        <v>127</v>
      </c>
      <c r="G92" s="43"/>
    </row>
    <row r="93" spans="1:7" ht="12.9" customHeight="1" x14ac:dyDescent="0.25">
      <c r="A93" s="1">
        <v>92</v>
      </c>
      <c r="B93" s="1" t="s">
        <v>99</v>
      </c>
      <c r="C93" s="6" t="str">
        <f>CONCATENATE($I$2,"_", $H$2, "-"&amp;((ROW()-18+234)))</f>
        <v>0_4-309</v>
      </c>
      <c r="D93" s="44"/>
      <c r="E93" s="44"/>
      <c r="F93" s="43" t="s">
        <v>127</v>
      </c>
      <c r="G93" s="43"/>
    </row>
    <row r="94" spans="1:7" ht="12.9" customHeight="1" x14ac:dyDescent="0.25">
      <c r="A94" s="1">
        <v>93</v>
      </c>
      <c r="B94" s="1" t="s">
        <v>100</v>
      </c>
      <c r="C94" s="6" t="str">
        <f>CONCATENATE($I$2,"_", $H$2, "-"&amp;((ROW()-18+234)))</f>
        <v>0_4-310</v>
      </c>
      <c r="D94" s="44"/>
      <c r="E94" s="44"/>
      <c r="F94" s="43" t="s">
        <v>127</v>
      </c>
      <c r="G94" s="43"/>
    </row>
    <row r="95" spans="1:7" ht="12.9" customHeight="1" x14ac:dyDescent="0.25">
      <c r="A95" s="1">
        <v>94</v>
      </c>
      <c r="B95" s="1" t="s">
        <v>101</v>
      </c>
      <c r="C95" s="6" t="str">
        <f>CONCATENATE($I$2,"_", $H$2, "-"&amp;((ROW()-18+234)))</f>
        <v>0_4-311</v>
      </c>
      <c r="D95" s="44"/>
      <c r="E95" s="44"/>
      <c r="F95" s="43" t="s">
        <v>127</v>
      </c>
      <c r="G95" s="43"/>
    </row>
    <row r="96" spans="1:7" ht="12.9" customHeight="1" x14ac:dyDescent="0.25">
      <c r="A96" s="1">
        <v>95</v>
      </c>
      <c r="B96" s="1" t="s">
        <v>102</v>
      </c>
      <c r="C96" s="6" t="str">
        <f>CONCATENATE($I$2,"_", $H$2, "-"&amp;((ROW()-18+234)))</f>
        <v>0_4-312</v>
      </c>
      <c r="D96" s="44"/>
      <c r="E96" s="44"/>
      <c r="F96" s="43" t="s">
        <v>127</v>
      </c>
      <c r="G96" s="43"/>
    </row>
    <row r="97" spans="1:7" ht="12.9" customHeight="1" x14ac:dyDescent="0.25">
      <c r="A97" s="1">
        <v>96</v>
      </c>
      <c r="B97" s="1" t="s">
        <v>103</v>
      </c>
      <c r="C97" s="16" t="str">
        <f>CONCATENATE(D97&amp;$I$2,"_",$H$2&amp;"-12")</f>
        <v>48-UWSIF-Glut-4-0_4-12</v>
      </c>
      <c r="D97" s="4" t="s">
        <v>118</v>
      </c>
      <c r="E97" s="5"/>
      <c r="F97" s="46" t="s">
        <v>123</v>
      </c>
      <c r="G97" s="43"/>
    </row>
    <row r="98" spans="1:7" ht="12.9" customHeight="1" x14ac:dyDescent="0.25">
      <c r="A98" s="1">
        <v>97</v>
      </c>
      <c r="B98" s="1" t="s">
        <v>8</v>
      </c>
      <c r="C98" s="16" t="str">
        <f>CONCATENATE(D98&amp;$I$2,"_",$H$2&amp;"-13")</f>
        <v>48-UWSIF-Glut 4-0_4-13</v>
      </c>
      <c r="D98" s="4" t="s">
        <v>117</v>
      </c>
      <c r="E98" s="5"/>
      <c r="F98" s="46" t="s">
        <v>123</v>
      </c>
      <c r="G98" s="46"/>
    </row>
    <row r="99" spans="1:7" ht="12.9" customHeight="1" x14ac:dyDescent="0.25">
      <c r="A99" s="1">
        <v>98</v>
      </c>
      <c r="B99" s="1" t="s">
        <v>9</v>
      </c>
      <c r="C99" s="16" t="s">
        <v>129</v>
      </c>
      <c r="D99" s="4" t="s">
        <v>115</v>
      </c>
      <c r="E99" s="5"/>
      <c r="F99" s="46" t="s">
        <v>126</v>
      </c>
      <c r="G99" s="46"/>
    </row>
    <row r="100" spans="1:7" ht="12.9" customHeight="1" x14ac:dyDescent="0.25">
      <c r="A100" s="1">
        <v>99</v>
      </c>
      <c r="B100" s="1" t="s">
        <v>10</v>
      </c>
      <c r="C100" s="16" t="s">
        <v>130</v>
      </c>
      <c r="D100" s="4" t="s">
        <v>115</v>
      </c>
      <c r="E100" s="5"/>
      <c r="F100" s="46" t="s">
        <v>126</v>
      </c>
      <c r="G100" s="46"/>
    </row>
  </sheetData>
  <mergeCells count="1">
    <mergeCell ref="I33:J42"/>
  </mergeCells>
  <dataValidations count="2">
    <dataValidation type="list" allowBlank="1" showInputMessage="1" showErrorMessage="1" sqref="F2:G100" xr:uid="{6893D412-88A4-4D59-BEAF-E4D84C35FBC5}">
      <formula1>$J$21:$J$26</formula1>
    </dataValidation>
    <dataValidation type="list" allowBlank="1" showInputMessage="1" showErrorMessage="1" sqref="D2:D10 D99:D100 D37:D40 D67:D70 D97" xr:uid="{59916C7D-D1B1-4836-8CB7-CF88F76D8032}">
      <formula1>$I$21:$I$30</formula1>
    </dataValidation>
  </dataValidations>
  <printOptions horizontalCentered="1" verticalCentered="1"/>
  <pageMargins left="0.75" right="0.75" top="1" bottom="1" header="0.5" footer="0.5"/>
  <pageSetup scale="96" orientation="portrait" r:id="rId1"/>
  <headerFooter alignWithMargins="0"/>
  <ignoredErrors>
    <ignoredError sqref="J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4AAA-54C8-43EB-8124-4E6FF604D833}">
  <sheetPr>
    <pageSetUpPr fitToPage="1"/>
  </sheetPr>
  <dimension ref="A1:N100"/>
  <sheetViews>
    <sheetView zoomScaleNormal="100" workbookViewId="0">
      <pane ySplit="1" topLeftCell="A2" activePane="bottomLeft" state="frozen"/>
      <selection activeCell="I33" sqref="I33:J42"/>
      <selection pane="bottomLeft" activeCell="I33" sqref="I33:J42"/>
    </sheetView>
  </sheetViews>
  <sheetFormatPr defaultColWidth="9.109375" defaultRowHeight="12.9" customHeight="1" x14ac:dyDescent="0.25"/>
  <cols>
    <col min="1" max="1" width="4.44140625" style="2" customWidth="1"/>
    <col min="2" max="2" width="6.6640625" style="2" customWidth="1"/>
    <col min="3" max="3" width="21.5546875" style="12" customWidth="1"/>
    <col min="4" max="4" width="19.5546875" style="2" bestFit="1" customWidth="1"/>
    <col min="5" max="5" width="8.44140625" style="2" bestFit="1" customWidth="1"/>
    <col min="6" max="6" width="23.6640625" style="2" bestFit="1" customWidth="1"/>
    <col min="7" max="7" width="19.88671875" style="2" bestFit="1" customWidth="1"/>
    <col min="8" max="8" width="9.44140625" style="2" customWidth="1"/>
    <col min="9" max="9" width="20" style="2" customWidth="1"/>
    <col min="10" max="10" width="26.33203125" style="2" customWidth="1"/>
    <col min="11" max="11" width="25.88671875" style="2" customWidth="1"/>
    <col min="12" max="16384" width="9.109375" style="2"/>
  </cols>
  <sheetData>
    <row r="1" spans="1:10" ht="12.9" customHeight="1" x14ac:dyDescent="0.25">
      <c r="A1" s="7" t="s">
        <v>0</v>
      </c>
      <c r="B1" s="8" t="s">
        <v>1</v>
      </c>
      <c r="C1" s="9" t="s">
        <v>2</v>
      </c>
      <c r="D1" s="10" t="s">
        <v>3</v>
      </c>
      <c r="E1" s="8" t="s">
        <v>4</v>
      </c>
      <c r="F1" s="10" t="s">
        <v>119</v>
      </c>
      <c r="G1" s="17" t="s">
        <v>120</v>
      </c>
      <c r="H1" s="8" t="s">
        <v>5</v>
      </c>
      <c r="I1" s="8" t="s">
        <v>7</v>
      </c>
      <c r="J1" s="8" t="s">
        <v>6</v>
      </c>
    </row>
    <row r="2" spans="1:10" ht="12.9" customHeight="1" x14ac:dyDescent="0.25">
      <c r="A2" s="1">
        <v>1</v>
      </c>
      <c r="B2" s="1" t="s">
        <v>8</v>
      </c>
      <c r="C2" s="16" t="str">
        <f>CONCATENATE(D2&amp;I$2,"_",$H$2&amp;"-1")</f>
        <v>48-UWSIF-Glut-4-0_5-1</v>
      </c>
      <c r="D2" s="4" t="s">
        <v>118</v>
      </c>
      <c r="E2" s="5"/>
      <c r="F2" s="4" t="s">
        <v>121</v>
      </c>
      <c r="G2" s="4"/>
      <c r="H2" s="11">
        <v>5</v>
      </c>
      <c r="I2" s="19">
        <f>'Tray 1'!I2</f>
        <v>0</v>
      </c>
      <c r="J2" s="20">
        <f>'Tray 1'!J2</f>
        <v>0</v>
      </c>
    </row>
    <row r="3" spans="1:10" ht="12.9" customHeight="1" x14ac:dyDescent="0.25">
      <c r="A3" s="1">
        <v>2</v>
      </c>
      <c r="B3" s="1" t="s">
        <v>9</v>
      </c>
      <c r="C3" s="16" t="str">
        <f>CONCATENATE(D3&amp;I$2,"_",$H$2&amp;"-2")</f>
        <v>48-UWSIF-Glut-4-0_5-2</v>
      </c>
      <c r="D3" s="4" t="s">
        <v>118</v>
      </c>
      <c r="E3" s="5"/>
      <c r="F3" s="43" t="s">
        <v>125</v>
      </c>
      <c r="G3" s="4"/>
    </row>
    <row r="4" spans="1:10" ht="12.9" customHeight="1" x14ac:dyDescent="0.25">
      <c r="A4" s="1">
        <v>3</v>
      </c>
      <c r="B4" s="1" t="s">
        <v>10</v>
      </c>
      <c r="C4" s="16" t="str">
        <f>CONCATENATE(D4&amp;I$2,"_",$H$2&amp;"-3")</f>
        <v>48-UWSIF-Glut-4-0_5-3</v>
      </c>
      <c r="D4" s="4" t="s">
        <v>118</v>
      </c>
      <c r="E4" s="5"/>
      <c r="F4" s="43" t="s">
        <v>125</v>
      </c>
      <c r="G4" s="43"/>
      <c r="I4" s="13" t="s">
        <v>104</v>
      </c>
      <c r="J4" s="14"/>
    </row>
    <row r="5" spans="1:10" ht="12.9" customHeight="1" x14ac:dyDescent="0.25">
      <c r="A5" s="1">
        <v>4</v>
      </c>
      <c r="B5" s="1" t="s">
        <v>11</v>
      </c>
      <c r="C5" s="16" t="str">
        <f>CONCATENATE(D5&amp;I$2,"_",$H$2&amp;"-4")</f>
        <v>48-UWSIF-Glut-4-0_5-4</v>
      </c>
      <c r="D5" s="4" t="s">
        <v>118</v>
      </c>
      <c r="E5" s="5"/>
      <c r="F5" s="43" t="s">
        <v>125</v>
      </c>
      <c r="G5" s="43"/>
      <c r="I5" s="21" t="s">
        <v>122</v>
      </c>
      <c r="J5" s="22"/>
    </row>
    <row r="6" spans="1:10" ht="12.9" customHeight="1" x14ac:dyDescent="0.25">
      <c r="A6" s="1">
        <v>5</v>
      </c>
      <c r="B6" s="1" t="s">
        <v>12</v>
      </c>
      <c r="C6" s="16" t="str">
        <f>CONCATENATE(D6&amp;$I$2,"_",$H$2&amp;"-5")</f>
        <v>48-UWSIF-Glut-4-0_5-5</v>
      </c>
      <c r="D6" s="4" t="s">
        <v>118</v>
      </c>
      <c r="E6" s="5"/>
      <c r="F6" s="43" t="s">
        <v>125</v>
      </c>
      <c r="G6" s="43"/>
      <c r="I6" s="23" t="s">
        <v>116</v>
      </c>
      <c r="J6" s="24"/>
    </row>
    <row r="7" spans="1:10" ht="12.9" customHeight="1" x14ac:dyDescent="0.25">
      <c r="A7" s="1">
        <v>6</v>
      </c>
      <c r="B7" s="1" t="s">
        <v>13</v>
      </c>
      <c r="C7" s="16" t="str">
        <f>CONCATENATE(D7&amp;$I$2,"_",$H$2&amp;"-6")</f>
        <v>48-UWSIF-Glut-4-0_5-6</v>
      </c>
      <c r="D7" s="4" t="s">
        <v>118</v>
      </c>
      <c r="E7" s="5"/>
      <c r="F7" s="43" t="s">
        <v>125</v>
      </c>
      <c r="G7" s="43"/>
      <c r="I7" s="25" t="s">
        <v>105</v>
      </c>
      <c r="J7" s="26"/>
    </row>
    <row r="8" spans="1:10" ht="12.9" customHeight="1" x14ac:dyDescent="0.25">
      <c r="A8" s="1">
        <v>7</v>
      </c>
      <c r="B8" s="1" t="s">
        <v>14</v>
      </c>
      <c r="C8" s="16" t="str">
        <f>CONCATENATE(D8&amp;$I$2,"-",$H$2&amp;"-7")</f>
        <v>48-UWSIF-Glut-4-0-5-7</v>
      </c>
      <c r="D8" s="4" t="s">
        <v>118</v>
      </c>
      <c r="E8" s="5"/>
      <c r="F8" s="43" t="s">
        <v>125</v>
      </c>
      <c r="G8" s="43"/>
      <c r="I8" s="27" t="s">
        <v>106</v>
      </c>
      <c r="J8" s="28"/>
    </row>
    <row r="9" spans="1:10" ht="12.9" customHeight="1" x14ac:dyDescent="0.25">
      <c r="A9" s="1">
        <v>8</v>
      </c>
      <c r="B9" s="1" t="s">
        <v>15</v>
      </c>
      <c r="C9" s="16" t="str">
        <f>CONCATENATE(D9&amp;I$2,"_",$H$2&amp;"-1")</f>
        <v>47-UWSIF-Alfalfa2-0_5-1</v>
      </c>
      <c r="D9" s="4" t="s">
        <v>115</v>
      </c>
      <c r="E9" s="5"/>
      <c r="F9" s="43" t="s">
        <v>126</v>
      </c>
      <c r="G9" s="43"/>
      <c r="I9" s="29" t="s">
        <v>107</v>
      </c>
      <c r="J9" s="30"/>
    </row>
    <row r="10" spans="1:10" ht="12.9" customHeight="1" x14ac:dyDescent="0.25">
      <c r="A10" s="1">
        <v>9</v>
      </c>
      <c r="B10" s="1" t="s">
        <v>16</v>
      </c>
      <c r="C10" s="16" t="str">
        <f>CONCATENATE(D10&amp;I$2,"_",$H$2&amp;"-2")</f>
        <v>47-UWSIF-Alfalfa2-0_5-2</v>
      </c>
      <c r="D10" s="4" t="s">
        <v>115</v>
      </c>
      <c r="E10" s="5"/>
      <c r="F10" s="43" t="s">
        <v>126</v>
      </c>
      <c r="G10" s="43"/>
      <c r="I10" s="31"/>
      <c r="J10" s="32"/>
    </row>
    <row r="11" spans="1:10" ht="12.9" customHeight="1" x14ac:dyDescent="0.25">
      <c r="A11" s="1">
        <v>10</v>
      </c>
      <c r="B11" s="1" t="s">
        <v>17</v>
      </c>
      <c r="C11" s="6" t="str">
        <f>CONCATENATE($I$2,"_", $H$2, "-"&amp;((ROW()-10+312)))</f>
        <v>0_5-313</v>
      </c>
      <c r="D11" s="44"/>
      <c r="E11" s="44"/>
      <c r="F11" s="43" t="s">
        <v>127</v>
      </c>
      <c r="G11" s="43"/>
      <c r="I11" s="31"/>
      <c r="J11" s="32"/>
    </row>
    <row r="12" spans="1:10" ht="12.9" customHeight="1" x14ac:dyDescent="0.25">
      <c r="A12" s="1">
        <v>11</v>
      </c>
      <c r="B12" s="1" t="s">
        <v>18</v>
      </c>
      <c r="C12" s="6" t="str">
        <f>CONCATENATE($I$2,"_", $H$2, "-"&amp;((ROW()-10+312)))</f>
        <v>0_5-314</v>
      </c>
      <c r="D12" s="44"/>
      <c r="E12" s="44"/>
      <c r="F12" s="43" t="s">
        <v>127</v>
      </c>
      <c r="G12" s="43"/>
      <c r="I12" s="31"/>
      <c r="J12" s="32"/>
    </row>
    <row r="13" spans="1:10" ht="12.9" customHeight="1" x14ac:dyDescent="0.25">
      <c r="A13" s="1">
        <v>12</v>
      </c>
      <c r="B13" s="1" t="s">
        <v>19</v>
      </c>
      <c r="C13" s="6" t="str">
        <f>CONCATENATE($I$2,"_", $H$2, "-"&amp;((ROW()-10+312)))</f>
        <v>0_5-315</v>
      </c>
      <c r="D13" s="44"/>
      <c r="E13" s="44"/>
      <c r="F13" s="43" t="s">
        <v>127</v>
      </c>
      <c r="G13" s="43"/>
      <c r="I13" s="31"/>
      <c r="J13" s="32"/>
    </row>
    <row r="14" spans="1:10" ht="12.9" customHeight="1" x14ac:dyDescent="0.25">
      <c r="A14" s="1">
        <v>13</v>
      </c>
      <c r="B14" s="1" t="s">
        <v>20</v>
      </c>
      <c r="C14" s="6" t="str">
        <f>CONCATENATE($I$2,"_", $H$2, "-"&amp;((ROW()-10+312)))</f>
        <v>0_5-316</v>
      </c>
      <c r="D14" s="44"/>
      <c r="E14" s="44"/>
      <c r="F14" s="43" t="s">
        <v>127</v>
      </c>
      <c r="G14" s="43"/>
      <c r="I14" s="31"/>
      <c r="J14" s="32"/>
    </row>
    <row r="15" spans="1:10" ht="12.9" customHeight="1" x14ac:dyDescent="0.25">
      <c r="A15" s="1">
        <v>14</v>
      </c>
      <c r="B15" s="1" t="s">
        <v>21</v>
      </c>
      <c r="C15" s="6" t="str">
        <f>CONCATENATE($I$2,"_", $H$2, "-"&amp;((ROW()-10+312)))</f>
        <v>0_5-317</v>
      </c>
      <c r="D15" s="44"/>
      <c r="E15" s="44"/>
      <c r="F15" s="43" t="s">
        <v>127</v>
      </c>
      <c r="G15" s="43"/>
      <c r="I15" s="31"/>
      <c r="J15" s="32"/>
    </row>
    <row r="16" spans="1:10" ht="12.9" customHeight="1" x14ac:dyDescent="0.25">
      <c r="A16" s="1">
        <v>15</v>
      </c>
      <c r="B16" s="1" t="s">
        <v>22</v>
      </c>
      <c r="C16" s="6" t="str">
        <f>CONCATENATE($I$2,"_", $H$2, "-"&amp;((ROW()-10+312)))</f>
        <v>0_5-318</v>
      </c>
      <c r="D16" s="44"/>
      <c r="E16" s="44"/>
      <c r="F16" s="43" t="s">
        <v>127</v>
      </c>
      <c r="G16" s="43"/>
      <c r="I16" s="33"/>
      <c r="J16" s="34"/>
    </row>
    <row r="17" spans="1:14" ht="12.9" customHeight="1" x14ac:dyDescent="0.25">
      <c r="A17" s="1">
        <v>16</v>
      </c>
      <c r="B17" s="1" t="s">
        <v>23</v>
      </c>
      <c r="C17" s="6" t="str">
        <f>CONCATENATE($I$2,"_", $H$2, "-"&amp;((ROW()-10+312)))</f>
        <v>0_5-319</v>
      </c>
      <c r="D17" s="44"/>
      <c r="E17" s="44"/>
      <c r="F17" s="43" t="s">
        <v>127</v>
      </c>
      <c r="G17" s="43"/>
    </row>
    <row r="18" spans="1:14" ht="12.9" customHeight="1" x14ac:dyDescent="0.25">
      <c r="A18" s="1">
        <v>17</v>
      </c>
      <c r="B18" s="1" t="s">
        <v>24</v>
      </c>
      <c r="C18" s="6" t="str">
        <f>CONCATENATE($I$2,"_", $H$2, "-"&amp;((ROW()-10+312)))</f>
        <v>0_5-320</v>
      </c>
      <c r="D18" s="44"/>
      <c r="E18" s="44"/>
      <c r="F18" s="43" t="s">
        <v>127</v>
      </c>
      <c r="G18" s="43"/>
    </row>
    <row r="19" spans="1:14" ht="12.9" customHeight="1" thickBot="1" x14ac:dyDescent="0.3">
      <c r="A19" s="1">
        <v>18</v>
      </c>
      <c r="B19" s="1" t="s">
        <v>25</v>
      </c>
      <c r="C19" s="6" t="str">
        <f>CONCATENATE($I$2,"_", $H$2, "-"&amp;((ROW()-10+312)))</f>
        <v>0_5-321</v>
      </c>
      <c r="D19" s="44"/>
      <c r="E19" s="44"/>
      <c r="F19" s="43" t="s">
        <v>127</v>
      </c>
      <c r="G19" s="43"/>
    </row>
    <row r="20" spans="1:14" ht="12.9" customHeight="1" thickBot="1" x14ac:dyDescent="0.3">
      <c r="A20" s="1">
        <v>19</v>
      </c>
      <c r="B20" s="1" t="s">
        <v>26</v>
      </c>
      <c r="C20" s="6" t="str">
        <f>CONCATENATE($I$2,"_", $H$2, "-"&amp;((ROW()-10+312)))</f>
        <v>0_5-322</v>
      </c>
      <c r="D20" s="44"/>
      <c r="E20" s="44"/>
      <c r="F20" s="43" t="s">
        <v>127</v>
      </c>
      <c r="G20" s="43"/>
      <c r="I20" s="35" t="s">
        <v>108</v>
      </c>
      <c r="J20" s="36" t="s">
        <v>119</v>
      </c>
    </row>
    <row r="21" spans="1:14" ht="12.75" customHeight="1" x14ac:dyDescent="0.25">
      <c r="A21" s="1">
        <v>20</v>
      </c>
      <c r="B21" s="1" t="s">
        <v>27</v>
      </c>
      <c r="C21" s="6" t="str">
        <f>CONCATENATE($I$2,"_", $H$2, "-"&amp;((ROW()-10+312)))</f>
        <v>0_5-323</v>
      </c>
      <c r="D21" s="44"/>
      <c r="E21" s="44"/>
      <c r="F21" s="43" t="s">
        <v>127</v>
      </c>
      <c r="G21" s="43"/>
      <c r="I21" s="37" t="s">
        <v>109</v>
      </c>
      <c r="J21" s="38" t="s">
        <v>121</v>
      </c>
    </row>
    <row r="22" spans="1:14" ht="12.75" customHeight="1" x14ac:dyDescent="0.25">
      <c r="A22" s="1">
        <v>21</v>
      </c>
      <c r="B22" s="1" t="s">
        <v>28</v>
      </c>
      <c r="C22" s="6" t="str">
        <f>CONCATENATE($I$2,"_", $H$2, "-"&amp;((ROW()-10+312)))</f>
        <v>0_5-324</v>
      </c>
      <c r="D22" s="44"/>
      <c r="E22" s="44"/>
      <c r="F22" s="43" t="s">
        <v>127</v>
      </c>
      <c r="G22" s="43"/>
      <c r="I22" s="37" t="s">
        <v>110</v>
      </c>
      <c r="J22" s="39" t="s">
        <v>123</v>
      </c>
    </row>
    <row r="23" spans="1:14" ht="12.75" customHeight="1" x14ac:dyDescent="0.25">
      <c r="A23" s="1">
        <v>22</v>
      </c>
      <c r="B23" s="1" t="s">
        <v>29</v>
      </c>
      <c r="C23" s="6" t="str">
        <f>CONCATENATE($I$2,"_", $H$2, "-"&amp;((ROW()-10+312)))</f>
        <v>0_5-325</v>
      </c>
      <c r="D23" s="44"/>
      <c r="E23" s="44"/>
      <c r="F23" s="43" t="s">
        <v>127</v>
      </c>
      <c r="G23" s="43"/>
      <c r="I23" s="37" t="s">
        <v>115</v>
      </c>
      <c r="J23" s="39" t="s">
        <v>124</v>
      </c>
    </row>
    <row r="24" spans="1:14" ht="12.75" customHeight="1" x14ac:dyDescent="0.25">
      <c r="A24" s="1">
        <v>23</v>
      </c>
      <c r="B24" s="1" t="s">
        <v>30</v>
      </c>
      <c r="C24" s="6" t="str">
        <f>CONCATENATE($I$2,"_", $H$2, "-"&amp;((ROW()-10+312)))</f>
        <v>0_5-326</v>
      </c>
      <c r="D24" s="44"/>
      <c r="E24" s="44"/>
      <c r="F24" s="43" t="s">
        <v>127</v>
      </c>
      <c r="G24" s="43"/>
      <c r="I24" s="37" t="s">
        <v>111</v>
      </c>
      <c r="J24" s="39" t="s">
        <v>125</v>
      </c>
    </row>
    <row r="25" spans="1:14" ht="12.75" customHeight="1" x14ac:dyDescent="0.25">
      <c r="A25" s="1">
        <v>24</v>
      </c>
      <c r="B25" s="1" t="s">
        <v>31</v>
      </c>
      <c r="C25" s="6" t="str">
        <f>CONCATENATE($I$2,"_", $H$2, "-"&amp;((ROW()-10+312)))</f>
        <v>0_5-327</v>
      </c>
      <c r="D25" s="44"/>
      <c r="E25" s="44"/>
      <c r="F25" s="43" t="s">
        <v>127</v>
      </c>
      <c r="G25" s="43"/>
      <c r="I25" s="37" t="s">
        <v>112</v>
      </c>
      <c r="J25" s="39" t="s">
        <v>126</v>
      </c>
    </row>
    <row r="26" spans="1:14" ht="12.75" customHeight="1" thickBot="1" x14ac:dyDescent="0.3">
      <c r="A26" s="1">
        <v>25</v>
      </c>
      <c r="B26" s="1" t="s">
        <v>32</v>
      </c>
      <c r="C26" s="6" t="str">
        <f>CONCATENATE($I$2,"_", $H$2, "-"&amp;((ROW()-10+312)))</f>
        <v>0_5-328</v>
      </c>
      <c r="D26" s="44"/>
      <c r="E26" s="44"/>
      <c r="F26" s="43" t="s">
        <v>127</v>
      </c>
      <c r="G26" s="43"/>
      <c r="I26" s="40" t="s">
        <v>131</v>
      </c>
      <c r="J26" s="41" t="s">
        <v>127</v>
      </c>
    </row>
    <row r="27" spans="1:14" ht="12.75" customHeight="1" x14ac:dyDescent="0.25">
      <c r="A27" s="1">
        <v>26</v>
      </c>
      <c r="B27" s="1" t="s">
        <v>33</v>
      </c>
      <c r="C27" s="6" t="str">
        <f>CONCATENATE($I$2,"_", $H$2, "-"&amp;((ROW()-10+312)))</f>
        <v>0_5-329</v>
      </c>
      <c r="D27" s="44"/>
      <c r="E27" s="44"/>
      <c r="F27" s="43" t="s">
        <v>127</v>
      </c>
      <c r="G27" s="43"/>
      <c r="I27" s="40" t="s">
        <v>113</v>
      </c>
    </row>
    <row r="28" spans="1:14" ht="12.75" customHeight="1" x14ac:dyDescent="0.25">
      <c r="A28" s="1">
        <v>27</v>
      </c>
      <c r="B28" s="1" t="s">
        <v>34</v>
      </c>
      <c r="C28" s="6" t="str">
        <f>CONCATENATE($I$2,"_", $H$2, "-"&amp;((ROW()-10+312)))</f>
        <v>0_5-330</v>
      </c>
      <c r="D28" s="44"/>
      <c r="E28" s="44"/>
      <c r="F28" s="43" t="s">
        <v>127</v>
      </c>
      <c r="G28" s="43"/>
      <c r="I28" s="40" t="s">
        <v>114</v>
      </c>
    </row>
    <row r="29" spans="1:14" ht="12.75" customHeight="1" x14ac:dyDescent="0.25">
      <c r="A29" s="1">
        <v>28</v>
      </c>
      <c r="B29" s="1" t="s">
        <v>35</v>
      </c>
      <c r="C29" s="6" t="str">
        <f>CONCATENATE($I$2,"_", $H$2, "-"&amp;((ROW()-10+312)))</f>
        <v>0_5-331</v>
      </c>
      <c r="D29" s="44"/>
      <c r="E29" s="44"/>
      <c r="F29" s="43" t="s">
        <v>127</v>
      </c>
      <c r="G29" s="43"/>
      <c r="I29" s="37" t="s">
        <v>128</v>
      </c>
    </row>
    <row r="30" spans="1:14" ht="12.75" customHeight="1" thickBot="1" x14ac:dyDescent="0.3">
      <c r="A30" s="1">
        <v>29</v>
      </c>
      <c r="B30" s="1" t="s">
        <v>36</v>
      </c>
      <c r="C30" s="6" t="str">
        <f>CONCATENATE($I$2,"_", $H$2, "-"&amp;((ROW()-10+312)))</f>
        <v>0_5-332</v>
      </c>
      <c r="D30" s="44"/>
      <c r="E30" s="44"/>
      <c r="F30" s="43" t="s">
        <v>127</v>
      </c>
      <c r="G30" s="43"/>
      <c r="I30" s="42" t="s">
        <v>118</v>
      </c>
    </row>
    <row r="31" spans="1:14" ht="12.75" customHeight="1" x14ac:dyDescent="0.25">
      <c r="A31" s="1">
        <v>30</v>
      </c>
      <c r="B31" s="1" t="s">
        <v>37</v>
      </c>
      <c r="C31" s="6" t="str">
        <f>CONCATENATE($I$2,"_", $H$2, "-"&amp;((ROW()-10+312)))</f>
        <v>0_5-333</v>
      </c>
      <c r="D31" s="44"/>
      <c r="E31" s="44"/>
      <c r="F31" s="43" t="s">
        <v>127</v>
      </c>
      <c r="G31" s="43"/>
    </row>
    <row r="32" spans="1:14" ht="12.75" customHeight="1" thickBot="1" x14ac:dyDescent="0.3">
      <c r="A32" s="1">
        <v>31</v>
      </c>
      <c r="B32" s="1" t="s">
        <v>38</v>
      </c>
      <c r="C32" s="6" t="str">
        <f>CONCATENATE($I$2,"_", $H$2, "-"&amp;((ROW()-10+312)))</f>
        <v>0_5-334</v>
      </c>
      <c r="D32" s="44"/>
      <c r="E32" s="44"/>
      <c r="F32" s="43" t="s">
        <v>127</v>
      </c>
      <c r="G32" s="43"/>
      <c r="K32" s="3"/>
      <c r="L32" s="3"/>
      <c r="M32" s="3"/>
      <c r="N32" s="3"/>
    </row>
    <row r="33" spans="1:14" ht="12.75" customHeight="1" x14ac:dyDescent="0.25">
      <c r="A33" s="1">
        <v>32</v>
      </c>
      <c r="B33" s="1" t="s">
        <v>39</v>
      </c>
      <c r="C33" s="6" t="str">
        <f>CONCATENATE($I$2,"_", $H$2, "-"&amp;((ROW()-10+312)))</f>
        <v>0_5-335</v>
      </c>
      <c r="D33" s="44"/>
      <c r="E33" s="44"/>
      <c r="F33" s="43" t="s">
        <v>127</v>
      </c>
      <c r="G33" s="43"/>
      <c r="I33" s="50" t="s">
        <v>132</v>
      </c>
      <c r="J33" s="51"/>
      <c r="K33" s="3"/>
      <c r="L33" s="3"/>
      <c r="M33" s="3"/>
      <c r="N33" s="3"/>
    </row>
    <row r="34" spans="1:14" ht="12.75" customHeight="1" x14ac:dyDescent="0.25">
      <c r="A34" s="1">
        <v>33</v>
      </c>
      <c r="B34" s="1" t="s">
        <v>40</v>
      </c>
      <c r="C34" s="6" t="str">
        <f>CONCATENATE($I$2,"_", $H$2, "-"&amp;((ROW()-10+312)))</f>
        <v>0_5-336</v>
      </c>
      <c r="D34" s="44"/>
      <c r="E34" s="44"/>
      <c r="F34" s="43" t="s">
        <v>127</v>
      </c>
      <c r="G34" s="43"/>
      <c r="I34" s="52"/>
      <c r="J34" s="53"/>
      <c r="K34" s="3"/>
      <c r="L34" s="3"/>
      <c r="M34" s="3"/>
      <c r="N34" s="3"/>
    </row>
    <row r="35" spans="1:14" ht="12.9" customHeight="1" x14ac:dyDescent="0.25">
      <c r="A35" s="1">
        <v>34</v>
      </c>
      <c r="B35" s="1" t="s">
        <v>41</v>
      </c>
      <c r="C35" s="6" t="str">
        <f>CONCATENATE($I$2,"_", $H$2, "-"&amp;((ROW()-10+312)))</f>
        <v>0_5-337</v>
      </c>
      <c r="D35" s="44"/>
      <c r="E35" s="44"/>
      <c r="F35" s="43" t="s">
        <v>127</v>
      </c>
      <c r="G35" s="43"/>
      <c r="I35" s="52"/>
      <c r="J35" s="53"/>
    </row>
    <row r="36" spans="1:14" ht="12.9" customHeight="1" x14ac:dyDescent="0.25">
      <c r="A36" s="1">
        <v>35</v>
      </c>
      <c r="B36" s="1" t="s">
        <v>42</v>
      </c>
      <c r="C36" s="6" t="str">
        <f>CONCATENATE($I$2,"_", $H$2, "-"&amp;((ROW()-10+312)))</f>
        <v>0_5-338</v>
      </c>
      <c r="D36" s="44"/>
      <c r="E36" s="44"/>
      <c r="F36" s="43" t="s">
        <v>127</v>
      </c>
      <c r="G36" s="43"/>
      <c r="I36" s="52"/>
      <c r="J36" s="53"/>
    </row>
    <row r="37" spans="1:14" ht="12.9" customHeight="1" x14ac:dyDescent="0.25">
      <c r="A37" s="1">
        <v>36</v>
      </c>
      <c r="B37" s="1" t="s">
        <v>43</v>
      </c>
      <c r="C37" s="16" t="str">
        <f>CONCATENATE(D37&amp;$I$2,"_",$H$2&amp;"-8")</f>
        <v>48-UWSIF-Glut-4-0_5-8</v>
      </c>
      <c r="D37" s="4" t="s">
        <v>118</v>
      </c>
      <c r="E37" s="5"/>
      <c r="F37" s="46" t="s">
        <v>123</v>
      </c>
      <c r="G37" s="43"/>
      <c r="I37" s="52"/>
      <c r="J37" s="53"/>
    </row>
    <row r="38" spans="1:14" ht="12.9" customHeight="1" x14ac:dyDescent="0.25">
      <c r="A38" s="1">
        <v>37</v>
      </c>
      <c r="B38" s="1" t="s">
        <v>44</v>
      </c>
      <c r="C38" s="16" t="str">
        <f>CONCATENATE(D38&amp;$I$2,"_",$H$2&amp;"-9")</f>
        <v>48-UWSIF-Glut-4-0_5-9</v>
      </c>
      <c r="D38" s="4" t="s">
        <v>118</v>
      </c>
      <c r="E38" s="5"/>
      <c r="F38" s="46" t="s">
        <v>123</v>
      </c>
      <c r="G38" s="46"/>
      <c r="I38" s="52"/>
      <c r="J38" s="53"/>
    </row>
    <row r="39" spans="1:14" ht="12.9" customHeight="1" x14ac:dyDescent="0.25">
      <c r="A39" s="1">
        <v>38</v>
      </c>
      <c r="B39" s="1" t="s">
        <v>45</v>
      </c>
      <c r="C39" s="16" t="str">
        <f>CONCATENATE(D39&amp;I$2,"_",$H$2&amp;"-3")</f>
        <v>47-UWSIF-Alfalfa2-0_5-3</v>
      </c>
      <c r="D39" s="4" t="s">
        <v>115</v>
      </c>
      <c r="E39" s="5"/>
      <c r="F39" s="46" t="s">
        <v>126</v>
      </c>
      <c r="G39" s="46"/>
      <c r="I39" s="52"/>
      <c r="J39" s="53"/>
    </row>
    <row r="40" spans="1:14" ht="12.9" customHeight="1" x14ac:dyDescent="0.25">
      <c r="A40" s="1">
        <v>39</v>
      </c>
      <c r="B40" s="1" t="s">
        <v>46</v>
      </c>
      <c r="C40" s="16" t="str">
        <f>CONCATENATE(D40&amp;I$2,"_",$H$2&amp;"-4")</f>
        <v>47-UWSIF-Alfalfa2-0_5-4</v>
      </c>
      <c r="D40" s="4" t="s">
        <v>115</v>
      </c>
      <c r="E40" s="5"/>
      <c r="F40" s="46" t="s">
        <v>126</v>
      </c>
      <c r="G40" s="46"/>
      <c r="I40" s="52"/>
      <c r="J40" s="53"/>
    </row>
    <row r="41" spans="1:14" ht="12.9" customHeight="1" x14ac:dyDescent="0.25">
      <c r="A41" s="1">
        <v>40</v>
      </c>
      <c r="B41" s="1" t="s">
        <v>47</v>
      </c>
      <c r="C41" s="6" t="str">
        <f>CONCATENATE($I$2,"_", $H$2, "-"&amp;((ROW()-14+312)))</f>
        <v>0_5-339</v>
      </c>
      <c r="D41" s="44"/>
      <c r="E41" s="44"/>
      <c r="F41" s="43" t="s">
        <v>127</v>
      </c>
      <c r="G41" s="46"/>
      <c r="I41" s="52"/>
      <c r="J41" s="53"/>
    </row>
    <row r="42" spans="1:14" ht="12.9" customHeight="1" x14ac:dyDescent="0.25">
      <c r="A42" s="1">
        <v>41</v>
      </c>
      <c r="B42" s="1" t="s">
        <v>48</v>
      </c>
      <c r="C42" s="6" t="str">
        <f>CONCATENATE($I$2,"_", $H$2, "-"&amp;((ROW()-14+312)))</f>
        <v>0_5-340</v>
      </c>
      <c r="D42" s="44"/>
      <c r="E42" s="44"/>
      <c r="F42" s="43" t="s">
        <v>127</v>
      </c>
      <c r="G42" s="43"/>
      <c r="I42" s="52"/>
      <c r="J42" s="53"/>
    </row>
    <row r="43" spans="1:14" ht="12.9" customHeight="1" thickBot="1" x14ac:dyDescent="0.3">
      <c r="A43" s="1">
        <v>42</v>
      </c>
      <c r="B43" s="1" t="s">
        <v>49</v>
      </c>
      <c r="C43" s="6" t="str">
        <f>CONCATENATE($I$2,"_", $H$2, "-"&amp;((ROW()-14+312)))</f>
        <v>0_5-341</v>
      </c>
      <c r="D43" s="44"/>
      <c r="E43" s="44"/>
      <c r="F43" s="43" t="s">
        <v>127</v>
      </c>
      <c r="G43" s="43"/>
      <c r="I43" s="48"/>
      <c r="J43" s="49"/>
    </row>
    <row r="44" spans="1:14" ht="12.9" customHeight="1" x14ac:dyDescent="0.25">
      <c r="A44" s="1">
        <v>43</v>
      </c>
      <c r="B44" s="1" t="s">
        <v>50</v>
      </c>
      <c r="C44" s="6" t="str">
        <f>CONCATENATE($I$2,"_", $H$2, "-"&amp;((ROW()-14+312)))</f>
        <v>0_5-342</v>
      </c>
      <c r="D44" s="44"/>
      <c r="E44" s="44"/>
      <c r="F44" s="43" t="s">
        <v>127</v>
      </c>
      <c r="G44" s="43"/>
    </row>
    <row r="45" spans="1:14" ht="12.9" customHeight="1" x14ac:dyDescent="0.25">
      <c r="A45" s="1">
        <v>44</v>
      </c>
      <c r="B45" s="1" t="s">
        <v>51</v>
      </c>
      <c r="C45" s="6" t="str">
        <f>CONCATENATE($I$2,"_", $H$2, "-"&amp;((ROW()-14+312)))</f>
        <v>0_5-343</v>
      </c>
      <c r="D45" s="44"/>
      <c r="E45" s="44"/>
      <c r="F45" s="43" t="s">
        <v>127</v>
      </c>
      <c r="G45" s="43"/>
    </row>
    <row r="46" spans="1:14" ht="12.9" customHeight="1" x14ac:dyDescent="0.25">
      <c r="A46" s="1">
        <v>45</v>
      </c>
      <c r="B46" s="1" t="s">
        <v>52</v>
      </c>
      <c r="C46" s="6" t="str">
        <f>CONCATENATE($I$2,"_", $H$2, "-"&amp;((ROW()-14+312)))</f>
        <v>0_5-344</v>
      </c>
      <c r="D46" s="44"/>
      <c r="E46" s="44"/>
      <c r="F46" s="43" t="s">
        <v>127</v>
      </c>
      <c r="G46" s="43"/>
    </row>
    <row r="47" spans="1:14" ht="12.9" customHeight="1" x14ac:dyDescent="0.25">
      <c r="A47" s="1">
        <v>46</v>
      </c>
      <c r="B47" s="1" t="s">
        <v>53</v>
      </c>
      <c r="C47" s="6" t="str">
        <f>CONCATENATE($I$2,"_", $H$2, "-"&amp;((ROW()-14+312)))</f>
        <v>0_5-345</v>
      </c>
      <c r="D47" s="44"/>
      <c r="E47" s="44"/>
      <c r="F47" s="43" t="s">
        <v>127</v>
      </c>
      <c r="G47" s="43"/>
    </row>
    <row r="48" spans="1:14" ht="12.9" customHeight="1" x14ac:dyDescent="0.25">
      <c r="A48" s="1">
        <v>47</v>
      </c>
      <c r="B48" s="1" t="s">
        <v>54</v>
      </c>
      <c r="C48" s="6" t="str">
        <f>CONCATENATE($I$2,"_", $H$2, "-"&amp;((ROW()-14+312)))</f>
        <v>0_5-346</v>
      </c>
      <c r="D48" s="44"/>
      <c r="E48" s="44"/>
      <c r="F48" s="43" t="s">
        <v>127</v>
      </c>
      <c r="G48" s="43"/>
    </row>
    <row r="49" spans="1:7" ht="12.9" customHeight="1" x14ac:dyDescent="0.25">
      <c r="A49" s="1">
        <v>48</v>
      </c>
      <c r="B49" s="1" t="s">
        <v>55</v>
      </c>
      <c r="C49" s="6" t="str">
        <f>CONCATENATE($I$2,"_", $H$2, "-"&amp;((ROW()-14+312)))</f>
        <v>0_5-347</v>
      </c>
      <c r="D49" s="44"/>
      <c r="E49" s="44"/>
      <c r="F49" s="43" t="s">
        <v>127</v>
      </c>
      <c r="G49" s="43"/>
    </row>
    <row r="50" spans="1:7" ht="12.9" customHeight="1" x14ac:dyDescent="0.25">
      <c r="A50" s="1">
        <v>49</v>
      </c>
      <c r="B50" s="1" t="s">
        <v>56</v>
      </c>
      <c r="C50" s="6" t="str">
        <f>CONCATENATE($I$2,"_", $H$2, "-"&amp;((ROW()-14+312)))</f>
        <v>0_5-348</v>
      </c>
      <c r="D50" s="44"/>
      <c r="E50" s="44"/>
      <c r="F50" s="43" t="s">
        <v>127</v>
      </c>
      <c r="G50" s="43"/>
    </row>
    <row r="51" spans="1:7" ht="12.9" customHeight="1" x14ac:dyDescent="0.25">
      <c r="A51" s="1">
        <v>50</v>
      </c>
      <c r="B51" s="1" t="s">
        <v>57</v>
      </c>
      <c r="C51" s="6" t="str">
        <f>CONCATENATE($I$2,"_", $H$2, "-"&amp;((ROW()-14+312)))</f>
        <v>0_5-349</v>
      </c>
      <c r="D51" s="44"/>
      <c r="E51" s="44"/>
      <c r="F51" s="43" t="s">
        <v>127</v>
      </c>
      <c r="G51" s="43"/>
    </row>
    <row r="52" spans="1:7" ht="12.9" customHeight="1" x14ac:dyDescent="0.25">
      <c r="A52" s="1">
        <v>51</v>
      </c>
      <c r="B52" s="1" t="s">
        <v>58</v>
      </c>
      <c r="C52" s="6" t="str">
        <f>CONCATENATE($I$2,"_", $H$2, "-"&amp;((ROW()-14+312)))</f>
        <v>0_5-350</v>
      </c>
      <c r="D52" s="44"/>
      <c r="E52" s="44"/>
      <c r="F52" s="43" t="s">
        <v>127</v>
      </c>
      <c r="G52" s="43"/>
    </row>
    <row r="53" spans="1:7" ht="12.9" customHeight="1" x14ac:dyDescent="0.25">
      <c r="A53" s="1">
        <v>52</v>
      </c>
      <c r="B53" s="1" t="s">
        <v>59</v>
      </c>
      <c r="C53" s="6" t="str">
        <f>CONCATENATE($I$2,"_", $H$2, "-"&amp;((ROW()-14+312)))</f>
        <v>0_5-351</v>
      </c>
      <c r="D53" s="44"/>
      <c r="E53" s="44"/>
      <c r="F53" s="43" t="s">
        <v>127</v>
      </c>
      <c r="G53" s="43"/>
    </row>
    <row r="54" spans="1:7" ht="12.9" customHeight="1" x14ac:dyDescent="0.25">
      <c r="A54" s="1">
        <v>53</v>
      </c>
      <c r="B54" s="1" t="s">
        <v>60</v>
      </c>
      <c r="C54" s="6" t="str">
        <f>CONCATENATE($I$2,"_", $H$2, "-"&amp;((ROW()-14+312)))</f>
        <v>0_5-352</v>
      </c>
      <c r="D54" s="44"/>
      <c r="E54" s="44"/>
      <c r="F54" s="43" t="s">
        <v>127</v>
      </c>
      <c r="G54" s="43"/>
    </row>
    <row r="55" spans="1:7" ht="12.9" customHeight="1" x14ac:dyDescent="0.25">
      <c r="A55" s="1">
        <v>54</v>
      </c>
      <c r="B55" s="1" t="s">
        <v>61</v>
      </c>
      <c r="C55" s="6" t="str">
        <f>CONCATENATE($I$2,"_", $H$2, "-"&amp;((ROW()-14+312)))</f>
        <v>0_5-353</v>
      </c>
      <c r="D55" s="44"/>
      <c r="E55" s="44"/>
      <c r="F55" s="43" t="s">
        <v>127</v>
      </c>
      <c r="G55" s="43"/>
    </row>
    <row r="56" spans="1:7" ht="12.9" customHeight="1" x14ac:dyDescent="0.25">
      <c r="A56" s="1">
        <v>55</v>
      </c>
      <c r="B56" s="1" t="s">
        <v>62</v>
      </c>
      <c r="C56" s="6" t="str">
        <f>CONCATENATE($I$2,"_", $H$2, "-"&amp;((ROW()-14+312)))</f>
        <v>0_5-354</v>
      </c>
      <c r="D56" s="44"/>
      <c r="E56" s="44"/>
      <c r="F56" s="43" t="s">
        <v>127</v>
      </c>
      <c r="G56" s="43"/>
    </row>
    <row r="57" spans="1:7" ht="12.9" customHeight="1" x14ac:dyDescent="0.25">
      <c r="A57" s="1">
        <v>56</v>
      </c>
      <c r="B57" s="1" t="s">
        <v>63</v>
      </c>
      <c r="C57" s="6" t="str">
        <f>CONCATENATE($I$2,"_", $H$2, "-"&amp;((ROW()-14+312)))</f>
        <v>0_5-355</v>
      </c>
      <c r="D57" s="44"/>
      <c r="E57" s="44"/>
      <c r="F57" s="43" t="s">
        <v>127</v>
      </c>
      <c r="G57" s="43"/>
    </row>
    <row r="58" spans="1:7" ht="12.9" customHeight="1" x14ac:dyDescent="0.25">
      <c r="A58" s="1">
        <v>57</v>
      </c>
      <c r="B58" s="1" t="s">
        <v>64</v>
      </c>
      <c r="C58" s="6" t="str">
        <f>CONCATENATE($I$2,"_", $H$2, "-"&amp;((ROW()-14+312)))</f>
        <v>0_5-356</v>
      </c>
      <c r="D58" s="44"/>
      <c r="E58" s="44"/>
      <c r="F58" s="43" t="s">
        <v>127</v>
      </c>
      <c r="G58" s="43"/>
    </row>
    <row r="59" spans="1:7" ht="12.9" customHeight="1" x14ac:dyDescent="0.25">
      <c r="A59" s="1">
        <v>58</v>
      </c>
      <c r="B59" s="1" t="s">
        <v>65</v>
      </c>
      <c r="C59" s="6" t="str">
        <f>CONCATENATE($I$2,"_", $H$2, "-"&amp;((ROW()-14+312)))</f>
        <v>0_5-357</v>
      </c>
      <c r="D59" s="44"/>
      <c r="E59" s="44"/>
      <c r="F59" s="43" t="s">
        <v>127</v>
      </c>
      <c r="G59" s="43"/>
    </row>
    <row r="60" spans="1:7" ht="12.9" customHeight="1" x14ac:dyDescent="0.25">
      <c r="A60" s="1">
        <v>59</v>
      </c>
      <c r="B60" s="1" t="s">
        <v>66</v>
      </c>
      <c r="C60" s="6" t="str">
        <f>CONCATENATE($I$2,"_", $H$2, "-"&amp;((ROW()-14+312)))</f>
        <v>0_5-358</v>
      </c>
      <c r="D60" s="44"/>
      <c r="E60" s="44"/>
      <c r="F60" s="43" t="s">
        <v>127</v>
      </c>
      <c r="G60" s="43"/>
    </row>
    <row r="61" spans="1:7" ht="12.9" customHeight="1" x14ac:dyDescent="0.25">
      <c r="A61" s="1">
        <v>60</v>
      </c>
      <c r="B61" s="1" t="s">
        <v>67</v>
      </c>
      <c r="C61" s="6" t="str">
        <f>CONCATENATE($I$2,"_", $H$2, "-"&amp;((ROW()-14+312)))</f>
        <v>0_5-359</v>
      </c>
      <c r="D61" s="44"/>
      <c r="E61" s="44"/>
      <c r="F61" s="43" t="s">
        <v>127</v>
      </c>
      <c r="G61" s="43"/>
    </row>
    <row r="62" spans="1:7" ht="12.9" customHeight="1" x14ac:dyDescent="0.25">
      <c r="A62" s="1">
        <v>61</v>
      </c>
      <c r="B62" s="1" t="s">
        <v>68</v>
      </c>
      <c r="C62" s="6" t="str">
        <f>CONCATENATE($I$2,"_", $H$2, "-"&amp;((ROW()-14+312)))</f>
        <v>0_5-360</v>
      </c>
      <c r="D62" s="44"/>
      <c r="E62" s="44"/>
      <c r="F62" s="43" t="s">
        <v>127</v>
      </c>
      <c r="G62" s="43"/>
    </row>
    <row r="63" spans="1:7" ht="12.9" customHeight="1" x14ac:dyDescent="0.25">
      <c r="A63" s="1">
        <v>62</v>
      </c>
      <c r="B63" s="1" t="s">
        <v>69</v>
      </c>
      <c r="C63" s="6" t="str">
        <f>CONCATENATE($I$2,"_", $H$2, "-"&amp;((ROW()-14+312)))</f>
        <v>0_5-361</v>
      </c>
      <c r="D63" s="44"/>
      <c r="E63" s="44"/>
      <c r="F63" s="43" t="s">
        <v>127</v>
      </c>
      <c r="G63" s="43"/>
    </row>
    <row r="64" spans="1:7" ht="12.9" customHeight="1" x14ac:dyDescent="0.25">
      <c r="A64" s="1">
        <v>63</v>
      </c>
      <c r="B64" s="1" t="s">
        <v>70</v>
      </c>
      <c r="C64" s="6" t="str">
        <f>CONCATENATE($I$2,"_", $H$2, "-"&amp;((ROW()-14+312)))</f>
        <v>0_5-362</v>
      </c>
      <c r="D64" s="44"/>
      <c r="E64" s="44"/>
      <c r="F64" s="43" t="s">
        <v>127</v>
      </c>
      <c r="G64" s="43"/>
    </row>
    <row r="65" spans="1:7" ht="12.9" customHeight="1" x14ac:dyDescent="0.25">
      <c r="A65" s="1">
        <v>64</v>
      </c>
      <c r="B65" s="1" t="s">
        <v>71</v>
      </c>
      <c r="C65" s="6" t="str">
        <f>CONCATENATE($I$2,"_", $H$2, "-"&amp;((ROW()-14+312)))</f>
        <v>0_5-363</v>
      </c>
      <c r="D65" s="44"/>
      <c r="E65" s="44"/>
      <c r="F65" s="43" t="s">
        <v>127</v>
      </c>
      <c r="G65" s="43"/>
    </row>
    <row r="66" spans="1:7" ht="12.9" customHeight="1" x14ac:dyDescent="0.25">
      <c r="A66" s="1">
        <v>65</v>
      </c>
      <c r="B66" s="1" t="s">
        <v>72</v>
      </c>
      <c r="C66" s="6" t="str">
        <f>CONCATENATE($I$2,"_", $H$2, "-"&amp;((ROW()-14+312)))</f>
        <v>0_5-364</v>
      </c>
      <c r="D66" s="44"/>
      <c r="E66" s="44"/>
      <c r="F66" s="43" t="s">
        <v>127</v>
      </c>
      <c r="G66" s="43"/>
    </row>
    <row r="67" spans="1:7" ht="12.9" customHeight="1" x14ac:dyDescent="0.25">
      <c r="A67" s="1">
        <v>66</v>
      </c>
      <c r="B67" s="1" t="s">
        <v>73</v>
      </c>
      <c r="C67" s="16" t="str">
        <f>CONCATENATE(D67&amp;$I$2,"_",$H$2&amp;"-10")</f>
        <v>48-UWSIF-Glut-4-0_5-10</v>
      </c>
      <c r="D67" s="4" t="s">
        <v>118</v>
      </c>
      <c r="E67" s="5"/>
      <c r="F67" s="46" t="s">
        <v>123</v>
      </c>
      <c r="G67" s="43"/>
    </row>
    <row r="68" spans="1:7" ht="12.9" customHeight="1" x14ac:dyDescent="0.25">
      <c r="A68" s="1">
        <v>67</v>
      </c>
      <c r="B68" s="1" t="s">
        <v>74</v>
      </c>
      <c r="C68" s="16" t="str">
        <f>CONCATENATE(D68&amp;$I$2,"_",$H$2&amp;"-11")</f>
        <v>48-UWSIF-Glut-4-0_5-11</v>
      </c>
      <c r="D68" s="4" t="s">
        <v>118</v>
      </c>
      <c r="E68" s="5"/>
      <c r="F68" s="46" t="s">
        <v>123</v>
      </c>
      <c r="G68" s="46"/>
    </row>
    <row r="69" spans="1:7" ht="12.9" customHeight="1" x14ac:dyDescent="0.25">
      <c r="A69" s="1">
        <v>68</v>
      </c>
      <c r="B69" s="1" t="s">
        <v>75</v>
      </c>
      <c r="C69" s="16" t="str">
        <f>CONCATENATE(D69&amp;$I$2,"_",$H$2&amp;"-5")</f>
        <v>47-UWSIF-Alfalfa2-0_5-5</v>
      </c>
      <c r="D69" s="4" t="s">
        <v>115</v>
      </c>
      <c r="E69" s="5"/>
      <c r="F69" s="46" t="s">
        <v>126</v>
      </c>
      <c r="G69" s="46"/>
    </row>
    <row r="70" spans="1:7" ht="12.9" customHeight="1" x14ac:dyDescent="0.25">
      <c r="A70" s="1">
        <v>69</v>
      </c>
      <c r="B70" s="1" t="s">
        <v>76</v>
      </c>
      <c r="C70" s="16" t="str">
        <f>CONCATENATE(D70&amp;$I$2,"_",$H$2&amp;"-6")</f>
        <v>47-UWSIF-Alfalfa2-0_5-6</v>
      </c>
      <c r="D70" s="4" t="s">
        <v>115</v>
      </c>
      <c r="E70" s="5"/>
      <c r="F70" s="46" t="s">
        <v>126</v>
      </c>
      <c r="G70" s="46"/>
    </row>
    <row r="71" spans="1:7" ht="12.9" customHeight="1" x14ac:dyDescent="0.25">
      <c r="A71" s="1">
        <v>70</v>
      </c>
      <c r="B71" s="1" t="s">
        <v>77</v>
      </c>
      <c r="C71" s="6" t="str">
        <f>CONCATENATE($I$2,"_", $H$2, "-"&amp;((ROW()-18+312)))</f>
        <v>0_5-365</v>
      </c>
      <c r="D71" s="44"/>
      <c r="E71" s="44"/>
      <c r="F71" s="43" t="s">
        <v>127</v>
      </c>
      <c r="G71" s="46"/>
    </row>
    <row r="72" spans="1:7" ht="12.9" customHeight="1" x14ac:dyDescent="0.25">
      <c r="A72" s="1">
        <v>71</v>
      </c>
      <c r="B72" s="1" t="s">
        <v>78</v>
      </c>
      <c r="C72" s="6" t="str">
        <f>CONCATENATE($I$2,"_", $H$2, "-"&amp;((ROW()-18+312)))</f>
        <v>0_5-366</v>
      </c>
      <c r="D72" s="44"/>
      <c r="E72" s="44"/>
      <c r="F72" s="43" t="s">
        <v>127</v>
      </c>
      <c r="G72" s="43"/>
    </row>
    <row r="73" spans="1:7" ht="12.9" customHeight="1" x14ac:dyDescent="0.25">
      <c r="A73" s="1">
        <v>72</v>
      </c>
      <c r="B73" s="1" t="s">
        <v>79</v>
      </c>
      <c r="C73" s="6" t="str">
        <f>CONCATENATE($I$2,"_", $H$2, "-"&amp;((ROW()-18+312)))</f>
        <v>0_5-367</v>
      </c>
      <c r="D73" s="44"/>
      <c r="E73" s="44"/>
      <c r="F73" s="43" t="s">
        <v>127</v>
      </c>
      <c r="G73" s="43"/>
    </row>
    <row r="74" spans="1:7" ht="12.9" customHeight="1" x14ac:dyDescent="0.25">
      <c r="A74" s="1">
        <v>73</v>
      </c>
      <c r="B74" s="1" t="s">
        <v>80</v>
      </c>
      <c r="C74" s="6" t="str">
        <f>CONCATENATE($I$2,"_", $H$2, "-"&amp;((ROW()-18+312)))</f>
        <v>0_5-368</v>
      </c>
      <c r="D74" s="44"/>
      <c r="E74" s="44"/>
      <c r="F74" s="43" t="s">
        <v>127</v>
      </c>
      <c r="G74" s="43"/>
    </row>
    <row r="75" spans="1:7" ht="12.9" customHeight="1" x14ac:dyDescent="0.25">
      <c r="A75" s="1">
        <v>74</v>
      </c>
      <c r="B75" s="1" t="s">
        <v>81</v>
      </c>
      <c r="C75" s="6" t="str">
        <f>CONCATENATE($I$2,"_", $H$2, "-"&amp;((ROW()-18+312)))</f>
        <v>0_5-369</v>
      </c>
      <c r="D75" s="44"/>
      <c r="E75" s="44"/>
      <c r="F75" s="43" t="s">
        <v>127</v>
      </c>
      <c r="G75" s="43"/>
    </row>
    <row r="76" spans="1:7" ht="12.9" customHeight="1" x14ac:dyDescent="0.25">
      <c r="A76" s="1">
        <v>75</v>
      </c>
      <c r="B76" s="1" t="s">
        <v>82</v>
      </c>
      <c r="C76" s="6" t="str">
        <f>CONCATENATE($I$2,"_", $H$2, "-"&amp;((ROW()-18+312)))</f>
        <v>0_5-370</v>
      </c>
      <c r="D76" s="44"/>
      <c r="E76" s="44"/>
      <c r="F76" s="43" t="s">
        <v>127</v>
      </c>
      <c r="G76" s="43"/>
    </row>
    <row r="77" spans="1:7" ht="12.9" customHeight="1" x14ac:dyDescent="0.25">
      <c r="A77" s="1">
        <v>76</v>
      </c>
      <c r="B77" s="1" t="s">
        <v>83</v>
      </c>
      <c r="C77" s="6" t="str">
        <f>CONCATENATE($I$2,"_", $H$2, "-"&amp;((ROW()-18+312)))</f>
        <v>0_5-371</v>
      </c>
      <c r="D77" s="44"/>
      <c r="E77" s="44"/>
      <c r="F77" s="43" t="s">
        <v>127</v>
      </c>
      <c r="G77" s="43"/>
    </row>
    <row r="78" spans="1:7" ht="12.9" customHeight="1" x14ac:dyDescent="0.25">
      <c r="A78" s="1">
        <v>77</v>
      </c>
      <c r="B78" s="1" t="s">
        <v>84</v>
      </c>
      <c r="C78" s="6" t="str">
        <f>CONCATENATE($I$2,"_", $H$2, "-"&amp;((ROW()-18+312)))</f>
        <v>0_5-372</v>
      </c>
      <c r="D78" s="44"/>
      <c r="E78" s="44"/>
      <c r="F78" s="43" t="s">
        <v>127</v>
      </c>
      <c r="G78" s="43"/>
    </row>
    <row r="79" spans="1:7" ht="12.9" customHeight="1" x14ac:dyDescent="0.25">
      <c r="A79" s="1">
        <v>78</v>
      </c>
      <c r="B79" s="1" t="s">
        <v>85</v>
      </c>
      <c r="C79" s="6" t="str">
        <f>CONCATENATE($I$2,"_", $H$2, "-"&amp;((ROW()-18+312)))</f>
        <v>0_5-373</v>
      </c>
      <c r="D79" s="44"/>
      <c r="E79" s="44"/>
      <c r="F79" s="43" t="s">
        <v>127</v>
      </c>
      <c r="G79" s="43"/>
    </row>
    <row r="80" spans="1:7" ht="12.9" customHeight="1" x14ac:dyDescent="0.25">
      <c r="A80" s="1">
        <v>79</v>
      </c>
      <c r="B80" s="1" t="s">
        <v>86</v>
      </c>
      <c r="C80" s="6" t="str">
        <f>CONCATENATE($I$2,"_", $H$2, "-"&amp;((ROW()-18+312)))</f>
        <v>0_5-374</v>
      </c>
      <c r="D80" s="44"/>
      <c r="E80" s="44"/>
      <c r="F80" s="43" t="s">
        <v>127</v>
      </c>
      <c r="G80" s="43"/>
    </row>
    <row r="81" spans="1:7" ht="12.9" customHeight="1" x14ac:dyDescent="0.25">
      <c r="A81" s="1">
        <v>80</v>
      </c>
      <c r="B81" s="1" t="s">
        <v>87</v>
      </c>
      <c r="C81" s="6" t="str">
        <f>CONCATENATE($I$2,"_", $H$2, "-"&amp;((ROW()-18+312)))</f>
        <v>0_5-375</v>
      </c>
      <c r="D81" s="44"/>
      <c r="E81" s="44"/>
      <c r="F81" s="43" t="s">
        <v>127</v>
      </c>
      <c r="G81" s="43"/>
    </row>
    <row r="82" spans="1:7" ht="12.9" customHeight="1" x14ac:dyDescent="0.25">
      <c r="A82" s="1">
        <v>81</v>
      </c>
      <c r="B82" s="1" t="s">
        <v>88</v>
      </c>
      <c r="C82" s="6" t="str">
        <f>CONCATENATE($I$2,"_", $H$2, "-"&amp;((ROW()-18+312)))</f>
        <v>0_5-376</v>
      </c>
      <c r="D82" s="44"/>
      <c r="E82" s="44"/>
      <c r="F82" s="43" t="s">
        <v>127</v>
      </c>
      <c r="G82" s="43"/>
    </row>
    <row r="83" spans="1:7" ht="12.9" customHeight="1" x14ac:dyDescent="0.25">
      <c r="A83" s="1">
        <v>82</v>
      </c>
      <c r="B83" s="1" t="s">
        <v>89</v>
      </c>
      <c r="C83" s="6" t="str">
        <f>CONCATENATE($I$2,"_", $H$2, "-"&amp;((ROW()-18+312)))</f>
        <v>0_5-377</v>
      </c>
      <c r="D83" s="44"/>
      <c r="E83" s="44"/>
      <c r="F83" s="43" t="s">
        <v>127</v>
      </c>
      <c r="G83" s="43"/>
    </row>
    <row r="84" spans="1:7" ht="12.9" customHeight="1" x14ac:dyDescent="0.25">
      <c r="A84" s="1">
        <v>83</v>
      </c>
      <c r="B84" s="1" t="s">
        <v>90</v>
      </c>
      <c r="C84" s="6" t="str">
        <f>CONCATENATE($I$2,"_", $H$2, "-"&amp;((ROW()-18+312)))</f>
        <v>0_5-378</v>
      </c>
      <c r="D84" s="44"/>
      <c r="E84" s="44"/>
      <c r="F84" s="43" t="s">
        <v>127</v>
      </c>
      <c r="G84" s="43"/>
    </row>
    <row r="85" spans="1:7" ht="12.9" customHeight="1" x14ac:dyDescent="0.25">
      <c r="A85" s="1">
        <v>84</v>
      </c>
      <c r="B85" s="1" t="s">
        <v>91</v>
      </c>
      <c r="C85" s="6" t="str">
        <f>CONCATENATE($I$2,"_", $H$2, "-"&amp;((ROW()-18+312)))</f>
        <v>0_5-379</v>
      </c>
      <c r="D85" s="44"/>
      <c r="E85" s="44"/>
      <c r="F85" s="43" t="s">
        <v>127</v>
      </c>
      <c r="G85" s="43"/>
    </row>
    <row r="86" spans="1:7" ht="12.9" customHeight="1" x14ac:dyDescent="0.25">
      <c r="A86" s="1">
        <v>85</v>
      </c>
      <c r="B86" s="1" t="s">
        <v>92</v>
      </c>
      <c r="C86" s="6" t="str">
        <f>CONCATENATE($I$2,"_", $H$2, "-"&amp;((ROW()-18+312)))</f>
        <v>0_5-380</v>
      </c>
      <c r="D86" s="44"/>
      <c r="E86" s="44"/>
      <c r="F86" s="43" t="s">
        <v>127</v>
      </c>
      <c r="G86" s="43"/>
    </row>
    <row r="87" spans="1:7" ht="12.9" customHeight="1" x14ac:dyDescent="0.25">
      <c r="A87" s="1">
        <v>86</v>
      </c>
      <c r="B87" s="1" t="s">
        <v>93</v>
      </c>
      <c r="C87" s="6" t="str">
        <f>CONCATENATE($I$2,"_", $H$2, "-"&amp;((ROW()-18+312)))</f>
        <v>0_5-381</v>
      </c>
      <c r="D87" s="44"/>
      <c r="E87" s="44"/>
      <c r="F87" s="43" t="s">
        <v>127</v>
      </c>
      <c r="G87" s="43"/>
    </row>
    <row r="88" spans="1:7" ht="12.9" customHeight="1" x14ac:dyDescent="0.25">
      <c r="A88" s="1">
        <v>87</v>
      </c>
      <c r="B88" s="1" t="s">
        <v>94</v>
      </c>
      <c r="C88" s="6" t="str">
        <f>CONCATENATE($I$2,"_", $H$2, "-"&amp;((ROW()-18+312)))</f>
        <v>0_5-382</v>
      </c>
      <c r="D88" s="44"/>
      <c r="E88" s="44"/>
      <c r="F88" s="43" t="s">
        <v>127</v>
      </c>
      <c r="G88" s="43"/>
    </row>
    <row r="89" spans="1:7" ht="12.9" customHeight="1" x14ac:dyDescent="0.25">
      <c r="A89" s="1">
        <v>88</v>
      </c>
      <c r="B89" s="1" t="s">
        <v>95</v>
      </c>
      <c r="C89" s="6" t="str">
        <f>CONCATENATE($I$2,"_", $H$2, "-"&amp;((ROW()-18+312)))</f>
        <v>0_5-383</v>
      </c>
      <c r="D89" s="44"/>
      <c r="E89" s="44"/>
      <c r="F89" s="43" t="s">
        <v>127</v>
      </c>
      <c r="G89" s="43"/>
    </row>
    <row r="90" spans="1:7" ht="12.9" customHeight="1" x14ac:dyDescent="0.25">
      <c r="A90" s="1">
        <v>89</v>
      </c>
      <c r="B90" s="1" t="s">
        <v>96</v>
      </c>
      <c r="C90" s="6" t="str">
        <f>CONCATENATE($I$2,"_", $H$2, "-"&amp;((ROW()-18+312)))</f>
        <v>0_5-384</v>
      </c>
      <c r="D90" s="44"/>
      <c r="E90" s="44"/>
      <c r="F90" s="43" t="s">
        <v>127</v>
      </c>
      <c r="G90" s="43"/>
    </row>
    <row r="91" spans="1:7" ht="12.9" customHeight="1" x14ac:dyDescent="0.25">
      <c r="A91" s="1">
        <v>90</v>
      </c>
      <c r="B91" s="1" t="s">
        <v>97</v>
      </c>
      <c r="C91" s="6" t="str">
        <f>CONCATENATE($I$2,"_", $H$2, "-"&amp;((ROW()-18+312)))</f>
        <v>0_5-385</v>
      </c>
      <c r="D91" s="44"/>
      <c r="E91" s="44"/>
      <c r="F91" s="43" t="s">
        <v>127</v>
      </c>
      <c r="G91" s="43"/>
    </row>
    <row r="92" spans="1:7" ht="12.9" customHeight="1" x14ac:dyDescent="0.25">
      <c r="A92" s="1">
        <v>91</v>
      </c>
      <c r="B92" s="1" t="s">
        <v>98</v>
      </c>
      <c r="C92" s="6" t="str">
        <f>CONCATENATE($I$2,"_", $H$2, "-"&amp;((ROW()-18+312)))</f>
        <v>0_5-386</v>
      </c>
      <c r="D92" s="44"/>
      <c r="E92" s="44"/>
      <c r="F92" s="43" t="s">
        <v>127</v>
      </c>
      <c r="G92" s="43"/>
    </row>
    <row r="93" spans="1:7" ht="12.9" customHeight="1" x14ac:dyDescent="0.25">
      <c r="A93" s="1">
        <v>92</v>
      </c>
      <c r="B93" s="1" t="s">
        <v>99</v>
      </c>
      <c r="C93" s="6" t="str">
        <f>CONCATENATE($I$2,"_", $H$2, "-"&amp;((ROW()-18+312)))</f>
        <v>0_5-387</v>
      </c>
      <c r="D93" s="44"/>
      <c r="E93" s="44"/>
      <c r="F93" s="43" t="s">
        <v>127</v>
      </c>
      <c r="G93" s="43"/>
    </row>
    <row r="94" spans="1:7" ht="12.9" customHeight="1" x14ac:dyDescent="0.25">
      <c r="A94" s="1">
        <v>93</v>
      </c>
      <c r="B94" s="1" t="s">
        <v>100</v>
      </c>
      <c r="C94" s="6" t="str">
        <f>CONCATENATE($I$2,"_", $H$2, "-"&amp;((ROW()-18+312)))</f>
        <v>0_5-388</v>
      </c>
      <c r="D94" s="44"/>
      <c r="E94" s="44"/>
      <c r="F94" s="43" t="s">
        <v>127</v>
      </c>
      <c r="G94" s="43"/>
    </row>
    <row r="95" spans="1:7" ht="12.9" customHeight="1" x14ac:dyDescent="0.25">
      <c r="A95" s="1">
        <v>94</v>
      </c>
      <c r="B95" s="1" t="s">
        <v>101</v>
      </c>
      <c r="C95" s="6" t="str">
        <f>CONCATENATE($I$2,"_", $H$2, "-"&amp;((ROW()-18+312)))</f>
        <v>0_5-389</v>
      </c>
      <c r="D95" s="44"/>
      <c r="E95" s="44"/>
      <c r="F95" s="43" t="s">
        <v>127</v>
      </c>
      <c r="G95" s="43"/>
    </row>
    <row r="96" spans="1:7" ht="12.9" customHeight="1" x14ac:dyDescent="0.25">
      <c r="A96" s="1">
        <v>95</v>
      </c>
      <c r="B96" s="1" t="s">
        <v>102</v>
      </c>
      <c r="C96" s="6" t="str">
        <f>CONCATENATE($I$2,"_", $H$2, "-"&amp;((ROW()-18+312)))</f>
        <v>0_5-390</v>
      </c>
      <c r="D96" s="44"/>
      <c r="E96" s="44"/>
      <c r="F96" s="43" t="s">
        <v>127</v>
      </c>
      <c r="G96" s="43"/>
    </row>
    <row r="97" spans="1:7" ht="12.9" customHeight="1" x14ac:dyDescent="0.25">
      <c r="A97" s="1">
        <v>96</v>
      </c>
      <c r="B97" s="1" t="s">
        <v>103</v>
      </c>
      <c r="C97" s="16" t="str">
        <f>CONCATENATE(D97&amp;$I$2,"_",$H$2&amp;"-12")</f>
        <v>48-UWSIF-Glut-4-0_5-12</v>
      </c>
      <c r="D97" s="4" t="s">
        <v>118</v>
      </c>
      <c r="E97" s="5"/>
      <c r="F97" s="46" t="s">
        <v>123</v>
      </c>
      <c r="G97" s="43"/>
    </row>
    <row r="98" spans="1:7" ht="12.9" customHeight="1" x14ac:dyDescent="0.25">
      <c r="A98" s="1">
        <v>97</v>
      </c>
      <c r="B98" s="1" t="s">
        <v>8</v>
      </c>
      <c r="C98" s="16" t="str">
        <f>CONCATENATE(D98&amp;$I$2,"_",$H$2&amp;"-13")</f>
        <v>48-UWSIF-Glut 4-0_5-13</v>
      </c>
      <c r="D98" s="4" t="s">
        <v>117</v>
      </c>
      <c r="E98" s="5"/>
      <c r="F98" s="46" t="s">
        <v>123</v>
      </c>
      <c r="G98" s="46"/>
    </row>
    <row r="99" spans="1:7" ht="12.9" customHeight="1" x14ac:dyDescent="0.25">
      <c r="A99" s="1">
        <v>98</v>
      </c>
      <c r="B99" s="1" t="s">
        <v>9</v>
      </c>
      <c r="C99" s="16" t="s">
        <v>129</v>
      </c>
      <c r="D99" s="4" t="s">
        <v>115</v>
      </c>
      <c r="E99" s="5"/>
      <c r="F99" s="46" t="s">
        <v>126</v>
      </c>
      <c r="G99" s="46"/>
    </row>
    <row r="100" spans="1:7" ht="12.9" customHeight="1" x14ac:dyDescent="0.25">
      <c r="A100" s="1">
        <v>99</v>
      </c>
      <c r="B100" s="1" t="s">
        <v>10</v>
      </c>
      <c r="C100" s="16" t="s">
        <v>130</v>
      </c>
      <c r="D100" s="4" t="s">
        <v>115</v>
      </c>
      <c r="E100" s="5"/>
      <c r="F100" s="46" t="s">
        <v>126</v>
      </c>
      <c r="G100" s="46"/>
    </row>
  </sheetData>
  <mergeCells count="1">
    <mergeCell ref="I33:J42"/>
  </mergeCells>
  <dataValidations count="2">
    <dataValidation type="list" allowBlank="1" showInputMessage="1" showErrorMessage="1" sqref="D2:D10 D99:D100 D37:D40 D67:D70 D97" xr:uid="{19B76D0F-B988-4DE2-81EF-AFEF219E175B}">
      <formula1>$I$21:$I$30</formula1>
    </dataValidation>
    <dataValidation type="list" allowBlank="1" showInputMessage="1" showErrorMessage="1" sqref="F2:G100" xr:uid="{71BE514D-F7B9-4938-A34F-3A40C4DBCE90}">
      <formula1>$J$21:$J$26</formula1>
    </dataValidation>
  </dataValidations>
  <printOptions horizontalCentered="1" verticalCentered="1"/>
  <pageMargins left="0.75" right="0.75" top="1" bottom="1" header="0.5" footer="0.5"/>
  <pageSetup scale="96" orientation="portrait" r:id="rId1"/>
  <headerFooter alignWithMargins="0"/>
  <ignoredErrors>
    <ignoredError sqref="J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C16F7-55E7-4835-A3F8-FFB17D48C801}">
  <sheetPr>
    <pageSetUpPr fitToPage="1"/>
  </sheetPr>
  <dimension ref="A1:N100"/>
  <sheetViews>
    <sheetView zoomScaleNormal="100" workbookViewId="0">
      <pane ySplit="1" topLeftCell="A2" activePane="bottomLeft" state="frozen"/>
      <selection activeCell="I33" sqref="I33:J42"/>
      <selection pane="bottomLeft" activeCell="I33" sqref="I33:J42"/>
    </sheetView>
  </sheetViews>
  <sheetFormatPr defaultColWidth="9.109375" defaultRowHeight="12.9" customHeight="1" x14ac:dyDescent="0.25"/>
  <cols>
    <col min="1" max="1" width="4.44140625" style="2" customWidth="1"/>
    <col min="2" max="2" width="6.6640625" style="2" customWidth="1"/>
    <col min="3" max="3" width="21.5546875" style="12" customWidth="1"/>
    <col min="4" max="4" width="19.5546875" style="2" bestFit="1" customWidth="1"/>
    <col min="5" max="5" width="16.109375" style="2" customWidth="1"/>
    <col min="6" max="6" width="23.6640625" style="2" bestFit="1" customWidth="1"/>
    <col min="7" max="7" width="19.88671875" style="2" bestFit="1" customWidth="1"/>
    <col min="8" max="8" width="9.44140625" style="2" customWidth="1"/>
    <col min="9" max="9" width="20" style="2" customWidth="1"/>
    <col min="10" max="10" width="26.33203125" style="2" customWidth="1"/>
    <col min="11" max="11" width="25.88671875" style="2" customWidth="1"/>
    <col min="12" max="16384" width="9.109375" style="2"/>
  </cols>
  <sheetData>
    <row r="1" spans="1:10" ht="12.9" customHeight="1" x14ac:dyDescent="0.25">
      <c r="A1" s="7" t="s">
        <v>0</v>
      </c>
      <c r="B1" s="8" t="s">
        <v>1</v>
      </c>
      <c r="C1" s="9" t="s">
        <v>2</v>
      </c>
      <c r="D1" s="10" t="s">
        <v>3</v>
      </c>
      <c r="E1" s="8" t="s">
        <v>4</v>
      </c>
      <c r="F1" s="10" t="s">
        <v>119</v>
      </c>
      <c r="G1" s="17" t="s">
        <v>120</v>
      </c>
      <c r="H1" s="8" t="s">
        <v>5</v>
      </c>
      <c r="I1" s="8" t="s">
        <v>7</v>
      </c>
      <c r="J1" s="8" t="s">
        <v>6</v>
      </c>
    </row>
    <row r="2" spans="1:10" ht="12.9" customHeight="1" x14ac:dyDescent="0.25">
      <c r="A2" s="1">
        <v>1</v>
      </c>
      <c r="B2" s="1" t="s">
        <v>8</v>
      </c>
      <c r="C2" s="16" t="str">
        <f>CONCATENATE(D2&amp;I$2,"_",$H$2&amp;"-1")</f>
        <v>48-UWSIF-Glut-4-0_6-1</v>
      </c>
      <c r="D2" s="4" t="s">
        <v>118</v>
      </c>
      <c r="E2" s="5"/>
      <c r="F2" s="4" t="s">
        <v>121</v>
      </c>
      <c r="G2" s="4"/>
      <c r="H2" s="11">
        <v>6</v>
      </c>
      <c r="I2" s="19">
        <f>'Tray 1'!I2</f>
        <v>0</v>
      </c>
      <c r="J2" s="20">
        <f>'Tray 1'!J2</f>
        <v>0</v>
      </c>
    </row>
    <row r="3" spans="1:10" ht="12.9" customHeight="1" x14ac:dyDescent="0.25">
      <c r="A3" s="1">
        <v>2</v>
      </c>
      <c r="B3" s="1" t="s">
        <v>9</v>
      </c>
      <c r="C3" s="16" t="str">
        <f>CONCATENATE(D3&amp;I$2,"_",$H$2&amp;"-2")</f>
        <v>48-UWSIF-Glut-4-0_6-2</v>
      </c>
      <c r="D3" s="4" t="s">
        <v>118</v>
      </c>
      <c r="E3" s="5"/>
      <c r="F3" s="43" t="s">
        <v>125</v>
      </c>
      <c r="G3" s="4"/>
    </row>
    <row r="4" spans="1:10" ht="12.9" customHeight="1" x14ac:dyDescent="0.25">
      <c r="A4" s="1">
        <v>3</v>
      </c>
      <c r="B4" s="1" t="s">
        <v>10</v>
      </c>
      <c r="C4" s="16" t="str">
        <f>CONCATENATE(D4&amp;I$2,"_",$H$2&amp;"-3")</f>
        <v>48-UWSIF-Glut-4-0_6-3</v>
      </c>
      <c r="D4" s="4" t="s">
        <v>118</v>
      </c>
      <c r="E4" s="5"/>
      <c r="F4" s="43" t="s">
        <v>125</v>
      </c>
      <c r="G4" s="43"/>
      <c r="I4" s="13" t="s">
        <v>104</v>
      </c>
      <c r="J4" s="14"/>
    </row>
    <row r="5" spans="1:10" ht="12.9" customHeight="1" x14ac:dyDescent="0.25">
      <c r="A5" s="1">
        <v>4</v>
      </c>
      <c r="B5" s="1" t="s">
        <v>11</v>
      </c>
      <c r="C5" s="16" t="str">
        <f>CONCATENATE(D5&amp;I$2,"_",$H$2&amp;"-4")</f>
        <v>48-UWSIF-Glut-4-0_6-4</v>
      </c>
      <c r="D5" s="4" t="s">
        <v>118</v>
      </c>
      <c r="E5" s="5"/>
      <c r="F5" s="43" t="s">
        <v>125</v>
      </c>
      <c r="G5" s="43"/>
      <c r="I5" s="21" t="s">
        <v>122</v>
      </c>
      <c r="J5" s="22"/>
    </row>
    <row r="6" spans="1:10" ht="12.9" customHeight="1" x14ac:dyDescent="0.25">
      <c r="A6" s="1">
        <v>5</v>
      </c>
      <c r="B6" s="1" t="s">
        <v>12</v>
      </c>
      <c r="C6" s="16" t="str">
        <f>CONCATENATE(D6&amp;$I$2,"_",$H$2&amp;"-5")</f>
        <v>48-UWSIF-Glut-4-0_6-5</v>
      </c>
      <c r="D6" s="4" t="s">
        <v>118</v>
      </c>
      <c r="E6" s="5"/>
      <c r="F6" s="43" t="s">
        <v>125</v>
      </c>
      <c r="G6" s="43"/>
      <c r="I6" s="23" t="s">
        <v>116</v>
      </c>
      <c r="J6" s="24"/>
    </row>
    <row r="7" spans="1:10" ht="12.9" customHeight="1" x14ac:dyDescent="0.25">
      <c r="A7" s="1">
        <v>6</v>
      </c>
      <c r="B7" s="1" t="s">
        <v>13</v>
      </c>
      <c r="C7" s="16" t="str">
        <f>CONCATENATE(D7&amp;$I$2,"_",$H$2&amp;"-6")</f>
        <v>48-UWSIF-Glut-4-0_6-6</v>
      </c>
      <c r="D7" s="4" t="s">
        <v>118</v>
      </c>
      <c r="E7" s="5"/>
      <c r="F7" s="43" t="s">
        <v>125</v>
      </c>
      <c r="G7" s="43"/>
      <c r="I7" s="25" t="s">
        <v>105</v>
      </c>
      <c r="J7" s="26"/>
    </row>
    <row r="8" spans="1:10" ht="12.9" customHeight="1" x14ac:dyDescent="0.25">
      <c r="A8" s="1">
        <v>7</v>
      </c>
      <c r="B8" s="1" t="s">
        <v>14</v>
      </c>
      <c r="C8" s="16" t="str">
        <f>CONCATENATE(D8&amp;$I$2,"-",$H$2&amp;"-7")</f>
        <v>48-UWSIF-Glut-4-0-6-7</v>
      </c>
      <c r="D8" s="4" t="s">
        <v>118</v>
      </c>
      <c r="E8" s="5"/>
      <c r="F8" s="43" t="s">
        <v>125</v>
      </c>
      <c r="G8" s="43"/>
      <c r="I8" s="27" t="s">
        <v>106</v>
      </c>
      <c r="J8" s="28"/>
    </row>
    <row r="9" spans="1:10" ht="12.9" customHeight="1" x14ac:dyDescent="0.25">
      <c r="A9" s="1">
        <v>8</v>
      </c>
      <c r="B9" s="1" t="s">
        <v>15</v>
      </c>
      <c r="C9" s="16" t="str">
        <f>CONCATENATE(D9&amp;I$2,"_",$H$2&amp;"-1")</f>
        <v>47-UWSIF-Alfalfa2-0_6-1</v>
      </c>
      <c r="D9" s="4" t="s">
        <v>115</v>
      </c>
      <c r="E9" s="5"/>
      <c r="F9" s="43" t="s">
        <v>126</v>
      </c>
      <c r="G9" s="43"/>
      <c r="I9" s="29" t="s">
        <v>107</v>
      </c>
      <c r="J9" s="30"/>
    </row>
    <row r="10" spans="1:10" ht="12.9" customHeight="1" x14ac:dyDescent="0.25">
      <c r="A10" s="1">
        <v>9</v>
      </c>
      <c r="B10" s="1" t="s">
        <v>16</v>
      </c>
      <c r="C10" s="16" t="str">
        <f>CONCATENATE(D10&amp;I$2,"_",$H$2&amp;"-2")</f>
        <v>47-UWSIF-Alfalfa2-0_6-2</v>
      </c>
      <c r="D10" s="4" t="s">
        <v>115</v>
      </c>
      <c r="E10" s="5"/>
      <c r="F10" s="43" t="s">
        <v>126</v>
      </c>
      <c r="G10" s="43"/>
      <c r="I10" s="31"/>
      <c r="J10" s="32"/>
    </row>
    <row r="11" spans="1:10" ht="12.9" customHeight="1" x14ac:dyDescent="0.25">
      <c r="A11" s="1">
        <v>10</v>
      </c>
      <c r="B11" s="1" t="s">
        <v>17</v>
      </c>
      <c r="C11" s="6" t="str">
        <f>CONCATENATE($I$2,"_", $H$2, "-"&amp;((ROW()-10+390)))</f>
        <v>0_6-391</v>
      </c>
      <c r="D11" s="44"/>
      <c r="E11" s="44"/>
      <c r="F11" s="43" t="s">
        <v>127</v>
      </c>
      <c r="G11" s="43"/>
      <c r="I11" s="31"/>
      <c r="J11" s="32"/>
    </row>
    <row r="12" spans="1:10" ht="12.9" customHeight="1" x14ac:dyDescent="0.25">
      <c r="A12" s="1">
        <v>11</v>
      </c>
      <c r="B12" s="1" t="s">
        <v>18</v>
      </c>
      <c r="C12" s="6" t="str">
        <f>CONCATENATE($I$2,"_", $H$2, "-"&amp;((ROW()-10+390)))</f>
        <v>0_6-392</v>
      </c>
      <c r="D12" s="44"/>
      <c r="E12" s="44"/>
      <c r="F12" s="43" t="s">
        <v>127</v>
      </c>
      <c r="G12" s="43"/>
      <c r="I12" s="31"/>
      <c r="J12" s="32"/>
    </row>
    <row r="13" spans="1:10" ht="12.9" customHeight="1" x14ac:dyDescent="0.25">
      <c r="A13" s="1">
        <v>12</v>
      </c>
      <c r="B13" s="1" t="s">
        <v>19</v>
      </c>
      <c r="C13" s="6" t="str">
        <f>CONCATENATE($I$2,"_", $H$2, "-"&amp;((ROW()-10+390)))</f>
        <v>0_6-393</v>
      </c>
      <c r="D13" s="44"/>
      <c r="E13" s="44"/>
      <c r="F13" s="43" t="s">
        <v>127</v>
      </c>
      <c r="G13" s="43"/>
      <c r="I13" s="31"/>
      <c r="J13" s="32"/>
    </row>
    <row r="14" spans="1:10" ht="12.9" customHeight="1" x14ac:dyDescent="0.25">
      <c r="A14" s="1">
        <v>13</v>
      </c>
      <c r="B14" s="1" t="s">
        <v>20</v>
      </c>
      <c r="C14" s="6" t="str">
        <f>CONCATENATE($I$2,"_", $H$2, "-"&amp;((ROW()-10+390)))</f>
        <v>0_6-394</v>
      </c>
      <c r="D14" s="44"/>
      <c r="E14" s="44"/>
      <c r="F14" s="43" t="s">
        <v>127</v>
      </c>
      <c r="G14" s="43"/>
      <c r="I14" s="31"/>
      <c r="J14" s="32"/>
    </row>
    <row r="15" spans="1:10" ht="12.9" customHeight="1" x14ac:dyDescent="0.25">
      <c r="A15" s="1">
        <v>14</v>
      </c>
      <c r="B15" s="1" t="s">
        <v>21</v>
      </c>
      <c r="C15" s="6" t="str">
        <f>CONCATENATE($I$2,"_", $H$2, "-"&amp;((ROW()-10+390)))</f>
        <v>0_6-395</v>
      </c>
      <c r="D15" s="44"/>
      <c r="E15" s="44"/>
      <c r="F15" s="43" t="s">
        <v>127</v>
      </c>
      <c r="G15" s="43"/>
      <c r="I15" s="31"/>
      <c r="J15" s="32"/>
    </row>
    <row r="16" spans="1:10" ht="12.9" customHeight="1" x14ac:dyDescent="0.25">
      <c r="A16" s="1">
        <v>15</v>
      </c>
      <c r="B16" s="1" t="s">
        <v>22</v>
      </c>
      <c r="C16" s="6" t="str">
        <f>CONCATENATE($I$2,"_", $H$2, "-"&amp;((ROW()-10+390)))</f>
        <v>0_6-396</v>
      </c>
      <c r="D16" s="44"/>
      <c r="E16" s="44"/>
      <c r="F16" s="43" t="s">
        <v>127</v>
      </c>
      <c r="G16" s="43"/>
      <c r="I16" s="33"/>
      <c r="J16" s="34"/>
    </row>
    <row r="17" spans="1:14" ht="12.9" customHeight="1" x14ac:dyDescent="0.25">
      <c r="A17" s="1">
        <v>16</v>
      </c>
      <c r="B17" s="1" t="s">
        <v>23</v>
      </c>
      <c r="C17" s="6" t="str">
        <f>CONCATENATE($I$2,"_", $H$2, "-"&amp;((ROW()-10+390)))</f>
        <v>0_6-397</v>
      </c>
      <c r="D17" s="44"/>
      <c r="E17" s="44"/>
      <c r="F17" s="43" t="s">
        <v>127</v>
      </c>
      <c r="G17" s="43"/>
    </row>
    <row r="18" spans="1:14" ht="12.9" customHeight="1" x14ac:dyDescent="0.25">
      <c r="A18" s="1">
        <v>17</v>
      </c>
      <c r="B18" s="1" t="s">
        <v>24</v>
      </c>
      <c r="C18" s="6" t="str">
        <f>CONCATENATE($I$2,"_", $H$2, "-"&amp;((ROW()-10+390)))</f>
        <v>0_6-398</v>
      </c>
      <c r="D18" s="44"/>
      <c r="E18" s="44"/>
      <c r="F18" s="43" t="s">
        <v>127</v>
      </c>
      <c r="G18" s="43"/>
    </row>
    <row r="19" spans="1:14" ht="12.9" customHeight="1" thickBot="1" x14ac:dyDescent="0.3">
      <c r="A19" s="1">
        <v>18</v>
      </c>
      <c r="B19" s="1" t="s">
        <v>25</v>
      </c>
      <c r="C19" s="6" t="str">
        <f>CONCATENATE($I$2,"_", $H$2, "-"&amp;((ROW()-10+390)))</f>
        <v>0_6-399</v>
      </c>
      <c r="D19" s="44"/>
      <c r="E19" s="44"/>
      <c r="F19" s="43" t="s">
        <v>127</v>
      </c>
      <c r="G19" s="43"/>
    </row>
    <row r="20" spans="1:14" ht="12.9" customHeight="1" thickBot="1" x14ac:dyDescent="0.3">
      <c r="A20" s="1">
        <v>19</v>
      </c>
      <c r="B20" s="1" t="s">
        <v>26</v>
      </c>
      <c r="C20" s="6" t="str">
        <f>CONCATENATE($I$2,"_", $H$2, "-"&amp;((ROW()-10+390)))</f>
        <v>0_6-400</v>
      </c>
      <c r="D20" s="44"/>
      <c r="E20" s="44"/>
      <c r="F20" s="43" t="s">
        <v>127</v>
      </c>
      <c r="G20" s="43"/>
      <c r="I20" s="35" t="s">
        <v>108</v>
      </c>
      <c r="J20" s="36" t="s">
        <v>119</v>
      </c>
    </row>
    <row r="21" spans="1:14" ht="12.75" customHeight="1" x14ac:dyDescent="0.25">
      <c r="A21" s="1">
        <v>20</v>
      </c>
      <c r="B21" s="1" t="s">
        <v>27</v>
      </c>
      <c r="C21" s="6" t="str">
        <f>CONCATENATE($I$2,"_", $H$2, "-"&amp;((ROW()-10+390)))</f>
        <v>0_6-401</v>
      </c>
      <c r="D21" s="44"/>
      <c r="E21" s="44"/>
      <c r="F21" s="43" t="s">
        <v>127</v>
      </c>
      <c r="G21" s="43"/>
      <c r="I21" s="37" t="s">
        <v>109</v>
      </c>
      <c r="J21" s="38" t="s">
        <v>121</v>
      </c>
    </row>
    <row r="22" spans="1:14" ht="12.75" customHeight="1" x14ac:dyDescent="0.25">
      <c r="A22" s="1">
        <v>21</v>
      </c>
      <c r="B22" s="1" t="s">
        <v>28</v>
      </c>
      <c r="C22" s="6" t="str">
        <f>CONCATENATE($I$2,"_", $H$2, "-"&amp;((ROW()-10+390)))</f>
        <v>0_6-402</v>
      </c>
      <c r="D22" s="44"/>
      <c r="E22" s="44"/>
      <c r="F22" s="43" t="s">
        <v>127</v>
      </c>
      <c r="G22" s="43"/>
      <c r="I22" s="37" t="s">
        <v>110</v>
      </c>
      <c r="J22" s="39" t="s">
        <v>123</v>
      </c>
    </row>
    <row r="23" spans="1:14" ht="12.75" customHeight="1" x14ac:dyDescent="0.25">
      <c r="A23" s="1">
        <v>22</v>
      </c>
      <c r="B23" s="1" t="s">
        <v>29</v>
      </c>
      <c r="C23" s="6" t="str">
        <f>CONCATENATE($I$2,"_", $H$2, "-"&amp;((ROW()-10+390)))</f>
        <v>0_6-403</v>
      </c>
      <c r="D23" s="44"/>
      <c r="E23" s="44"/>
      <c r="F23" s="43" t="s">
        <v>127</v>
      </c>
      <c r="G23" s="43"/>
      <c r="I23" s="37" t="s">
        <v>115</v>
      </c>
      <c r="J23" s="39" t="s">
        <v>124</v>
      </c>
    </row>
    <row r="24" spans="1:14" ht="12.75" customHeight="1" x14ac:dyDescent="0.25">
      <c r="A24" s="1">
        <v>23</v>
      </c>
      <c r="B24" s="1" t="s">
        <v>30</v>
      </c>
      <c r="C24" s="6" t="str">
        <f>CONCATENATE($I$2,"_", $H$2, "-"&amp;((ROW()-10+390)))</f>
        <v>0_6-404</v>
      </c>
      <c r="D24" s="44"/>
      <c r="E24" s="44"/>
      <c r="F24" s="43" t="s">
        <v>127</v>
      </c>
      <c r="G24" s="43"/>
      <c r="I24" s="37" t="s">
        <v>111</v>
      </c>
      <c r="J24" s="39" t="s">
        <v>125</v>
      </c>
    </row>
    <row r="25" spans="1:14" ht="12.75" customHeight="1" x14ac:dyDescent="0.25">
      <c r="A25" s="1">
        <v>24</v>
      </c>
      <c r="B25" s="1" t="s">
        <v>31</v>
      </c>
      <c r="C25" s="6" t="str">
        <f>CONCATENATE($I$2,"_", $H$2, "-"&amp;((ROW()-10+390)))</f>
        <v>0_6-405</v>
      </c>
      <c r="D25" s="44"/>
      <c r="E25" s="44"/>
      <c r="F25" s="43" t="s">
        <v>127</v>
      </c>
      <c r="G25" s="43"/>
      <c r="I25" s="37" t="s">
        <v>112</v>
      </c>
      <c r="J25" s="39" t="s">
        <v>126</v>
      </c>
    </row>
    <row r="26" spans="1:14" ht="12.75" customHeight="1" thickBot="1" x14ac:dyDescent="0.3">
      <c r="A26" s="1">
        <v>25</v>
      </c>
      <c r="B26" s="1" t="s">
        <v>32</v>
      </c>
      <c r="C26" s="6" t="str">
        <f>CONCATENATE($I$2,"_", $H$2, "-"&amp;((ROW()-10+390)))</f>
        <v>0_6-406</v>
      </c>
      <c r="D26" s="44"/>
      <c r="E26" s="44"/>
      <c r="F26" s="43" t="s">
        <v>127</v>
      </c>
      <c r="G26" s="43"/>
      <c r="I26" s="40" t="s">
        <v>131</v>
      </c>
      <c r="J26" s="41" t="s">
        <v>127</v>
      </c>
    </row>
    <row r="27" spans="1:14" ht="12.75" customHeight="1" x14ac:dyDescent="0.25">
      <c r="A27" s="1">
        <v>26</v>
      </c>
      <c r="B27" s="1" t="s">
        <v>33</v>
      </c>
      <c r="C27" s="6" t="str">
        <f>CONCATENATE($I$2,"_", $H$2, "-"&amp;((ROW()-10+390)))</f>
        <v>0_6-407</v>
      </c>
      <c r="D27" s="44"/>
      <c r="E27" s="44"/>
      <c r="F27" s="43" t="s">
        <v>127</v>
      </c>
      <c r="G27" s="43"/>
      <c r="I27" s="40" t="s">
        <v>113</v>
      </c>
    </row>
    <row r="28" spans="1:14" ht="12.75" customHeight="1" x14ac:dyDescent="0.25">
      <c r="A28" s="1">
        <v>27</v>
      </c>
      <c r="B28" s="1" t="s">
        <v>34</v>
      </c>
      <c r="C28" s="6" t="str">
        <f>CONCATENATE($I$2,"_", $H$2, "-"&amp;((ROW()-10+390)))</f>
        <v>0_6-408</v>
      </c>
      <c r="D28" s="44"/>
      <c r="E28" s="44"/>
      <c r="F28" s="43" t="s">
        <v>127</v>
      </c>
      <c r="G28" s="43"/>
      <c r="I28" s="40" t="s">
        <v>114</v>
      </c>
    </row>
    <row r="29" spans="1:14" ht="12.75" customHeight="1" x14ac:dyDescent="0.25">
      <c r="A29" s="1">
        <v>28</v>
      </c>
      <c r="B29" s="1" t="s">
        <v>35</v>
      </c>
      <c r="C29" s="6" t="str">
        <f>CONCATENATE($I$2,"_", $H$2, "-"&amp;((ROW()-10+390)))</f>
        <v>0_6-409</v>
      </c>
      <c r="D29" s="44"/>
      <c r="E29" s="44"/>
      <c r="F29" s="43" t="s">
        <v>127</v>
      </c>
      <c r="G29" s="43"/>
      <c r="I29" s="37" t="s">
        <v>128</v>
      </c>
    </row>
    <row r="30" spans="1:14" ht="12.75" customHeight="1" thickBot="1" x14ac:dyDescent="0.3">
      <c r="A30" s="1">
        <v>29</v>
      </c>
      <c r="B30" s="1" t="s">
        <v>36</v>
      </c>
      <c r="C30" s="6" t="str">
        <f>CONCATENATE($I$2,"_", $H$2, "-"&amp;((ROW()-10+390)))</f>
        <v>0_6-410</v>
      </c>
      <c r="D30" s="44"/>
      <c r="E30" s="44"/>
      <c r="F30" s="43" t="s">
        <v>127</v>
      </c>
      <c r="G30" s="43"/>
      <c r="I30" s="42" t="s">
        <v>118</v>
      </c>
    </row>
    <row r="31" spans="1:14" ht="12.75" customHeight="1" x14ac:dyDescent="0.25">
      <c r="A31" s="1">
        <v>30</v>
      </c>
      <c r="B31" s="1" t="s">
        <v>37</v>
      </c>
      <c r="C31" s="6" t="str">
        <f>CONCATENATE($I$2,"_", $H$2, "-"&amp;((ROW()-10+390)))</f>
        <v>0_6-411</v>
      </c>
      <c r="D31" s="44"/>
      <c r="E31" s="44"/>
      <c r="F31" s="43" t="s">
        <v>127</v>
      </c>
      <c r="G31" s="43"/>
    </row>
    <row r="32" spans="1:14" ht="12.75" customHeight="1" thickBot="1" x14ac:dyDescent="0.3">
      <c r="A32" s="1">
        <v>31</v>
      </c>
      <c r="B32" s="1" t="s">
        <v>38</v>
      </c>
      <c r="C32" s="6" t="str">
        <f>CONCATENATE($I$2,"_", $H$2, "-"&amp;((ROW()-10+390)))</f>
        <v>0_6-412</v>
      </c>
      <c r="D32" s="44"/>
      <c r="E32" s="44"/>
      <c r="F32" s="43" t="s">
        <v>127</v>
      </c>
      <c r="G32" s="43"/>
      <c r="K32" s="3"/>
      <c r="L32" s="3"/>
      <c r="M32" s="3"/>
      <c r="N32" s="3"/>
    </row>
    <row r="33" spans="1:14" ht="12.75" customHeight="1" x14ac:dyDescent="0.25">
      <c r="A33" s="1">
        <v>32</v>
      </c>
      <c r="B33" s="1" t="s">
        <v>39</v>
      </c>
      <c r="C33" s="6" t="str">
        <f>CONCATENATE($I$2,"_", $H$2, "-"&amp;((ROW()-10+390)))</f>
        <v>0_6-413</v>
      </c>
      <c r="D33" s="44"/>
      <c r="E33" s="44"/>
      <c r="F33" s="43" t="s">
        <v>127</v>
      </c>
      <c r="G33" s="43"/>
      <c r="I33" s="50" t="s">
        <v>132</v>
      </c>
      <c r="J33" s="51"/>
      <c r="K33" s="3"/>
      <c r="L33" s="3"/>
      <c r="M33" s="3"/>
      <c r="N33" s="3"/>
    </row>
    <row r="34" spans="1:14" ht="12.75" customHeight="1" x14ac:dyDescent="0.25">
      <c r="A34" s="1">
        <v>33</v>
      </c>
      <c r="B34" s="1" t="s">
        <v>40</v>
      </c>
      <c r="C34" s="6" t="str">
        <f>CONCATENATE($I$2,"_", $H$2, "-"&amp;((ROW()-10+390)))</f>
        <v>0_6-414</v>
      </c>
      <c r="D34" s="44"/>
      <c r="E34" s="44"/>
      <c r="F34" s="43" t="s">
        <v>127</v>
      </c>
      <c r="G34" s="43"/>
      <c r="I34" s="52"/>
      <c r="J34" s="53"/>
      <c r="K34" s="3"/>
      <c r="L34" s="3"/>
      <c r="M34" s="3"/>
      <c r="N34" s="3"/>
    </row>
    <row r="35" spans="1:14" ht="12.9" customHeight="1" x14ac:dyDescent="0.25">
      <c r="A35" s="1">
        <v>34</v>
      </c>
      <c r="B35" s="1" t="s">
        <v>41</v>
      </c>
      <c r="C35" s="6" t="str">
        <f>CONCATENATE($I$2,"_", $H$2, "-"&amp;((ROW()-10+390)))</f>
        <v>0_6-415</v>
      </c>
      <c r="D35" s="44"/>
      <c r="E35" s="44"/>
      <c r="F35" s="43" t="s">
        <v>127</v>
      </c>
      <c r="G35" s="43"/>
      <c r="I35" s="52"/>
      <c r="J35" s="53"/>
    </row>
    <row r="36" spans="1:14" ht="12.9" customHeight="1" x14ac:dyDescent="0.25">
      <c r="A36" s="1">
        <v>35</v>
      </c>
      <c r="B36" s="1" t="s">
        <v>42</v>
      </c>
      <c r="C36" s="6" t="str">
        <f>CONCATENATE($I$2,"_", $H$2, "-"&amp;((ROW()-10+390)))</f>
        <v>0_6-416</v>
      </c>
      <c r="D36" s="44"/>
      <c r="E36" s="44"/>
      <c r="F36" s="43" t="s">
        <v>127</v>
      </c>
      <c r="G36" s="43"/>
      <c r="I36" s="52"/>
      <c r="J36" s="53"/>
    </row>
    <row r="37" spans="1:14" ht="12.9" customHeight="1" x14ac:dyDescent="0.25">
      <c r="A37" s="1">
        <v>36</v>
      </c>
      <c r="B37" s="1" t="s">
        <v>43</v>
      </c>
      <c r="C37" s="16" t="str">
        <f>CONCATENATE(D37&amp;$I$2,"_",$H$2&amp;"-8")</f>
        <v>48-UWSIF-Glut-4-0_6-8</v>
      </c>
      <c r="D37" s="4" t="s">
        <v>118</v>
      </c>
      <c r="E37" s="5"/>
      <c r="F37" s="46" t="s">
        <v>123</v>
      </c>
      <c r="G37" s="43"/>
      <c r="I37" s="52"/>
      <c r="J37" s="53"/>
    </row>
    <row r="38" spans="1:14" ht="12.9" customHeight="1" x14ac:dyDescent="0.25">
      <c r="A38" s="1">
        <v>37</v>
      </c>
      <c r="B38" s="1" t="s">
        <v>44</v>
      </c>
      <c r="C38" s="16" t="str">
        <f>CONCATENATE(D38&amp;$I$2,"_",$H$2&amp;"-9")</f>
        <v>48-UWSIF-Glut-4-0_6-9</v>
      </c>
      <c r="D38" s="4" t="s">
        <v>118</v>
      </c>
      <c r="E38" s="5"/>
      <c r="F38" s="46" t="s">
        <v>123</v>
      </c>
      <c r="G38" s="46"/>
      <c r="I38" s="52"/>
      <c r="J38" s="53"/>
    </row>
    <row r="39" spans="1:14" ht="12.9" customHeight="1" x14ac:dyDescent="0.25">
      <c r="A39" s="1">
        <v>38</v>
      </c>
      <c r="B39" s="1" t="s">
        <v>45</v>
      </c>
      <c r="C39" s="16" t="str">
        <f>CONCATENATE(D39&amp;I$2,"_",$H$2&amp;"-3")</f>
        <v>47-UWSIF-Alfalfa2-0_6-3</v>
      </c>
      <c r="D39" s="4" t="s">
        <v>115</v>
      </c>
      <c r="E39" s="5"/>
      <c r="F39" s="46" t="s">
        <v>126</v>
      </c>
      <c r="G39" s="46"/>
      <c r="I39" s="52"/>
      <c r="J39" s="53"/>
    </row>
    <row r="40" spans="1:14" ht="12.9" customHeight="1" x14ac:dyDescent="0.25">
      <c r="A40" s="1">
        <v>39</v>
      </c>
      <c r="B40" s="1" t="s">
        <v>46</v>
      </c>
      <c r="C40" s="16" t="str">
        <f>CONCATENATE(D40&amp;I$2,"_",$H$2&amp;"-4")</f>
        <v>47-UWSIF-Alfalfa2-0_6-4</v>
      </c>
      <c r="D40" s="4" t="s">
        <v>115</v>
      </c>
      <c r="E40" s="5"/>
      <c r="F40" s="46" t="s">
        <v>126</v>
      </c>
      <c r="G40" s="46"/>
      <c r="I40" s="52"/>
      <c r="J40" s="53"/>
    </row>
    <row r="41" spans="1:14" ht="12.9" customHeight="1" x14ac:dyDescent="0.25">
      <c r="A41" s="1">
        <v>40</v>
      </c>
      <c r="B41" s="1" t="s">
        <v>47</v>
      </c>
      <c r="C41" s="6" t="str">
        <f>CONCATENATE($I$2,"_", $H$2, "-"&amp;((ROW()-14+390)))</f>
        <v>0_6-417</v>
      </c>
      <c r="D41" s="44"/>
      <c r="E41" s="44"/>
      <c r="F41" s="43" t="s">
        <v>127</v>
      </c>
      <c r="G41" s="46"/>
      <c r="I41" s="52"/>
      <c r="J41" s="53"/>
    </row>
    <row r="42" spans="1:14" ht="12.9" customHeight="1" x14ac:dyDescent="0.25">
      <c r="A42" s="1">
        <v>41</v>
      </c>
      <c r="B42" s="1" t="s">
        <v>48</v>
      </c>
      <c r="C42" s="6" t="str">
        <f>CONCATENATE($I$2,"_", $H$2, "-"&amp;((ROW()-14+390)))</f>
        <v>0_6-418</v>
      </c>
      <c r="D42" s="44"/>
      <c r="E42" s="44"/>
      <c r="F42" s="43" t="s">
        <v>127</v>
      </c>
      <c r="G42" s="43"/>
      <c r="I42" s="52"/>
      <c r="J42" s="53"/>
    </row>
    <row r="43" spans="1:14" ht="12.9" customHeight="1" thickBot="1" x14ac:dyDescent="0.3">
      <c r="A43" s="1">
        <v>42</v>
      </c>
      <c r="B43" s="1" t="s">
        <v>49</v>
      </c>
      <c r="C43" s="6" t="str">
        <f>CONCATENATE($I$2,"_", $H$2, "-"&amp;((ROW()-14+390)))</f>
        <v>0_6-419</v>
      </c>
      <c r="D43" s="44"/>
      <c r="E43" s="44"/>
      <c r="F43" s="43" t="s">
        <v>127</v>
      </c>
      <c r="G43" s="43"/>
      <c r="I43" s="48"/>
      <c r="J43" s="49"/>
    </row>
    <row r="44" spans="1:14" ht="12.9" customHeight="1" x14ac:dyDescent="0.25">
      <c r="A44" s="1">
        <v>43</v>
      </c>
      <c r="B44" s="1" t="s">
        <v>50</v>
      </c>
      <c r="C44" s="6" t="str">
        <f>CONCATENATE($I$2,"_", $H$2, "-"&amp;((ROW()-14+390)))</f>
        <v>0_6-420</v>
      </c>
      <c r="D44" s="44"/>
      <c r="E44" s="44"/>
      <c r="F44" s="43" t="s">
        <v>127</v>
      </c>
      <c r="G44" s="43"/>
    </row>
    <row r="45" spans="1:14" ht="12.9" customHeight="1" x14ac:dyDescent="0.25">
      <c r="A45" s="1">
        <v>44</v>
      </c>
      <c r="B45" s="1" t="s">
        <v>51</v>
      </c>
      <c r="C45" s="6" t="str">
        <f>CONCATENATE($I$2,"_", $H$2, "-"&amp;((ROW()-14+390)))</f>
        <v>0_6-421</v>
      </c>
      <c r="D45" s="44"/>
      <c r="E45" s="44"/>
      <c r="F45" s="43" t="s">
        <v>127</v>
      </c>
      <c r="G45" s="43"/>
    </row>
    <row r="46" spans="1:14" ht="12.9" customHeight="1" x14ac:dyDescent="0.25">
      <c r="A46" s="1">
        <v>45</v>
      </c>
      <c r="B46" s="1" t="s">
        <v>52</v>
      </c>
      <c r="C46" s="6" t="str">
        <f>CONCATENATE($I$2,"_", $H$2, "-"&amp;((ROW()-14+390)))</f>
        <v>0_6-422</v>
      </c>
      <c r="D46" s="44"/>
      <c r="E46" s="44"/>
      <c r="F46" s="43" t="s">
        <v>127</v>
      </c>
      <c r="G46" s="43"/>
    </row>
    <row r="47" spans="1:14" ht="12.9" customHeight="1" x14ac:dyDescent="0.25">
      <c r="A47" s="1">
        <v>46</v>
      </c>
      <c r="B47" s="1" t="s">
        <v>53</v>
      </c>
      <c r="C47" s="6" t="str">
        <f>CONCATENATE($I$2,"_", $H$2, "-"&amp;((ROW()-14+390)))</f>
        <v>0_6-423</v>
      </c>
      <c r="D47" s="44"/>
      <c r="E47" s="44"/>
      <c r="F47" s="43" t="s">
        <v>127</v>
      </c>
      <c r="G47" s="43"/>
    </row>
    <row r="48" spans="1:14" ht="12.9" customHeight="1" x14ac:dyDescent="0.25">
      <c r="A48" s="1">
        <v>47</v>
      </c>
      <c r="B48" s="1" t="s">
        <v>54</v>
      </c>
      <c r="C48" s="6" t="str">
        <f>CONCATENATE($I$2,"_", $H$2, "-"&amp;((ROW()-14+390)))</f>
        <v>0_6-424</v>
      </c>
      <c r="D48" s="44"/>
      <c r="E48" s="44"/>
      <c r="F48" s="43" t="s">
        <v>127</v>
      </c>
      <c r="G48" s="43"/>
    </row>
    <row r="49" spans="1:7" ht="12.9" customHeight="1" x14ac:dyDescent="0.25">
      <c r="A49" s="1">
        <v>48</v>
      </c>
      <c r="B49" s="1" t="s">
        <v>55</v>
      </c>
      <c r="C49" s="6" t="str">
        <f>CONCATENATE($I$2,"_", $H$2, "-"&amp;((ROW()-14+390)))</f>
        <v>0_6-425</v>
      </c>
      <c r="D49" s="44"/>
      <c r="E49" s="44"/>
      <c r="F49" s="43" t="s">
        <v>127</v>
      </c>
      <c r="G49" s="43"/>
    </row>
    <row r="50" spans="1:7" ht="12.9" customHeight="1" x14ac:dyDescent="0.25">
      <c r="A50" s="1">
        <v>49</v>
      </c>
      <c r="B50" s="1" t="s">
        <v>56</v>
      </c>
      <c r="C50" s="6" t="str">
        <f>CONCATENATE($I$2,"_", $H$2, "-"&amp;((ROW()-14+390)))</f>
        <v>0_6-426</v>
      </c>
      <c r="D50" s="44"/>
      <c r="E50" s="44"/>
      <c r="F50" s="43" t="s">
        <v>127</v>
      </c>
      <c r="G50" s="43"/>
    </row>
    <row r="51" spans="1:7" ht="12.9" customHeight="1" x14ac:dyDescent="0.25">
      <c r="A51" s="1">
        <v>50</v>
      </c>
      <c r="B51" s="1" t="s">
        <v>57</v>
      </c>
      <c r="C51" s="6" t="str">
        <f>CONCATENATE($I$2,"_", $H$2, "-"&amp;((ROW()-14+390)))</f>
        <v>0_6-427</v>
      </c>
      <c r="D51" s="44"/>
      <c r="E51" s="44"/>
      <c r="F51" s="43" t="s">
        <v>127</v>
      </c>
      <c r="G51" s="43"/>
    </row>
    <row r="52" spans="1:7" ht="12.9" customHeight="1" x14ac:dyDescent="0.25">
      <c r="A52" s="1">
        <v>51</v>
      </c>
      <c r="B52" s="1" t="s">
        <v>58</v>
      </c>
      <c r="C52" s="6" t="str">
        <f>CONCATENATE($I$2,"_", $H$2, "-"&amp;((ROW()-14+390)))</f>
        <v>0_6-428</v>
      </c>
      <c r="D52" s="44"/>
      <c r="E52" s="44"/>
      <c r="F52" s="43" t="s">
        <v>127</v>
      </c>
      <c r="G52" s="43"/>
    </row>
    <row r="53" spans="1:7" ht="12.9" customHeight="1" x14ac:dyDescent="0.25">
      <c r="A53" s="1">
        <v>52</v>
      </c>
      <c r="B53" s="1" t="s">
        <v>59</v>
      </c>
      <c r="C53" s="6" t="str">
        <f>CONCATENATE($I$2,"_", $H$2, "-"&amp;((ROW()-14+390)))</f>
        <v>0_6-429</v>
      </c>
      <c r="D53" s="44"/>
      <c r="E53" s="44"/>
      <c r="F53" s="43" t="s">
        <v>127</v>
      </c>
      <c r="G53" s="43"/>
    </row>
    <row r="54" spans="1:7" ht="12.9" customHeight="1" x14ac:dyDescent="0.25">
      <c r="A54" s="1">
        <v>53</v>
      </c>
      <c r="B54" s="1" t="s">
        <v>60</v>
      </c>
      <c r="C54" s="6" t="str">
        <f>CONCATENATE($I$2,"_", $H$2, "-"&amp;((ROW()-14+390)))</f>
        <v>0_6-430</v>
      </c>
      <c r="D54" s="44"/>
      <c r="E54" s="44"/>
      <c r="F54" s="43" t="s">
        <v>127</v>
      </c>
      <c r="G54" s="43"/>
    </row>
    <row r="55" spans="1:7" ht="12.9" customHeight="1" x14ac:dyDescent="0.25">
      <c r="A55" s="1">
        <v>54</v>
      </c>
      <c r="B55" s="1" t="s">
        <v>61</v>
      </c>
      <c r="C55" s="6" t="str">
        <f>CONCATENATE($I$2,"_", $H$2, "-"&amp;((ROW()-14+390)))</f>
        <v>0_6-431</v>
      </c>
      <c r="D55" s="44"/>
      <c r="E55" s="44"/>
      <c r="F55" s="43" t="s">
        <v>127</v>
      </c>
      <c r="G55" s="43"/>
    </row>
    <row r="56" spans="1:7" ht="12.9" customHeight="1" x14ac:dyDescent="0.25">
      <c r="A56" s="1">
        <v>55</v>
      </c>
      <c r="B56" s="1" t="s">
        <v>62</v>
      </c>
      <c r="C56" s="6" t="str">
        <f>CONCATENATE($I$2,"_", $H$2, "-"&amp;((ROW()-14+390)))</f>
        <v>0_6-432</v>
      </c>
      <c r="D56" s="44"/>
      <c r="E56" s="44"/>
      <c r="F56" s="43" t="s">
        <v>127</v>
      </c>
      <c r="G56" s="43"/>
    </row>
    <row r="57" spans="1:7" ht="12.9" customHeight="1" x14ac:dyDescent="0.25">
      <c r="A57" s="1">
        <v>56</v>
      </c>
      <c r="B57" s="1" t="s">
        <v>63</v>
      </c>
      <c r="C57" s="6" t="str">
        <f>CONCATENATE($I$2,"_", $H$2, "-"&amp;((ROW()-14+390)))</f>
        <v>0_6-433</v>
      </c>
      <c r="D57" s="44"/>
      <c r="E57" s="44"/>
      <c r="F57" s="43" t="s">
        <v>127</v>
      </c>
      <c r="G57" s="43"/>
    </row>
    <row r="58" spans="1:7" ht="12.9" customHeight="1" x14ac:dyDescent="0.25">
      <c r="A58" s="1">
        <v>57</v>
      </c>
      <c r="B58" s="1" t="s">
        <v>64</v>
      </c>
      <c r="C58" s="6" t="str">
        <f>CONCATENATE($I$2,"_", $H$2, "-"&amp;((ROW()-14+390)))</f>
        <v>0_6-434</v>
      </c>
      <c r="D58" s="44"/>
      <c r="E58" s="44"/>
      <c r="F58" s="43" t="s">
        <v>127</v>
      </c>
      <c r="G58" s="43"/>
    </row>
    <row r="59" spans="1:7" ht="12.9" customHeight="1" x14ac:dyDescent="0.25">
      <c r="A59" s="1">
        <v>58</v>
      </c>
      <c r="B59" s="1" t="s">
        <v>65</v>
      </c>
      <c r="C59" s="6" t="str">
        <f>CONCATENATE($I$2,"_", $H$2, "-"&amp;((ROW()-14+390)))</f>
        <v>0_6-435</v>
      </c>
      <c r="D59" s="44"/>
      <c r="E59" s="44"/>
      <c r="F59" s="43" t="s">
        <v>127</v>
      </c>
      <c r="G59" s="43"/>
    </row>
    <row r="60" spans="1:7" ht="12.9" customHeight="1" x14ac:dyDescent="0.25">
      <c r="A60" s="1">
        <v>59</v>
      </c>
      <c r="B60" s="1" t="s">
        <v>66</v>
      </c>
      <c r="C60" s="6" t="str">
        <f>CONCATENATE($I$2,"_", $H$2, "-"&amp;((ROW()-14+390)))</f>
        <v>0_6-436</v>
      </c>
      <c r="D60" s="44"/>
      <c r="E60" s="44"/>
      <c r="F60" s="43" t="s">
        <v>127</v>
      </c>
      <c r="G60" s="43"/>
    </row>
    <row r="61" spans="1:7" ht="12.9" customHeight="1" x14ac:dyDescent="0.25">
      <c r="A61" s="1">
        <v>60</v>
      </c>
      <c r="B61" s="1" t="s">
        <v>67</v>
      </c>
      <c r="C61" s="6" t="str">
        <f>CONCATENATE($I$2,"_", $H$2, "-"&amp;((ROW()-14+390)))</f>
        <v>0_6-437</v>
      </c>
      <c r="D61" s="44"/>
      <c r="E61" s="44"/>
      <c r="F61" s="43" t="s">
        <v>127</v>
      </c>
      <c r="G61" s="43"/>
    </row>
    <row r="62" spans="1:7" ht="12.9" customHeight="1" x14ac:dyDescent="0.25">
      <c r="A62" s="1">
        <v>61</v>
      </c>
      <c r="B62" s="1" t="s">
        <v>68</v>
      </c>
      <c r="C62" s="6" t="str">
        <f>CONCATENATE($I$2,"_", $H$2, "-"&amp;((ROW()-14+390)))</f>
        <v>0_6-438</v>
      </c>
      <c r="D62" s="44"/>
      <c r="E62" s="44"/>
      <c r="F62" s="43" t="s">
        <v>127</v>
      </c>
      <c r="G62" s="43"/>
    </row>
    <row r="63" spans="1:7" ht="12.9" customHeight="1" x14ac:dyDescent="0.25">
      <c r="A63" s="1">
        <v>62</v>
      </c>
      <c r="B63" s="1" t="s">
        <v>69</v>
      </c>
      <c r="C63" s="6" t="str">
        <f>CONCATENATE($I$2,"_", $H$2, "-"&amp;((ROW()-14+390)))</f>
        <v>0_6-439</v>
      </c>
      <c r="D63" s="44"/>
      <c r="E63" s="44"/>
      <c r="F63" s="43" t="s">
        <v>127</v>
      </c>
      <c r="G63" s="43"/>
    </row>
    <row r="64" spans="1:7" ht="12.9" customHeight="1" x14ac:dyDescent="0.25">
      <c r="A64" s="1">
        <v>63</v>
      </c>
      <c r="B64" s="1" t="s">
        <v>70</v>
      </c>
      <c r="C64" s="6" t="str">
        <f>CONCATENATE($I$2,"_", $H$2, "-"&amp;((ROW()-14+390)))</f>
        <v>0_6-440</v>
      </c>
      <c r="D64" s="44"/>
      <c r="E64" s="44"/>
      <c r="F64" s="43" t="s">
        <v>127</v>
      </c>
      <c r="G64" s="43"/>
    </row>
    <row r="65" spans="1:7" ht="12.9" customHeight="1" x14ac:dyDescent="0.25">
      <c r="A65" s="1">
        <v>64</v>
      </c>
      <c r="B65" s="1" t="s">
        <v>71</v>
      </c>
      <c r="C65" s="6" t="str">
        <f>CONCATENATE($I$2,"_", $H$2, "-"&amp;((ROW()-14+390)))</f>
        <v>0_6-441</v>
      </c>
      <c r="D65" s="44"/>
      <c r="E65" s="44"/>
      <c r="F65" s="43" t="s">
        <v>127</v>
      </c>
      <c r="G65" s="43"/>
    </row>
    <row r="66" spans="1:7" ht="12.9" customHeight="1" x14ac:dyDescent="0.25">
      <c r="A66" s="1">
        <v>65</v>
      </c>
      <c r="B66" s="1" t="s">
        <v>72</v>
      </c>
      <c r="C66" s="6" t="str">
        <f>CONCATENATE($I$2,"_", $H$2, "-"&amp;((ROW()-14+390)))</f>
        <v>0_6-442</v>
      </c>
      <c r="D66" s="44"/>
      <c r="E66" s="44"/>
      <c r="F66" s="43" t="s">
        <v>127</v>
      </c>
      <c r="G66" s="43"/>
    </row>
    <row r="67" spans="1:7" ht="12.9" customHeight="1" x14ac:dyDescent="0.25">
      <c r="A67" s="1">
        <v>66</v>
      </c>
      <c r="B67" s="1" t="s">
        <v>73</v>
      </c>
      <c r="C67" s="16" t="str">
        <f>CONCATENATE(D67&amp;$I$2,"_",$H$2&amp;"-10")</f>
        <v>48-UWSIF-Glut-4-0_6-10</v>
      </c>
      <c r="D67" s="4" t="s">
        <v>118</v>
      </c>
      <c r="E67" s="5"/>
      <c r="F67" s="46" t="s">
        <v>123</v>
      </c>
      <c r="G67" s="43"/>
    </row>
    <row r="68" spans="1:7" ht="12.9" customHeight="1" x14ac:dyDescent="0.25">
      <c r="A68" s="1">
        <v>67</v>
      </c>
      <c r="B68" s="1" t="s">
        <v>74</v>
      </c>
      <c r="C68" s="16" t="str">
        <f>CONCATENATE(D68&amp;$I$2,"_",$H$2&amp;"-11")</f>
        <v>48-UWSIF-Glut-4-0_6-11</v>
      </c>
      <c r="D68" s="4" t="s">
        <v>118</v>
      </c>
      <c r="E68" s="5"/>
      <c r="F68" s="46" t="s">
        <v>123</v>
      </c>
      <c r="G68" s="46"/>
    </row>
    <row r="69" spans="1:7" ht="12.9" customHeight="1" x14ac:dyDescent="0.25">
      <c r="A69" s="1">
        <v>68</v>
      </c>
      <c r="B69" s="1" t="s">
        <v>75</v>
      </c>
      <c r="C69" s="16" t="str">
        <f>CONCATENATE(D69&amp;$I$2,"_",$H$2&amp;"-5")</f>
        <v>47-UWSIF-Alfalfa2-0_6-5</v>
      </c>
      <c r="D69" s="4" t="s">
        <v>115</v>
      </c>
      <c r="E69" s="5"/>
      <c r="F69" s="46" t="s">
        <v>126</v>
      </c>
      <c r="G69" s="46"/>
    </row>
    <row r="70" spans="1:7" ht="12.9" customHeight="1" x14ac:dyDescent="0.25">
      <c r="A70" s="1">
        <v>69</v>
      </c>
      <c r="B70" s="1" t="s">
        <v>76</v>
      </c>
      <c r="C70" s="16" t="str">
        <f>CONCATENATE(D70&amp;$I$2,"_",$H$2&amp;"-6")</f>
        <v>47-UWSIF-Alfalfa2-0_6-6</v>
      </c>
      <c r="D70" s="4" t="s">
        <v>115</v>
      </c>
      <c r="E70" s="5"/>
      <c r="F70" s="46" t="s">
        <v>126</v>
      </c>
      <c r="G70" s="46"/>
    </row>
    <row r="71" spans="1:7" ht="12.9" customHeight="1" x14ac:dyDescent="0.25">
      <c r="A71" s="1">
        <v>70</v>
      </c>
      <c r="B71" s="1" t="s">
        <v>77</v>
      </c>
      <c r="C71" s="6" t="str">
        <f>CONCATENATE($I$2,"_", $H$2, "-"&amp;((ROW()-18+390)))</f>
        <v>0_6-443</v>
      </c>
      <c r="D71" s="44"/>
      <c r="E71" s="44"/>
      <c r="F71" s="43" t="s">
        <v>127</v>
      </c>
      <c r="G71" s="46"/>
    </row>
    <row r="72" spans="1:7" ht="12.9" customHeight="1" x14ac:dyDescent="0.25">
      <c r="A72" s="1">
        <v>71</v>
      </c>
      <c r="B72" s="1" t="s">
        <v>78</v>
      </c>
      <c r="C72" s="6" t="str">
        <f>CONCATENATE($I$2,"_", $H$2, "-"&amp;((ROW()-18+390)))</f>
        <v>0_6-444</v>
      </c>
      <c r="D72" s="44"/>
      <c r="E72" s="44"/>
      <c r="F72" s="43" t="s">
        <v>127</v>
      </c>
      <c r="G72" s="43"/>
    </row>
    <row r="73" spans="1:7" ht="12.9" customHeight="1" x14ac:dyDescent="0.25">
      <c r="A73" s="1">
        <v>72</v>
      </c>
      <c r="B73" s="1" t="s">
        <v>79</v>
      </c>
      <c r="C73" s="6" t="str">
        <f>CONCATENATE($I$2,"_", $H$2, "-"&amp;((ROW()-18+390)))</f>
        <v>0_6-445</v>
      </c>
      <c r="D73" s="44"/>
      <c r="E73" s="44"/>
      <c r="F73" s="43" t="s">
        <v>127</v>
      </c>
      <c r="G73" s="43"/>
    </row>
    <row r="74" spans="1:7" ht="12.9" customHeight="1" x14ac:dyDescent="0.25">
      <c r="A74" s="1">
        <v>73</v>
      </c>
      <c r="B74" s="1" t="s">
        <v>80</v>
      </c>
      <c r="C74" s="6" t="str">
        <f>CONCATENATE($I$2,"_", $H$2, "-"&amp;((ROW()-18+390)))</f>
        <v>0_6-446</v>
      </c>
      <c r="D74" s="44"/>
      <c r="E74" s="44"/>
      <c r="F74" s="43" t="s">
        <v>127</v>
      </c>
      <c r="G74" s="43"/>
    </row>
    <row r="75" spans="1:7" ht="12.9" customHeight="1" x14ac:dyDescent="0.25">
      <c r="A75" s="1">
        <v>74</v>
      </c>
      <c r="B75" s="1" t="s">
        <v>81</v>
      </c>
      <c r="C75" s="6" t="str">
        <f>CONCATENATE($I$2,"_", $H$2, "-"&amp;((ROW()-18+390)))</f>
        <v>0_6-447</v>
      </c>
      <c r="D75" s="44"/>
      <c r="E75" s="44"/>
      <c r="F75" s="43" t="s">
        <v>127</v>
      </c>
      <c r="G75" s="43"/>
    </row>
    <row r="76" spans="1:7" ht="12.9" customHeight="1" x14ac:dyDescent="0.25">
      <c r="A76" s="1">
        <v>75</v>
      </c>
      <c r="B76" s="1" t="s">
        <v>82</v>
      </c>
      <c r="C76" s="6" t="str">
        <f>CONCATENATE($I$2,"_", $H$2, "-"&amp;((ROW()-18+390)))</f>
        <v>0_6-448</v>
      </c>
      <c r="D76" s="44"/>
      <c r="E76" s="44"/>
      <c r="F76" s="43" t="s">
        <v>127</v>
      </c>
      <c r="G76" s="43"/>
    </row>
    <row r="77" spans="1:7" ht="12.9" customHeight="1" x14ac:dyDescent="0.25">
      <c r="A77" s="1">
        <v>76</v>
      </c>
      <c r="B77" s="1" t="s">
        <v>83</v>
      </c>
      <c r="C77" s="6" t="str">
        <f>CONCATENATE($I$2,"_", $H$2, "-"&amp;((ROW()-18+390)))</f>
        <v>0_6-449</v>
      </c>
      <c r="D77" s="44"/>
      <c r="E77" s="44"/>
      <c r="F77" s="43" t="s">
        <v>127</v>
      </c>
      <c r="G77" s="43"/>
    </row>
    <row r="78" spans="1:7" ht="12.9" customHeight="1" x14ac:dyDescent="0.25">
      <c r="A78" s="1">
        <v>77</v>
      </c>
      <c r="B78" s="1" t="s">
        <v>84</v>
      </c>
      <c r="C78" s="6" t="str">
        <f>CONCATENATE($I$2,"_", $H$2, "-"&amp;((ROW()-18+390)))</f>
        <v>0_6-450</v>
      </c>
      <c r="D78" s="44"/>
      <c r="E78" s="44"/>
      <c r="F78" s="43" t="s">
        <v>127</v>
      </c>
      <c r="G78" s="43"/>
    </row>
    <row r="79" spans="1:7" ht="12.9" customHeight="1" x14ac:dyDescent="0.25">
      <c r="A79" s="1">
        <v>78</v>
      </c>
      <c r="B79" s="1" t="s">
        <v>85</v>
      </c>
      <c r="C79" s="6" t="str">
        <f>CONCATENATE($I$2,"_", $H$2, "-"&amp;((ROW()-18+390)))</f>
        <v>0_6-451</v>
      </c>
      <c r="D79" s="44"/>
      <c r="E79" s="44"/>
      <c r="F79" s="43" t="s">
        <v>127</v>
      </c>
      <c r="G79" s="43"/>
    </row>
    <row r="80" spans="1:7" ht="12.9" customHeight="1" x14ac:dyDescent="0.25">
      <c r="A80" s="1">
        <v>79</v>
      </c>
      <c r="B80" s="1" t="s">
        <v>86</v>
      </c>
      <c r="C80" s="6" t="str">
        <f>CONCATENATE($I$2,"_", $H$2, "-"&amp;((ROW()-18+390)))</f>
        <v>0_6-452</v>
      </c>
      <c r="D80" s="44"/>
      <c r="E80" s="44"/>
      <c r="F80" s="43" t="s">
        <v>127</v>
      </c>
      <c r="G80" s="43"/>
    </row>
    <row r="81" spans="1:7" ht="12.9" customHeight="1" x14ac:dyDescent="0.25">
      <c r="A81" s="1">
        <v>80</v>
      </c>
      <c r="B81" s="1" t="s">
        <v>87</v>
      </c>
      <c r="C81" s="6" t="str">
        <f>CONCATENATE($I$2,"_", $H$2, "-"&amp;((ROW()-18+390)))</f>
        <v>0_6-453</v>
      </c>
      <c r="D81" s="44"/>
      <c r="E81" s="44"/>
      <c r="F81" s="43" t="s">
        <v>127</v>
      </c>
      <c r="G81" s="43"/>
    </row>
    <row r="82" spans="1:7" ht="12.9" customHeight="1" x14ac:dyDescent="0.25">
      <c r="A82" s="1">
        <v>81</v>
      </c>
      <c r="B82" s="1" t="s">
        <v>88</v>
      </c>
      <c r="C82" s="6" t="str">
        <f>CONCATENATE($I$2,"_", $H$2, "-"&amp;((ROW()-18+390)))</f>
        <v>0_6-454</v>
      </c>
      <c r="D82" s="44"/>
      <c r="E82" s="44"/>
      <c r="F82" s="43" t="s">
        <v>127</v>
      </c>
      <c r="G82" s="43"/>
    </row>
    <row r="83" spans="1:7" ht="12.9" customHeight="1" x14ac:dyDescent="0.25">
      <c r="A83" s="1">
        <v>82</v>
      </c>
      <c r="B83" s="1" t="s">
        <v>89</v>
      </c>
      <c r="C83" s="6" t="str">
        <f>CONCATENATE($I$2,"_", $H$2, "-"&amp;((ROW()-18+390)))</f>
        <v>0_6-455</v>
      </c>
      <c r="D83" s="44"/>
      <c r="E83" s="44"/>
      <c r="F83" s="43" t="s">
        <v>127</v>
      </c>
      <c r="G83" s="43"/>
    </row>
    <row r="84" spans="1:7" ht="12.9" customHeight="1" x14ac:dyDescent="0.25">
      <c r="A84" s="1">
        <v>83</v>
      </c>
      <c r="B84" s="1" t="s">
        <v>90</v>
      </c>
      <c r="C84" s="6" t="str">
        <f>CONCATENATE($I$2,"_", $H$2, "-"&amp;((ROW()-18+390)))</f>
        <v>0_6-456</v>
      </c>
      <c r="D84" s="44"/>
      <c r="E84" s="44"/>
      <c r="F84" s="43" t="s">
        <v>127</v>
      </c>
      <c r="G84" s="43"/>
    </row>
    <row r="85" spans="1:7" ht="12.9" customHeight="1" x14ac:dyDescent="0.25">
      <c r="A85" s="1">
        <v>84</v>
      </c>
      <c r="B85" s="1" t="s">
        <v>91</v>
      </c>
      <c r="C85" s="6" t="str">
        <f>CONCATENATE($I$2,"_", $H$2, "-"&amp;((ROW()-18+390)))</f>
        <v>0_6-457</v>
      </c>
      <c r="D85" s="44"/>
      <c r="E85" s="44"/>
      <c r="F85" s="43" t="s">
        <v>127</v>
      </c>
      <c r="G85" s="43"/>
    </row>
    <row r="86" spans="1:7" ht="12.9" customHeight="1" x14ac:dyDescent="0.25">
      <c r="A86" s="1">
        <v>85</v>
      </c>
      <c r="B86" s="1" t="s">
        <v>92</v>
      </c>
      <c r="C86" s="6" t="str">
        <f>CONCATENATE($I$2,"_", $H$2, "-"&amp;((ROW()-18+390)))</f>
        <v>0_6-458</v>
      </c>
      <c r="D86" s="44"/>
      <c r="E86" s="44"/>
      <c r="F86" s="43" t="s">
        <v>127</v>
      </c>
      <c r="G86" s="43"/>
    </row>
    <row r="87" spans="1:7" ht="12.9" customHeight="1" x14ac:dyDescent="0.25">
      <c r="A87" s="1">
        <v>86</v>
      </c>
      <c r="B87" s="1" t="s">
        <v>93</v>
      </c>
      <c r="C87" s="6" t="str">
        <f>CONCATENATE($I$2,"_", $H$2, "-"&amp;((ROW()-18+390)))</f>
        <v>0_6-459</v>
      </c>
      <c r="D87" s="44"/>
      <c r="E87" s="44"/>
      <c r="F87" s="43" t="s">
        <v>127</v>
      </c>
      <c r="G87" s="43"/>
    </row>
    <row r="88" spans="1:7" ht="12.9" customHeight="1" x14ac:dyDescent="0.25">
      <c r="A88" s="1">
        <v>87</v>
      </c>
      <c r="B88" s="1" t="s">
        <v>94</v>
      </c>
      <c r="C88" s="6" t="str">
        <f>CONCATENATE($I$2,"_", $H$2, "-"&amp;((ROW()-18+390)))</f>
        <v>0_6-460</v>
      </c>
      <c r="D88" s="44"/>
      <c r="E88" s="44"/>
      <c r="F88" s="43" t="s">
        <v>127</v>
      </c>
      <c r="G88" s="43"/>
    </row>
    <row r="89" spans="1:7" ht="12.9" customHeight="1" x14ac:dyDescent="0.25">
      <c r="A89" s="1">
        <v>88</v>
      </c>
      <c r="B89" s="1" t="s">
        <v>95</v>
      </c>
      <c r="C89" s="6" t="str">
        <f>CONCATENATE($I$2,"_", $H$2, "-"&amp;((ROW()-18+390)))</f>
        <v>0_6-461</v>
      </c>
      <c r="D89" s="44"/>
      <c r="E89" s="44"/>
      <c r="F89" s="43" t="s">
        <v>127</v>
      </c>
      <c r="G89" s="43"/>
    </row>
    <row r="90" spans="1:7" ht="12.9" customHeight="1" x14ac:dyDescent="0.25">
      <c r="A90" s="1">
        <v>89</v>
      </c>
      <c r="B90" s="1" t="s">
        <v>96</v>
      </c>
      <c r="C90" s="6" t="str">
        <f>CONCATENATE($I$2,"_", $H$2, "-"&amp;((ROW()-18+390)))</f>
        <v>0_6-462</v>
      </c>
      <c r="D90" s="44"/>
      <c r="E90" s="44"/>
      <c r="F90" s="43" t="s">
        <v>127</v>
      </c>
      <c r="G90" s="43"/>
    </row>
    <row r="91" spans="1:7" ht="12.9" customHeight="1" x14ac:dyDescent="0.25">
      <c r="A91" s="1">
        <v>90</v>
      </c>
      <c r="B91" s="1" t="s">
        <v>97</v>
      </c>
      <c r="C91" s="6" t="str">
        <f>CONCATENATE($I$2,"_", $H$2, "-"&amp;((ROW()-18+390)))</f>
        <v>0_6-463</v>
      </c>
      <c r="D91" s="44"/>
      <c r="E91" s="44"/>
      <c r="F91" s="43" t="s">
        <v>127</v>
      </c>
      <c r="G91" s="43"/>
    </row>
    <row r="92" spans="1:7" ht="12.9" customHeight="1" x14ac:dyDescent="0.25">
      <c r="A92" s="1">
        <v>91</v>
      </c>
      <c r="B92" s="1" t="s">
        <v>98</v>
      </c>
      <c r="C92" s="6" t="str">
        <f>CONCATENATE($I$2,"_", $H$2, "-"&amp;((ROW()-18+390)))</f>
        <v>0_6-464</v>
      </c>
      <c r="D92" s="44"/>
      <c r="E92" s="44"/>
      <c r="F92" s="43" t="s">
        <v>127</v>
      </c>
      <c r="G92" s="43"/>
    </row>
    <row r="93" spans="1:7" ht="12.9" customHeight="1" x14ac:dyDescent="0.25">
      <c r="A93" s="1">
        <v>92</v>
      </c>
      <c r="B93" s="1" t="s">
        <v>99</v>
      </c>
      <c r="C93" s="6" t="str">
        <f>CONCATENATE($I$2,"_", $H$2, "-"&amp;((ROW()-18+390)))</f>
        <v>0_6-465</v>
      </c>
      <c r="D93" s="44"/>
      <c r="E93" s="44"/>
      <c r="F93" s="43" t="s">
        <v>127</v>
      </c>
      <c r="G93" s="43"/>
    </row>
    <row r="94" spans="1:7" ht="12.9" customHeight="1" x14ac:dyDescent="0.25">
      <c r="A94" s="1">
        <v>93</v>
      </c>
      <c r="B94" s="1" t="s">
        <v>100</v>
      </c>
      <c r="C94" s="6" t="str">
        <f>CONCATENATE($I$2,"_", $H$2, "-"&amp;((ROW()-18+390)))</f>
        <v>0_6-466</v>
      </c>
      <c r="D94" s="44"/>
      <c r="E94" s="44"/>
      <c r="F94" s="43" t="s">
        <v>127</v>
      </c>
      <c r="G94" s="43"/>
    </row>
    <row r="95" spans="1:7" ht="12.9" customHeight="1" x14ac:dyDescent="0.25">
      <c r="A95" s="1">
        <v>94</v>
      </c>
      <c r="B95" s="1" t="s">
        <v>101</v>
      </c>
      <c r="C95" s="6" t="str">
        <f>CONCATENATE($I$2,"_", $H$2, "-"&amp;((ROW()-18+390)))</f>
        <v>0_6-467</v>
      </c>
      <c r="D95" s="44"/>
      <c r="E95" s="44"/>
      <c r="F95" s="43" t="s">
        <v>127</v>
      </c>
      <c r="G95" s="43"/>
    </row>
    <row r="96" spans="1:7" ht="12.9" customHeight="1" x14ac:dyDescent="0.25">
      <c r="A96" s="1">
        <v>95</v>
      </c>
      <c r="B96" s="1" t="s">
        <v>102</v>
      </c>
      <c r="C96" s="6" t="str">
        <f>CONCATENATE($I$2,"_", $H$2, "-"&amp;((ROW()-18+390)))</f>
        <v>0_6-468</v>
      </c>
      <c r="D96" s="44"/>
      <c r="E96" s="44"/>
      <c r="F96" s="43" t="s">
        <v>127</v>
      </c>
      <c r="G96" s="43"/>
    </row>
    <row r="97" spans="1:7" ht="12.9" customHeight="1" x14ac:dyDescent="0.25">
      <c r="A97" s="1">
        <v>96</v>
      </c>
      <c r="B97" s="1" t="s">
        <v>103</v>
      </c>
      <c r="C97" s="16" t="str">
        <f>CONCATENATE(D97&amp;$I$2,"_",$H$2&amp;"-12")</f>
        <v>48-UWSIF-Glut-4-0_6-12</v>
      </c>
      <c r="D97" s="4" t="s">
        <v>118</v>
      </c>
      <c r="E97" s="5"/>
      <c r="F97" s="46" t="s">
        <v>123</v>
      </c>
      <c r="G97" s="43"/>
    </row>
    <row r="98" spans="1:7" ht="12.9" customHeight="1" x14ac:dyDescent="0.25">
      <c r="A98" s="1">
        <v>97</v>
      </c>
      <c r="B98" s="1" t="s">
        <v>8</v>
      </c>
      <c r="C98" s="16" t="str">
        <f>CONCATENATE(D98&amp;$I$2,"_",$H$2&amp;"-13")</f>
        <v>48-UWSIF-Glut 4-0_6-13</v>
      </c>
      <c r="D98" s="4" t="s">
        <v>117</v>
      </c>
      <c r="E98" s="5"/>
      <c r="F98" s="46" t="s">
        <v>123</v>
      </c>
      <c r="G98" s="46"/>
    </row>
    <row r="99" spans="1:7" ht="12.9" customHeight="1" x14ac:dyDescent="0.25">
      <c r="A99" s="1">
        <v>98</v>
      </c>
      <c r="B99" s="1" t="s">
        <v>9</v>
      </c>
      <c r="C99" s="16" t="s">
        <v>129</v>
      </c>
      <c r="D99" s="4" t="s">
        <v>115</v>
      </c>
      <c r="E99" s="5"/>
      <c r="F99" s="46" t="s">
        <v>126</v>
      </c>
      <c r="G99" s="46"/>
    </row>
    <row r="100" spans="1:7" ht="12.9" customHeight="1" x14ac:dyDescent="0.25">
      <c r="A100" s="1">
        <v>99</v>
      </c>
      <c r="B100" s="1" t="s">
        <v>10</v>
      </c>
      <c r="C100" s="16" t="s">
        <v>130</v>
      </c>
      <c r="D100" s="4" t="s">
        <v>115</v>
      </c>
      <c r="E100" s="5"/>
      <c r="F100" s="46" t="s">
        <v>126</v>
      </c>
      <c r="G100" s="46"/>
    </row>
  </sheetData>
  <mergeCells count="1">
    <mergeCell ref="I33:J42"/>
  </mergeCells>
  <dataValidations count="2">
    <dataValidation type="list" allowBlank="1" showInputMessage="1" showErrorMessage="1" sqref="F2:G100" xr:uid="{224025C4-F640-45B6-8598-DFA5AC041C84}">
      <formula1>$J$21:$J$26</formula1>
    </dataValidation>
    <dataValidation type="list" allowBlank="1" showInputMessage="1" showErrorMessage="1" sqref="D2:D10 D99:D100 D37:D40 D67:D70 D97" xr:uid="{0789FC1D-FF16-4276-BCA5-D0A4056DB4AE}">
      <formula1>$I$21:$I$30</formula1>
    </dataValidation>
  </dataValidations>
  <printOptions horizontalCentered="1" verticalCentered="1"/>
  <pageMargins left="0.75" right="0.75" top="1" bottom="1" header="0.5" footer="0.5"/>
  <pageSetup scale="96" orientation="portrait" r:id="rId1"/>
  <headerFooter alignWithMargins="0"/>
  <ignoredErrors>
    <ignoredError sqref="J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1F4B-2506-47BC-ABC2-D1DB5DDE3834}">
  <sheetPr>
    <pageSetUpPr fitToPage="1"/>
  </sheetPr>
  <dimension ref="A1:N100"/>
  <sheetViews>
    <sheetView zoomScaleNormal="100" workbookViewId="0">
      <pane ySplit="1" topLeftCell="A2" activePane="bottomLeft" state="frozen"/>
      <selection activeCell="I33" sqref="I33:J42"/>
      <selection pane="bottomLeft" activeCell="I33" sqref="I33:J42"/>
    </sheetView>
  </sheetViews>
  <sheetFormatPr defaultColWidth="9.109375" defaultRowHeight="12.9" customHeight="1" x14ac:dyDescent="0.25"/>
  <cols>
    <col min="1" max="1" width="4.44140625" style="2" customWidth="1"/>
    <col min="2" max="2" width="6.6640625" style="2" customWidth="1"/>
    <col min="3" max="3" width="21.5546875" style="12" customWidth="1"/>
    <col min="4" max="4" width="19.5546875" style="2" bestFit="1" customWidth="1"/>
    <col min="5" max="5" width="16.109375" style="2" customWidth="1"/>
    <col min="6" max="6" width="23.6640625" style="2" bestFit="1" customWidth="1"/>
    <col min="7" max="7" width="19.88671875" style="2" bestFit="1" customWidth="1"/>
    <col min="8" max="8" width="9.44140625" style="2" customWidth="1"/>
    <col min="9" max="9" width="20" style="2" customWidth="1"/>
    <col min="10" max="10" width="26.33203125" style="2" customWidth="1"/>
    <col min="11" max="11" width="25.88671875" style="2" customWidth="1"/>
    <col min="12" max="16384" width="9.109375" style="2"/>
  </cols>
  <sheetData>
    <row r="1" spans="1:10" ht="12.9" customHeight="1" x14ac:dyDescent="0.25">
      <c r="A1" s="7" t="s">
        <v>0</v>
      </c>
      <c r="B1" s="8" t="s">
        <v>1</v>
      </c>
      <c r="C1" s="9" t="s">
        <v>2</v>
      </c>
      <c r="D1" s="10" t="s">
        <v>3</v>
      </c>
      <c r="E1" s="8" t="s">
        <v>4</v>
      </c>
      <c r="F1" s="10" t="s">
        <v>119</v>
      </c>
      <c r="G1" s="17" t="s">
        <v>120</v>
      </c>
      <c r="H1" s="8" t="s">
        <v>5</v>
      </c>
      <c r="I1" s="8" t="s">
        <v>7</v>
      </c>
      <c r="J1" s="8" t="s">
        <v>6</v>
      </c>
    </row>
    <row r="2" spans="1:10" ht="12.9" customHeight="1" x14ac:dyDescent="0.25">
      <c r="A2" s="1">
        <v>1</v>
      </c>
      <c r="B2" s="1" t="s">
        <v>8</v>
      </c>
      <c r="C2" s="16" t="str">
        <f>CONCATENATE(D2&amp;I$2,"_",$H$2&amp;"-1")</f>
        <v>48-UWSIF-Glut-4-0_7-1</v>
      </c>
      <c r="D2" s="4" t="s">
        <v>118</v>
      </c>
      <c r="E2" s="5"/>
      <c r="F2" s="4" t="s">
        <v>121</v>
      </c>
      <c r="G2" s="4"/>
      <c r="H2" s="11">
        <v>7</v>
      </c>
      <c r="I2" s="19">
        <f>'Tray 1'!I2</f>
        <v>0</v>
      </c>
      <c r="J2" s="20">
        <f>'Tray 1'!J2</f>
        <v>0</v>
      </c>
    </row>
    <row r="3" spans="1:10" ht="12.9" customHeight="1" x14ac:dyDescent="0.25">
      <c r="A3" s="1">
        <v>2</v>
      </c>
      <c r="B3" s="1" t="s">
        <v>9</v>
      </c>
      <c r="C3" s="16" t="str">
        <f>CONCATENATE(D3&amp;I$2,"_",$H$2&amp;"-2")</f>
        <v>48-UWSIF-Glut-4-0_7-2</v>
      </c>
      <c r="D3" s="4" t="s">
        <v>118</v>
      </c>
      <c r="E3" s="5"/>
      <c r="F3" s="43" t="s">
        <v>125</v>
      </c>
      <c r="G3" s="4"/>
    </row>
    <row r="4" spans="1:10" ht="12.9" customHeight="1" x14ac:dyDescent="0.25">
      <c r="A4" s="1">
        <v>3</v>
      </c>
      <c r="B4" s="1" t="s">
        <v>10</v>
      </c>
      <c r="C4" s="16" t="str">
        <f>CONCATENATE(D4&amp;I$2,"_",$H$2&amp;"-3")</f>
        <v>48-UWSIF-Glut-4-0_7-3</v>
      </c>
      <c r="D4" s="4" t="s">
        <v>118</v>
      </c>
      <c r="E4" s="5"/>
      <c r="F4" s="43" t="s">
        <v>125</v>
      </c>
      <c r="G4" s="43"/>
      <c r="I4" s="13" t="s">
        <v>104</v>
      </c>
      <c r="J4" s="14"/>
    </row>
    <row r="5" spans="1:10" ht="12.9" customHeight="1" x14ac:dyDescent="0.25">
      <c r="A5" s="1">
        <v>4</v>
      </c>
      <c r="B5" s="1" t="s">
        <v>11</v>
      </c>
      <c r="C5" s="16" t="str">
        <f>CONCATENATE(D5&amp;I$2,"_",$H$2&amp;"-4")</f>
        <v>48-UWSIF-Glut-4-0_7-4</v>
      </c>
      <c r="D5" s="4" t="s">
        <v>118</v>
      </c>
      <c r="E5" s="5"/>
      <c r="F5" s="43" t="s">
        <v>125</v>
      </c>
      <c r="G5" s="43"/>
      <c r="I5" s="21" t="s">
        <v>122</v>
      </c>
      <c r="J5" s="22"/>
    </row>
    <row r="6" spans="1:10" ht="12.9" customHeight="1" x14ac:dyDescent="0.25">
      <c r="A6" s="1">
        <v>5</v>
      </c>
      <c r="B6" s="1" t="s">
        <v>12</v>
      </c>
      <c r="C6" s="16" t="str">
        <f>CONCATENATE(D6&amp;$I$2,"_",$H$2&amp;"-5")</f>
        <v>48-UWSIF-Glut-4-0_7-5</v>
      </c>
      <c r="D6" s="4" t="s">
        <v>118</v>
      </c>
      <c r="E6" s="5"/>
      <c r="F6" s="43" t="s">
        <v>125</v>
      </c>
      <c r="G6" s="43"/>
      <c r="I6" s="23" t="s">
        <v>116</v>
      </c>
      <c r="J6" s="24"/>
    </row>
    <row r="7" spans="1:10" ht="12.9" customHeight="1" x14ac:dyDescent="0.25">
      <c r="A7" s="1">
        <v>6</v>
      </c>
      <c r="B7" s="1" t="s">
        <v>13</v>
      </c>
      <c r="C7" s="16" t="str">
        <f>CONCATENATE(D7&amp;$I$2,"_",$H$2&amp;"-6")</f>
        <v>48-UWSIF-Glut-4-0_7-6</v>
      </c>
      <c r="D7" s="4" t="s">
        <v>118</v>
      </c>
      <c r="E7" s="5"/>
      <c r="F7" s="43" t="s">
        <v>125</v>
      </c>
      <c r="G7" s="43"/>
      <c r="I7" s="25" t="s">
        <v>105</v>
      </c>
      <c r="J7" s="26"/>
    </row>
    <row r="8" spans="1:10" ht="12.9" customHeight="1" x14ac:dyDescent="0.25">
      <c r="A8" s="1">
        <v>7</v>
      </c>
      <c r="B8" s="1" t="s">
        <v>14</v>
      </c>
      <c r="C8" s="16" t="str">
        <f>CONCATENATE(D8&amp;$I$2,"-",$H$2&amp;"-7")</f>
        <v>48-UWSIF-Glut-4-0-7-7</v>
      </c>
      <c r="D8" s="4" t="s">
        <v>118</v>
      </c>
      <c r="E8" s="5"/>
      <c r="F8" s="43" t="s">
        <v>125</v>
      </c>
      <c r="G8" s="43"/>
      <c r="I8" s="27" t="s">
        <v>106</v>
      </c>
      <c r="J8" s="28"/>
    </row>
    <row r="9" spans="1:10" ht="12.9" customHeight="1" x14ac:dyDescent="0.25">
      <c r="A9" s="1">
        <v>8</v>
      </c>
      <c r="B9" s="1" t="s">
        <v>15</v>
      </c>
      <c r="C9" s="16" t="str">
        <f>CONCATENATE(D9&amp;I$2,"_",$H$2&amp;"-1")</f>
        <v>47-UWSIF-Alfalfa2-0_7-1</v>
      </c>
      <c r="D9" s="4" t="s">
        <v>115</v>
      </c>
      <c r="E9" s="5"/>
      <c r="F9" s="43" t="s">
        <v>126</v>
      </c>
      <c r="G9" s="43"/>
      <c r="I9" s="29" t="s">
        <v>107</v>
      </c>
      <c r="J9" s="30"/>
    </row>
    <row r="10" spans="1:10" ht="12.9" customHeight="1" x14ac:dyDescent="0.25">
      <c r="A10" s="1">
        <v>9</v>
      </c>
      <c r="B10" s="1" t="s">
        <v>16</v>
      </c>
      <c r="C10" s="16" t="str">
        <f>CONCATENATE(D10&amp;I$2,"_",$H$2&amp;"-2")</f>
        <v>47-UWSIF-Alfalfa2-0_7-2</v>
      </c>
      <c r="D10" s="4" t="s">
        <v>115</v>
      </c>
      <c r="E10" s="5"/>
      <c r="F10" s="43" t="s">
        <v>126</v>
      </c>
      <c r="G10" s="43"/>
      <c r="I10" s="31"/>
      <c r="J10" s="32"/>
    </row>
    <row r="11" spans="1:10" ht="12.9" customHeight="1" x14ac:dyDescent="0.25">
      <c r="A11" s="1">
        <v>10</v>
      </c>
      <c r="B11" s="1" t="s">
        <v>17</v>
      </c>
      <c r="C11" s="6" t="str">
        <f>CONCATENATE($I$2,"_", $H$2, "-"&amp;((ROW()-10+468)))</f>
        <v>0_7-469</v>
      </c>
      <c r="D11" s="44"/>
      <c r="E11" s="44"/>
      <c r="F11" s="43" t="s">
        <v>127</v>
      </c>
      <c r="G11" s="43"/>
      <c r="I11" s="31"/>
      <c r="J11" s="32"/>
    </row>
    <row r="12" spans="1:10" ht="12.9" customHeight="1" x14ac:dyDescent="0.25">
      <c r="A12" s="1">
        <v>11</v>
      </c>
      <c r="B12" s="1" t="s">
        <v>18</v>
      </c>
      <c r="C12" s="6" t="str">
        <f>CONCATENATE($I$2,"_", $H$2, "-"&amp;((ROW()-10+468)))</f>
        <v>0_7-470</v>
      </c>
      <c r="D12" s="44"/>
      <c r="E12" s="44"/>
      <c r="F12" s="43" t="s">
        <v>127</v>
      </c>
      <c r="G12" s="43"/>
      <c r="I12" s="31"/>
      <c r="J12" s="32"/>
    </row>
    <row r="13" spans="1:10" ht="12.9" customHeight="1" x14ac:dyDescent="0.25">
      <c r="A13" s="1">
        <v>12</v>
      </c>
      <c r="B13" s="1" t="s">
        <v>19</v>
      </c>
      <c r="C13" s="6" t="str">
        <f>CONCATENATE($I$2,"_", $H$2, "-"&amp;((ROW()-10+468)))</f>
        <v>0_7-471</v>
      </c>
      <c r="D13" s="44"/>
      <c r="E13" s="44"/>
      <c r="F13" s="43" t="s">
        <v>127</v>
      </c>
      <c r="G13" s="43"/>
      <c r="I13" s="31"/>
      <c r="J13" s="32"/>
    </row>
    <row r="14" spans="1:10" ht="12.9" customHeight="1" x14ac:dyDescent="0.25">
      <c r="A14" s="1">
        <v>13</v>
      </c>
      <c r="B14" s="1" t="s">
        <v>20</v>
      </c>
      <c r="C14" s="6" t="str">
        <f>CONCATENATE($I$2,"_", $H$2, "-"&amp;((ROW()-10+468)))</f>
        <v>0_7-472</v>
      </c>
      <c r="D14" s="44"/>
      <c r="E14" s="44"/>
      <c r="F14" s="43" t="s">
        <v>127</v>
      </c>
      <c r="G14" s="43"/>
      <c r="I14" s="31"/>
      <c r="J14" s="32"/>
    </row>
    <row r="15" spans="1:10" ht="12.9" customHeight="1" x14ac:dyDescent="0.25">
      <c r="A15" s="1">
        <v>14</v>
      </c>
      <c r="B15" s="1" t="s">
        <v>21</v>
      </c>
      <c r="C15" s="6" t="str">
        <f>CONCATENATE($I$2,"_", $H$2, "-"&amp;((ROW()-10+468)))</f>
        <v>0_7-473</v>
      </c>
      <c r="D15" s="44"/>
      <c r="E15" s="44"/>
      <c r="F15" s="43" t="s">
        <v>127</v>
      </c>
      <c r="G15" s="43"/>
      <c r="I15" s="31"/>
      <c r="J15" s="32"/>
    </row>
    <row r="16" spans="1:10" ht="12.9" customHeight="1" x14ac:dyDescent="0.25">
      <c r="A16" s="1">
        <v>15</v>
      </c>
      <c r="B16" s="1" t="s">
        <v>22</v>
      </c>
      <c r="C16" s="6" t="str">
        <f>CONCATENATE($I$2,"_", $H$2, "-"&amp;((ROW()-10+468)))</f>
        <v>0_7-474</v>
      </c>
      <c r="D16" s="44"/>
      <c r="E16" s="44"/>
      <c r="F16" s="43" t="s">
        <v>127</v>
      </c>
      <c r="G16" s="43"/>
      <c r="I16" s="33"/>
      <c r="J16" s="34"/>
    </row>
    <row r="17" spans="1:14" ht="12.9" customHeight="1" x14ac:dyDescent="0.25">
      <c r="A17" s="1">
        <v>16</v>
      </c>
      <c r="B17" s="1" t="s">
        <v>23</v>
      </c>
      <c r="C17" s="6" t="str">
        <f>CONCATENATE($I$2,"_", $H$2, "-"&amp;((ROW()-10+468)))</f>
        <v>0_7-475</v>
      </c>
      <c r="D17" s="44"/>
      <c r="E17" s="44"/>
      <c r="F17" s="43" t="s">
        <v>127</v>
      </c>
      <c r="G17" s="43"/>
    </row>
    <row r="18" spans="1:14" ht="12.9" customHeight="1" x14ac:dyDescent="0.25">
      <c r="A18" s="1">
        <v>17</v>
      </c>
      <c r="B18" s="1" t="s">
        <v>24</v>
      </c>
      <c r="C18" s="6" t="str">
        <f>CONCATENATE($I$2,"_", $H$2, "-"&amp;((ROW()-10+468)))</f>
        <v>0_7-476</v>
      </c>
      <c r="D18" s="44"/>
      <c r="E18" s="44"/>
      <c r="F18" s="43" t="s">
        <v>127</v>
      </c>
      <c r="G18" s="43"/>
    </row>
    <row r="19" spans="1:14" ht="12.9" customHeight="1" thickBot="1" x14ac:dyDescent="0.3">
      <c r="A19" s="1">
        <v>18</v>
      </c>
      <c r="B19" s="1" t="s">
        <v>25</v>
      </c>
      <c r="C19" s="6" t="str">
        <f>CONCATENATE($I$2,"_", $H$2, "-"&amp;((ROW()-10+468)))</f>
        <v>0_7-477</v>
      </c>
      <c r="D19" s="44"/>
      <c r="E19" s="44"/>
      <c r="F19" s="43" t="s">
        <v>127</v>
      </c>
      <c r="G19" s="43"/>
    </row>
    <row r="20" spans="1:14" ht="12.9" customHeight="1" thickBot="1" x14ac:dyDescent="0.3">
      <c r="A20" s="1">
        <v>19</v>
      </c>
      <c r="B20" s="1" t="s">
        <v>26</v>
      </c>
      <c r="C20" s="6" t="str">
        <f>CONCATENATE($I$2,"_", $H$2, "-"&amp;((ROW()-10+468)))</f>
        <v>0_7-478</v>
      </c>
      <c r="D20" s="44"/>
      <c r="E20" s="44"/>
      <c r="F20" s="43" t="s">
        <v>127</v>
      </c>
      <c r="G20" s="43"/>
      <c r="I20" s="35" t="s">
        <v>108</v>
      </c>
      <c r="J20" s="36" t="s">
        <v>119</v>
      </c>
    </row>
    <row r="21" spans="1:14" ht="12.75" customHeight="1" x14ac:dyDescent="0.25">
      <c r="A21" s="1">
        <v>20</v>
      </c>
      <c r="B21" s="1" t="s">
        <v>27</v>
      </c>
      <c r="C21" s="6" t="str">
        <f>CONCATENATE($I$2,"_", $H$2, "-"&amp;((ROW()-10+468)))</f>
        <v>0_7-479</v>
      </c>
      <c r="D21" s="44"/>
      <c r="E21" s="44"/>
      <c r="F21" s="43" t="s">
        <v>127</v>
      </c>
      <c r="G21" s="43"/>
      <c r="I21" s="37" t="s">
        <v>109</v>
      </c>
      <c r="J21" s="38" t="s">
        <v>121</v>
      </c>
    </row>
    <row r="22" spans="1:14" ht="12.75" customHeight="1" x14ac:dyDescent="0.25">
      <c r="A22" s="1">
        <v>21</v>
      </c>
      <c r="B22" s="1" t="s">
        <v>28</v>
      </c>
      <c r="C22" s="6" t="str">
        <f>CONCATENATE($I$2,"_", $H$2, "-"&amp;((ROW()-10+468)))</f>
        <v>0_7-480</v>
      </c>
      <c r="D22" s="44"/>
      <c r="E22" s="44"/>
      <c r="F22" s="43" t="s">
        <v>127</v>
      </c>
      <c r="G22" s="43"/>
      <c r="I22" s="37" t="s">
        <v>110</v>
      </c>
      <c r="J22" s="39" t="s">
        <v>123</v>
      </c>
    </row>
    <row r="23" spans="1:14" ht="12.75" customHeight="1" x14ac:dyDescent="0.25">
      <c r="A23" s="1">
        <v>22</v>
      </c>
      <c r="B23" s="1" t="s">
        <v>29</v>
      </c>
      <c r="C23" s="6" t="str">
        <f>CONCATENATE($I$2,"_", $H$2, "-"&amp;((ROW()-10+468)))</f>
        <v>0_7-481</v>
      </c>
      <c r="D23" s="44"/>
      <c r="E23" s="44"/>
      <c r="F23" s="43" t="s">
        <v>127</v>
      </c>
      <c r="G23" s="43"/>
      <c r="I23" s="37" t="s">
        <v>115</v>
      </c>
      <c r="J23" s="39" t="s">
        <v>124</v>
      </c>
    </row>
    <row r="24" spans="1:14" ht="12.75" customHeight="1" x14ac:dyDescent="0.25">
      <c r="A24" s="1">
        <v>23</v>
      </c>
      <c r="B24" s="1" t="s">
        <v>30</v>
      </c>
      <c r="C24" s="6" t="str">
        <f>CONCATENATE($I$2,"_", $H$2, "-"&amp;((ROW()-10+468)))</f>
        <v>0_7-482</v>
      </c>
      <c r="D24" s="44"/>
      <c r="E24" s="44"/>
      <c r="F24" s="43" t="s">
        <v>127</v>
      </c>
      <c r="G24" s="43"/>
      <c r="I24" s="37" t="s">
        <v>111</v>
      </c>
      <c r="J24" s="39" t="s">
        <v>125</v>
      </c>
    </row>
    <row r="25" spans="1:14" ht="12.75" customHeight="1" x14ac:dyDescent="0.25">
      <c r="A25" s="1">
        <v>24</v>
      </c>
      <c r="B25" s="1" t="s">
        <v>31</v>
      </c>
      <c r="C25" s="6" t="str">
        <f>CONCATENATE($I$2,"_", $H$2, "-"&amp;((ROW()-10+468)))</f>
        <v>0_7-483</v>
      </c>
      <c r="D25" s="44"/>
      <c r="E25" s="44"/>
      <c r="F25" s="43" t="s">
        <v>127</v>
      </c>
      <c r="G25" s="43"/>
      <c r="I25" s="37" t="s">
        <v>112</v>
      </c>
      <c r="J25" s="39" t="s">
        <v>126</v>
      </c>
    </row>
    <row r="26" spans="1:14" ht="12.75" customHeight="1" thickBot="1" x14ac:dyDescent="0.3">
      <c r="A26" s="1">
        <v>25</v>
      </c>
      <c r="B26" s="1" t="s">
        <v>32</v>
      </c>
      <c r="C26" s="6" t="str">
        <f>CONCATENATE($I$2,"_", $H$2, "-"&amp;((ROW()-10+468)))</f>
        <v>0_7-484</v>
      </c>
      <c r="D26" s="44"/>
      <c r="E26" s="44"/>
      <c r="F26" s="43" t="s">
        <v>127</v>
      </c>
      <c r="G26" s="43"/>
      <c r="I26" s="40" t="s">
        <v>131</v>
      </c>
      <c r="J26" s="41" t="s">
        <v>127</v>
      </c>
    </row>
    <row r="27" spans="1:14" ht="12.75" customHeight="1" x14ac:dyDescent="0.25">
      <c r="A27" s="1">
        <v>26</v>
      </c>
      <c r="B27" s="1" t="s">
        <v>33</v>
      </c>
      <c r="C27" s="6" t="str">
        <f>CONCATENATE($I$2,"_", $H$2, "-"&amp;((ROW()-10+468)))</f>
        <v>0_7-485</v>
      </c>
      <c r="D27" s="44"/>
      <c r="E27" s="44"/>
      <c r="F27" s="43" t="s">
        <v>127</v>
      </c>
      <c r="G27" s="43"/>
      <c r="I27" s="40" t="s">
        <v>113</v>
      </c>
    </row>
    <row r="28" spans="1:14" ht="12.75" customHeight="1" x14ac:dyDescent="0.25">
      <c r="A28" s="1">
        <v>27</v>
      </c>
      <c r="B28" s="1" t="s">
        <v>34</v>
      </c>
      <c r="C28" s="6" t="str">
        <f>CONCATENATE($I$2,"_", $H$2, "-"&amp;((ROW()-10+468)))</f>
        <v>0_7-486</v>
      </c>
      <c r="D28" s="44"/>
      <c r="E28" s="44"/>
      <c r="F28" s="43" t="s">
        <v>127</v>
      </c>
      <c r="G28" s="43"/>
      <c r="I28" s="40" t="s">
        <v>114</v>
      </c>
    </row>
    <row r="29" spans="1:14" ht="12.75" customHeight="1" x14ac:dyDescent="0.25">
      <c r="A29" s="1">
        <v>28</v>
      </c>
      <c r="B29" s="1" t="s">
        <v>35</v>
      </c>
      <c r="C29" s="6" t="str">
        <f>CONCATENATE($I$2,"_", $H$2, "-"&amp;((ROW()-10+468)))</f>
        <v>0_7-487</v>
      </c>
      <c r="D29" s="44"/>
      <c r="E29" s="44"/>
      <c r="F29" s="43" t="s">
        <v>127</v>
      </c>
      <c r="G29" s="43"/>
      <c r="I29" s="37" t="s">
        <v>128</v>
      </c>
    </row>
    <row r="30" spans="1:14" ht="12.75" customHeight="1" thickBot="1" x14ac:dyDescent="0.3">
      <c r="A30" s="1">
        <v>29</v>
      </c>
      <c r="B30" s="1" t="s">
        <v>36</v>
      </c>
      <c r="C30" s="6" t="str">
        <f>CONCATENATE($I$2,"_", $H$2, "-"&amp;((ROW()-10+468)))</f>
        <v>0_7-488</v>
      </c>
      <c r="D30" s="44"/>
      <c r="E30" s="44"/>
      <c r="F30" s="43" t="s">
        <v>127</v>
      </c>
      <c r="G30" s="43"/>
      <c r="I30" s="42" t="s">
        <v>118</v>
      </c>
    </row>
    <row r="31" spans="1:14" ht="12.75" customHeight="1" x14ac:dyDescent="0.25">
      <c r="A31" s="1">
        <v>30</v>
      </c>
      <c r="B31" s="1" t="s">
        <v>37</v>
      </c>
      <c r="C31" s="6" t="str">
        <f>CONCATENATE($I$2,"_", $H$2, "-"&amp;((ROW()-10+468)))</f>
        <v>0_7-489</v>
      </c>
      <c r="D31" s="44"/>
      <c r="E31" s="44"/>
      <c r="F31" s="43" t="s">
        <v>127</v>
      </c>
      <c r="G31" s="43"/>
    </row>
    <row r="32" spans="1:14" ht="12.75" customHeight="1" thickBot="1" x14ac:dyDescent="0.3">
      <c r="A32" s="1">
        <v>31</v>
      </c>
      <c r="B32" s="1" t="s">
        <v>38</v>
      </c>
      <c r="C32" s="6" t="str">
        <f>CONCATENATE($I$2,"_", $H$2, "-"&amp;((ROW()-10+468)))</f>
        <v>0_7-490</v>
      </c>
      <c r="D32" s="44"/>
      <c r="E32" s="44"/>
      <c r="F32" s="43" t="s">
        <v>127</v>
      </c>
      <c r="G32" s="43"/>
      <c r="K32" s="3"/>
      <c r="L32" s="3"/>
      <c r="M32" s="3"/>
      <c r="N32" s="3"/>
    </row>
    <row r="33" spans="1:14" ht="12.75" customHeight="1" x14ac:dyDescent="0.25">
      <c r="A33" s="1">
        <v>32</v>
      </c>
      <c r="B33" s="1" t="s">
        <v>39</v>
      </c>
      <c r="C33" s="6" t="str">
        <f>CONCATENATE($I$2,"_", $H$2, "-"&amp;((ROW()-10+468)))</f>
        <v>0_7-491</v>
      </c>
      <c r="D33" s="44"/>
      <c r="E33" s="44"/>
      <c r="F33" s="43" t="s">
        <v>127</v>
      </c>
      <c r="G33" s="43"/>
      <c r="I33" s="50" t="s">
        <v>132</v>
      </c>
      <c r="J33" s="51"/>
      <c r="K33" s="3"/>
      <c r="L33" s="3"/>
      <c r="M33" s="3"/>
      <c r="N33" s="3"/>
    </row>
    <row r="34" spans="1:14" ht="12.75" customHeight="1" x14ac:dyDescent="0.25">
      <c r="A34" s="1">
        <v>33</v>
      </c>
      <c r="B34" s="1" t="s">
        <v>40</v>
      </c>
      <c r="C34" s="6" t="str">
        <f>CONCATENATE($I$2,"_", $H$2, "-"&amp;((ROW()-10+468)))</f>
        <v>0_7-492</v>
      </c>
      <c r="D34" s="44"/>
      <c r="E34" s="44"/>
      <c r="F34" s="43" t="s">
        <v>127</v>
      </c>
      <c r="G34" s="43"/>
      <c r="I34" s="52"/>
      <c r="J34" s="53"/>
      <c r="K34" s="3"/>
      <c r="L34" s="3"/>
      <c r="M34" s="3"/>
      <c r="N34" s="3"/>
    </row>
    <row r="35" spans="1:14" ht="12.9" customHeight="1" x14ac:dyDescent="0.25">
      <c r="A35" s="1">
        <v>34</v>
      </c>
      <c r="B35" s="1" t="s">
        <v>41</v>
      </c>
      <c r="C35" s="6" t="str">
        <f>CONCATENATE($I$2,"_", $H$2, "-"&amp;((ROW()-10+468)))</f>
        <v>0_7-493</v>
      </c>
      <c r="D35" s="44"/>
      <c r="E35" s="44"/>
      <c r="F35" s="43" t="s">
        <v>127</v>
      </c>
      <c r="G35" s="43"/>
      <c r="I35" s="52"/>
      <c r="J35" s="53"/>
    </row>
    <row r="36" spans="1:14" ht="12.9" customHeight="1" x14ac:dyDescent="0.25">
      <c r="A36" s="1">
        <v>35</v>
      </c>
      <c r="B36" s="1" t="s">
        <v>42</v>
      </c>
      <c r="C36" s="6" t="str">
        <f>CONCATENATE($I$2,"_", $H$2, "-"&amp;((ROW()-10+468)))</f>
        <v>0_7-494</v>
      </c>
      <c r="D36" s="44"/>
      <c r="E36" s="44"/>
      <c r="F36" s="43" t="s">
        <v>127</v>
      </c>
      <c r="G36" s="43"/>
      <c r="I36" s="52"/>
      <c r="J36" s="53"/>
    </row>
    <row r="37" spans="1:14" ht="12.9" customHeight="1" x14ac:dyDescent="0.25">
      <c r="A37" s="1">
        <v>36</v>
      </c>
      <c r="B37" s="1" t="s">
        <v>43</v>
      </c>
      <c r="C37" s="16" t="str">
        <f>CONCATENATE(D37&amp;$I$2,"_",$H$2&amp;"-8")</f>
        <v>48-UWSIF-Glut-4-0_7-8</v>
      </c>
      <c r="D37" s="4" t="s">
        <v>118</v>
      </c>
      <c r="E37" s="5"/>
      <c r="F37" s="46" t="s">
        <v>123</v>
      </c>
      <c r="G37" s="43"/>
      <c r="I37" s="52"/>
      <c r="J37" s="53"/>
    </row>
    <row r="38" spans="1:14" ht="12.9" customHeight="1" x14ac:dyDescent="0.25">
      <c r="A38" s="1">
        <v>37</v>
      </c>
      <c r="B38" s="1" t="s">
        <v>44</v>
      </c>
      <c r="C38" s="16" t="str">
        <f>CONCATENATE(D38&amp;$I$2,"_",$H$2&amp;"-9")</f>
        <v>48-UWSIF-Glut-4-0_7-9</v>
      </c>
      <c r="D38" s="4" t="s">
        <v>118</v>
      </c>
      <c r="E38" s="5"/>
      <c r="F38" s="46" t="s">
        <v>123</v>
      </c>
      <c r="G38" s="46"/>
      <c r="I38" s="52"/>
      <c r="J38" s="53"/>
    </row>
    <row r="39" spans="1:14" ht="12.9" customHeight="1" x14ac:dyDescent="0.25">
      <c r="A39" s="1">
        <v>38</v>
      </c>
      <c r="B39" s="1" t="s">
        <v>45</v>
      </c>
      <c r="C39" s="16" t="str">
        <f>CONCATENATE(D39&amp;I$2,"_",$H$2&amp;"-3")</f>
        <v>47-UWSIF-Alfalfa2-0_7-3</v>
      </c>
      <c r="D39" s="4" t="s">
        <v>115</v>
      </c>
      <c r="E39" s="5"/>
      <c r="F39" s="46" t="s">
        <v>126</v>
      </c>
      <c r="G39" s="46"/>
      <c r="I39" s="52"/>
      <c r="J39" s="53"/>
    </row>
    <row r="40" spans="1:14" ht="12.9" customHeight="1" x14ac:dyDescent="0.25">
      <c r="A40" s="1">
        <v>39</v>
      </c>
      <c r="B40" s="1" t="s">
        <v>46</v>
      </c>
      <c r="C40" s="16" t="str">
        <f>CONCATENATE(D40&amp;I$2,"_",$H$2&amp;"-4")</f>
        <v>47-UWSIF-Alfalfa2-0_7-4</v>
      </c>
      <c r="D40" s="4" t="s">
        <v>115</v>
      </c>
      <c r="E40" s="5"/>
      <c r="F40" s="46" t="s">
        <v>126</v>
      </c>
      <c r="G40" s="46"/>
      <c r="I40" s="52"/>
      <c r="J40" s="53"/>
    </row>
    <row r="41" spans="1:14" ht="12.9" customHeight="1" x14ac:dyDescent="0.25">
      <c r="A41" s="1">
        <v>40</v>
      </c>
      <c r="B41" s="1" t="s">
        <v>47</v>
      </c>
      <c r="C41" s="6" t="str">
        <f>CONCATENATE($I$2,"_", $H$2, "-"&amp;((ROW()-14+468)))</f>
        <v>0_7-495</v>
      </c>
      <c r="D41" s="44"/>
      <c r="E41" s="44"/>
      <c r="F41" s="43" t="s">
        <v>127</v>
      </c>
      <c r="G41" s="46"/>
      <c r="I41" s="52"/>
      <c r="J41" s="53"/>
    </row>
    <row r="42" spans="1:14" ht="12.9" customHeight="1" x14ac:dyDescent="0.25">
      <c r="A42" s="1">
        <v>41</v>
      </c>
      <c r="B42" s="1" t="s">
        <v>48</v>
      </c>
      <c r="C42" s="6" t="str">
        <f>CONCATENATE($I$2,"_", $H$2, "-"&amp;((ROW()-14+468)))</f>
        <v>0_7-496</v>
      </c>
      <c r="D42" s="44"/>
      <c r="E42" s="44"/>
      <c r="F42" s="43" t="s">
        <v>127</v>
      </c>
      <c r="G42" s="43"/>
      <c r="I42" s="52"/>
      <c r="J42" s="53"/>
    </row>
    <row r="43" spans="1:14" ht="12.9" customHeight="1" thickBot="1" x14ac:dyDescent="0.3">
      <c r="A43" s="1">
        <v>42</v>
      </c>
      <c r="B43" s="1" t="s">
        <v>49</v>
      </c>
      <c r="C43" s="6" t="str">
        <f>CONCATENATE($I$2,"_", $H$2, "-"&amp;((ROW()-14+468)))</f>
        <v>0_7-497</v>
      </c>
      <c r="D43" s="44"/>
      <c r="E43" s="44"/>
      <c r="F43" s="43" t="s">
        <v>127</v>
      </c>
      <c r="G43" s="43"/>
      <c r="I43" s="48"/>
      <c r="J43" s="49"/>
    </row>
    <row r="44" spans="1:14" ht="12.9" customHeight="1" x14ac:dyDescent="0.25">
      <c r="A44" s="1">
        <v>43</v>
      </c>
      <c r="B44" s="1" t="s">
        <v>50</v>
      </c>
      <c r="C44" s="6" t="str">
        <f>CONCATENATE($I$2,"_", $H$2, "-"&amp;((ROW()-14+468)))</f>
        <v>0_7-498</v>
      </c>
      <c r="D44" s="44"/>
      <c r="E44" s="44"/>
      <c r="F44" s="43" t="s">
        <v>127</v>
      </c>
      <c r="G44" s="43"/>
    </row>
    <row r="45" spans="1:14" ht="12.9" customHeight="1" x14ac:dyDescent="0.25">
      <c r="A45" s="1">
        <v>44</v>
      </c>
      <c r="B45" s="1" t="s">
        <v>51</v>
      </c>
      <c r="C45" s="6" t="str">
        <f>CONCATENATE($I$2,"_", $H$2, "-"&amp;((ROW()-14+468)))</f>
        <v>0_7-499</v>
      </c>
      <c r="D45" s="44"/>
      <c r="E45" s="44"/>
      <c r="F45" s="43" t="s">
        <v>127</v>
      </c>
      <c r="G45" s="43"/>
    </row>
    <row r="46" spans="1:14" ht="12.9" customHeight="1" x14ac:dyDescent="0.25">
      <c r="A46" s="1">
        <v>45</v>
      </c>
      <c r="B46" s="1" t="s">
        <v>52</v>
      </c>
      <c r="C46" s="6" t="str">
        <f>CONCATENATE($I$2,"_", $H$2, "-"&amp;((ROW()-14+468)))</f>
        <v>0_7-500</v>
      </c>
      <c r="D46" s="44"/>
      <c r="E46" s="44"/>
      <c r="F46" s="43" t="s">
        <v>127</v>
      </c>
      <c r="G46" s="43"/>
    </row>
    <row r="47" spans="1:14" ht="12.9" customHeight="1" x14ac:dyDescent="0.25">
      <c r="A47" s="1">
        <v>46</v>
      </c>
      <c r="B47" s="1" t="s">
        <v>53</v>
      </c>
      <c r="C47" s="6" t="str">
        <f>CONCATENATE($I$2,"_", $H$2, "-"&amp;((ROW()-14+468)))</f>
        <v>0_7-501</v>
      </c>
      <c r="D47" s="44"/>
      <c r="E47" s="44"/>
      <c r="F47" s="43" t="s">
        <v>127</v>
      </c>
      <c r="G47" s="43"/>
    </row>
    <row r="48" spans="1:14" ht="12.9" customHeight="1" x14ac:dyDescent="0.25">
      <c r="A48" s="1">
        <v>47</v>
      </c>
      <c r="B48" s="1" t="s">
        <v>54</v>
      </c>
      <c r="C48" s="6" t="str">
        <f>CONCATENATE($I$2,"_", $H$2, "-"&amp;((ROW()-14+468)))</f>
        <v>0_7-502</v>
      </c>
      <c r="D48" s="44"/>
      <c r="E48" s="44"/>
      <c r="F48" s="43" t="s">
        <v>127</v>
      </c>
      <c r="G48" s="43"/>
    </row>
    <row r="49" spans="1:7" ht="12.9" customHeight="1" x14ac:dyDescent="0.25">
      <c r="A49" s="1">
        <v>48</v>
      </c>
      <c r="B49" s="1" t="s">
        <v>55</v>
      </c>
      <c r="C49" s="6" t="str">
        <f>CONCATENATE($I$2,"_", $H$2, "-"&amp;((ROW()-14+468)))</f>
        <v>0_7-503</v>
      </c>
      <c r="D49" s="44"/>
      <c r="E49" s="44"/>
      <c r="F49" s="43" t="s">
        <v>127</v>
      </c>
      <c r="G49" s="43"/>
    </row>
    <row r="50" spans="1:7" ht="12.9" customHeight="1" x14ac:dyDescent="0.25">
      <c r="A50" s="1">
        <v>49</v>
      </c>
      <c r="B50" s="1" t="s">
        <v>56</v>
      </c>
      <c r="C50" s="6" t="str">
        <f>CONCATENATE($I$2,"_", $H$2, "-"&amp;((ROW()-14+468)))</f>
        <v>0_7-504</v>
      </c>
      <c r="D50" s="44"/>
      <c r="E50" s="44"/>
      <c r="F50" s="43" t="s">
        <v>127</v>
      </c>
      <c r="G50" s="43"/>
    </row>
    <row r="51" spans="1:7" ht="12.9" customHeight="1" x14ac:dyDescent="0.25">
      <c r="A51" s="1">
        <v>50</v>
      </c>
      <c r="B51" s="1" t="s">
        <v>57</v>
      </c>
      <c r="C51" s="6" t="str">
        <f>CONCATENATE($I$2,"_", $H$2, "-"&amp;((ROW()-14+468)))</f>
        <v>0_7-505</v>
      </c>
      <c r="D51" s="44"/>
      <c r="E51" s="44"/>
      <c r="F51" s="43" t="s">
        <v>127</v>
      </c>
      <c r="G51" s="43"/>
    </row>
    <row r="52" spans="1:7" ht="12.9" customHeight="1" x14ac:dyDescent="0.25">
      <c r="A52" s="1">
        <v>51</v>
      </c>
      <c r="B52" s="1" t="s">
        <v>58</v>
      </c>
      <c r="C52" s="6" t="str">
        <f>CONCATENATE($I$2,"_", $H$2, "-"&amp;((ROW()-14+468)))</f>
        <v>0_7-506</v>
      </c>
      <c r="D52" s="44"/>
      <c r="E52" s="44"/>
      <c r="F52" s="43" t="s">
        <v>127</v>
      </c>
      <c r="G52" s="43"/>
    </row>
    <row r="53" spans="1:7" ht="12.9" customHeight="1" x14ac:dyDescent="0.25">
      <c r="A53" s="1">
        <v>52</v>
      </c>
      <c r="B53" s="1" t="s">
        <v>59</v>
      </c>
      <c r="C53" s="6" t="str">
        <f>CONCATENATE($I$2,"_", $H$2, "-"&amp;((ROW()-14+468)))</f>
        <v>0_7-507</v>
      </c>
      <c r="D53" s="44"/>
      <c r="E53" s="44"/>
      <c r="F53" s="43" t="s">
        <v>127</v>
      </c>
      <c r="G53" s="43"/>
    </row>
    <row r="54" spans="1:7" ht="12.9" customHeight="1" x14ac:dyDescent="0.25">
      <c r="A54" s="1">
        <v>53</v>
      </c>
      <c r="B54" s="1" t="s">
        <v>60</v>
      </c>
      <c r="C54" s="6" t="str">
        <f>CONCATENATE($I$2,"_", $H$2, "-"&amp;((ROW()-14+468)))</f>
        <v>0_7-508</v>
      </c>
      <c r="D54" s="44"/>
      <c r="E54" s="44"/>
      <c r="F54" s="43" t="s">
        <v>127</v>
      </c>
      <c r="G54" s="43"/>
    </row>
    <row r="55" spans="1:7" ht="12.9" customHeight="1" x14ac:dyDescent="0.25">
      <c r="A55" s="1">
        <v>54</v>
      </c>
      <c r="B55" s="1" t="s">
        <v>61</v>
      </c>
      <c r="C55" s="6" t="str">
        <f>CONCATENATE($I$2,"_", $H$2, "-"&amp;((ROW()-14+468)))</f>
        <v>0_7-509</v>
      </c>
      <c r="D55" s="44"/>
      <c r="E55" s="44"/>
      <c r="F55" s="43" t="s">
        <v>127</v>
      </c>
      <c r="G55" s="43"/>
    </row>
    <row r="56" spans="1:7" ht="12.9" customHeight="1" x14ac:dyDescent="0.25">
      <c r="A56" s="1">
        <v>55</v>
      </c>
      <c r="B56" s="1" t="s">
        <v>62</v>
      </c>
      <c r="C56" s="6" t="str">
        <f>CONCATENATE($I$2,"_", $H$2, "-"&amp;((ROW()-14+468)))</f>
        <v>0_7-510</v>
      </c>
      <c r="D56" s="44"/>
      <c r="E56" s="44"/>
      <c r="F56" s="43" t="s">
        <v>127</v>
      </c>
      <c r="G56" s="43"/>
    </row>
    <row r="57" spans="1:7" ht="12.9" customHeight="1" x14ac:dyDescent="0.25">
      <c r="A57" s="1">
        <v>56</v>
      </c>
      <c r="B57" s="1" t="s">
        <v>63</v>
      </c>
      <c r="C57" s="6" t="str">
        <f>CONCATENATE($I$2,"_", $H$2, "-"&amp;((ROW()-14+468)))</f>
        <v>0_7-511</v>
      </c>
      <c r="D57" s="44"/>
      <c r="E57" s="44"/>
      <c r="F57" s="43" t="s">
        <v>127</v>
      </c>
      <c r="G57" s="43"/>
    </row>
    <row r="58" spans="1:7" ht="12.9" customHeight="1" x14ac:dyDescent="0.25">
      <c r="A58" s="1">
        <v>57</v>
      </c>
      <c r="B58" s="1" t="s">
        <v>64</v>
      </c>
      <c r="C58" s="6" t="str">
        <f>CONCATENATE($I$2,"_", $H$2, "-"&amp;((ROW()-14+468)))</f>
        <v>0_7-512</v>
      </c>
      <c r="D58" s="44"/>
      <c r="E58" s="44"/>
      <c r="F58" s="43" t="s">
        <v>127</v>
      </c>
      <c r="G58" s="43"/>
    </row>
    <row r="59" spans="1:7" ht="12.9" customHeight="1" x14ac:dyDescent="0.25">
      <c r="A59" s="1">
        <v>58</v>
      </c>
      <c r="B59" s="1" t="s">
        <v>65</v>
      </c>
      <c r="C59" s="6" t="str">
        <f>CONCATENATE($I$2,"_", $H$2, "-"&amp;((ROW()-14+468)))</f>
        <v>0_7-513</v>
      </c>
      <c r="D59" s="44"/>
      <c r="E59" s="44"/>
      <c r="F59" s="43" t="s">
        <v>127</v>
      </c>
      <c r="G59" s="43"/>
    </row>
    <row r="60" spans="1:7" ht="12.9" customHeight="1" x14ac:dyDescent="0.25">
      <c r="A60" s="1">
        <v>59</v>
      </c>
      <c r="B60" s="1" t="s">
        <v>66</v>
      </c>
      <c r="C60" s="6" t="str">
        <f>CONCATENATE($I$2,"_", $H$2, "-"&amp;((ROW()-14+468)))</f>
        <v>0_7-514</v>
      </c>
      <c r="D60" s="44"/>
      <c r="E60" s="44"/>
      <c r="F60" s="43" t="s">
        <v>127</v>
      </c>
      <c r="G60" s="43"/>
    </row>
    <row r="61" spans="1:7" ht="12.9" customHeight="1" x14ac:dyDescent="0.25">
      <c r="A61" s="1">
        <v>60</v>
      </c>
      <c r="B61" s="1" t="s">
        <v>67</v>
      </c>
      <c r="C61" s="6" t="str">
        <f>CONCATENATE($I$2,"_", $H$2, "-"&amp;((ROW()-14+468)))</f>
        <v>0_7-515</v>
      </c>
      <c r="D61" s="44"/>
      <c r="E61" s="44"/>
      <c r="F61" s="43" t="s">
        <v>127</v>
      </c>
      <c r="G61" s="43"/>
    </row>
    <row r="62" spans="1:7" ht="12.9" customHeight="1" x14ac:dyDescent="0.25">
      <c r="A62" s="1">
        <v>61</v>
      </c>
      <c r="B62" s="1" t="s">
        <v>68</v>
      </c>
      <c r="C62" s="6" t="str">
        <f>CONCATENATE($I$2,"_", $H$2, "-"&amp;((ROW()-14+468)))</f>
        <v>0_7-516</v>
      </c>
      <c r="D62" s="44"/>
      <c r="E62" s="44"/>
      <c r="F62" s="43" t="s">
        <v>127</v>
      </c>
      <c r="G62" s="43"/>
    </row>
    <row r="63" spans="1:7" ht="12.9" customHeight="1" x14ac:dyDescent="0.25">
      <c r="A63" s="1">
        <v>62</v>
      </c>
      <c r="B63" s="1" t="s">
        <v>69</v>
      </c>
      <c r="C63" s="6" t="str">
        <f>CONCATENATE($I$2,"_", $H$2, "-"&amp;((ROW()-14+468)))</f>
        <v>0_7-517</v>
      </c>
      <c r="D63" s="44"/>
      <c r="E63" s="44"/>
      <c r="F63" s="43" t="s">
        <v>127</v>
      </c>
      <c r="G63" s="43"/>
    </row>
    <row r="64" spans="1:7" ht="12.9" customHeight="1" x14ac:dyDescent="0.25">
      <c r="A64" s="1">
        <v>63</v>
      </c>
      <c r="B64" s="1" t="s">
        <v>70</v>
      </c>
      <c r="C64" s="6" t="str">
        <f>CONCATENATE($I$2,"_", $H$2, "-"&amp;((ROW()-14+468)))</f>
        <v>0_7-518</v>
      </c>
      <c r="D64" s="44"/>
      <c r="E64" s="44"/>
      <c r="F64" s="43" t="s">
        <v>127</v>
      </c>
      <c r="G64" s="43"/>
    </row>
    <row r="65" spans="1:7" ht="12.9" customHeight="1" x14ac:dyDescent="0.25">
      <c r="A65" s="1">
        <v>64</v>
      </c>
      <c r="B65" s="1" t="s">
        <v>71</v>
      </c>
      <c r="C65" s="6" t="str">
        <f>CONCATENATE($I$2,"_", $H$2, "-"&amp;((ROW()-14+468)))</f>
        <v>0_7-519</v>
      </c>
      <c r="D65" s="44"/>
      <c r="E65" s="44"/>
      <c r="F65" s="43" t="s">
        <v>127</v>
      </c>
      <c r="G65" s="43"/>
    </row>
    <row r="66" spans="1:7" ht="12.9" customHeight="1" x14ac:dyDescent="0.25">
      <c r="A66" s="1">
        <v>65</v>
      </c>
      <c r="B66" s="1" t="s">
        <v>72</v>
      </c>
      <c r="C66" s="6" t="str">
        <f>CONCATENATE($I$2,"_", $H$2, "-"&amp;((ROW()-14+468)))</f>
        <v>0_7-520</v>
      </c>
      <c r="D66" s="44"/>
      <c r="E66" s="44"/>
      <c r="F66" s="43" t="s">
        <v>127</v>
      </c>
      <c r="G66" s="43"/>
    </row>
    <row r="67" spans="1:7" ht="12.9" customHeight="1" x14ac:dyDescent="0.25">
      <c r="A67" s="1">
        <v>66</v>
      </c>
      <c r="B67" s="1" t="s">
        <v>73</v>
      </c>
      <c r="C67" s="16" t="str">
        <f>CONCATENATE(D67&amp;$I$2,"_",$H$2&amp;"-10")</f>
        <v>48-UWSIF-Glut-4-0_7-10</v>
      </c>
      <c r="D67" s="4" t="s">
        <v>118</v>
      </c>
      <c r="E67" s="5"/>
      <c r="F67" s="46" t="s">
        <v>123</v>
      </c>
      <c r="G67" s="43"/>
    </row>
    <row r="68" spans="1:7" ht="12.9" customHeight="1" x14ac:dyDescent="0.25">
      <c r="A68" s="1">
        <v>67</v>
      </c>
      <c r="B68" s="1" t="s">
        <v>74</v>
      </c>
      <c r="C68" s="16" t="str">
        <f>CONCATENATE(D68&amp;$I$2,"_",$H$2&amp;"-11")</f>
        <v>48-UWSIF-Glut-4-0_7-11</v>
      </c>
      <c r="D68" s="4" t="s">
        <v>118</v>
      </c>
      <c r="E68" s="5"/>
      <c r="F68" s="46" t="s">
        <v>123</v>
      </c>
      <c r="G68" s="46"/>
    </row>
    <row r="69" spans="1:7" ht="12.9" customHeight="1" x14ac:dyDescent="0.25">
      <c r="A69" s="1">
        <v>68</v>
      </c>
      <c r="B69" s="1" t="s">
        <v>75</v>
      </c>
      <c r="C69" s="16" t="str">
        <f>CONCATENATE(D69&amp;$I$2,"_",$H$2&amp;"-5")</f>
        <v>47-UWSIF-Alfalfa2-0_7-5</v>
      </c>
      <c r="D69" s="4" t="s">
        <v>115</v>
      </c>
      <c r="E69" s="5"/>
      <c r="F69" s="46" t="s">
        <v>126</v>
      </c>
      <c r="G69" s="46"/>
    </row>
    <row r="70" spans="1:7" ht="12.9" customHeight="1" x14ac:dyDescent="0.25">
      <c r="A70" s="1">
        <v>69</v>
      </c>
      <c r="B70" s="1" t="s">
        <v>76</v>
      </c>
      <c r="C70" s="16" t="str">
        <f>CONCATENATE(D70&amp;$I$2,"_",$H$2&amp;"-6")</f>
        <v>47-UWSIF-Alfalfa2-0_7-6</v>
      </c>
      <c r="D70" s="4" t="s">
        <v>115</v>
      </c>
      <c r="E70" s="5"/>
      <c r="F70" s="46" t="s">
        <v>126</v>
      </c>
      <c r="G70" s="46"/>
    </row>
    <row r="71" spans="1:7" ht="12.9" customHeight="1" x14ac:dyDescent="0.25">
      <c r="A71" s="1">
        <v>70</v>
      </c>
      <c r="B71" s="1" t="s">
        <v>77</v>
      </c>
      <c r="C71" s="6" t="str">
        <f>CONCATENATE($I$2,"_", $H$2, "-"&amp;((ROW()-18+468)))</f>
        <v>0_7-521</v>
      </c>
      <c r="D71" s="44"/>
      <c r="E71" s="44"/>
      <c r="F71" s="43" t="s">
        <v>127</v>
      </c>
      <c r="G71" s="46"/>
    </row>
    <row r="72" spans="1:7" ht="12.9" customHeight="1" x14ac:dyDescent="0.25">
      <c r="A72" s="1">
        <v>71</v>
      </c>
      <c r="B72" s="1" t="s">
        <v>78</v>
      </c>
      <c r="C72" s="6" t="str">
        <f>CONCATENATE($I$2,"_", $H$2, "-"&amp;((ROW()-18+468)))</f>
        <v>0_7-522</v>
      </c>
      <c r="D72" s="44"/>
      <c r="E72" s="44"/>
      <c r="F72" s="43" t="s">
        <v>127</v>
      </c>
      <c r="G72" s="43"/>
    </row>
    <row r="73" spans="1:7" ht="12.9" customHeight="1" x14ac:dyDescent="0.25">
      <c r="A73" s="1">
        <v>72</v>
      </c>
      <c r="B73" s="1" t="s">
        <v>79</v>
      </c>
      <c r="C73" s="6" t="str">
        <f>CONCATENATE($I$2,"_", $H$2, "-"&amp;((ROW()-18+468)))</f>
        <v>0_7-523</v>
      </c>
      <c r="D73" s="44"/>
      <c r="E73" s="44"/>
      <c r="F73" s="43" t="s">
        <v>127</v>
      </c>
      <c r="G73" s="43"/>
    </row>
    <row r="74" spans="1:7" ht="12.9" customHeight="1" x14ac:dyDescent="0.25">
      <c r="A74" s="1">
        <v>73</v>
      </c>
      <c r="B74" s="1" t="s">
        <v>80</v>
      </c>
      <c r="C74" s="6" t="str">
        <f>CONCATENATE($I$2,"_", $H$2, "-"&amp;((ROW()-18+468)))</f>
        <v>0_7-524</v>
      </c>
      <c r="D74" s="44"/>
      <c r="E74" s="44"/>
      <c r="F74" s="43" t="s">
        <v>127</v>
      </c>
      <c r="G74" s="43"/>
    </row>
    <row r="75" spans="1:7" ht="12.9" customHeight="1" x14ac:dyDescent="0.25">
      <c r="A75" s="1">
        <v>74</v>
      </c>
      <c r="B75" s="1" t="s">
        <v>81</v>
      </c>
      <c r="C75" s="6" t="str">
        <f>CONCATENATE($I$2,"_", $H$2, "-"&amp;((ROW()-18+468)))</f>
        <v>0_7-525</v>
      </c>
      <c r="D75" s="44"/>
      <c r="E75" s="44"/>
      <c r="F75" s="43" t="s">
        <v>127</v>
      </c>
      <c r="G75" s="43"/>
    </row>
    <row r="76" spans="1:7" ht="12.9" customHeight="1" x14ac:dyDescent="0.25">
      <c r="A76" s="1">
        <v>75</v>
      </c>
      <c r="B76" s="1" t="s">
        <v>82</v>
      </c>
      <c r="C76" s="6" t="str">
        <f>CONCATENATE($I$2,"_", $H$2, "-"&amp;((ROW()-18+468)))</f>
        <v>0_7-526</v>
      </c>
      <c r="D76" s="44"/>
      <c r="E76" s="44"/>
      <c r="F76" s="43" t="s">
        <v>127</v>
      </c>
      <c r="G76" s="43"/>
    </row>
    <row r="77" spans="1:7" ht="12.9" customHeight="1" x14ac:dyDescent="0.25">
      <c r="A77" s="1">
        <v>76</v>
      </c>
      <c r="B77" s="1" t="s">
        <v>83</v>
      </c>
      <c r="C77" s="6" t="str">
        <f>CONCATENATE($I$2,"_", $H$2, "-"&amp;((ROW()-18+468)))</f>
        <v>0_7-527</v>
      </c>
      <c r="D77" s="44"/>
      <c r="E77" s="44"/>
      <c r="F77" s="43" t="s">
        <v>127</v>
      </c>
      <c r="G77" s="43"/>
    </row>
    <row r="78" spans="1:7" ht="12.9" customHeight="1" x14ac:dyDescent="0.25">
      <c r="A78" s="1">
        <v>77</v>
      </c>
      <c r="B78" s="1" t="s">
        <v>84</v>
      </c>
      <c r="C78" s="6" t="str">
        <f>CONCATENATE($I$2,"_", $H$2, "-"&amp;((ROW()-18+468)))</f>
        <v>0_7-528</v>
      </c>
      <c r="D78" s="44"/>
      <c r="E78" s="44"/>
      <c r="F78" s="43" t="s">
        <v>127</v>
      </c>
      <c r="G78" s="43"/>
    </row>
    <row r="79" spans="1:7" ht="12.9" customHeight="1" x14ac:dyDescent="0.25">
      <c r="A79" s="1">
        <v>78</v>
      </c>
      <c r="B79" s="1" t="s">
        <v>85</v>
      </c>
      <c r="C79" s="6" t="str">
        <f>CONCATENATE($I$2,"_", $H$2, "-"&amp;((ROW()-18+468)))</f>
        <v>0_7-529</v>
      </c>
      <c r="D79" s="44"/>
      <c r="E79" s="44"/>
      <c r="F79" s="43" t="s">
        <v>127</v>
      </c>
      <c r="G79" s="43"/>
    </row>
    <row r="80" spans="1:7" ht="12.9" customHeight="1" x14ac:dyDescent="0.25">
      <c r="A80" s="1">
        <v>79</v>
      </c>
      <c r="B80" s="1" t="s">
        <v>86</v>
      </c>
      <c r="C80" s="6" t="str">
        <f>CONCATENATE($I$2,"_", $H$2, "-"&amp;((ROW()-18+468)))</f>
        <v>0_7-530</v>
      </c>
      <c r="D80" s="44"/>
      <c r="E80" s="44"/>
      <c r="F80" s="43" t="s">
        <v>127</v>
      </c>
      <c r="G80" s="43"/>
    </row>
    <row r="81" spans="1:7" ht="12.9" customHeight="1" x14ac:dyDescent="0.25">
      <c r="A81" s="1">
        <v>80</v>
      </c>
      <c r="B81" s="1" t="s">
        <v>87</v>
      </c>
      <c r="C81" s="6" t="str">
        <f>CONCATENATE($I$2,"_", $H$2, "-"&amp;((ROW()-18+468)))</f>
        <v>0_7-531</v>
      </c>
      <c r="D81" s="44"/>
      <c r="E81" s="44"/>
      <c r="F81" s="43" t="s">
        <v>127</v>
      </c>
      <c r="G81" s="43"/>
    </row>
    <row r="82" spans="1:7" ht="12.9" customHeight="1" x14ac:dyDescent="0.25">
      <c r="A82" s="1">
        <v>81</v>
      </c>
      <c r="B82" s="1" t="s">
        <v>88</v>
      </c>
      <c r="C82" s="6" t="str">
        <f>CONCATENATE($I$2,"_", $H$2, "-"&amp;((ROW()-18+468)))</f>
        <v>0_7-532</v>
      </c>
      <c r="D82" s="44"/>
      <c r="E82" s="44"/>
      <c r="F82" s="43" t="s">
        <v>127</v>
      </c>
      <c r="G82" s="43"/>
    </row>
    <row r="83" spans="1:7" ht="12.9" customHeight="1" x14ac:dyDescent="0.25">
      <c r="A83" s="1">
        <v>82</v>
      </c>
      <c r="B83" s="1" t="s">
        <v>89</v>
      </c>
      <c r="C83" s="6" t="str">
        <f>CONCATENATE($I$2,"_", $H$2, "-"&amp;((ROW()-18+468)))</f>
        <v>0_7-533</v>
      </c>
      <c r="D83" s="44"/>
      <c r="E83" s="44"/>
      <c r="F83" s="43" t="s">
        <v>127</v>
      </c>
      <c r="G83" s="43"/>
    </row>
    <row r="84" spans="1:7" ht="12.9" customHeight="1" x14ac:dyDescent="0.25">
      <c r="A84" s="1">
        <v>83</v>
      </c>
      <c r="B84" s="1" t="s">
        <v>90</v>
      </c>
      <c r="C84" s="6" t="str">
        <f>CONCATENATE($I$2,"_", $H$2, "-"&amp;((ROW()-18+468)))</f>
        <v>0_7-534</v>
      </c>
      <c r="D84" s="44"/>
      <c r="E84" s="44"/>
      <c r="F84" s="43" t="s">
        <v>127</v>
      </c>
      <c r="G84" s="43"/>
    </row>
    <row r="85" spans="1:7" ht="12.9" customHeight="1" x14ac:dyDescent="0.25">
      <c r="A85" s="1">
        <v>84</v>
      </c>
      <c r="B85" s="1" t="s">
        <v>91</v>
      </c>
      <c r="C85" s="6" t="str">
        <f>CONCATENATE($I$2,"_", $H$2, "-"&amp;((ROW()-18+468)))</f>
        <v>0_7-535</v>
      </c>
      <c r="D85" s="44"/>
      <c r="E85" s="44"/>
      <c r="F85" s="43" t="s">
        <v>127</v>
      </c>
      <c r="G85" s="43"/>
    </row>
    <row r="86" spans="1:7" ht="12.9" customHeight="1" x14ac:dyDescent="0.25">
      <c r="A86" s="1">
        <v>85</v>
      </c>
      <c r="B86" s="1" t="s">
        <v>92</v>
      </c>
      <c r="C86" s="6" t="str">
        <f>CONCATENATE($I$2,"_", $H$2, "-"&amp;((ROW()-18+468)))</f>
        <v>0_7-536</v>
      </c>
      <c r="D86" s="44"/>
      <c r="E86" s="44"/>
      <c r="F86" s="43" t="s">
        <v>127</v>
      </c>
      <c r="G86" s="43"/>
    </row>
    <row r="87" spans="1:7" ht="12.9" customHeight="1" x14ac:dyDescent="0.25">
      <c r="A87" s="1">
        <v>86</v>
      </c>
      <c r="B87" s="1" t="s">
        <v>93</v>
      </c>
      <c r="C87" s="6" t="str">
        <f>CONCATENATE($I$2,"_", $H$2, "-"&amp;((ROW()-18+468)))</f>
        <v>0_7-537</v>
      </c>
      <c r="D87" s="44"/>
      <c r="E87" s="44"/>
      <c r="F87" s="43" t="s">
        <v>127</v>
      </c>
      <c r="G87" s="43"/>
    </row>
    <row r="88" spans="1:7" ht="12.9" customHeight="1" x14ac:dyDescent="0.25">
      <c r="A88" s="1">
        <v>87</v>
      </c>
      <c r="B88" s="1" t="s">
        <v>94</v>
      </c>
      <c r="C88" s="6" t="str">
        <f>CONCATENATE($I$2,"_", $H$2, "-"&amp;((ROW()-18+468)))</f>
        <v>0_7-538</v>
      </c>
      <c r="D88" s="44"/>
      <c r="E88" s="44"/>
      <c r="F88" s="43" t="s">
        <v>127</v>
      </c>
      <c r="G88" s="43"/>
    </row>
    <row r="89" spans="1:7" ht="12.9" customHeight="1" x14ac:dyDescent="0.25">
      <c r="A89" s="1">
        <v>88</v>
      </c>
      <c r="B89" s="1" t="s">
        <v>95</v>
      </c>
      <c r="C89" s="6" t="str">
        <f>CONCATENATE($I$2,"_", $H$2, "-"&amp;((ROW()-18+468)))</f>
        <v>0_7-539</v>
      </c>
      <c r="D89" s="44"/>
      <c r="E89" s="44"/>
      <c r="F89" s="43" t="s">
        <v>127</v>
      </c>
      <c r="G89" s="43"/>
    </row>
    <row r="90" spans="1:7" ht="12.9" customHeight="1" x14ac:dyDescent="0.25">
      <c r="A90" s="1">
        <v>89</v>
      </c>
      <c r="B90" s="1" t="s">
        <v>96</v>
      </c>
      <c r="C90" s="6" t="str">
        <f>CONCATENATE($I$2,"_", $H$2, "-"&amp;((ROW()-18+468)))</f>
        <v>0_7-540</v>
      </c>
      <c r="D90" s="44"/>
      <c r="E90" s="44"/>
      <c r="F90" s="43" t="s">
        <v>127</v>
      </c>
      <c r="G90" s="43"/>
    </row>
    <row r="91" spans="1:7" ht="12.9" customHeight="1" x14ac:dyDescent="0.25">
      <c r="A91" s="1">
        <v>90</v>
      </c>
      <c r="B91" s="1" t="s">
        <v>97</v>
      </c>
      <c r="C91" s="6" t="str">
        <f>CONCATENATE($I$2,"_", $H$2, "-"&amp;((ROW()-18+468)))</f>
        <v>0_7-541</v>
      </c>
      <c r="D91" s="44"/>
      <c r="E91" s="44"/>
      <c r="F91" s="43" t="s">
        <v>127</v>
      </c>
      <c r="G91" s="43"/>
    </row>
    <row r="92" spans="1:7" ht="12.9" customHeight="1" x14ac:dyDescent="0.25">
      <c r="A92" s="1">
        <v>91</v>
      </c>
      <c r="B92" s="1" t="s">
        <v>98</v>
      </c>
      <c r="C92" s="6" t="str">
        <f>CONCATENATE($I$2,"_", $H$2, "-"&amp;((ROW()-18+468)))</f>
        <v>0_7-542</v>
      </c>
      <c r="D92" s="44"/>
      <c r="E92" s="44"/>
      <c r="F92" s="43" t="s">
        <v>127</v>
      </c>
      <c r="G92" s="43"/>
    </row>
    <row r="93" spans="1:7" ht="12.9" customHeight="1" x14ac:dyDescent="0.25">
      <c r="A93" s="1">
        <v>92</v>
      </c>
      <c r="B93" s="1" t="s">
        <v>99</v>
      </c>
      <c r="C93" s="6" t="str">
        <f>CONCATENATE($I$2,"_", $H$2, "-"&amp;((ROW()-18+468)))</f>
        <v>0_7-543</v>
      </c>
      <c r="D93" s="44"/>
      <c r="E93" s="44"/>
      <c r="F93" s="43" t="s">
        <v>127</v>
      </c>
      <c r="G93" s="43"/>
    </row>
    <row r="94" spans="1:7" ht="12.9" customHeight="1" x14ac:dyDescent="0.25">
      <c r="A94" s="1">
        <v>93</v>
      </c>
      <c r="B94" s="1" t="s">
        <v>100</v>
      </c>
      <c r="C94" s="6" t="str">
        <f>CONCATENATE($I$2,"_", $H$2, "-"&amp;((ROW()-18+468)))</f>
        <v>0_7-544</v>
      </c>
      <c r="D94" s="44"/>
      <c r="E94" s="44"/>
      <c r="F94" s="43" t="s">
        <v>127</v>
      </c>
      <c r="G94" s="43"/>
    </row>
    <row r="95" spans="1:7" ht="12.9" customHeight="1" x14ac:dyDescent="0.25">
      <c r="A95" s="1">
        <v>94</v>
      </c>
      <c r="B95" s="1" t="s">
        <v>101</v>
      </c>
      <c r="C95" s="6" t="str">
        <f>CONCATENATE($I$2,"_", $H$2, "-"&amp;((ROW()-18+468)))</f>
        <v>0_7-545</v>
      </c>
      <c r="D95" s="44"/>
      <c r="E95" s="44"/>
      <c r="F95" s="43" t="s">
        <v>127</v>
      </c>
      <c r="G95" s="43"/>
    </row>
    <row r="96" spans="1:7" ht="12.9" customHeight="1" x14ac:dyDescent="0.25">
      <c r="A96" s="1">
        <v>95</v>
      </c>
      <c r="B96" s="1" t="s">
        <v>102</v>
      </c>
      <c r="C96" s="6" t="str">
        <f>CONCATENATE($I$2,"_", $H$2, "-"&amp;((ROW()-18+468)))</f>
        <v>0_7-546</v>
      </c>
      <c r="D96" s="44"/>
      <c r="E96" s="44"/>
      <c r="F96" s="43" t="s">
        <v>127</v>
      </c>
      <c r="G96" s="43"/>
    </row>
    <row r="97" spans="1:7" ht="12.9" customHeight="1" x14ac:dyDescent="0.25">
      <c r="A97" s="1">
        <v>96</v>
      </c>
      <c r="B97" s="1" t="s">
        <v>103</v>
      </c>
      <c r="C97" s="16" t="str">
        <f>CONCATENATE(D97&amp;$I$2,"_",$H$2&amp;"-12")</f>
        <v>48-UWSIF-Glut-4-0_7-12</v>
      </c>
      <c r="D97" s="4" t="s">
        <v>118</v>
      </c>
      <c r="E97" s="5"/>
      <c r="F97" s="46" t="s">
        <v>123</v>
      </c>
      <c r="G97" s="43"/>
    </row>
    <row r="98" spans="1:7" ht="12.9" customHeight="1" x14ac:dyDescent="0.25">
      <c r="A98" s="1">
        <v>97</v>
      </c>
      <c r="B98" s="1" t="s">
        <v>8</v>
      </c>
      <c r="C98" s="16" t="str">
        <f>CONCATENATE(D98&amp;$I$2,"_",$H$2&amp;"-13")</f>
        <v>48-UWSIF-Glut 4-0_7-13</v>
      </c>
      <c r="D98" s="4" t="s">
        <v>117</v>
      </c>
      <c r="E98" s="5"/>
      <c r="F98" s="46" t="s">
        <v>123</v>
      </c>
      <c r="G98" s="46"/>
    </row>
    <row r="99" spans="1:7" ht="12.9" customHeight="1" x14ac:dyDescent="0.25">
      <c r="A99" s="1">
        <v>98</v>
      </c>
      <c r="B99" s="1" t="s">
        <v>9</v>
      </c>
      <c r="C99" s="16" t="s">
        <v>129</v>
      </c>
      <c r="D99" s="4" t="s">
        <v>115</v>
      </c>
      <c r="E99" s="5"/>
      <c r="F99" s="46" t="s">
        <v>126</v>
      </c>
      <c r="G99" s="46"/>
    </row>
    <row r="100" spans="1:7" ht="12.9" customHeight="1" x14ac:dyDescent="0.25">
      <c r="A100" s="1">
        <v>99</v>
      </c>
      <c r="B100" s="1" t="s">
        <v>10</v>
      </c>
      <c r="C100" s="16" t="s">
        <v>130</v>
      </c>
      <c r="D100" s="4" t="s">
        <v>115</v>
      </c>
      <c r="E100" s="5"/>
      <c r="F100" s="46" t="s">
        <v>126</v>
      </c>
      <c r="G100" s="46"/>
    </row>
  </sheetData>
  <mergeCells count="1">
    <mergeCell ref="I33:J42"/>
  </mergeCells>
  <dataValidations count="2">
    <dataValidation type="list" allowBlank="1" showInputMessage="1" showErrorMessage="1" sqref="D2:D10 D99:D100 D37:D40 D67:D70 D97" xr:uid="{67B433D5-711C-40B2-8B60-FC9535F12950}">
      <formula1>$I$21:$I$30</formula1>
    </dataValidation>
    <dataValidation type="list" allowBlank="1" showInputMessage="1" showErrorMessage="1" sqref="F2:G100" xr:uid="{D7A33245-0016-4767-AFF7-339D884FE86C}">
      <formula1>$J$21:$J$26</formula1>
    </dataValidation>
  </dataValidations>
  <printOptions horizontalCentered="1" verticalCentered="1"/>
  <pageMargins left="0.75" right="0.75" top="1" bottom="1" header="0.5" footer="0.5"/>
  <pageSetup scale="96" orientation="portrait" r:id="rId1"/>
  <headerFooter alignWithMargins="0"/>
  <ignoredErrors>
    <ignoredError sqref="J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79376-E4C1-4A9C-B651-9E514C528CBD}">
  <sheetPr>
    <pageSetUpPr fitToPage="1"/>
  </sheetPr>
  <dimension ref="A1:N100"/>
  <sheetViews>
    <sheetView zoomScaleNormal="100" workbookViewId="0">
      <pane ySplit="1" topLeftCell="A2" activePane="bottomLeft" state="frozen"/>
      <selection activeCell="I33" sqref="I33:J42"/>
      <selection pane="bottomLeft" activeCell="I33" sqref="I33:J42"/>
    </sheetView>
  </sheetViews>
  <sheetFormatPr defaultColWidth="9.109375" defaultRowHeight="12.9" customHeight="1" x14ac:dyDescent="0.25"/>
  <cols>
    <col min="1" max="1" width="4.44140625" style="2" customWidth="1"/>
    <col min="2" max="2" width="6.6640625" style="2" customWidth="1"/>
    <col min="3" max="3" width="21.5546875" style="12" customWidth="1"/>
    <col min="4" max="4" width="19.5546875" style="2" bestFit="1" customWidth="1"/>
    <col min="5" max="5" width="8.44140625" style="2" bestFit="1" customWidth="1"/>
    <col min="6" max="6" width="23.6640625" style="2" bestFit="1" customWidth="1"/>
    <col min="7" max="7" width="19.88671875" style="2" bestFit="1" customWidth="1"/>
    <col min="8" max="8" width="9.44140625" style="2" customWidth="1"/>
    <col min="9" max="9" width="20" style="2" customWidth="1"/>
    <col min="10" max="10" width="26.33203125" style="2" customWidth="1"/>
    <col min="11" max="11" width="25.88671875" style="2" customWidth="1"/>
    <col min="12" max="16384" width="9.109375" style="2"/>
  </cols>
  <sheetData>
    <row r="1" spans="1:10" ht="12.9" customHeight="1" x14ac:dyDescent="0.25">
      <c r="A1" s="7" t="s">
        <v>0</v>
      </c>
      <c r="B1" s="8" t="s">
        <v>1</v>
      </c>
      <c r="C1" s="9" t="s">
        <v>2</v>
      </c>
      <c r="D1" s="10" t="s">
        <v>3</v>
      </c>
      <c r="E1" s="8" t="s">
        <v>4</v>
      </c>
      <c r="F1" s="10" t="s">
        <v>119</v>
      </c>
      <c r="G1" s="17" t="s">
        <v>120</v>
      </c>
      <c r="H1" s="8" t="s">
        <v>5</v>
      </c>
      <c r="I1" s="8" t="s">
        <v>7</v>
      </c>
      <c r="J1" s="8" t="s">
        <v>6</v>
      </c>
    </row>
    <row r="2" spans="1:10" ht="12.9" customHeight="1" x14ac:dyDescent="0.25">
      <c r="A2" s="1">
        <v>1</v>
      </c>
      <c r="B2" s="1" t="s">
        <v>8</v>
      </c>
      <c r="C2" s="16" t="str">
        <f>CONCATENATE(D2&amp;I$2,"_",$H$2&amp;"-1")</f>
        <v>48-UWSIF-Glut-4-0_8-1</v>
      </c>
      <c r="D2" s="4" t="s">
        <v>118</v>
      </c>
      <c r="E2" s="5"/>
      <c r="F2" s="4" t="s">
        <v>121</v>
      </c>
      <c r="G2" s="4"/>
      <c r="H2" s="11">
        <v>8</v>
      </c>
      <c r="I2" s="19">
        <f>'Tray 1'!I2</f>
        <v>0</v>
      </c>
      <c r="J2" s="20">
        <f>'Tray 1'!J2</f>
        <v>0</v>
      </c>
    </row>
    <row r="3" spans="1:10" ht="12.9" customHeight="1" x14ac:dyDescent="0.25">
      <c r="A3" s="1">
        <v>2</v>
      </c>
      <c r="B3" s="1" t="s">
        <v>9</v>
      </c>
      <c r="C3" s="16" t="str">
        <f>CONCATENATE(D3&amp;I$2,"_",$H$2&amp;"-2")</f>
        <v>48-UWSIF-Glut-4-0_8-2</v>
      </c>
      <c r="D3" s="4" t="s">
        <v>118</v>
      </c>
      <c r="E3" s="5"/>
      <c r="F3" s="43" t="s">
        <v>125</v>
      </c>
      <c r="G3" s="4"/>
    </row>
    <row r="4" spans="1:10" ht="12.9" customHeight="1" x14ac:dyDescent="0.25">
      <c r="A4" s="1">
        <v>3</v>
      </c>
      <c r="B4" s="1" t="s">
        <v>10</v>
      </c>
      <c r="C4" s="16" t="str">
        <f>CONCATENATE(D4&amp;I$2,"_",$H$2&amp;"-3")</f>
        <v>48-UWSIF-Glut-4-0_8-3</v>
      </c>
      <c r="D4" s="4" t="s">
        <v>118</v>
      </c>
      <c r="E4" s="5"/>
      <c r="F4" s="43" t="s">
        <v>125</v>
      </c>
      <c r="G4" s="43"/>
      <c r="I4" s="13" t="s">
        <v>104</v>
      </c>
      <c r="J4" s="14"/>
    </row>
    <row r="5" spans="1:10" ht="12.9" customHeight="1" x14ac:dyDescent="0.25">
      <c r="A5" s="1">
        <v>4</v>
      </c>
      <c r="B5" s="1" t="s">
        <v>11</v>
      </c>
      <c r="C5" s="16" t="str">
        <f>CONCATENATE(D5&amp;I$2,"_",$H$2&amp;"-4")</f>
        <v>48-UWSIF-Glut-4-0_8-4</v>
      </c>
      <c r="D5" s="4" t="s">
        <v>118</v>
      </c>
      <c r="E5" s="5"/>
      <c r="F5" s="43" t="s">
        <v>125</v>
      </c>
      <c r="G5" s="43"/>
      <c r="I5" s="21" t="s">
        <v>122</v>
      </c>
      <c r="J5" s="22"/>
    </row>
    <row r="6" spans="1:10" ht="12.9" customHeight="1" x14ac:dyDescent="0.25">
      <c r="A6" s="1">
        <v>5</v>
      </c>
      <c r="B6" s="1" t="s">
        <v>12</v>
      </c>
      <c r="C6" s="16" t="str">
        <f>CONCATENATE(D6&amp;$I$2,"_",$H$2&amp;"-5")</f>
        <v>48-UWSIF-Glut-4-0_8-5</v>
      </c>
      <c r="D6" s="4" t="s">
        <v>118</v>
      </c>
      <c r="E6" s="5"/>
      <c r="F6" s="43" t="s">
        <v>125</v>
      </c>
      <c r="G6" s="43"/>
      <c r="I6" s="23" t="s">
        <v>116</v>
      </c>
      <c r="J6" s="24"/>
    </row>
    <row r="7" spans="1:10" ht="12.9" customHeight="1" x14ac:dyDescent="0.25">
      <c r="A7" s="1">
        <v>6</v>
      </c>
      <c r="B7" s="1" t="s">
        <v>13</v>
      </c>
      <c r="C7" s="16" t="str">
        <f>CONCATENATE(D7&amp;$I$2,"_",$H$2&amp;"-6")</f>
        <v>48-UWSIF-Glut-4-0_8-6</v>
      </c>
      <c r="D7" s="4" t="s">
        <v>118</v>
      </c>
      <c r="E7" s="5"/>
      <c r="F7" s="43" t="s">
        <v>125</v>
      </c>
      <c r="G7" s="43"/>
      <c r="I7" s="25" t="s">
        <v>105</v>
      </c>
      <c r="J7" s="26"/>
    </row>
    <row r="8" spans="1:10" ht="12.9" customHeight="1" x14ac:dyDescent="0.25">
      <c r="A8" s="1">
        <v>7</v>
      </c>
      <c r="B8" s="1" t="s">
        <v>14</v>
      </c>
      <c r="C8" s="16" t="str">
        <f>CONCATENATE(D8&amp;$I$2,"-",$H$2&amp;"-7")</f>
        <v>48-UWSIF-Glut-4-0-8-7</v>
      </c>
      <c r="D8" s="4" t="s">
        <v>118</v>
      </c>
      <c r="E8" s="5"/>
      <c r="F8" s="43" t="s">
        <v>125</v>
      </c>
      <c r="G8" s="43"/>
      <c r="I8" s="27" t="s">
        <v>106</v>
      </c>
      <c r="J8" s="28"/>
    </row>
    <row r="9" spans="1:10" ht="12.9" customHeight="1" x14ac:dyDescent="0.25">
      <c r="A9" s="1">
        <v>8</v>
      </c>
      <c r="B9" s="1" t="s">
        <v>15</v>
      </c>
      <c r="C9" s="16" t="str">
        <f>CONCATENATE(D9&amp;I$2,"_",$H$2&amp;"-1")</f>
        <v>47-UWSIF-Alfalfa2-0_8-1</v>
      </c>
      <c r="D9" s="4" t="s">
        <v>115</v>
      </c>
      <c r="E9" s="5"/>
      <c r="F9" s="43" t="s">
        <v>126</v>
      </c>
      <c r="G9" s="43"/>
      <c r="I9" s="29" t="s">
        <v>107</v>
      </c>
      <c r="J9" s="30"/>
    </row>
    <row r="10" spans="1:10" ht="12.9" customHeight="1" x14ac:dyDescent="0.25">
      <c r="A10" s="1">
        <v>9</v>
      </c>
      <c r="B10" s="1" t="s">
        <v>16</v>
      </c>
      <c r="C10" s="16" t="str">
        <f>CONCATENATE(D10&amp;I$2,"_",$H$2&amp;"-2")</f>
        <v>47-UWSIF-Alfalfa2-0_8-2</v>
      </c>
      <c r="D10" s="4" t="s">
        <v>115</v>
      </c>
      <c r="E10" s="5"/>
      <c r="F10" s="43" t="s">
        <v>126</v>
      </c>
      <c r="G10" s="43"/>
      <c r="I10" s="31"/>
      <c r="J10" s="32"/>
    </row>
    <row r="11" spans="1:10" ht="12.9" customHeight="1" x14ac:dyDescent="0.25">
      <c r="A11" s="1">
        <v>10</v>
      </c>
      <c r="B11" s="1" t="s">
        <v>17</v>
      </c>
      <c r="C11" s="6" t="str">
        <f>CONCATENATE($I$2,"_", $H$2, "-"&amp;((ROW()-10+546)))</f>
        <v>0_8-547</v>
      </c>
      <c r="D11" s="44"/>
      <c r="E11" s="44"/>
      <c r="F11" s="43" t="s">
        <v>127</v>
      </c>
      <c r="G11" s="43"/>
      <c r="I11" s="31"/>
      <c r="J11" s="32"/>
    </row>
    <row r="12" spans="1:10" ht="12.9" customHeight="1" x14ac:dyDescent="0.25">
      <c r="A12" s="1">
        <v>11</v>
      </c>
      <c r="B12" s="1" t="s">
        <v>18</v>
      </c>
      <c r="C12" s="6" t="str">
        <f>CONCATENATE($I$2,"_", $H$2, "-"&amp;((ROW()-10+546)))</f>
        <v>0_8-548</v>
      </c>
      <c r="D12" s="44"/>
      <c r="E12" s="44"/>
      <c r="F12" s="43" t="s">
        <v>127</v>
      </c>
      <c r="G12" s="43"/>
      <c r="I12" s="31"/>
      <c r="J12" s="32"/>
    </row>
    <row r="13" spans="1:10" ht="12.9" customHeight="1" x14ac:dyDescent="0.25">
      <c r="A13" s="1">
        <v>12</v>
      </c>
      <c r="B13" s="1" t="s">
        <v>19</v>
      </c>
      <c r="C13" s="6" t="str">
        <f>CONCATENATE($I$2,"_", $H$2, "-"&amp;((ROW()-10+546)))</f>
        <v>0_8-549</v>
      </c>
      <c r="D13" s="44"/>
      <c r="E13" s="44"/>
      <c r="F13" s="43" t="s">
        <v>127</v>
      </c>
      <c r="G13" s="43"/>
      <c r="I13" s="31"/>
      <c r="J13" s="32"/>
    </row>
    <row r="14" spans="1:10" ht="12.9" customHeight="1" x14ac:dyDescent="0.25">
      <c r="A14" s="1">
        <v>13</v>
      </c>
      <c r="B14" s="1" t="s">
        <v>20</v>
      </c>
      <c r="C14" s="6" t="str">
        <f>CONCATENATE($I$2,"_", $H$2, "-"&amp;((ROW()-10+546)))</f>
        <v>0_8-550</v>
      </c>
      <c r="D14" s="44"/>
      <c r="E14" s="44"/>
      <c r="F14" s="43" t="s">
        <v>127</v>
      </c>
      <c r="G14" s="43"/>
      <c r="I14" s="31"/>
      <c r="J14" s="32"/>
    </row>
    <row r="15" spans="1:10" ht="12.9" customHeight="1" x14ac:dyDescent="0.25">
      <c r="A15" s="1">
        <v>14</v>
      </c>
      <c r="B15" s="1" t="s">
        <v>21</v>
      </c>
      <c r="C15" s="6" t="str">
        <f>CONCATENATE($I$2,"_", $H$2, "-"&amp;((ROW()-10+546)))</f>
        <v>0_8-551</v>
      </c>
      <c r="D15" s="44"/>
      <c r="E15" s="44"/>
      <c r="F15" s="43" t="s">
        <v>127</v>
      </c>
      <c r="G15" s="43"/>
      <c r="I15" s="31"/>
      <c r="J15" s="32"/>
    </row>
    <row r="16" spans="1:10" ht="12.9" customHeight="1" x14ac:dyDescent="0.25">
      <c r="A16" s="1">
        <v>15</v>
      </c>
      <c r="B16" s="1" t="s">
        <v>22</v>
      </c>
      <c r="C16" s="6" t="str">
        <f>CONCATENATE($I$2,"_", $H$2, "-"&amp;((ROW()-10+546)))</f>
        <v>0_8-552</v>
      </c>
      <c r="D16" s="44"/>
      <c r="E16" s="44"/>
      <c r="F16" s="43" t="s">
        <v>127</v>
      </c>
      <c r="G16" s="43"/>
      <c r="I16" s="33"/>
      <c r="J16" s="34"/>
    </row>
    <row r="17" spans="1:14" ht="12.9" customHeight="1" x14ac:dyDescent="0.25">
      <c r="A17" s="1">
        <v>16</v>
      </c>
      <c r="B17" s="1" t="s">
        <v>23</v>
      </c>
      <c r="C17" s="6" t="str">
        <f>CONCATENATE($I$2,"_", $H$2, "-"&amp;((ROW()-10+546)))</f>
        <v>0_8-553</v>
      </c>
      <c r="D17" s="44"/>
      <c r="E17" s="44"/>
      <c r="F17" s="43" t="s">
        <v>127</v>
      </c>
      <c r="G17" s="43"/>
    </row>
    <row r="18" spans="1:14" ht="12.9" customHeight="1" x14ac:dyDescent="0.25">
      <c r="A18" s="1">
        <v>17</v>
      </c>
      <c r="B18" s="1" t="s">
        <v>24</v>
      </c>
      <c r="C18" s="6" t="str">
        <f>CONCATENATE($I$2,"_", $H$2, "-"&amp;((ROW()-10+546)))</f>
        <v>0_8-554</v>
      </c>
      <c r="D18" s="44"/>
      <c r="E18" s="44"/>
      <c r="F18" s="43" t="s">
        <v>127</v>
      </c>
      <c r="G18" s="43"/>
    </row>
    <row r="19" spans="1:14" ht="12.9" customHeight="1" thickBot="1" x14ac:dyDescent="0.3">
      <c r="A19" s="1">
        <v>18</v>
      </c>
      <c r="B19" s="1" t="s">
        <v>25</v>
      </c>
      <c r="C19" s="6" t="str">
        <f>CONCATENATE($I$2,"_", $H$2, "-"&amp;((ROW()-10+546)))</f>
        <v>0_8-555</v>
      </c>
      <c r="D19" s="44"/>
      <c r="E19" s="44"/>
      <c r="F19" s="43" t="s">
        <v>127</v>
      </c>
      <c r="G19" s="43"/>
    </row>
    <row r="20" spans="1:14" ht="12.9" customHeight="1" thickBot="1" x14ac:dyDescent="0.3">
      <c r="A20" s="1">
        <v>19</v>
      </c>
      <c r="B20" s="1" t="s">
        <v>26</v>
      </c>
      <c r="C20" s="6" t="str">
        <f>CONCATENATE($I$2,"_", $H$2, "-"&amp;((ROW()-10+546)))</f>
        <v>0_8-556</v>
      </c>
      <c r="D20" s="44"/>
      <c r="E20" s="44"/>
      <c r="F20" s="43" t="s">
        <v>127</v>
      </c>
      <c r="G20" s="43"/>
      <c r="I20" s="35" t="s">
        <v>108</v>
      </c>
      <c r="J20" s="36" t="s">
        <v>119</v>
      </c>
    </row>
    <row r="21" spans="1:14" ht="12.75" customHeight="1" x14ac:dyDescent="0.25">
      <c r="A21" s="1">
        <v>20</v>
      </c>
      <c r="B21" s="1" t="s">
        <v>27</v>
      </c>
      <c r="C21" s="6" t="str">
        <f>CONCATENATE($I$2,"_", $H$2, "-"&amp;((ROW()-10+546)))</f>
        <v>0_8-557</v>
      </c>
      <c r="D21" s="44"/>
      <c r="E21" s="44"/>
      <c r="F21" s="43" t="s">
        <v>127</v>
      </c>
      <c r="G21" s="43"/>
      <c r="I21" s="37" t="s">
        <v>109</v>
      </c>
      <c r="J21" s="38" t="s">
        <v>121</v>
      </c>
    </row>
    <row r="22" spans="1:14" ht="12.75" customHeight="1" x14ac:dyDescent="0.25">
      <c r="A22" s="1">
        <v>21</v>
      </c>
      <c r="B22" s="1" t="s">
        <v>28</v>
      </c>
      <c r="C22" s="6" t="str">
        <f>CONCATENATE($I$2,"_", $H$2, "-"&amp;((ROW()-10+546)))</f>
        <v>0_8-558</v>
      </c>
      <c r="D22" s="44"/>
      <c r="E22" s="44"/>
      <c r="F22" s="43" t="s">
        <v>127</v>
      </c>
      <c r="G22" s="43"/>
      <c r="I22" s="37" t="s">
        <v>110</v>
      </c>
      <c r="J22" s="39" t="s">
        <v>123</v>
      </c>
    </row>
    <row r="23" spans="1:14" ht="12.75" customHeight="1" x14ac:dyDescent="0.25">
      <c r="A23" s="1">
        <v>22</v>
      </c>
      <c r="B23" s="1" t="s">
        <v>29</v>
      </c>
      <c r="C23" s="6" t="str">
        <f>CONCATENATE($I$2,"_", $H$2, "-"&amp;((ROW()-10+546)))</f>
        <v>0_8-559</v>
      </c>
      <c r="D23" s="44"/>
      <c r="E23" s="44"/>
      <c r="F23" s="43" t="s">
        <v>127</v>
      </c>
      <c r="G23" s="43"/>
      <c r="I23" s="37" t="s">
        <v>115</v>
      </c>
      <c r="J23" s="39" t="s">
        <v>124</v>
      </c>
    </row>
    <row r="24" spans="1:14" ht="12.75" customHeight="1" x14ac:dyDescent="0.25">
      <c r="A24" s="1">
        <v>23</v>
      </c>
      <c r="B24" s="1" t="s">
        <v>30</v>
      </c>
      <c r="C24" s="6" t="str">
        <f>CONCATENATE($I$2,"_", $H$2, "-"&amp;((ROW()-10+546)))</f>
        <v>0_8-560</v>
      </c>
      <c r="D24" s="44"/>
      <c r="E24" s="44"/>
      <c r="F24" s="43" t="s">
        <v>127</v>
      </c>
      <c r="G24" s="43"/>
      <c r="I24" s="37" t="s">
        <v>111</v>
      </c>
      <c r="J24" s="39" t="s">
        <v>125</v>
      </c>
    </row>
    <row r="25" spans="1:14" ht="12.75" customHeight="1" x14ac:dyDescent="0.25">
      <c r="A25" s="1">
        <v>24</v>
      </c>
      <c r="B25" s="1" t="s">
        <v>31</v>
      </c>
      <c r="C25" s="6" t="str">
        <f>CONCATENATE($I$2,"_", $H$2, "-"&amp;((ROW()-10+546)))</f>
        <v>0_8-561</v>
      </c>
      <c r="D25" s="44"/>
      <c r="E25" s="44"/>
      <c r="F25" s="43" t="s">
        <v>127</v>
      </c>
      <c r="G25" s="43"/>
      <c r="I25" s="37" t="s">
        <v>112</v>
      </c>
      <c r="J25" s="39" t="s">
        <v>126</v>
      </c>
    </row>
    <row r="26" spans="1:14" ht="12.75" customHeight="1" thickBot="1" x14ac:dyDescent="0.3">
      <c r="A26" s="1">
        <v>25</v>
      </c>
      <c r="B26" s="1" t="s">
        <v>32</v>
      </c>
      <c r="C26" s="6" t="str">
        <f>CONCATENATE($I$2,"_", $H$2, "-"&amp;((ROW()-10+546)))</f>
        <v>0_8-562</v>
      </c>
      <c r="D26" s="44"/>
      <c r="E26" s="44"/>
      <c r="F26" s="43" t="s">
        <v>127</v>
      </c>
      <c r="G26" s="43"/>
      <c r="I26" s="40" t="s">
        <v>131</v>
      </c>
      <c r="J26" s="41" t="s">
        <v>127</v>
      </c>
    </row>
    <row r="27" spans="1:14" ht="12.75" customHeight="1" x14ac:dyDescent="0.25">
      <c r="A27" s="1">
        <v>26</v>
      </c>
      <c r="B27" s="1" t="s">
        <v>33</v>
      </c>
      <c r="C27" s="6" t="str">
        <f>CONCATENATE($I$2,"_", $H$2, "-"&amp;((ROW()-10+546)))</f>
        <v>0_8-563</v>
      </c>
      <c r="D27" s="44"/>
      <c r="E27" s="44"/>
      <c r="F27" s="43" t="s">
        <v>127</v>
      </c>
      <c r="G27" s="43"/>
      <c r="I27" s="40" t="s">
        <v>113</v>
      </c>
    </row>
    <row r="28" spans="1:14" ht="12.75" customHeight="1" x14ac:dyDescent="0.25">
      <c r="A28" s="1">
        <v>27</v>
      </c>
      <c r="B28" s="1" t="s">
        <v>34</v>
      </c>
      <c r="C28" s="6" t="str">
        <f>CONCATENATE($I$2,"_", $H$2, "-"&amp;((ROW()-10+546)))</f>
        <v>0_8-564</v>
      </c>
      <c r="D28" s="44"/>
      <c r="E28" s="44"/>
      <c r="F28" s="43" t="s">
        <v>127</v>
      </c>
      <c r="G28" s="43"/>
      <c r="I28" s="40" t="s">
        <v>114</v>
      </c>
    </row>
    <row r="29" spans="1:14" ht="12.75" customHeight="1" x14ac:dyDescent="0.25">
      <c r="A29" s="1">
        <v>28</v>
      </c>
      <c r="B29" s="1" t="s">
        <v>35</v>
      </c>
      <c r="C29" s="6" t="str">
        <f>CONCATENATE($I$2,"_", $H$2, "-"&amp;((ROW()-10+546)))</f>
        <v>0_8-565</v>
      </c>
      <c r="D29" s="44"/>
      <c r="E29" s="44"/>
      <c r="F29" s="43" t="s">
        <v>127</v>
      </c>
      <c r="G29" s="43"/>
      <c r="I29" s="37" t="s">
        <v>128</v>
      </c>
    </row>
    <row r="30" spans="1:14" ht="12.75" customHeight="1" thickBot="1" x14ac:dyDescent="0.3">
      <c r="A30" s="1">
        <v>29</v>
      </c>
      <c r="B30" s="1" t="s">
        <v>36</v>
      </c>
      <c r="C30" s="6" t="str">
        <f>CONCATENATE($I$2,"_", $H$2, "-"&amp;((ROW()-10+546)))</f>
        <v>0_8-566</v>
      </c>
      <c r="D30" s="44"/>
      <c r="E30" s="44"/>
      <c r="F30" s="43" t="s">
        <v>127</v>
      </c>
      <c r="G30" s="43"/>
      <c r="I30" s="42" t="s">
        <v>118</v>
      </c>
    </row>
    <row r="31" spans="1:14" ht="12.75" customHeight="1" x14ac:dyDescent="0.25">
      <c r="A31" s="1">
        <v>30</v>
      </c>
      <c r="B31" s="1" t="s">
        <v>37</v>
      </c>
      <c r="C31" s="6" t="str">
        <f>CONCATENATE($I$2,"_", $H$2, "-"&amp;((ROW()-10+546)))</f>
        <v>0_8-567</v>
      </c>
      <c r="D31" s="44"/>
      <c r="E31" s="44"/>
      <c r="F31" s="43" t="s">
        <v>127</v>
      </c>
      <c r="G31" s="43"/>
    </row>
    <row r="32" spans="1:14" ht="12.75" customHeight="1" thickBot="1" x14ac:dyDescent="0.3">
      <c r="A32" s="1">
        <v>31</v>
      </c>
      <c r="B32" s="1" t="s">
        <v>38</v>
      </c>
      <c r="C32" s="6" t="str">
        <f>CONCATENATE($I$2,"_", $H$2, "-"&amp;((ROW()-10+546)))</f>
        <v>0_8-568</v>
      </c>
      <c r="D32" s="44"/>
      <c r="E32" s="44"/>
      <c r="F32" s="43" t="s">
        <v>127</v>
      </c>
      <c r="G32" s="43"/>
      <c r="K32" s="3"/>
      <c r="L32" s="3"/>
      <c r="M32" s="3"/>
      <c r="N32" s="3"/>
    </row>
    <row r="33" spans="1:14" ht="12.75" customHeight="1" x14ac:dyDescent="0.25">
      <c r="A33" s="1">
        <v>32</v>
      </c>
      <c r="B33" s="1" t="s">
        <v>39</v>
      </c>
      <c r="C33" s="6" t="str">
        <f>CONCATENATE($I$2,"_", $H$2, "-"&amp;((ROW()-10+546)))</f>
        <v>0_8-569</v>
      </c>
      <c r="D33" s="44"/>
      <c r="E33" s="44"/>
      <c r="F33" s="43" t="s">
        <v>127</v>
      </c>
      <c r="G33" s="43"/>
      <c r="I33" s="50" t="s">
        <v>132</v>
      </c>
      <c r="J33" s="51"/>
      <c r="K33" s="3"/>
      <c r="L33" s="3"/>
      <c r="M33" s="3"/>
      <c r="N33" s="3"/>
    </row>
    <row r="34" spans="1:14" ht="12.75" customHeight="1" x14ac:dyDescent="0.25">
      <c r="A34" s="1">
        <v>33</v>
      </c>
      <c r="B34" s="1" t="s">
        <v>40</v>
      </c>
      <c r="C34" s="6" t="str">
        <f>CONCATENATE($I$2,"_", $H$2, "-"&amp;((ROW()-10+546)))</f>
        <v>0_8-570</v>
      </c>
      <c r="D34" s="44"/>
      <c r="E34" s="44"/>
      <c r="F34" s="43" t="s">
        <v>127</v>
      </c>
      <c r="G34" s="43"/>
      <c r="I34" s="52"/>
      <c r="J34" s="53"/>
      <c r="K34" s="3"/>
      <c r="L34" s="3"/>
      <c r="M34" s="3"/>
      <c r="N34" s="3"/>
    </row>
    <row r="35" spans="1:14" ht="12.9" customHeight="1" x14ac:dyDescent="0.25">
      <c r="A35" s="1">
        <v>34</v>
      </c>
      <c r="B35" s="1" t="s">
        <v>41</v>
      </c>
      <c r="C35" s="6" t="str">
        <f>CONCATENATE($I$2,"_", $H$2, "-"&amp;((ROW()-10+546)))</f>
        <v>0_8-571</v>
      </c>
      <c r="D35" s="44"/>
      <c r="E35" s="44"/>
      <c r="F35" s="43" t="s">
        <v>127</v>
      </c>
      <c r="G35" s="43"/>
      <c r="I35" s="52"/>
      <c r="J35" s="53"/>
    </row>
    <row r="36" spans="1:14" ht="12.9" customHeight="1" x14ac:dyDescent="0.25">
      <c r="A36" s="1">
        <v>35</v>
      </c>
      <c r="B36" s="1" t="s">
        <v>42</v>
      </c>
      <c r="C36" s="6" t="str">
        <f>CONCATENATE($I$2,"_", $H$2, "-"&amp;((ROW()-10+546)))</f>
        <v>0_8-572</v>
      </c>
      <c r="D36" s="44"/>
      <c r="E36" s="44"/>
      <c r="F36" s="43" t="s">
        <v>127</v>
      </c>
      <c r="G36" s="43"/>
      <c r="I36" s="52"/>
      <c r="J36" s="53"/>
    </row>
    <row r="37" spans="1:14" ht="12.9" customHeight="1" x14ac:dyDescent="0.25">
      <c r="A37" s="1">
        <v>36</v>
      </c>
      <c r="B37" s="1" t="s">
        <v>43</v>
      </c>
      <c r="C37" s="16" t="str">
        <f>CONCATENATE(D37&amp;$I$2,"_",$H$2&amp;"-8")</f>
        <v>48-UWSIF-Glut-4-0_8-8</v>
      </c>
      <c r="D37" s="4" t="s">
        <v>118</v>
      </c>
      <c r="E37" s="5"/>
      <c r="F37" s="46" t="s">
        <v>123</v>
      </c>
      <c r="G37" s="43"/>
      <c r="I37" s="52"/>
      <c r="J37" s="53"/>
    </row>
    <row r="38" spans="1:14" ht="12.9" customHeight="1" x14ac:dyDescent="0.25">
      <c r="A38" s="1">
        <v>37</v>
      </c>
      <c r="B38" s="1" t="s">
        <v>44</v>
      </c>
      <c r="C38" s="16" t="str">
        <f>CONCATENATE(D38&amp;$I$2,"_",$H$2&amp;"-9")</f>
        <v>48-UWSIF-Glut-4-0_8-9</v>
      </c>
      <c r="D38" s="4" t="s">
        <v>118</v>
      </c>
      <c r="E38" s="5"/>
      <c r="F38" s="46" t="s">
        <v>123</v>
      </c>
      <c r="G38" s="46"/>
      <c r="I38" s="52"/>
      <c r="J38" s="53"/>
    </row>
    <row r="39" spans="1:14" ht="12.9" customHeight="1" x14ac:dyDescent="0.25">
      <c r="A39" s="1">
        <v>38</v>
      </c>
      <c r="B39" s="1" t="s">
        <v>45</v>
      </c>
      <c r="C39" s="16" t="str">
        <f>CONCATENATE(D39&amp;I$2,"_",$H$2&amp;"-3")</f>
        <v>47-UWSIF-Alfalfa2-0_8-3</v>
      </c>
      <c r="D39" s="4" t="s">
        <v>115</v>
      </c>
      <c r="E39" s="5"/>
      <c r="F39" s="46" t="s">
        <v>126</v>
      </c>
      <c r="G39" s="46"/>
      <c r="I39" s="52"/>
      <c r="J39" s="53"/>
    </row>
    <row r="40" spans="1:14" ht="12.9" customHeight="1" x14ac:dyDescent="0.25">
      <c r="A40" s="1">
        <v>39</v>
      </c>
      <c r="B40" s="1" t="s">
        <v>46</v>
      </c>
      <c r="C40" s="16" t="str">
        <f>CONCATENATE(D40&amp;I$2,"_",$H$2&amp;"-4")</f>
        <v>47-UWSIF-Alfalfa2-0_8-4</v>
      </c>
      <c r="D40" s="4" t="s">
        <v>115</v>
      </c>
      <c r="E40" s="5"/>
      <c r="F40" s="46" t="s">
        <v>126</v>
      </c>
      <c r="G40" s="46"/>
      <c r="I40" s="52"/>
      <c r="J40" s="53"/>
    </row>
    <row r="41" spans="1:14" ht="12.9" customHeight="1" x14ac:dyDescent="0.25">
      <c r="A41" s="1">
        <v>40</v>
      </c>
      <c r="B41" s="1" t="s">
        <v>47</v>
      </c>
      <c r="C41" s="6" t="str">
        <f>CONCATENATE($I$2,"_", $H$2, "-"&amp;((ROW()-14+546)))</f>
        <v>0_8-573</v>
      </c>
      <c r="D41" s="44"/>
      <c r="E41" s="44"/>
      <c r="F41" s="43" t="s">
        <v>127</v>
      </c>
      <c r="G41" s="46"/>
      <c r="I41" s="52"/>
      <c r="J41" s="53"/>
    </row>
    <row r="42" spans="1:14" ht="12.9" customHeight="1" x14ac:dyDescent="0.25">
      <c r="A42" s="1">
        <v>41</v>
      </c>
      <c r="B42" s="1" t="s">
        <v>48</v>
      </c>
      <c r="C42" s="6" t="str">
        <f>CONCATENATE($I$2,"_", $H$2, "-"&amp;((ROW()-14+546)))</f>
        <v>0_8-574</v>
      </c>
      <c r="D42" s="44"/>
      <c r="E42" s="44"/>
      <c r="F42" s="43" t="s">
        <v>127</v>
      </c>
      <c r="G42" s="43"/>
      <c r="I42" s="52"/>
      <c r="J42" s="53"/>
    </row>
    <row r="43" spans="1:14" ht="12.9" customHeight="1" thickBot="1" x14ac:dyDescent="0.3">
      <c r="A43" s="1">
        <v>42</v>
      </c>
      <c r="B43" s="1" t="s">
        <v>49</v>
      </c>
      <c r="C43" s="6" t="str">
        <f>CONCATENATE($I$2,"_", $H$2, "-"&amp;((ROW()-14+546)))</f>
        <v>0_8-575</v>
      </c>
      <c r="D43" s="44"/>
      <c r="E43" s="44"/>
      <c r="F43" s="43" t="s">
        <v>127</v>
      </c>
      <c r="G43" s="43"/>
      <c r="I43" s="48"/>
      <c r="J43" s="49"/>
    </row>
    <row r="44" spans="1:14" ht="12.9" customHeight="1" x14ac:dyDescent="0.25">
      <c r="A44" s="1">
        <v>43</v>
      </c>
      <c r="B44" s="1" t="s">
        <v>50</v>
      </c>
      <c r="C44" s="6" t="str">
        <f>CONCATENATE($I$2,"_", $H$2, "-"&amp;((ROW()-14+546)))</f>
        <v>0_8-576</v>
      </c>
      <c r="D44" s="44"/>
      <c r="E44" s="44"/>
      <c r="F44" s="43" t="s">
        <v>127</v>
      </c>
      <c r="G44" s="43"/>
    </row>
    <row r="45" spans="1:14" ht="12.9" customHeight="1" x14ac:dyDescent="0.25">
      <c r="A45" s="1">
        <v>44</v>
      </c>
      <c r="B45" s="1" t="s">
        <v>51</v>
      </c>
      <c r="C45" s="6" t="str">
        <f>CONCATENATE($I$2,"_", $H$2, "-"&amp;((ROW()-14+546)))</f>
        <v>0_8-577</v>
      </c>
      <c r="D45" s="44"/>
      <c r="E45" s="44"/>
      <c r="F45" s="43" t="s">
        <v>127</v>
      </c>
      <c r="G45" s="43"/>
    </row>
    <row r="46" spans="1:14" ht="12.9" customHeight="1" x14ac:dyDescent="0.25">
      <c r="A46" s="1">
        <v>45</v>
      </c>
      <c r="B46" s="1" t="s">
        <v>52</v>
      </c>
      <c r="C46" s="6" t="str">
        <f>CONCATENATE($I$2,"_", $H$2, "-"&amp;((ROW()-14+546)))</f>
        <v>0_8-578</v>
      </c>
      <c r="D46" s="44"/>
      <c r="E46" s="44"/>
      <c r="F46" s="43" t="s">
        <v>127</v>
      </c>
      <c r="G46" s="43"/>
    </row>
    <row r="47" spans="1:14" ht="12.9" customHeight="1" x14ac:dyDescent="0.25">
      <c r="A47" s="1">
        <v>46</v>
      </c>
      <c r="B47" s="1" t="s">
        <v>53</v>
      </c>
      <c r="C47" s="6" t="str">
        <f>CONCATENATE($I$2,"_", $H$2, "-"&amp;((ROW()-14+546)))</f>
        <v>0_8-579</v>
      </c>
      <c r="D47" s="44"/>
      <c r="E47" s="44"/>
      <c r="F47" s="43" t="s">
        <v>127</v>
      </c>
      <c r="G47" s="43"/>
    </row>
    <row r="48" spans="1:14" ht="12.9" customHeight="1" x14ac:dyDescent="0.25">
      <c r="A48" s="1">
        <v>47</v>
      </c>
      <c r="B48" s="1" t="s">
        <v>54</v>
      </c>
      <c r="C48" s="6" t="str">
        <f>CONCATENATE($I$2,"_", $H$2, "-"&amp;((ROW()-14+546)))</f>
        <v>0_8-580</v>
      </c>
      <c r="D48" s="44"/>
      <c r="E48" s="44"/>
      <c r="F48" s="43" t="s">
        <v>127</v>
      </c>
      <c r="G48" s="43"/>
    </row>
    <row r="49" spans="1:7" ht="12.9" customHeight="1" x14ac:dyDescent="0.25">
      <c r="A49" s="1">
        <v>48</v>
      </c>
      <c r="B49" s="1" t="s">
        <v>55</v>
      </c>
      <c r="C49" s="6" t="str">
        <f>CONCATENATE($I$2,"_", $H$2, "-"&amp;((ROW()-14+546)))</f>
        <v>0_8-581</v>
      </c>
      <c r="D49" s="44"/>
      <c r="E49" s="44"/>
      <c r="F49" s="43" t="s">
        <v>127</v>
      </c>
      <c r="G49" s="43"/>
    </row>
    <row r="50" spans="1:7" ht="12.9" customHeight="1" x14ac:dyDescent="0.25">
      <c r="A50" s="1">
        <v>49</v>
      </c>
      <c r="B50" s="1" t="s">
        <v>56</v>
      </c>
      <c r="C50" s="6" t="str">
        <f>CONCATENATE($I$2,"_", $H$2, "-"&amp;((ROW()-14+546)))</f>
        <v>0_8-582</v>
      </c>
      <c r="D50" s="44"/>
      <c r="E50" s="44"/>
      <c r="F50" s="43" t="s">
        <v>127</v>
      </c>
      <c r="G50" s="43"/>
    </row>
    <row r="51" spans="1:7" ht="12.9" customHeight="1" x14ac:dyDescent="0.25">
      <c r="A51" s="1">
        <v>50</v>
      </c>
      <c r="B51" s="1" t="s">
        <v>57</v>
      </c>
      <c r="C51" s="6" t="str">
        <f>CONCATENATE($I$2,"_", $H$2, "-"&amp;((ROW()-14+546)))</f>
        <v>0_8-583</v>
      </c>
      <c r="D51" s="44"/>
      <c r="E51" s="44"/>
      <c r="F51" s="43" t="s">
        <v>127</v>
      </c>
      <c r="G51" s="43"/>
    </row>
    <row r="52" spans="1:7" ht="12.9" customHeight="1" x14ac:dyDescent="0.25">
      <c r="A52" s="1">
        <v>51</v>
      </c>
      <c r="B52" s="1" t="s">
        <v>58</v>
      </c>
      <c r="C52" s="6" t="str">
        <f>CONCATENATE($I$2,"_", $H$2, "-"&amp;((ROW()-14+546)))</f>
        <v>0_8-584</v>
      </c>
      <c r="D52" s="44"/>
      <c r="E52" s="44"/>
      <c r="F52" s="43" t="s">
        <v>127</v>
      </c>
      <c r="G52" s="43"/>
    </row>
    <row r="53" spans="1:7" ht="12.9" customHeight="1" x14ac:dyDescent="0.25">
      <c r="A53" s="1">
        <v>52</v>
      </c>
      <c r="B53" s="1" t="s">
        <v>59</v>
      </c>
      <c r="C53" s="6" t="str">
        <f>CONCATENATE($I$2,"_", $H$2, "-"&amp;((ROW()-14+546)))</f>
        <v>0_8-585</v>
      </c>
      <c r="D53" s="44"/>
      <c r="E53" s="44"/>
      <c r="F53" s="43" t="s">
        <v>127</v>
      </c>
      <c r="G53" s="43"/>
    </row>
    <row r="54" spans="1:7" ht="12.9" customHeight="1" x14ac:dyDescent="0.25">
      <c r="A54" s="1">
        <v>53</v>
      </c>
      <c r="B54" s="1" t="s">
        <v>60</v>
      </c>
      <c r="C54" s="6" t="str">
        <f>CONCATENATE($I$2,"_", $H$2, "-"&amp;((ROW()-14+546)))</f>
        <v>0_8-586</v>
      </c>
      <c r="D54" s="44"/>
      <c r="E54" s="44"/>
      <c r="F54" s="43" t="s">
        <v>127</v>
      </c>
      <c r="G54" s="43"/>
    </row>
    <row r="55" spans="1:7" ht="12.9" customHeight="1" x14ac:dyDescent="0.25">
      <c r="A55" s="1">
        <v>54</v>
      </c>
      <c r="B55" s="1" t="s">
        <v>61</v>
      </c>
      <c r="C55" s="6" t="str">
        <f>CONCATENATE($I$2,"_", $H$2, "-"&amp;((ROW()-14+546)))</f>
        <v>0_8-587</v>
      </c>
      <c r="D55" s="44"/>
      <c r="E55" s="44"/>
      <c r="F55" s="43" t="s">
        <v>127</v>
      </c>
      <c r="G55" s="43"/>
    </row>
    <row r="56" spans="1:7" ht="12.9" customHeight="1" x14ac:dyDescent="0.25">
      <c r="A56" s="1">
        <v>55</v>
      </c>
      <c r="B56" s="1" t="s">
        <v>62</v>
      </c>
      <c r="C56" s="6" t="str">
        <f>CONCATENATE($I$2,"_", $H$2, "-"&amp;((ROW()-14+546)))</f>
        <v>0_8-588</v>
      </c>
      <c r="D56" s="44"/>
      <c r="E56" s="44"/>
      <c r="F56" s="43" t="s">
        <v>127</v>
      </c>
      <c r="G56" s="43"/>
    </row>
    <row r="57" spans="1:7" ht="12.9" customHeight="1" x14ac:dyDescent="0.25">
      <c r="A57" s="1">
        <v>56</v>
      </c>
      <c r="B57" s="1" t="s">
        <v>63</v>
      </c>
      <c r="C57" s="6" t="str">
        <f>CONCATENATE($I$2,"_", $H$2, "-"&amp;((ROW()-14+546)))</f>
        <v>0_8-589</v>
      </c>
      <c r="D57" s="44"/>
      <c r="E57" s="44"/>
      <c r="F57" s="43" t="s">
        <v>127</v>
      </c>
      <c r="G57" s="43"/>
    </row>
    <row r="58" spans="1:7" ht="12.9" customHeight="1" x14ac:dyDescent="0.25">
      <c r="A58" s="1">
        <v>57</v>
      </c>
      <c r="B58" s="1" t="s">
        <v>64</v>
      </c>
      <c r="C58" s="6" t="str">
        <f>CONCATENATE($I$2,"_", $H$2, "-"&amp;((ROW()-14+546)))</f>
        <v>0_8-590</v>
      </c>
      <c r="D58" s="44"/>
      <c r="E58" s="44"/>
      <c r="F58" s="43" t="s">
        <v>127</v>
      </c>
      <c r="G58" s="43"/>
    </row>
    <row r="59" spans="1:7" ht="12.9" customHeight="1" x14ac:dyDescent="0.25">
      <c r="A59" s="1">
        <v>58</v>
      </c>
      <c r="B59" s="1" t="s">
        <v>65</v>
      </c>
      <c r="C59" s="6" t="str">
        <f>CONCATENATE($I$2,"_", $H$2, "-"&amp;((ROW()-14+546)))</f>
        <v>0_8-591</v>
      </c>
      <c r="D59" s="44"/>
      <c r="E59" s="44"/>
      <c r="F59" s="43" t="s">
        <v>127</v>
      </c>
      <c r="G59" s="43"/>
    </row>
    <row r="60" spans="1:7" ht="12.9" customHeight="1" x14ac:dyDescent="0.25">
      <c r="A60" s="1">
        <v>59</v>
      </c>
      <c r="B60" s="1" t="s">
        <v>66</v>
      </c>
      <c r="C60" s="6" t="str">
        <f>CONCATENATE($I$2,"_", $H$2, "-"&amp;((ROW()-14+546)))</f>
        <v>0_8-592</v>
      </c>
      <c r="D60" s="44"/>
      <c r="E60" s="44"/>
      <c r="F60" s="43" t="s">
        <v>127</v>
      </c>
      <c r="G60" s="43"/>
    </row>
    <row r="61" spans="1:7" ht="12.9" customHeight="1" x14ac:dyDescent="0.25">
      <c r="A61" s="1">
        <v>60</v>
      </c>
      <c r="B61" s="1" t="s">
        <v>67</v>
      </c>
      <c r="C61" s="6" t="str">
        <f>CONCATENATE($I$2,"_", $H$2, "-"&amp;((ROW()-14+546)))</f>
        <v>0_8-593</v>
      </c>
      <c r="D61" s="44"/>
      <c r="E61" s="44"/>
      <c r="F61" s="43" t="s">
        <v>127</v>
      </c>
      <c r="G61" s="43"/>
    </row>
    <row r="62" spans="1:7" ht="12.9" customHeight="1" x14ac:dyDescent="0.25">
      <c r="A62" s="1">
        <v>61</v>
      </c>
      <c r="B62" s="1" t="s">
        <v>68</v>
      </c>
      <c r="C62" s="6" t="str">
        <f>CONCATENATE($I$2,"_", $H$2, "-"&amp;((ROW()-14+546)))</f>
        <v>0_8-594</v>
      </c>
      <c r="D62" s="44"/>
      <c r="E62" s="44"/>
      <c r="F62" s="43" t="s">
        <v>127</v>
      </c>
      <c r="G62" s="43"/>
    </row>
    <row r="63" spans="1:7" ht="12.9" customHeight="1" x14ac:dyDescent="0.25">
      <c r="A63" s="1">
        <v>62</v>
      </c>
      <c r="B63" s="1" t="s">
        <v>69</v>
      </c>
      <c r="C63" s="6" t="str">
        <f>CONCATENATE($I$2,"_", $H$2, "-"&amp;((ROW()-14+546)))</f>
        <v>0_8-595</v>
      </c>
      <c r="D63" s="44"/>
      <c r="E63" s="44"/>
      <c r="F63" s="43" t="s">
        <v>127</v>
      </c>
      <c r="G63" s="43"/>
    </row>
    <row r="64" spans="1:7" ht="12.9" customHeight="1" x14ac:dyDescent="0.25">
      <c r="A64" s="1">
        <v>63</v>
      </c>
      <c r="B64" s="1" t="s">
        <v>70</v>
      </c>
      <c r="C64" s="6" t="str">
        <f>CONCATENATE($I$2,"_", $H$2, "-"&amp;((ROW()-14+546)))</f>
        <v>0_8-596</v>
      </c>
      <c r="D64" s="44"/>
      <c r="E64" s="44"/>
      <c r="F64" s="43" t="s">
        <v>127</v>
      </c>
      <c r="G64" s="43"/>
    </row>
    <row r="65" spans="1:7" ht="12.9" customHeight="1" x14ac:dyDescent="0.25">
      <c r="A65" s="1">
        <v>64</v>
      </c>
      <c r="B65" s="1" t="s">
        <v>71</v>
      </c>
      <c r="C65" s="6" t="str">
        <f>CONCATENATE($I$2,"_", $H$2, "-"&amp;((ROW()-14+546)))</f>
        <v>0_8-597</v>
      </c>
      <c r="D65" s="44"/>
      <c r="E65" s="44"/>
      <c r="F65" s="43" t="s">
        <v>127</v>
      </c>
      <c r="G65" s="43"/>
    </row>
    <row r="66" spans="1:7" ht="12.9" customHeight="1" x14ac:dyDescent="0.25">
      <c r="A66" s="1">
        <v>65</v>
      </c>
      <c r="B66" s="1" t="s">
        <v>72</v>
      </c>
      <c r="C66" s="6" t="str">
        <f>CONCATENATE($I$2,"_", $H$2, "-"&amp;((ROW()-14+546)))</f>
        <v>0_8-598</v>
      </c>
      <c r="D66" s="44"/>
      <c r="E66" s="44"/>
      <c r="F66" s="43" t="s">
        <v>127</v>
      </c>
      <c r="G66" s="43"/>
    </row>
    <row r="67" spans="1:7" ht="12.9" customHeight="1" x14ac:dyDescent="0.25">
      <c r="A67" s="1">
        <v>66</v>
      </c>
      <c r="B67" s="1" t="s">
        <v>73</v>
      </c>
      <c r="C67" s="16" t="str">
        <f>CONCATENATE(D67&amp;$I$2,"_",$H$2&amp;"-10")</f>
        <v>48-UWSIF-Glut-4-0_8-10</v>
      </c>
      <c r="D67" s="4" t="s">
        <v>118</v>
      </c>
      <c r="E67" s="5"/>
      <c r="F67" s="46" t="s">
        <v>123</v>
      </c>
      <c r="G67" s="43"/>
    </row>
    <row r="68" spans="1:7" ht="12.9" customHeight="1" x14ac:dyDescent="0.25">
      <c r="A68" s="1">
        <v>67</v>
      </c>
      <c r="B68" s="1" t="s">
        <v>74</v>
      </c>
      <c r="C68" s="16" t="str">
        <f>CONCATENATE(D68&amp;$I$2,"_",$H$2&amp;"-11")</f>
        <v>48-UWSIF-Glut-4-0_8-11</v>
      </c>
      <c r="D68" s="4" t="s">
        <v>118</v>
      </c>
      <c r="E68" s="5"/>
      <c r="F68" s="46" t="s">
        <v>123</v>
      </c>
      <c r="G68" s="46"/>
    </row>
    <row r="69" spans="1:7" ht="12.9" customHeight="1" x14ac:dyDescent="0.25">
      <c r="A69" s="1">
        <v>68</v>
      </c>
      <c r="B69" s="1" t="s">
        <v>75</v>
      </c>
      <c r="C69" s="16" t="str">
        <f>CONCATENATE(D69&amp;$I$2,"_",$H$2&amp;"-5")</f>
        <v>47-UWSIF-Alfalfa2-0_8-5</v>
      </c>
      <c r="D69" s="4" t="s">
        <v>115</v>
      </c>
      <c r="E69" s="5"/>
      <c r="F69" s="46" t="s">
        <v>126</v>
      </c>
      <c r="G69" s="46"/>
    </row>
    <row r="70" spans="1:7" ht="12.9" customHeight="1" x14ac:dyDescent="0.25">
      <c r="A70" s="1">
        <v>69</v>
      </c>
      <c r="B70" s="1" t="s">
        <v>76</v>
      </c>
      <c r="C70" s="16" t="str">
        <f>CONCATENATE(D70&amp;$I$2,"_",$H$2&amp;"-6")</f>
        <v>47-UWSIF-Alfalfa2-0_8-6</v>
      </c>
      <c r="D70" s="4" t="s">
        <v>115</v>
      </c>
      <c r="E70" s="5"/>
      <c r="F70" s="46" t="s">
        <v>126</v>
      </c>
      <c r="G70" s="46"/>
    </row>
    <row r="71" spans="1:7" ht="12.9" customHeight="1" x14ac:dyDescent="0.25">
      <c r="A71" s="1">
        <v>70</v>
      </c>
      <c r="B71" s="1" t="s">
        <v>77</v>
      </c>
      <c r="C71" s="6" t="str">
        <f>CONCATENATE($I$2,"_", $H$2, "-"&amp;((ROW()-18+546)))</f>
        <v>0_8-599</v>
      </c>
      <c r="D71" s="44"/>
      <c r="E71" s="44"/>
      <c r="F71" s="43" t="s">
        <v>127</v>
      </c>
      <c r="G71" s="46"/>
    </row>
    <row r="72" spans="1:7" ht="12.9" customHeight="1" x14ac:dyDescent="0.25">
      <c r="A72" s="1">
        <v>71</v>
      </c>
      <c r="B72" s="1" t="s">
        <v>78</v>
      </c>
      <c r="C72" s="6" t="str">
        <f>CONCATENATE($I$2,"_", $H$2, "-"&amp;((ROW()-18+546)))</f>
        <v>0_8-600</v>
      </c>
      <c r="D72" s="44"/>
      <c r="E72" s="44"/>
      <c r="F72" s="43" t="s">
        <v>127</v>
      </c>
      <c r="G72" s="43"/>
    </row>
    <row r="73" spans="1:7" ht="12.9" customHeight="1" x14ac:dyDescent="0.25">
      <c r="A73" s="1">
        <v>72</v>
      </c>
      <c r="B73" s="1" t="s">
        <v>79</v>
      </c>
      <c r="C73" s="6" t="str">
        <f>CONCATENATE($I$2,"_", $H$2, "-"&amp;((ROW()-18+546)))</f>
        <v>0_8-601</v>
      </c>
      <c r="D73" s="44"/>
      <c r="E73" s="44"/>
      <c r="F73" s="43" t="s">
        <v>127</v>
      </c>
      <c r="G73" s="43"/>
    </row>
    <row r="74" spans="1:7" ht="12.9" customHeight="1" x14ac:dyDescent="0.25">
      <c r="A74" s="1">
        <v>73</v>
      </c>
      <c r="B74" s="1" t="s">
        <v>80</v>
      </c>
      <c r="C74" s="6" t="str">
        <f>CONCATENATE($I$2,"_", $H$2, "-"&amp;((ROW()-18+546)))</f>
        <v>0_8-602</v>
      </c>
      <c r="D74" s="44"/>
      <c r="E74" s="44"/>
      <c r="F74" s="43" t="s">
        <v>127</v>
      </c>
      <c r="G74" s="43"/>
    </row>
    <row r="75" spans="1:7" ht="12.9" customHeight="1" x14ac:dyDescent="0.25">
      <c r="A75" s="1">
        <v>74</v>
      </c>
      <c r="B75" s="1" t="s">
        <v>81</v>
      </c>
      <c r="C75" s="6" t="str">
        <f>CONCATENATE($I$2,"_", $H$2, "-"&amp;((ROW()-18+546)))</f>
        <v>0_8-603</v>
      </c>
      <c r="D75" s="44"/>
      <c r="E75" s="44"/>
      <c r="F75" s="43" t="s">
        <v>127</v>
      </c>
      <c r="G75" s="43"/>
    </row>
    <row r="76" spans="1:7" ht="12.9" customHeight="1" x14ac:dyDescent="0.25">
      <c r="A76" s="1">
        <v>75</v>
      </c>
      <c r="B76" s="1" t="s">
        <v>82</v>
      </c>
      <c r="C76" s="6" t="str">
        <f>CONCATENATE($I$2,"_", $H$2, "-"&amp;((ROW()-18+546)))</f>
        <v>0_8-604</v>
      </c>
      <c r="D76" s="44"/>
      <c r="E76" s="44"/>
      <c r="F76" s="43" t="s">
        <v>127</v>
      </c>
      <c r="G76" s="43"/>
    </row>
    <row r="77" spans="1:7" ht="12.9" customHeight="1" x14ac:dyDescent="0.25">
      <c r="A77" s="1">
        <v>76</v>
      </c>
      <c r="B77" s="1" t="s">
        <v>83</v>
      </c>
      <c r="C77" s="6" t="str">
        <f>CONCATENATE($I$2,"_", $H$2, "-"&amp;((ROW()-18+546)))</f>
        <v>0_8-605</v>
      </c>
      <c r="D77" s="44"/>
      <c r="E77" s="44"/>
      <c r="F77" s="43" t="s">
        <v>127</v>
      </c>
      <c r="G77" s="43"/>
    </row>
    <row r="78" spans="1:7" ht="12.9" customHeight="1" x14ac:dyDescent="0.25">
      <c r="A78" s="1">
        <v>77</v>
      </c>
      <c r="B78" s="1" t="s">
        <v>84</v>
      </c>
      <c r="C78" s="6" t="str">
        <f>CONCATENATE($I$2,"_", $H$2, "-"&amp;((ROW()-18+546)))</f>
        <v>0_8-606</v>
      </c>
      <c r="D78" s="44"/>
      <c r="E78" s="44"/>
      <c r="F78" s="43" t="s">
        <v>127</v>
      </c>
      <c r="G78" s="43"/>
    </row>
    <row r="79" spans="1:7" ht="12.9" customHeight="1" x14ac:dyDescent="0.25">
      <c r="A79" s="1">
        <v>78</v>
      </c>
      <c r="B79" s="1" t="s">
        <v>85</v>
      </c>
      <c r="C79" s="6" t="str">
        <f>CONCATENATE($I$2,"_", $H$2, "-"&amp;((ROW()-18+546)))</f>
        <v>0_8-607</v>
      </c>
      <c r="D79" s="44"/>
      <c r="E79" s="44"/>
      <c r="F79" s="43" t="s">
        <v>127</v>
      </c>
      <c r="G79" s="43"/>
    </row>
    <row r="80" spans="1:7" ht="12.9" customHeight="1" x14ac:dyDescent="0.25">
      <c r="A80" s="1">
        <v>79</v>
      </c>
      <c r="B80" s="1" t="s">
        <v>86</v>
      </c>
      <c r="C80" s="6" t="str">
        <f>CONCATENATE($I$2,"_", $H$2, "-"&amp;((ROW()-18+546)))</f>
        <v>0_8-608</v>
      </c>
      <c r="D80" s="44"/>
      <c r="E80" s="44"/>
      <c r="F80" s="43" t="s">
        <v>127</v>
      </c>
      <c r="G80" s="43"/>
    </row>
    <row r="81" spans="1:7" ht="12.9" customHeight="1" x14ac:dyDescent="0.25">
      <c r="A81" s="1">
        <v>80</v>
      </c>
      <c r="B81" s="1" t="s">
        <v>87</v>
      </c>
      <c r="C81" s="6" t="str">
        <f>CONCATENATE($I$2,"_", $H$2, "-"&amp;((ROW()-18+546)))</f>
        <v>0_8-609</v>
      </c>
      <c r="D81" s="44"/>
      <c r="E81" s="44"/>
      <c r="F81" s="43" t="s">
        <v>127</v>
      </c>
      <c r="G81" s="43"/>
    </row>
    <row r="82" spans="1:7" ht="12.9" customHeight="1" x14ac:dyDescent="0.25">
      <c r="A82" s="1">
        <v>81</v>
      </c>
      <c r="B82" s="1" t="s">
        <v>88</v>
      </c>
      <c r="C82" s="6" t="str">
        <f>CONCATENATE($I$2,"_", $H$2, "-"&amp;((ROW()-18+546)))</f>
        <v>0_8-610</v>
      </c>
      <c r="D82" s="44"/>
      <c r="E82" s="44"/>
      <c r="F82" s="43" t="s">
        <v>127</v>
      </c>
      <c r="G82" s="43"/>
    </row>
    <row r="83" spans="1:7" ht="12.9" customHeight="1" x14ac:dyDescent="0.25">
      <c r="A83" s="1">
        <v>82</v>
      </c>
      <c r="B83" s="1" t="s">
        <v>89</v>
      </c>
      <c r="C83" s="6" t="str">
        <f>CONCATENATE($I$2,"_", $H$2, "-"&amp;((ROW()-18+546)))</f>
        <v>0_8-611</v>
      </c>
      <c r="D83" s="44"/>
      <c r="E83" s="44"/>
      <c r="F83" s="43" t="s">
        <v>127</v>
      </c>
      <c r="G83" s="43"/>
    </row>
    <row r="84" spans="1:7" ht="12.9" customHeight="1" x14ac:dyDescent="0.25">
      <c r="A84" s="1">
        <v>83</v>
      </c>
      <c r="B84" s="1" t="s">
        <v>90</v>
      </c>
      <c r="C84" s="6" t="str">
        <f>CONCATENATE($I$2,"_", $H$2, "-"&amp;((ROW()-18+546)))</f>
        <v>0_8-612</v>
      </c>
      <c r="D84" s="44"/>
      <c r="E84" s="44"/>
      <c r="F84" s="43" t="s">
        <v>127</v>
      </c>
      <c r="G84" s="43"/>
    </row>
    <row r="85" spans="1:7" ht="12.9" customHeight="1" x14ac:dyDescent="0.25">
      <c r="A85" s="1">
        <v>84</v>
      </c>
      <c r="B85" s="1" t="s">
        <v>91</v>
      </c>
      <c r="C85" s="6" t="str">
        <f>CONCATENATE($I$2,"_", $H$2, "-"&amp;((ROW()-18+546)))</f>
        <v>0_8-613</v>
      </c>
      <c r="D85" s="44"/>
      <c r="E85" s="44"/>
      <c r="F85" s="43" t="s">
        <v>127</v>
      </c>
      <c r="G85" s="43"/>
    </row>
    <row r="86" spans="1:7" ht="12.9" customHeight="1" x14ac:dyDescent="0.25">
      <c r="A86" s="1">
        <v>85</v>
      </c>
      <c r="B86" s="1" t="s">
        <v>92</v>
      </c>
      <c r="C86" s="6" t="str">
        <f>CONCATENATE($I$2,"_", $H$2, "-"&amp;((ROW()-18+546)))</f>
        <v>0_8-614</v>
      </c>
      <c r="D86" s="44"/>
      <c r="E86" s="44"/>
      <c r="F86" s="43" t="s">
        <v>127</v>
      </c>
      <c r="G86" s="43"/>
    </row>
    <row r="87" spans="1:7" ht="12.9" customHeight="1" x14ac:dyDescent="0.25">
      <c r="A87" s="1">
        <v>86</v>
      </c>
      <c r="B87" s="1" t="s">
        <v>93</v>
      </c>
      <c r="C87" s="6" t="str">
        <f>CONCATENATE($I$2,"_", $H$2, "-"&amp;((ROW()-18+546)))</f>
        <v>0_8-615</v>
      </c>
      <c r="D87" s="44"/>
      <c r="E87" s="44"/>
      <c r="F87" s="43" t="s">
        <v>127</v>
      </c>
      <c r="G87" s="43"/>
    </row>
    <row r="88" spans="1:7" ht="12.9" customHeight="1" x14ac:dyDescent="0.25">
      <c r="A88" s="1">
        <v>87</v>
      </c>
      <c r="B88" s="1" t="s">
        <v>94</v>
      </c>
      <c r="C88" s="6" t="str">
        <f>CONCATENATE($I$2,"_", $H$2, "-"&amp;((ROW()-18+546)))</f>
        <v>0_8-616</v>
      </c>
      <c r="D88" s="44"/>
      <c r="E88" s="44"/>
      <c r="F88" s="43" t="s">
        <v>127</v>
      </c>
      <c r="G88" s="43"/>
    </row>
    <row r="89" spans="1:7" ht="12.9" customHeight="1" x14ac:dyDescent="0.25">
      <c r="A89" s="1">
        <v>88</v>
      </c>
      <c r="B89" s="1" t="s">
        <v>95</v>
      </c>
      <c r="C89" s="6" t="str">
        <f>CONCATENATE($I$2,"_", $H$2, "-"&amp;((ROW()-18+546)))</f>
        <v>0_8-617</v>
      </c>
      <c r="D89" s="44"/>
      <c r="E89" s="44"/>
      <c r="F89" s="43" t="s">
        <v>127</v>
      </c>
      <c r="G89" s="43"/>
    </row>
    <row r="90" spans="1:7" ht="12.9" customHeight="1" x14ac:dyDescent="0.25">
      <c r="A90" s="1">
        <v>89</v>
      </c>
      <c r="B90" s="1" t="s">
        <v>96</v>
      </c>
      <c r="C90" s="6" t="str">
        <f>CONCATENATE($I$2,"_", $H$2, "-"&amp;((ROW()-18+546)))</f>
        <v>0_8-618</v>
      </c>
      <c r="D90" s="44"/>
      <c r="E90" s="44"/>
      <c r="F90" s="43" t="s">
        <v>127</v>
      </c>
      <c r="G90" s="43"/>
    </row>
    <row r="91" spans="1:7" ht="12.9" customHeight="1" x14ac:dyDescent="0.25">
      <c r="A91" s="1">
        <v>90</v>
      </c>
      <c r="B91" s="1" t="s">
        <v>97</v>
      </c>
      <c r="C91" s="6" t="str">
        <f>CONCATENATE($I$2,"_", $H$2, "-"&amp;((ROW()-18+546)))</f>
        <v>0_8-619</v>
      </c>
      <c r="D91" s="44"/>
      <c r="E91" s="44"/>
      <c r="F91" s="43" t="s">
        <v>127</v>
      </c>
      <c r="G91" s="43"/>
    </row>
    <row r="92" spans="1:7" ht="12.9" customHeight="1" x14ac:dyDescent="0.25">
      <c r="A92" s="1">
        <v>91</v>
      </c>
      <c r="B92" s="1" t="s">
        <v>98</v>
      </c>
      <c r="C92" s="6" t="str">
        <f>CONCATENATE($I$2,"_", $H$2, "-"&amp;((ROW()-18+546)))</f>
        <v>0_8-620</v>
      </c>
      <c r="D92" s="44"/>
      <c r="E92" s="44"/>
      <c r="F92" s="43" t="s">
        <v>127</v>
      </c>
      <c r="G92" s="43"/>
    </row>
    <row r="93" spans="1:7" ht="12.9" customHeight="1" x14ac:dyDescent="0.25">
      <c r="A93" s="1">
        <v>92</v>
      </c>
      <c r="B93" s="1" t="s">
        <v>99</v>
      </c>
      <c r="C93" s="6" t="str">
        <f>CONCATENATE($I$2,"_", $H$2, "-"&amp;((ROW()-18+546)))</f>
        <v>0_8-621</v>
      </c>
      <c r="D93" s="44"/>
      <c r="E93" s="44"/>
      <c r="F93" s="43" t="s">
        <v>127</v>
      </c>
      <c r="G93" s="43"/>
    </row>
    <row r="94" spans="1:7" ht="12.9" customHeight="1" x14ac:dyDescent="0.25">
      <c r="A94" s="1">
        <v>93</v>
      </c>
      <c r="B94" s="1" t="s">
        <v>100</v>
      </c>
      <c r="C94" s="6" t="str">
        <f>CONCATENATE($I$2,"_", $H$2, "-"&amp;((ROW()-18+546)))</f>
        <v>0_8-622</v>
      </c>
      <c r="D94" s="44"/>
      <c r="E94" s="44"/>
      <c r="F94" s="43" t="s">
        <v>127</v>
      </c>
      <c r="G94" s="43"/>
    </row>
    <row r="95" spans="1:7" ht="12.9" customHeight="1" x14ac:dyDescent="0.25">
      <c r="A95" s="1">
        <v>94</v>
      </c>
      <c r="B95" s="1" t="s">
        <v>101</v>
      </c>
      <c r="C95" s="6" t="str">
        <f>CONCATENATE($I$2,"_", $H$2, "-"&amp;((ROW()-18+546)))</f>
        <v>0_8-623</v>
      </c>
      <c r="D95" s="44"/>
      <c r="E95" s="44"/>
      <c r="F95" s="43" t="s">
        <v>127</v>
      </c>
      <c r="G95" s="43"/>
    </row>
    <row r="96" spans="1:7" ht="12.9" customHeight="1" x14ac:dyDescent="0.25">
      <c r="A96" s="1">
        <v>95</v>
      </c>
      <c r="B96" s="1" t="s">
        <v>102</v>
      </c>
      <c r="C96" s="6" t="str">
        <f>CONCATENATE($I$2,"_", $H$2, "-"&amp;((ROW()-18+546)))</f>
        <v>0_8-624</v>
      </c>
      <c r="D96" s="44"/>
      <c r="E96" s="44"/>
      <c r="F96" s="43" t="s">
        <v>127</v>
      </c>
      <c r="G96" s="43"/>
    </row>
    <row r="97" spans="1:7" ht="12.9" customHeight="1" x14ac:dyDescent="0.25">
      <c r="A97" s="1">
        <v>96</v>
      </c>
      <c r="B97" s="1" t="s">
        <v>103</v>
      </c>
      <c r="C97" s="16" t="str">
        <f>CONCATENATE(D97&amp;$I$2,"_",$H$2&amp;"-12")</f>
        <v>48-UWSIF-Glut-4-0_8-12</v>
      </c>
      <c r="D97" s="4" t="s">
        <v>118</v>
      </c>
      <c r="E97" s="5"/>
      <c r="F97" s="46" t="s">
        <v>123</v>
      </c>
      <c r="G97" s="43"/>
    </row>
    <row r="98" spans="1:7" ht="12.9" customHeight="1" x14ac:dyDescent="0.25">
      <c r="A98" s="1">
        <v>97</v>
      </c>
      <c r="B98" s="1" t="s">
        <v>8</v>
      </c>
      <c r="C98" s="16" t="str">
        <f>CONCATENATE(D98&amp;$I$2,"_",$H$2&amp;"-13")</f>
        <v>48-UWSIF-Glut 4-0_8-13</v>
      </c>
      <c r="D98" s="4" t="s">
        <v>117</v>
      </c>
      <c r="E98" s="5"/>
      <c r="F98" s="46" t="s">
        <v>123</v>
      </c>
      <c r="G98" s="46"/>
    </row>
    <row r="99" spans="1:7" ht="12.9" customHeight="1" x14ac:dyDescent="0.25">
      <c r="A99" s="1">
        <v>98</v>
      </c>
      <c r="B99" s="1" t="s">
        <v>9</v>
      </c>
      <c r="C99" s="16" t="s">
        <v>129</v>
      </c>
      <c r="D99" s="4" t="s">
        <v>115</v>
      </c>
      <c r="E99" s="5"/>
      <c r="F99" s="46" t="s">
        <v>126</v>
      </c>
      <c r="G99" s="46"/>
    </row>
    <row r="100" spans="1:7" ht="12.9" customHeight="1" x14ac:dyDescent="0.25">
      <c r="A100" s="1">
        <v>99</v>
      </c>
      <c r="B100" s="1" t="s">
        <v>10</v>
      </c>
      <c r="C100" s="16" t="s">
        <v>130</v>
      </c>
      <c r="D100" s="4" t="s">
        <v>115</v>
      </c>
      <c r="E100" s="5"/>
      <c r="F100" s="46" t="s">
        <v>126</v>
      </c>
      <c r="G100" s="46"/>
    </row>
  </sheetData>
  <mergeCells count="1">
    <mergeCell ref="I33:J42"/>
  </mergeCells>
  <dataValidations count="2">
    <dataValidation type="list" allowBlank="1" showInputMessage="1" showErrorMessage="1" sqref="F2:G100" xr:uid="{92CFC629-2C7A-43FB-B47C-CC7C0F5A262C}">
      <formula1>$J$21:$J$26</formula1>
    </dataValidation>
    <dataValidation type="list" allowBlank="1" showInputMessage="1" showErrorMessage="1" sqref="D2:D10 D99:D100 D37:D40 D67:D70 D97" xr:uid="{F91EA3D5-44C0-4EA2-9008-E9F800164D6A}">
      <formula1>$I$21:$I$30</formula1>
    </dataValidation>
  </dataValidations>
  <printOptions horizontalCentered="1" verticalCentered="1"/>
  <pageMargins left="0.75" right="0.75" top="1" bottom="1" header="0.5" footer="0.5"/>
  <pageSetup scale="96" orientation="portrait" r:id="rId1"/>
  <headerFooter alignWithMargins="0"/>
  <ignoredErrors>
    <ignoredError sqref="J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1C89CA6FD94745B5721A025ADC314F" ma:contentTypeVersion="1" ma:contentTypeDescription="Create a new document." ma:contentTypeScope="" ma:versionID="9c8b9057af39ae3d6823559e7a15ea1b">
  <xsd:schema xmlns:xsd="http://www.w3.org/2001/XMLSchema" xmlns:xs="http://www.w3.org/2001/XMLSchema" xmlns:p="http://schemas.microsoft.com/office/2006/metadata/properties" xmlns:ns3="d2ccbbc5-702b-444b-9f83-8538eea9e26d" targetNamespace="http://schemas.microsoft.com/office/2006/metadata/properties" ma:root="true" ma:fieldsID="70bddb91bf52c3c0720aae8bde0d65a3" ns3:_="">
    <xsd:import namespace="d2ccbbc5-702b-444b-9f83-8538eea9e26d"/>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cbbc5-702b-444b-9f83-8538eea9e26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E0D50F-80D1-4160-A522-B0EC44089995}">
  <ds:schemaRefs>
    <ds:schemaRef ds:uri="http://schemas.microsoft.com/sharepoint/v3/contenttype/forms"/>
  </ds:schemaRefs>
</ds:datastoreItem>
</file>

<file path=customXml/itemProps2.xml><?xml version="1.0" encoding="utf-8"?>
<ds:datastoreItem xmlns:ds="http://schemas.openxmlformats.org/officeDocument/2006/customXml" ds:itemID="{00DDE94F-F5B1-46F6-A195-16DFAF2C3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cbbc5-702b-444b-9f83-8538eea9e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7843D3-7C76-4B5B-A082-0527CD323E0B}">
  <ds:schemaRefs>
    <ds:schemaRef ds:uri="http://purl.org/dc/elements/1.1/"/>
    <ds:schemaRef ds:uri="http://schemas.microsoft.com/office/2006/metadata/properties"/>
    <ds:schemaRef ds:uri="d2ccbbc5-702b-444b-9f83-8538eea9e26d"/>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Info</vt:lpstr>
      <vt:lpstr>Tray 1</vt:lpstr>
      <vt:lpstr>Tray 2</vt:lpstr>
      <vt:lpstr>Tray 3</vt:lpstr>
      <vt:lpstr>Tray 4</vt:lpstr>
      <vt:lpstr>Tray 5</vt:lpstr>
      <vt:lpstr>Tray 6</vt:lpstr>
      <vt:lpstr>Tray 7</vt:lpstr>
      <vt:lpstr>Tray 8</vt:lpstr>
      <vt:lpstr>Tray 9</vt:lpstr>
      <vt:lpstr>'Tray 2'!_45_UWSIF__Soil2</vt:lpstr>
      <vt:lpstr>'Tray 3'!_45_UWSIF__Soil2</vt:lpstr>
      <vt:lpstr>'Tray 4'!_45_UWSIF__Soil2</vt:lpstr>
      <vt:lpstr>'Tray 5'!_45_UWSIF__Soil2</vt:lpstr>
      <vt:lpstr>'Tray 6'!_45_UWSIF__Soil2</vt:lpstr>
      <vt:lpstr>'Tray 7'!_45_UWSIF__Soil2</vt:lpstr>
      <vt:lpstr>'Tray 8'!_45_UWSIF__Soil2</vt:lpstr>
      <vt:lpstr>'Tray 9'!_45_UWSIF__Soil2</vt:lpstr>
      <vt:lpstr>_45_UWSIF__Soil2</vt:lpstr>
    </vt:vector>
  </TitlesOfParts>
  <Company>University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Chandelle Joan Macdonald</dc:creator>
  <cp:lastModifiedBy>Chandelle Joan Macdonald</cp:lastModifiedBy>
  <dcterms:created xsi:type="dcterms:W3CDTF">2012-03-27T18:03:20Z</dcterms:created>
  <dcterms:modified xsi:type="dcterms:W3CDTF">2026-01-15T19:36:39Z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0x0101000F1C89CA6FD94745B5721A025ADC314F</vt:lpwstr>
  </property>
</Properties>
</file>