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2025/"/>
    </mc:Choice>
  </mc:AlternateContent>
  <xr:revisionPtr revIDLastSave="217" documentId="8_{CC4FFF2A-E97A-4748-B5B3-F0D28076FC89}" xr6:coauthVersionLast="47" xr6:coauthVersionMax="47" xr10:uidLastSave="{462E235F-EC27-4467-B775-A2958F301C72}"/>
  <bookViews>
    <workbookView xWindow="-96" yWindow="0" windowWidth="30912" windowHeight="16656" xr2:uid="{00000000-000D-0000-FFFF-FFFF00000000}"/>
  </bookViews>
  <sheets>
    <sheet name="Info" sheetId="60" r:id="rId1"/>
    <sheet name="Tray 1" sheetId="21" r:id="rId2"/>
    <sheet name="Tray 2" sheetId="52" r:id="rId3"/>
    <sheet name="Tray 3" sheetId="55" r:id="rId4"/>
    <sheet name="Tray 4" sheetId="53" r:id="rId5"/>
    <sheet name="Tray 5" sheetId="54" r:id="rId6"/>
    <sheet name="Tray 6" sheetId="56" r:id="rId7"/>
    <sheet name="Tray 7" sheetId="57" r:id="rId8"/>
    <sheet name="Tray 8" sheetId="58" r:id="rId9"/>
    <sheet name="Tray 9" sheetId="59" r:id="rId10"/>
  </sheets>
  <definedNames>
    <definedName name="_45_UWSIF__Soil2" localSheetId="2">'Tray 2'!$I$27:$I$28</definedName>
    <definedName name="_45_UWSIF__Soil2" localSheetId="3">'Tray 3'!$I$27:$I$28</definedName>
    <definedName name="_45_UWSIF__Soil2" localSheetId="4">'Tray 4'!$I$27:$I$28</definedName>
    <definedName name="_45_UWSIF__Soil2" localSheetId="5">'Tray 5'!$I$27:$I$28</definedName>
    <definedName name="_45_UWSIF__Soil2" localSheetId="6">'Tray 6'!$I$27:$I$28</definedName>
    <definedName name="_45_UWSIF__Soil2" localSheetId="7">'Tray 7'!$I$27:$I$28</definedName>
    <definedName name="_45_UWSIF__Soil2" localSheetId="8">'Tray 8'!$I$27:$I$28</definedName>
    <definedName name="_45_UWSIF__Soil2" localSheetId="9">'Tray 9'!$I$27:$I$28</definedName>
    <definedName name="_45_UWSIF__Soil2">'Tray 1'!$I$27:$I$28</definedName>
  </definedNames>
  <calcPr calcId="191028"/>
  <customWorkbookViews>
    <customWorkbookView name="Chandelle Joan Macdonald - Personal View" guid="{7E158502-C153-4CC7-A325-986E2F368088}" mergeInterval="0" personalView="1" maximized="1" windowWidth="1676" windowHeight="81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3" l="1"/>
  <c r="I2" i="53"/>
  <c r="J2" i="54"/>
  <c r="I2" i="54"/>
  <c r="C94" i="54" s="1"/>
  <c r="J2" i="56"/>
  <c r="I2" i="56"/>
  <c r="C61" i="56" s="1"/>
  <c r="J2" i="57"/>
  <c r="I2" i="57"/>
  <c r="C61" i="57" s="1"/>
  <c r="J2" i="58"/>
  <c r="I2" i="58"/>
  <c r="C94" i="58" s="1"/>
  <c r="J2" i="59"/>
  <c r="I2" i="59"/>
  <c r="C94" i="59" s="1"/>
  <c r="J2" i="55"/>
  <c r="I2" i="55"/>
  <c r="C61" i="55" s="1"/>
  <c r="J2" i="52"/>
  <c r="C94" i="57"/>
  <c r="C35" i="57"/>
  <c r="C15" i="57"/>
  <c r="C94" i="53"/>
  <c r="C61" i="53"/>
  <c r="C35" i="53"/>
  <c r="C15" i="53"/>
  <c r="C94" i="21"/>
  <c r="C61" i="21"/>
  <c r="C35" i="21"/>
  <c r="C15" i="21"/>
  <c r="C15" i="54" l="1"/>
  <c r="C35" i="54"/>
  <c r="C61" i="54"/>
  <c r="C15" i="56"/>
  <c r="C94" i="56"/>
  <c r="C35" i="56"/>
  <c r="C35" i="55"/>
  <c r="C15" i="58"/>
  <c r="C15" i="55"/>
  <c r="C35" i="58"/>
  <c r="C61" i="58"/>
  <c r="C15" i="59"/>
  <c r="C35" i="59"/>
  <c r="C61" i="59"/>
  <c r="C2" i="21"/>
  <c r="I2" i="52" l="1"/>
  <c r="C91" i="59"/>
  <c r="C91" i="57"/>
  <c r="C84" i="55"/>
  <c r="C100" i="54"/>
  <c r="C32" i="53"/>
  <c r="C48" i="52"/>
  <c r="C34" i="52"/>
  <c r="C98" i="52"/>
  <c r="C93" i="21"/>
  <c r="C92" i="21"/>
  <c r="C91" i="21"/>
  <c r="C90" i="21"/>
  <c r="C89" i="21"/>
  <c r="C88" i="21"/>
  <c r="C87" i="21"/>
  <c r="C86" i="21"/>
  <c r="C85" i="21"/>
  <c r="C84" i="21"/>
  <c r="C83" i="21"/>
  <c r="C82" i="21"/>
  <c r="C81" i="21"/>
  <c r="C80" i="21"/>
  <c r="C79" i="21"/>
  <c r="C78" i="21"/>
  <c r="C77" i="21"/>
  <c r="C76" i="21"/>
  <c r="C75" i="21"/>
  <c r="C74" i="21"/>
  <c r="C73" i="21"/>
  <c r="C72" i="21"/>
  <c r="C71" i="21"/>
  <c r="C64" i="21"/>
  <c r="C63" i="21"/>
  <c r="C62" i="21"/>
  <c r="C60" i="21"/>
  <c r="C59" i="21"/>
  <c r="C58" i="21"/>
  <c r="C57" i="21"/>
  <c r="C56" i="21"/>
  <c r="C55" i="21"/>
  <c r="C54" i="21"/>
  <c r="C53" i="21"/>
  <c r="C52" i="21"/>
  <c r="C51" i="21"/>
  <c r="C50" i="21"/>
  <c r="C49" i="21"/>
  <c r="C48" i="21"/>
  <c r="C47" i="21"/>
  <c r="C46" i="21"/>
  <c r="C45" i="21"/>
  <c r="C44" i="21"/>
  <c r="C43" i="21"/>
  <c r="C42" i="21"/>
  <c r="C34" i="21"/>
  <c r="C33" i="21"/>
  <c r="C32" i="21"/>
  <c r="C31" i="21"/>
  <c r="C30" i="21"/>
  <c r="C29" i="21"/>
  <c r="C28" i="21"/>
  <c r="C27" i="21"/>
  <c r="C26" i="21"/>
  <c r="C25" i="21"/>
  <c r="C24" i="21"/>
  <c r="C23" i="21"/>
  <c r="C22" i="21"/>
  <c r="C21" i="21"/>
  <c r="C20" i="21"/>
  <c r="C19" i="21"/>
  <c r="C18" i="21"/>
  <c r="C17" i="21"/>
  <c r="C16" i="21"/>
  <c r="C14" i="21"/>
  <c r="C13" i="21"/>
  <c r="C14" i="52" l="1"/>
  <c r="C94" i="52"/>
  <c r="C61" i="52"/>
  <c r="C15" i="52"/>
  <c r="C13" i="52"/>
  <c r="C20" i="59"/>
  <c r="C88" i="54"/>
  <c r="C79" i="57"/>
  <c r="C14" i="54"/>
  <c r="C21" i="54"/>
  <c r="C33" i="54"/>
  <c r="C59" i="54"/>
  <c r="C47" i="59"/>
  <c r="C66" i="52"/>
  <c r="C56" i="52"/>
  <c r="C63" i="54"/>
  <c r="C17" i="54"/>
  <c r="C92" i="54"/>
  <c r="C26" i="53"/>
  <c r="C58" i="59"/>
  <c r="C18" i="53"/>
  <c r="C4" i="52"/>
  <c r="C18" i="52"/>
  <c r="C43" i="54"/>
  <c r="C79" i="59"/>
  <c r="C12" i="52"/>
  <c r="C26" i="52"/>
  <c r="C47" i="54"/>
  <c r="C19" i="59"/>
  <c r="C34" i="53"/>
  <c r="C76" i="54"/>
  <c r="C93" i="54"/>
  <c r="C25" i="54"/>
  <c r="C51" i="54"/>
  <c r="C77" i="54"/>
  <c r="C57" i="59"/>
  <c r="C45" i="53"/>
  <c r="C29" i="54"/>
  <c r="C52" i="54"/>
  <c r="C80" i="54"/>
  <c r="C53" i="53"/>
  <c r="C13" i="54"/>
  <c r="C30" i="54"/>
  <c r="C55" i="54"/>
  <c r="C84" i="54"/>
  <c r="C26" i="55"/>
  <c r="C42" i="57"/>
  <c r="C34" i="55"/>
  <c r="C77" i="55"/>
  <c r="C47" i="57"/>
  <c r="C85" i="57"/>
  <c r="C75" i="53"/>
  <c r="C22" i="54"/>
  <c r="C44" i="54"/>
  <c r="C60" i="54"/>
  <c r="C85" i="54"/>
  <c r="C16" i="55"/>
  <c r="C47" i="55"/>
  <c r="C85" i="55"/>
  <c r="C19" i="57"/>
  <c r="C57" i="57"/>
  <c r="C25" i="59"/>
  <c r="C63" i="59"/>
  <c r="C32" i="55"/>
  <c r="C75" i="55"/>
  <c r="C80" i="57"/>
  <c r="C83" i="53"/>
  <c r="C18" i="55"/>
  <c r="C50" i="55"/>
  <c r="C88" i="55"/>
  <c r="C20" i="57"/>
  <c r="C58" i="57"/>
  <c r="C91" i="53"/>
  <c r="C24" i="55"/>
  <c r="C58" i="55"/>
  <c r="C25" i="57"/>
  <c r="C63" i="57"/>
  <c r="C42" i="59"/>
  <c r="C85" i="59"/>
  <c r="C80" i="59"/>
  <c r="C86" i="52"/>
  <c r="C37" i="52"/>
  <c r="C50" i="52"/>
  <c r="C19" i="53"/>
  <c r="C7" i="52"/>
  <c r="C38" i="52"/>
  <c r="C69" i="52"/>
  <c r="C21" i="52"/>
  <c r="C29" i="52"/>
  <c r="C43" i="52"/>
  <c r="C51" i="52"/>
  <c r="C59" i="52"/>
  <c r="C73" i="52"/>
  <c r="C81" i="52"/>
  <c r="C89" i="52"/>
  <c r="C48" i="53"/>
  <c r="C56" i="53"/>
  <c r="C64" i="53"/>
  <c r="C78" i="53"/>
  <c r="C86" i="53"/>
  <c r="C21" i="53"/>
  <c r="C29" i="53"/>
  <c r="C23" i="54"/>
  <c r="C31" i="54"/>
  <c r="C45" i="54"/>
  <c r="C53" i="54"/>
  <c r="C78" i="54"/>
  <c r="C86" i="54"/>
  <c r="C19" i="55"/>
  <c r="C27" i="55"/>
  <c r="C51" i="55"/>
  <c r="C62" i="55"/>
  <c r="C79" i="55"/>
  <c r="C89" i="55"/>
  <c r="C24" i="57"/>
  <c r="C46" i="57"/>
  <c r="C62" i="57"/>
  <c r="C84" i="57"/>
  <c r="C24" i="59"/>
  <c r="C46" i="59"/>
  <c r="C62" i="59"/>
  <c r="C84" i="59"/>
  <c r="C6" i="52"/>
  <c r="C20" i="52"/>
  <c r="C80" i="52"/>
  <c r="C62" i="53"/>
  <c r="C27" i="53"/>
  <c r="C8" i="52"/>
  <c r="C70" i="52"/>
  <c r="C30" i="52"/>
  <c r="C74" i="52"/>
  <c r="C13" i="53"/>
  <c r="C22" i="53"/>
  <c r="C20" i="55"/>
  <c r="C53" i="55"/>
  <c r="C91" i="55"/>
  <c r="C100" i="52"/>
  <c r="C35" i="52"/>
  <c r="C72" i="52"/>
  <c r="C46" i="53"/>
  <c r="C76" i="53"/>
  <c r="C84" i="53"/>
  <c r="C39" i="52"/>
  <c r="C22" i="52"/>
  <c r="C52" i="52"/>
  <c r="C82" i="52"/>
  <c r="C49" i="53"/>
  <c r="C71" i="53"/>
  <c r="C79" i="53"/>
  <c r="C87" i="53"/>
  <c r="C30" i="53"/>
  <c r="C28" i="55"/>
  <c r="C42" i="55"/>
  <c r="C80" i="55"/>
  <c r="C2" i="52"/>
  <c r="C10" i="52"/>
  <c r="C41" i="52"/>
  <c r="C96" i="52"/>
  <c r="C16" i="52"/>
  <c r="C24" i="52"/>
  <c r="C32" i="52"/>
  <c r="C46" i="52"/>
  <c r="C54" i="52"/>
  <c r="C63" i="52"/>
  <c r="C76" i="52"/>
  <c r="C84" i="52"/>
  <c r="C42" i="53"/>
  <c r="C50" i="53"/>
  <c r="C58" i="53"/>
  <c r="C72" i="53"/>
  <c r="C80" i="53"/>
  <c r="C88" i="53"/>
  <c r="C23" i="53"/>
  <c r="C31" i="53"/>
  <c r="C71" i="54"/>
  <c r="C18" i="54"/>
  <c r="C26" i="54"/>
  <c r="C34" i="54"/>
  <c r="C48" i="54"/>
  <c r="C56" i="54"/>
  <c r="C64" i="54"/>
  <c r="C81" i="54"/>
  <c r="C89" i="54"/>
  <c r="C22" i="55"/>
  <c r="C30" i="55"/>
  <c r="C45" i="55"/>
  <c r="C55" i="55"/>
  <c r="C72" i="55"/>
  <c r="C83" i="55"/>
  <c r="C93" i="55"/>
  <c r="C13" i="57"/>
  <c r="C29" i="57"/>
  <c r="C51" i="57"/>
  <c r="C73" i="57"/>
  <c r="C89" i="57"/>
  <c r="C13" i="59"/>
  <c r="C29" i="59"/>
  <c r="C51" i="59"/>
  <c r="C73" i="59"/>
  <c r="C89" i="59"/>
  <c r="C78" i="52"/>
  <c r="C68" i="52"/>
  <c r="C28" i="52"/>
  <c r="C58" i="52"/>
  <c r="C88" i="52"/>
  <c r="C54" i="53"/>
  <c r="C92" i="53"/>
  <c r="C44" i="52"/>
  <c r="C60" i="52"/>
  <c r="C90" i="52"/>
  <c r="C57" i="53"/>
  <c r="C14" i="53"/>
  <c r="C63" i="55"/>
  <c r="C3" i="52"/>
  <c r="C11" i="52"/>
  <c r="C65" i="52"/>
  <c r="C97" i="52"/>
  <c r="C17" i="52"/>
  <c r="C25" i="52"/>
  <c r="C33" i="52"/>
  <c r="C47" i="52"/>
  <c r="C55" i="52"/>
  <c r="C64" i="52"/>
  <c r="C77" i="52"/>
  <c r="C85" i="52"/>
  <c r="C91" i="52"/>
  <c r="C44" i="53"/>
  <c r="C52" i="53"/>
  <c r="C60" i="53"/>
  <c r="C74" i="53"/>
  <c r="C82" i="53"/>
  <c r="C90" i="53"/>
  <c r="C17" i="53"/>
  <c r="C25" i="53"/>
  <c r="C33" i="53"/>
  <c r="C72" i="54"/>
  <c r="C19" i="54"/>
  <c r="C27" i="54"/>
  <c r="C49" i="54"/>
  <c r="C57" i="54"/>
  <c r="C74" i="54"/>
  <c r="C82" i="54"/>
  <c r="C90" i="54"/>
  <c r="C13" i="55"/>
  <c r="C23" i="55"/>
  <c r="C31" i="55"/>
  <c r="C46" i="55"/>
  <c r="C57" i="55"/>
  <c r="C73" i="55"/>
  <c r="C31" i="57"/>
  <c r="C53" i="57"/>
  <c r="C75" i="57"/>
  <c r="C31" i="59"/>
  <c r="C53" i="59"/>
  <c r="C75" i="59"/>
  <c r="C100" i="56"/>
  <c r="C90" i="56"/>
  <c r="C86" i="56"/>
  <c r="C82" i="56"/>
  <c r="C78" i="56"/>
  <c r="C74" i="56"/>
  <c r="C64" i="56"/>
  <c r="C60" i="56"/>
  <c r="C56" i="56"/>
  <c r="C52" i="56"/>
  <c r="C48" i="56"/>
  <c r="C44" i="56"/>
  <c r="C34" i="56"/>
  <c r="C30" i="56"/>
  <c r="C26" i="56"/>
  <c r="C22" i="56"/>
  <c r="C18" i="56"/>
  <c r="C14" i="56"/>
  <c r="C91" i="56"/>
  <c r="C85" i="56"/>
  <c r="C80" i="56"/>
  <c r="C75" i="56"/>
  <c r="C63" i="56"/>
  <c r="C58" i="56"/>
  <c r="C53" i="56"/>
  <c r="C47" i="56"/>
  <c r="C42" i="56"/>
  <c r="C31" i="56"/>
  <c r="C25" i="56"/>
  <c r="C20" i="56"/>
  <c r="C89" i="56"/>
  <c r="C84" i="56"/>
  <c r="C79" i="56"/>
  <c r="C73" i="56"/>
  <c r="C62" i="56"/>
  <c r="C17" i="56"/>
  <c r="C24" i="56"/>
  <c r="C32" i="56"/>
  <c r="C45" i="56"/>
  <c r="C51" i="56"/>
  <c r="C59" i="56"/>
  <c r="C76" i="56"/>
  <c r="C87" i="56"/>
  <c r="C100" i="58"/>
  <c r="C90" i="58"/>
  <c r="C86" i="58"/>
  <c r="C82" i="58"/>
  <c r="C78" i="58"/>
  <c r="C74" i="58"/>
  <c r="C64" i="58"/>
  <c r="C60" i="58"/>
  <c r="C56" i="58"/>
  <c r="C52" i="58"/>
  <c r="C48" i="58"/>
  <c r="C44" i="58"/>
  <c r="C34" i="58"/>
  <c r="C30" i="58"/>
  <c r="C26" i="58"/>
  <c r="C22" i="58"/>
  <c r="C18" i="58"/>
  <c r="C14" i="58"/>
  <c r="C91" i="58"/>
  <c r="C85" i="58"/>
  <c r="C80" i="58"/>
  <c r="C75" i="58"/>
  <c r="C63" i="58"/>
  <c r="C58" i="58"/>
  <c r="C53" i="58"/>
  <c r="C47" i="58"/>
  <c r="C42" i="58"/>
  <c r="C31" i="58"/>
  <c r="C25" i="58"/>
  <c r="C20" i="58"/>
  <c r="C89" i="58"/>
  <c r="C84" i="58"/>
  <c r="C79" i="58"/>
  <c r="C73" i="58"/>
  <c r="C62" i="58"/>
  <c r="C57" i="58"/>
  <c r="C51" i="58"/>
  <c r="C46" i="58"/>
  <c r="C29" i="58"/>
  <c r="C24" i="58"/>
  <c r="C19" i="58"/>
  <c r="C13" i="58"/>
  <c r="C21" i="58"/>
  <c r="C32" i="58"/>
  <c r="C49" i="58"/>
  <c r="C59" i="58"/>
  <c r="C76" i="58"/>
  <c r="C87" i="58"/>
  <c r="C19" i="56"/>
  <c r="C27" i="56"/>
  <c r="C33" i="56"/>
  <c r="C46" i="56"/>
  <c r="C54" i="56"/>
  <c r="C77" i="56"/>
  <c r="C88" i="56"/>
  <c r="C23" i="58"/>
  <c r="C33" i="58"/>
  <c r="C50" i="58"/>
  <c r="C77" i="58"/>
  <c r="C88" i="58"/>
  <c r="C13" i="56"/>
  <c r="C21" i="56"/>
  <c r="C28" i="56"/>
  <c r="C49" i="56"/>
  <c r="C55" i="56"/>
  <c r="C71" i="56"/>
  <c r="C81" i="56"/>
  <c r="C92" i="56"/>
  <c r="C16" i="58"/>
  <c r="C27" i="58"/>
  <c r="C43" i="58"/>
  <c r="C54" i="58"/>
  <c r="C71" i="58"/>
  <c r="C81" i="58"/>
  <c r="C92" i="58"/>
  <c r="C92" i="52"/>
  <c r="C87" i="52"/>
  <c r="C83" i="52"/>
  <c r="C79" i="52"/>
  <c r="C75" i="52"/>
  <c r="C71" i="52"/>
  <c r="C62" i="52"/>
  <c r="C57" i="52"/>
  <c r="C53" i="52"/>
  <c r="C49" i="52"/>
  <c r="C45" i="52"/>
  <c r="C42" i="52"/>
  <c r="C31" i="52"/>
  <c r="C27" i="52"/>
  <c r="C23" i="52"/>
  <c r="C19" i="52"/>
  <c r="C99" i="52"/>
  <c r="C95" i="52"/>
  <c r="C67" i="52"/>
  <c r="C40" i="52"/>
  <c r="C36" i="52"/>
  <c r="C9" i="52"/>
  <c r="C5" i="52"/>
  <c r="C16" i="56"/>
  <c r="C23" i="56"/>
  <c r="C29" i="56"/>
  <c r="C43" i="56"/>
  <c r="C50" i="56"/>
  <c r="C57" i="56"/>
  <c r="C72" i="56"/>
  <c r="C83" i="56"/>
  <c r="C93" i="56"/>
  <c r="C17" i="58"/>
  <c r="C28" i="58"/>
  <c r="C45" i="58"/>
  <c r="C55" i="58"/>
  <c r="C72" i="58"/>
  <c r="C83" i="58"/>
  <c r="C93" i="58"/>
  <c r="C100" i="57"/>
  <c r="C90" i="57"/>
  <c r="C86" i="57"/>
  <c r="C82" i="57"/>
  <c r="C78" i="57"/>
  <c r="C74" i="57"/>
  <c r="C64" i="57"/>
  <c r="C60" i="57"/>
  <c r="C56" i="57"/>
  <c r="C52" i="57"/>
  <c r="C48" i="57"/>
  <c r="C44" i="57"/>
  <c r="C34" i="57"/>
  <c r="C30" i="57"/>
  <c r="C26" i="57"/>
  <c r="C22" i="57"/>
  <c r="C18" i="57"/>
  <c r="C14" i="57"/>
  <c r="C16" i="57"/>
  <c r="C21" i="57"/>
  <c r="C27" i="57"/>
  <c r="C32" i="57"/>
  <c r="C43" i="57"/>
  <c r="C49" i="57"/>
  <c r="C54" i="57"/>
  <c r="C59" i="57"/>
  <c r="C71" i="57"/>
  <c r="C76" i="57"/>
  <c r="C81" i="57"/>
  <c r="C87" i="57"/>
  <c r="C92" i="57"/>
  <c r="C100" i="59"/>
  <c r="C90" i="59"/>
  <c r="C86" i="59"/>
  <c r="C82" i="59"/>
  <c r="C78" i="59"/>
  <c r="C74" i="59"/>
  <c r="C64" i="59"/>
  <c r="C60" i="59"/>
  <c r="C56" i="59"/>
  <c r="C52" i="59"/>
  <c r="C48" i="59"/>
  <c r="C44" i="59"/>
  <c r="C34" i="59"/>
  <c r="C30" i="59"/>
  <c r="C26" i="59"/>
  <c r="C22" i="59"/>
  <c r="C18" i="59"/>
  <c r="C14" i="59"/>
  <c r="C16" i="59"/>
  <c r="C21" i="59"/>
  <c r="C27" i="59"/>
  <c r="C32" i="59"/>
  <c r="C43" i="59"/>
  <c r="C49" i="59"/>
  <c r="C54" i="59"/>
  <c r="C59" i="59"/>
  <c r="C71" i="59"/>
  <c r="C76" i="59"/>
  <c r="C81" i="59"/>
  <c r="C87" i="59"/>
  <c r="C92" i="59"/>
  <c r="C43" i="53"/>
  <c r="C47" i="53"/>
  <c r="C51" i="53"/>
  <c r="C55" i="53"/>
  <c r="C59" i="53"/>
  <c r="C63" i="53"/>
  <c r="C73" i="53"/>
  <c r="C77" i="53"/>
  <c r="C81" i="53"/>
  <c r="C85" i="53"/>
  <c r="C89" i="53"/>
  <c r="C93" i="53"/>
  <c r="C16" i="53"/>
  <c r="C20" i="53"/>
  <c r="C24" i="53"/>
  <c r="C28" i="53"/>
  <c r="C73" i="54"/>
  <c r="C16" i="54"/>
  <c r="C20" i="54"/>
  <c r="C24" i="54"/>
  <c r="C28" i="54"/>
  <c r="C32" i="54"/>
  <c r="C42" i="54"/>
  <c r="C46" i="54"/>
  <c r="C50" i="54"/>
  <c r="C54" i="54"/>
  <c r="C58" i="54"/>
  <c r="C62" i="54"/>
  <c r="C75" i="54"/>
  <c r="C79" i="54"/>
  <c r="C83" i="54"/>
  <c r="C87" i="54"/>
  <c r="C91" i="54"/>
  <c r="C100" i="55"/>
  <c r="C94" i="55"/>
  <c r="C90" i="55"/>
  <c r="C86" i="55"/>
  <c r="C82" i="55"/>
  <c r="C78" i="55"/>
  <c r="C74" i="55"/>
  <c r="C64" i="55"/>
  <c r="C60" i="55"/>
  <c r="C56" i="55"/>
  <c r="C52" i="55"/>
  <c r="C48" i="55"/>
  <c r="C44" i="55"/>
  <c r="C17" i="55"/>
  <c r="C21" i="55"/>
  <c r="C25" i="55"/>
  <c r="C29" i="55"/>
  <c r="C33" i="55"/>
  <c r="C43" i="55"/>
  <c r="C49" i="55"/>
  <c r="C54" i="55"/>
  <c r="C59" i="55"/>
  <c r="C71" i="55"/>
  <c r="C76" i="55"/>
  <c r="C81" i="55"/>
  <c r="C87" i="55"/>
  <c r="C92" i="55"/>
  <c r="C14" i="55"/>
  <c r="C17" i="57"/>
  <c r="C23" i="57"/>
  <c r="C28" i="57"/>
  <c r="C33" i="57"/>
  <c r="C45" i="57"/>
  <c r="C50" i="57"/>
  <c r="C55" i="57"/>
  <c r="C72" i="57"/>
  <c r="C77" i="57"/>
  <c r="C83" i="57"/>
  <c r="C88" i="57"/>
  <c r="C93" i="57"/>
  <c r="C17" i="59"/>
  <c r="C23" i="59"/>
  <c r="C28" i="59"/>
  <c r="C33" i="59"/>
  <c r="C45" i="59"/>
  <c r="C50" i="59"/>
  <c r="C55" i="59"/>
  <c r="C72" i="59"/>
  <c r="C77" i="59"/>
  <c r="C83" i="59"/>
  <c r="C88" i="59"/>
  <c r="C93" i="59"/>
  <c r="C5" i="59"/>
  <c r="C9" i="59"/>
  <c r="C37" i="59"/>
  <c r="C41" i="59"/>
  <c r="C65" i="59"/>
  <c r="C69" i="59"/>
  <c r="C97" i="59"/>
  <c r="C6" i="59"/>
  <c r="C10" i="59"/>
  <c r="C38" i="59"/>
  <c r="C66" i="59"/>
  <c r="C70" i="59"/>
  <c r="C98" i="59"/>
  <c r="C3" i="59"/>
  <c r="C7" i="59"/>
  <c r="C11" i="59"/>
  <c r="C39" i="59"/>
  <c r="C67" i="59"/>
  <c r="C95" i="59"/>
  <c r="C99" i="59"/>
  <c r="C2" i="59"/>
  <c r="C4" i="59"/>
  <c r="C8" i="59"/>
  <c r="C12" i="59"/>
  <c r="C36" i="59"/>
  <c r="C40" i="59"/>
  <c r="C68" i="59"/>
  <c r="C96" i="59"/>
  <c r="C9" i="58"/>
  <c r="C37" i="58"/>
  <c r="C41" i="58"/>
  <c r="C10" i="58"/>
  <c r="C66" i="58"/>
  <c r="C70" i="58"/>
  <c r="C98" i="58"/>
  <c r="C3" i="58"/>
  <c r="C7" i="58"/>
  <c r="C11" i="58"/>
  <c r="C39" i="58"/>
  <c r="C67" i="58"/>
  <c r="C95" i="58"/>
  <c r="C99" i="58"/>
  <c r="C5" i="58"/>
  <c r="C65" i="58"/>
  <c r="C69" i="58"/>
  <c r="C97" i="58"/>
  <c r="C6" i="58"/>
  <c r="C38" i="58"/>
  <c r="C2" i="58"/>
  <c r="C4" i="58"/>
  <c r="C8" i="58"/>
  <c r="C12" i="58"/>
  <c r="C36" i="58"/>
  <c r="C40" i="58"/>
  <c r="C68" i="58"/>
  <c r="C96" i="58"/>
  <c r="C97" i="57"/>
  <c r="C6" i="57"/>
  <c r="C10" i="57"/>
  <c r="C38" i="57"/>
  <c r="C66" i="57"/>
  <c r="C70" i="57"/>
  <c r="C98" i="57"/>
  <c r="C9" i="57"/>
  <c r="C37" i="57"/>
  <c r="C41" i="57"/>
  <c r="C69" i="57"/>
  <c r="C3" i="57"/>
  <c r="C7" i="57"/>
  <c r="C11" i="57"/>
  <c r="C39" i="57"/>
  <c r="C67" i="57"/>
  <c r="C95" i="57"/>
  <c r="C99" i="57"/>
  <c r="C5" i="57"/>
  <c r="C65" i="57"/>
  <c r="C2" i="57"/>
  <c r="C4" i="57"/>
  <c r="C8" i="57"/>
  <c r="C12" i="57"/>
  <c r="C36" i="57"/>
  <c r="C40" i="57"/>
  <c r="C68" i="57"/>
  <c r="C96" i="57"/>
  <c r="C5" i="56"/>
  <c r="C9" i="56"/>
  <c r="C69" i="56"/>
  <c r="C97" i="56"/>
  <c r="C6" i="56"/>
  <c r="C66" i="56"/>
  <c r="C70" i="56"/>
  <c r="C98" i="56"/>
  <c r="C3" i="56"/>
  <c r="C7" i="56"/>
  <c r="C11" i="56"/>
  <c r="C39" i="56"/>
  <c r="C67" i="56"/>
  <c r="C95" i="56"/>
  <c r="C99" i="56"/>
  <c r="C37" i="56"/>
  <c r="C41" i="56"/>
  <c r="C65" i="56"/>
  <c r="C10" i="56"/>
  <c r="C38" i="56"/>
  <c r="C2" i="56"/>
  <c r="C4" i="56"/>
  <c r="C8" i="56"/>
  <c r="C12" i="56"/>
  <c r="C36" i="56"/>
  <c r="C40" i="56"/>
  <c r="C68" i="56"/>
  <c r="C96" i="56"/>
  <c r="C5" i="55"/>
  <c r="C41" i="55"/>
  <c r="C65" i="55"/>
  <c r="C97" i="55"/>
  <c r="C6" i="55"/>
  <c r="C10" i="55"/>
  <c r="C38" i="55"/>
  <c r="C66" i="55"/>
  <c r="C70" i="55"/>
  <c r="C98" i="55"/>
  <c r="C9" i="55"/>
  <c r="C3" i="55"/>
  <c r="C7" i="55"/>
  <c r="C11" i="55"/>
  <c r="C39" i="55"/>
  <c r="C67" i="55"/>
  <c r="C95" i="55"/>
  <c r="C99" i="55"/>
  <c r="C37" i="55"/>
  <c r="C69" i="55"/>
  <c r="C2" i="55"/>
  <c r="C4" i="55"/>
  <c r="C8" i="55"/>
  <c r="C12" i="55"/>
  <c r="C36" i="55"/>
  <c r="C40" i="55"/>
  <c r="C68" i="55"/>
  <c r="C96" i="55"/>
  <c r="C38" i="54"/>
  <c r="C66" i="54"/>
  <c r="C70" i="54"/>
  <c r="C98" i="54"/>
  <c r="C95" i="54"/>
  <c r="C99" i="54"/>
  <c r="C5" i="54"/>
  <c r="C9" i="54"/>
  <c r="C37" i="54"/>
  <c r="C41" i="54"/>
  <c r="C65" i="54"/>
  <c r="C69" i="54"/>
  <c r="C97" i="54"/>
  <c r="C6" i="54"/>
  <c r="C10" i="54"/>
  <c r="C3" i="54"/>
  <c r="C7" i="54"/>
  <c r="C11" i="54"/>
  <c r="C39" i="54"/>
  <c r="C67" i="54"/>
  <c r="C2" i="54"/>
  <c r="C4" i="54"/>
  <c r="C8" i="54"/>
  <c r="C12" i="54"/>
  <c r="C36" i="54"/>
  <c r="C40" i="54"/>
  <c r="C68" i="54"/>
  <c r="C96" i="54"/>
  <c r="C100" i="53"/>
  <c r="C96" i="53"/>
  <c r="C68" i="53"/>
  <c r="C40" i="53"/>
  <c r="C36" i="53"/>
  <c r="C12" i="53"/>
  <c r="C8" i="53"/>
  <c r="C4" i="53"/>
  <c r="C2" i="53"/>
  <c r="C99" i="53"/>
  <c r="C95" i="53"/>
  <c r="C67" i="53"/>
  <c r="C39" i="53"/>
  <c r="C11" i="53"/>
  <c r="C7" i="53"/>
  <c r="C3" i="53"/>
  <c r="C98" i="53"/>
  <c r="C70" i="53"/>
  <c r="C66" i="53"/>
  <c r="C38" i="53"/>
  <c r="C10" i="53"/>
  <c r="C6" i="53"/>
  <c r="C97" i="53"/>
  <c r="C69" i="53"/>
  <c r="C65" i="53"/>
  <c r="C5" i="53"/>
  <c r="C37" i="53"/>
  <c r="C9" i="53"/>
  <c r="C41" i="53"/>
  <c r="C93" i="52"/>
  <c r="C100" i="21"/>
  <c r="C99" i="21"/>
  <c r="C98" i="21"/>
  <c r="C97" i="21"/>
  <c r="C96" i="21"/>
  <c r="C95" i="21"/>
  <c r="C70" i="21"/>
  <c r="C69" i="21"/>
  <c r="C68" i="21"/>
  <c r="C67" i="21"/>
  <c r="C66" i="21"/>
  <c r="C65" i="21"/>
  <c r="C41" i="21"/>
  <c r="C40" i="21"/>
  <c r="C39" i="21"/>
  <c r="C38" i="21"/>
  <c r="C37" i="21"/>
  <c r="C36" i="21"/>
  <c r="C12" i="21"/>
  <c r="C11" i="21"/>
  <c r="C10" i="21"/>
  <c r="C9" i="21"/>
  <c r="C7" i="21"/>
  <c r="C6" i="21"/>
  <c r="C8" i="21"/>
  <c r="C5" i="21"/>
  <c r="C4" i="21"/>
  <c r="C3" i="21"/>
</calcChain>
</file>

<file path=xl/sharedStrings.xml><?xml version="1.0" encoding="utf-8"?>
<sst xmlns="http://schemas.openxmlformats.org/spreadsheetml/2006/main" count="2394" uniqueCount="133">
  <si>
    <t>AS#</t>
  </si>
  <si>
    <t>WELL</t>
  </si>
  <si>
    <t>UWSIF ID</t>
  </si>
  <si>
    <t>SAMPLE ID</t>
  </si>
  <si>
    <t>WEIGHT</t>
  </si>
  <si>
    <t>Identifier_3</t>
  </si>
  <si>
    <t>Preparation_notes</t>
  </si>
  <si>
    <t>TRAY #</t>
  </si>
  <si>
    <t>ROUTING SHEET #</t>
  </si>
  <si>
    <t>PI</t>
  </si>
  <si>
    <t>A1</t>
  </si>
  <si>
    <t>48-UWSIF-Glut-4-</t>
  </si>
  <si>
    <t>conditioning</t>
  </si>
  <si>
    <t>A2</t>
  </si>
  <si>
    <t>linearity+drift+normalization</t>
  </si>
  <si>
    <t>A3</t>
  </si>
  <si>
    <t>100-CAROUSEL TEMPLATE*</t>
  </si>
  <si>
    <t>A4</t>
  </si>
  <si>
    <t>Blue/green fields are filled out by User.</t>
  </si>
  <si>
    <t>A5</t>
  </si>
  <si>
    <t xml:space="preserve">Grey fields are filled out by SIF Techs Only </t>
  </si>
  <si>
    <t>A6</t>
  </si>
  <si>
    <t>*Use 50 Carousel template if sample diameter</t>
  </si>
  <si>
    <t>A7</t>
  </si>
  <si>
    <t>is larger than 3.5mm</t>
  </si>
  <si>
    <t>A8</t>
  </si>
  <si>
    <t>39-UWSIF-Glut-2-</t>
  </si>
  <si>
    <t>drift+normalization</t>
  </si>
  <si>
    <t>User Comments:</t>
  </si>
  <si>
    <t>A9</t>
  </si>
  <si>
    <t>A10</t>
  </si>
  <si>
    <t>47-UWSIF-Alfalfa2-</t>
  </si>
  <si>
    <t>check</t>
  </si>
  <si>
    <t>A11</t>
  </si>
  <si>
    <t>A12</t>
  </si>
  <si>
    <t>unknown</t>
  </si>
  <si>
    <t>B1</t>
  </si>
  <si>
    <t>B2</t>
  </si>
  <si>
    <t>B3</t>
  </si>
  <si>
    <t>B4</t>
  </si>
  <si>
    <t>B5</t>
  </si>
  <si>
    <t>B6</t>
  </si>
  <si>
    <t>B7</t>
  </si>
  <si>
    <t>STDS</t>
  </si>
  <si>
    <t>B8</t>
  </si>
  <si>
    <t>01-UWSIF-Liver-</t>
  </si>
  <si>
    <t>B9</t>
  </si>
  <si>
    <t>02-UWSIF-Whole Blood-</t>
  </si>
  <si>
    <t>B10</t>
  </si>
  <si>
    <t>linearity</t>
  </si>
  <si>
    <t>B11</t>
  </si>
  <si>
    <t xml:space="preserve">15-UWISF-Collagen- </t>
  </si>
  <si>
    <t>B12</t>
  </si>
  <si>
    <t>32-UWSIF-Keratin-</t>
  </si>
  <si>
    <t>C1</t>
  </si>
  <si>
    <t>46-UWSIF-Soil3-</t>
  </si>
  <si>
    <t>C2</t>
  </si>
  <si>
    <t>312-UWSIF-Cellulose-</t>
  </si>
  <si>
    <t>C3</t>
  </si>
  <si>
    <t>315-UWSIF-Chitin-</t>
  </si>
  <si>
    <t>C4</t>
  </si>
  <si>
    <t>C5</t>
  </si>
  <si>
    <t>C6</t>
  </si>
  <si>
    <t>C7</t>
  </si>
  <si>
    <t>C8</t>
  </si>
  <si>
    <t>C9</t>
  </si>
  <si>
    <t>C10</t>
  </si>
  <si>
    <t>C11</t>
  </si>
  <si>
    <t>C12</t>
  </si>
  <si>
    <t>D1</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</si>
  <si>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</si>
  <si>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</si>
  <si>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</si>
  <si>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</si>
  <si>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</si>
  <si>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</si>
  <si>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</si>
  <si>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</si>
  <si>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</si>
  <si>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</si>
  <si>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</si>
  <si>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</si>
  <si>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</si>
  <si>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</si>
  <si>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</si>
  <si>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</si>
  <si>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</si>
  <si>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</si>
  <si>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</si>
  <si>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</si>
  <si>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</si>
  <si>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</si>
  <si>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</si>
  <si>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</si>
  <si>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</si>
  <si>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</si>
  <si>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</si>
  <si>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</si>
  <si>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</si>
  <si>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</si>
  <si>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</si>
  <si>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</si>
  <si>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</si>
  <si>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F11</t>
  </si>
  <si>
    <t>F12</t>
  </si>
  <si>
    <t>G1</t>
  </si>
  <si>
    <t>G2</t>
  </si>
  <si>
    <t>G3</t>
  </si>
  <si>
    <t>G4</t>
  </si>
  <si>
    <t>G5</t>
  </si>
  <si>
    <t>G6</t>
  </si>
  <si>
    <t>G7</t>
  </si>
  <si>
    <t>G8</t>
  </si>
  <si>
    <t>G9</t>
  </si>
  <si>
    <t>G10</t>
  </si>
  <si>
    <t>G11</t>
  </si>
  <si>
    <t>G12</t>
  </si>
  <si>
    <t>H1</t>
  </si>
  <si>
    <t>H2</t>
  </si>
  <si>
    <t>H3</t>
  </si>
  <si>
    <t>H4</t>
  </si>
  <si>
    <t>H5</t>
  </si>
  <si>
    <t>H6</t>
  </si>
  <si>
    <t>H7</t>
  </si>
  <si>
    <t>H8</t>
  </si>
  <si>
    <t>H9</t>
  </si>
  <si>
    <t>H10</t>
  </si>
  <si>
    <t>H11</t>
  </si>
  <si>
    <t>H12</t>
  </si>
  <si>
    <t>qaqc</t>
  </si>
  <si>
    <r>
      <t xml:space="preserve">Including replicates throughout the run is recommended to assess sample homogeneity. Users may decide how to use replicates. It is best to give the replicates the same Sample ID.  The suggested places for the replicates in the tray are indicated by the cells in a different shade labeled "optional replicate".  We do not charge for these replicates and they are not required.  </t>
    </r>
    <r>
      <rPr>
        <b/>
        <sz val="10"/>
        <rFont val="Arial"/>
        <family val="2"/>
      </rPr>
      <t>Please do not update any field in gray.</t>
    </r>
  </si>
  <si>
    <t>optional replicate</t>
  </si>
  <si>
    <t>optional eplicate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</si>
</sst>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Arial"/>
    </font>
    <font>
      <sz val="10"/>
      <name val="Arial"/>
      <family val="2"/>
    </font>
    <font>
      <b/>
      <sz val="10"/>
      <name val="Arial"/>
      <family val="2"/>
    </font>
    <font>
      <sz val="9"/>
      <name val="Arial"/>
      <family val="2"/>
    </font>
    <font>
      <b/>
      <sz val="11"/>
      <name val="Arial"/>
      <family val="2"/>
    </font>
    <font>
      <sz val="12"/>
      <color rgb="FF323338"/>
      <name val="Poppins"/>
    </font>
    <font>
      <sz val="8"/>
      <name val="Arial"/>
      <family val="2"/>
    </font>
    <font>
      <b/>
      <sz val="10"/>
      <color rgb="FFFF0000"/>
      <name val="Arial"/>
      <family val="2"/>
    </font>
    <font>
      <b/>
      <sz val="11"/>
      <color rgb="FFFF0000"/>
      <name val="Arial"/>
      <family val="2"/>
    </font>
    <font>
      <sz val="10"/>
      <color rgb="FFFF0000"/>
      <name val="Arial"/>
      <family val="2"/>
    </font>
    <font>
      <b/>
      <sz val="10"/>
      <color rgb="FFC00000"/>
      <name val="Arial"/>
      <family val="2"/>
    </font>
    <font>
      <b/>
      <sz val="11"/>
      <color rgb="FFC00000"/>
      <name val="Arial"/>
      <family val="2"/>
    </font>
    <font>
      <sz val="9"/>
      <name val="Arial"/>
      <family val="2"/>
      <charset val="1"/>
    </font>
  </fonts>
  <fills count="8">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ABC8BE"/>
        <bgColor indexed="64"/>
      </patternFill>
    </fill>
    <fill>
      <patternFill patternType="solid">
        <fgColor rgb="FFCCDED8"/>
        <bgColor indexed="64"/>
      </patternFill>
    </fill>
    <fill>
      <patternFill patternType="solid">
        <fgColor rgb="FFABC8BE"/>
        <bgColor rgb="FFFFFFCC"/>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0" fontId="1" fillId="0" borderId="0"/>
  </cellStyleXfs>
  <cellXfs count="61">
    <xf numFmtId="0" fontId="0" fillId="0" borderId="0" xfId="0"/>
    <xf numFmtId="0" fontId="1" fillId="2" borderId="1" xfId="1" applyFill="1" applyBorder="1" applyAlignment="1">
      <alignment vertical="center"/>
    </xf>
    <xf numFmtId="0" fontId="1" fillId="0" borderId="0" xfId="1" applyAlignment="1">
      <alignment vertical="center"/>
    </xf>
    <xf numFmtId="0" fontId="5" fillId="0" borderId="0" xfId="0" applyFont="1" applyAlignment="1">
      <alignment vertical="center"/>
    </xf>
    <xf numFmtId="0" fontId="1" fillId="4" borderId="3" xfId="1" applyFill="1" applyBorder="1" applyAlignment="1">
      <alignment vertical="center"/>
    </xf>
    <xf numFmtId="0" fontId="1" fillId="4" borderId="1" xfId="1" applyFill="1" applyBorder="1" applyAlignment="1">
      <alignment vertical="center"/>
    </xf>
    <xf numFmtId="164" fontId="1" fillId="3" borderId="3" xfId="1" applyNumberFormat="1" applyFill="1" applyBorder="1" applyAlignment="1">
      <alignment horizontal="right" vertical="center"/>
    </xf>
    <xf numFmtId="0" fontId="2" fillId="2" borderId="0" xfId="1" applyFont="1" applyFill="1" applyAlignment="1">
      <alignment vertical="center"/>
    </xf>
    <xf numFmtId="0" fontId="2" fillId="2" borderId="1" xfId="1" applyFont="1" applyFill="1" applyBorder="1" applyAlignment="1">
      <alignment vertical="center"/>
    </xf>
    <xf numFmtId="164" fontId="2" fillId="2" borderId="1" xfId="1" applyNumberFormat="1" applyFont="1" applyFill="1" applyBorder="1" applyAlignment="1">
      <alignment vertical="center"/>
    </xf>
    <xf numFmtId="0" fontId="2" fillId="2" borderId="2" xfId="1" applyFont="1" applyFill="1" applyBorder="1" applyAlignment="1">
      <alignment vertical="center"/>
    </xf>
    <xf numFmtId="0" fontId="1" fillId="4" borderId="1" xfId="1" applyFill="1" applyBorder="1" applyAlignment="1" applyProtection="1">
      <alignment vertical="center"/>
      <protection locked="0"/>
    </xf>
    <xf numFmtId="164" fontId="1" fillId="0" borderId="0" xfId="1" applyNumberFormat="1" applyAlignment="1">
      <alignment vertical="center"/>
    </xf>
    <xf numFmtId="164" fontId="4" fillId="4" borderId="4" xfId="1" applyNumberFormat="1" applyFont="1" applyFill="1" applyBorder="1" applyAlignment="1">
      <alignment vertical="center"/>
    </xf>
    <xf numFmtId="164" fontId="4" fillId="4" borderId="5" xfId="1" applyNumberFormat="1" applyFont="1" applyFill="1" applyBorder="1" applyAlignment="1">
      <alignment vertical="center"/>
    </xf>
    <xf numFmtId="164" fontId="1" fillId="3" borderId="3" xfId="1" quotePrefix="1" applyNumberFormat="1" applyFill="1" applyBorder="1" applyAlignment="1">
      <alignment horizontal="right" vertical="center"/>
    </xf>
    <xf numFmtId="49" fontId="1" fillId="4" borderId="1" xfId="1" applyNumberFormat="1" applyFill="1" applyBorder="1" applyAlignment="1">
      <alignment vertical="center"/>
    </xf>
    <xf numFmtId="0" fontId="1" fillId="4" borderId="0" xfId="1" applyFill="1" applyAlignment="1">
      <alignment vertical="center"/>
    </xf>
    <xf numFmtId="0" fontId="2" fillId="2" borderId="13" xfId="1" applyFont="1" applyFill="1" applyBorder="1" applyAlignment="1">
      <alignment vertical="center"/>
    </xf>
    <xf numFmtId="0" fontId="1" fillId="4" borderId="8" xfId="1" applyFill="1" applyBorder="1" applyAlignment="1">
      <alignment vertical="center"/>
    </xf>
    <xf numFmtId="0" fontId="1" fillId="2" borderId="1" xfId="1" applyFill="1" applyBorder="1" applyAlignment="1">
      <alignment horizontal="right" vertical="center"/>
    </xf>
    <xf numFmtId="0" fontId="3" fillId="5" borderId="1" xfId="1" applyFont="1" applyFill="1" applyBorder="1" applyAlignment="1" applyProtection="1">
      <alignment vertical="center"/>
      <protection locked="0"/>
    </xf>
    <xf numFmtId="0" fontId="3" fillId="6" borderId="1" xfId="1" applyFont="1" applyFill="1" applyBorder="1" applyAlignment="1" applyProtection="1">
      <alignment vertical="center"/>
      <protection locked="0"/>
    </xf>
    <xf numFmtId="0" fontId="3" fillId="6" borderId="8" xfId="1" applyFont="1" applyFill="1" applyBorder="1" applyAlignment="1" applyProtection="1">
      <alignment vertical="center"/>
      <protection locked="0"/>
    </xf>
    <xf numFmtId="0" fontId="1" fillId="6" borderId="5" xfId="1" applyFill="1" applyBorder="1" applyAlignment="1" applyProtection="1">
      <alignment vertical="center"/>
      <protection locked="0"/>
    </xf>
    <xf numFmtId="0" fontId="1" fillId="6" borderId="8" xfId="1" applyFill="1" applyBorder="1" applyAlignment="1" applyProtection="1">
      <alignment vertical="center"/>
      <protection locked="0"/>
    </xf>
    <xf numFmtId="0" fontId="1" fillId="6" borderId="9" xfId="1" applyFill="1" applyBorder="1" applyAlignment="1" applyProtection="1">
      <alignment vertical="center"/>
      <protection locked="0"/>
    </xf>
    <xf numFmtId="0" fontId="1" fillId="6" borderId="6" xfId="1" applyFill="1" applyBorder="1" applyAlignment="1" applyProtection="1">
      <alignment vertical="center"/>
      <protection locked="0"/>
    </xf>
    <xf numFmtId="0" fontId="1" fillId="6" borderId="7" xfId="1" applyFill="1" applyBorder="1" applyAlignment="1" applyProtection="1">
      <alignment vertical="center"/>
      <protection locked="0"/>
    </xf>
    <xf numFmtId="0" fontId="2" fillId="6" borderId="4" xfId="1" applyFont="1" applyFill="1" applyBorder="1" applyAlignment="1">
      <alignment vertical="center"/>
    </xf>
    <xf numFmtId="0" fontId="2" fillId="6" borderId="5" xfId="1" applyFont="1" applyFill="1" applyBorder="1" applyAlignment="1">
      <alignment vertical="center"/>
    </xf>
    <xf numFmtId="0" fontId="7" fillId="6" borderId="4" xfId="1" applyFont="1" applyFill="1" applyBorder="1" applyAlignment="1">
      <alignment vertical="center"/>
    </xf>
    <xf numFmtId="0" fontId="7" fillId="6" borderId="5" xfId="1" applyFont="1" applyFill="1" applyBorder="1" applyAlignment="1">
      <alignment vertical="center"/>
    </xf>
    <xf numFmtId="0" fontId="2" fillId="6" borderId="8" xfId="1" applyFont="1" applyFill="1" applyBorder="1" applyAlignment="1">
      <alignment vertical="center"/>
    </xf>
    <xf numFmtId="0" fontId="2" fillId="6" borderId="7" xfId="1" applyFont="1" applyFill="1" applyBorder="1" applyAlignment="1">
      <alignment vertical="center"/>
    </xf>
    <xf numFmtId="0" fontId="2" fillId="6" borderId="4" xfId="1" applyFont="1" applyFill="1" applyBorder="1" applyAlignment="1" applyProtection="1">
      <alignment vertical="center"/>
      <protection locked="0"/>
    </xf>
    <xf numFmtId="0" fontId="1" fillId="0" borderId="14" xfId="1" applyBorder="1" applyAlignment="1">
      <alignment vertical="center"/>
    </xf>
    <xf numFmtId="0" fontId="1" fillId="0" borderId="15" xfId="1" applyBorder="1" applyAlignment="1">
      <alignment vertical="center"/>
    </xf>
    <xf numFmtId="0" fontId="1" fillId="0" borderId="16" xfId="1" applyBorder="1" applyAlignment="1">
      <alignment vertical="center"/>
    </xf>
    <xf numFmtId="0" fontId="1" fillId="0" borderId="16" xfId="0" quotePrefix="1" applyFont="1" applyBorder="1" applyAlignment="1">
      <alignment vertical="center"/>
    </xf>
    <xf numFmtId="0" fontId="0" fillId="0" borderId="17" xfId="0" applyBorder="1"/>
    <xf numFmtId="0" fontId="1" fillId="0" borderId="18" xfId="1" applyBorder="1" applyAlignment="1">
      <alignment vertical="center"/>
    </xf>
    <xf numFmtId="0" fontId="1" fillId="0" borderId="19" xfId="1" applyBorder="1" applyAlignment="1">
      <alignment vertical="center"/>
    </xf>
    <xf numFmtId="0" fontId="1" fillId="0" borderId="20" xfId="1" applyBorder="1" applyAlignment="1">
      <alignment vertical="center"/>
    </xf>
    <xf numFmtId="164" fontId="7" fillId="4" borderId="4" xfId="1" applyNumberFormat="1" applyFont="1" applyFill="1" applyBorder="1" applyAlignment="1">
      <alignment vertical="center"/>
    </xf>
    <xf numFmtId="164" fontId="8" fillId="4" borderId="5" xfId="1" applyNumberFormat="1" applyFont="1" applyFill="1" applyBorder="1" applyAlignment="1">
      <alignment vertical="center"/>
    </xf>
    <xf numFmtId="0" fontId="1" fillId="4" borderId="4" xfId="1" applyFill="1" applyBorder="1" applyAlignment="1">
      <alignment vertical="center"/>
    </xf>
    <xf numFmtId="0" fontId="9" fillId="0" borderId="0" xfId="1" applyFont="1" applyAlignment="1">
      <alignment vertical="center"/>
    </xf>
    <xf numFmtId="0" fontId="10" fillId="6" borderId="4" xfId="1" applyFont="1" applyFill="1" applyBorder="1" applyAlignment="1">
      <alignment vertical="center"/>
    </xf>
    <xf numFmtId="0" fontId="10" fillId="6" borderId="5" xfId="1" applyFont="1" applyFill="1" applyBorder="1" applyAlignment="1">
      <alignment vertical="center"/>
    </xf>
    <xf numFmtId="164" fontId="10" fillId="4" borderId="4" xfId="1" applyNumberFormat="1" applyFont="1" applyFill="1" applyBorder="1" applyAlignment="1">
      <alignment vertical="center"/>
    </xf>
    <xf numFmtId="164" fontId="11" fillId="4" borderId="5" xfId="1" applyNumberFormat="1" applyFont="1" applyFill="1" applyBorder="1" applyAlignment="1">
      <alignment vertical="center"/>
    </xf>
    <xf numFmtId="0" fontId="1" fillId="0" borderId="0" xfId="1" applyAlignment="1" applyProtection="1">
      <alignment vertical="center"/>
      <protection locked="0"/>
    </xf>
    <xf numFmtId="0" fontId="1" fillId="5" borderId="11" xfId="1" applyFill="1" applyBorder="1" applyAlignment="1" applyProtection="1">
      <alignment vertical="center" wrapText="1"/>
      <protection locked="0"/>
    </xf>
    <xf numFmtId="0" fontId="1" fillId="5" borderId="12" xfId="1" applyFill="1" applyBorder="1" applyAlignment="1" applyProtection="1">
      <alignment vertical="center" wrapText="1"/>
      <protection locked="0"/>
    </xf>
    <xf numFmtId="49" fontId="12" fillId="7" borderId="1" xfId="1" applyNumberFormat="1" applyFont="1" applyFill="1" applyBorder="1" applyAlignment="1" applyProtection="1">
      <alignment horizontal="center"/>
      <protection locked="0"/>
    </xf>
    <xf numFmtId="0" fontId="1" fillId="5" borderId="10" xfId="1" applyFill="1" applyBorder="1" applyAlignment="1" applyProtection="1">
      <alignment horizontal="center" vertical="center" wrapText="1"/>
      <protection locked="0"/>
    </xf>
    <xf numFmtId="0" fontId="1" fillId="5" borderId="21" xfId="1" applyFill="1" applyBorder="1" applyAlignment="1" applyProtection="1">
      <alignment horizontal="center" vertical="center" wrapText="1"/>
      <protection locked="0"/>
    </xf>
    <xf numFmtId="0" fontId="1" fillId="5" borderId="22" xfId="1" applyFill="1" applyBorder="1" applyAlignment="1" applyProtection="1">
      <alignment horizontal="center" vertical="center" wrapText="1"/>
      <protection locked="0"/>
    </xf>
    <xf numFmtId="0" fontId="1" fillId="5" borderId="23" xfId="1" applyFill="1" applyBorder="1" applyAlignment="1" applyProtection="1">
      <alignment horizontal="center" vertical="center" wrapText="1"/>
      <protection locked="0"/>
    </xf>
    <xf numFmtId="0" fontId="1" fillId="0" borderId="0" xfId="2"/>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44332"/>
      <color rgb="FFF44300"/>
      <color rgb="FFFF0000"/>
      <color rgb="FFEF538B"/>
      <color rgb="FFCCDED8"/>
      <color rgb="FFFF69B4"/>
      <color rgb="FFDB7093"/>
      <color rgb="FFABC8BE"/>
      <color rgb="FFABAFC8"/>
      <color rgb="FFAB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FC8A96C8-96DE-447E-8160-1492777F01F3}"/>
            </a:ext>
          </a:extLst>
        </xdr:cNvPr>
        <xdr:cNvSpPr txBox="1"/>
      </xdr:nvSpPr>
      <xdr:spPr>
        <a:xfrm>
          <a:off x="1" y="2188844"/>
          <a:ext cx="8843010" cy="5627370"/>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t>
          </a:r>
          <a:r>
            <a:rPr lang="el-GR" sz="1400" b="1" baseline="0"/>
            <a:t>δ</a:t>
          </a:r>
          <a:r>
            <a:rPr lang="en-US" sz="1400" b="1" baseline="30000"/>
            <a:t>13</a:t>
          </a:r>
          <a:r>
            <a:rPr lang="en-US" sz="1400" b="1" baseline="0"/>
            <a:t>C &amp; </a:t>
          </a:r>
          <a:r>
            <a:rPr lang="el-GR" sz="1400" b="1" baseline="0"/>
            <a:t>δ</a:t>
          </a:r>
          <a:r>
            <a:rPr lang="en-US" sz="1400" b="1" baseline="30000"/>
            <a:t>15</a:t>
          </a:r>
          <a:r>
            <a:rPr lang="en-US" sz="1400" b="1" baseline="0"/>
            <a:t>N analysis.</a:t>
          </a: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0" baseline="0"/>
            <a:t>-Sample names should not include commas, apostrophes, quotation marks, back slash, or forward slash.</a:t>
          </a:r>
          <a:endParaRPr lang="en-US" sz="1400" b="0"/>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low to high 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than</a:t>
          </a:r>
          <a:r>
            <a:rPr lang="en-US" sz="1400" b="0" baseline="0"/>
            <a:t>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labeled "optional replicate".  We do not charge for these replicates and they are not required.  Please do not update any field in gray.</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b="0" baseline="0"/>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4FEB5813-67D0-43A1-96C6-B6DFCBCD1F10}"/>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0BBD0AAB-D1B4-4A82-F224-309299D51382}"/>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1B832CE7-07FA-1B97-FAE4-AA14D490A62C}"/>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A0F0B77E-C815-69A6-75FB-77796BC0B94A}"/>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B8D724D2-AC92-3F6B-CACD-CE3EBB2E81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861913" y="1843791"/>
              <a:ext cx="1276256" cy="885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ED248C16-FEB6-0A71-4595-DF46168BB6CB}"/>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D4E68CF4-936D-6134-EC0B-AEC71C9716F8}"/>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A13F405A-FC60-5305-E6F6-B71C8CF35822}"/>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BAAC8192-ACF1-65E0-90C0-42B40C5D52F0}"/>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377935FE-A695-154D-B800-EDF3B3E478C1}"/>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B099BE78-7480-9A87-E57E-2C092CAE69C9}"/>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B759669A-0A9C-94BA-40E6-33D836C1483F}"/>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275D0E96-96E3-C9EB-416F-306AAA114985}"/>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FC6A5588-3DE0-0ABF-D55C-B127D435FF55}"/>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FDE2905E-D511-0F55-55C3-3E8AF602F035}"/>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0</xdr:colOff>
      <xdr:row>46</xdr:row>
      <xdr:rowOff>129121</xdr:rowOff>
    </xdr:from>
    <xdr:ext cx="8632179" cy="2566454"/>
    <xdr:pic>
      <xdr:nvPicPr>
        <xdr:cNvPr id="18" name="Picture 17" descr="tins properly and improperly packed">
          <a:extLst>
            <a:ext uri="{FF2B5EF4-FFF2-40B4-BE49-F238E27FC236}">
              <a16:creationId xmlns:a16="http://schemas.microsoft.com/office/drawing/2014/main" id="{547EB2D8-A6C5-469C-96BF-DD974DE32D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840561"/>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34B4-F178-4542-9228-9301321B23A5}">
  <dimension ref="A1"/>
  <sheetViews>
    <sheetView tabSelected="1" workbookViewId="0">
      <selection activeCell="S29" sqref="S29"/>
    </sheetView>
  </sheetViews>
  <sheetFormatPr defaultColWidth="9.109375" defaultRowHeight="13.2" x14ac:dyDescent="0.25"/>
  <cols>
    <col min="1" max="16384" width="9.109375" style="60"/>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A24D-F6D6-4466-9E8D-C30B639E135D}">
  <sheetPr>
    <pageSetUpPr fitToPage="1"/>
  </sheetPr>
  <dimension ref="A1:O100"/>
  <sheetViews>
    <sheetView zoomScaleNormal="100" workbookViewId="0">
      <pane ySplit="1" topLeftCell="A2" activePane="bottomLeft" state="frozen"/>
      <selection activeCell="M12" sqref="M12"/>
      <selection pane="bottomLeft" activeCell="M12" sqref="M12"/>
    </sheetView>
  </sheetViews>
  <sheetFormatPr defaultColWidth="9.109375" defaultRowHeight="12.9" customHeight="1" x14ac:dyDescent="0.25"/>
  <cols>
    <col min="1" max="1" width="4.44140625" style="2" customWidth="1"/>
    <col min="2" max="2" width="6.6640625" style="2" customWidth="1"/>
    <col min="3" max="3" width="24.6640625" style="12" customWidth="1"/>
    <col min="4" max="4" width="18.6640625" style="2" customWidth="1"/>
    <col min="5" max="5" width="13.5546875" style="2" customWidth="1"/>
    <col min="6" max="6" width="23.664062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48-UWSIF-Glut-4-0_9-1</v>
      </c>
      <c r="D2" s="4" t="s">
        <v>11</v>
      </c>
      <c r="E2" s="5"/>
      <c r="F2" s="46" t="s">
        <v>12</v>
      </c>
      <c r="G2" s="4"/>
      <c r="H2" s="11">
        <v>9</v>
      </c>
      <c r="I2" s="16">
        <f>'Tray 1'!$I$2</f>
        <v>0</v>
      </c>
      <c r="J2" s="4">
        <f>'Tray 1'!J2</f>
        <v>0</v>
      </c>
    </row>
    <row r="3" spans="1:15" ht="12.9" customHeight="1" x14ac:dyDescent="0.25">
      <c r="A3" s="1">
        <v>2</v>
      </c>
      <c r="B3" s="20" t="s">
        <v>13</v>
      </c>
      <c r="C3" s="15" t="str">
        <f>_xlfn.CONCAT(D3&amp;I$2,"_",$H$2&amp;"-2")</f>
        <v>48-UWSIF-Glut-4-0_9-2</v>
      </c>
      <c r="D3" s="4" t="s">
        <v>11</v>
      </c>
      <c r="E3" s="5"/>
      <c r="F3" s="17" t="s">
        <v>14</v>
      </c>
      <c r="G3" s="19"/>
    </row>
    <row r="4" spans="1:15" ht="12.9" customHeight="1" x14ac:dyDescent="0.25">
      <c r="A4" s="1">
        <v>3</v>
      </c>
      <c r="B4" s="20" t="s">
        <v>15</v>
      </c>
      <c r="C4" s="15" t="str">
        <f>_xlfn.CONCAT(D4&amp;I$2,"_",$H$2&amp;"-3")</f>
        <v>48-UWSIF-Glut-4-0_9-3</v>
      </c>
      <c r="D4" s="4" t="s">
        <v>11</v>
      </c>
      <c r="E4" s="5"/>
      <c r="F4" s="17" t="s">
        <v>14</v>
      </c>
      <c r="G4" s="19"/>
      <c r="I4" s="13" t="s">
        <v>16</v>
      </c>
      <c r="J4" s="14"/>
    </row>
    <row r="5" spans="1:15" ht="12.9" customHeight="1" x14ac:dyDescent="0.25">
      <c r="A5" s="1">
        <v>4</v>
      </c>
      <c r="B5" s="20" t="s">
        <v>17</v>
      </c>
      <c r="C5" s="15" t="str">
        <f>_xlfn.CONCAT(D5&amp;I$2,"_",$H$2&amp;"-4")</f>
        <v>48-UWSIF-Glut-4-0_9-4</v>
      </c>
      <c r="D5" s="4" t="s">
        <v>11</v>
      </c>
      <c r="E5" s="5"/>
      <c r="F5" s="17" t="s">
        <v>14</v>
      </c>
      <c r="G5" s="19"/>
      <c r="I5" s="31" t="s">
        <v>18</v>
      </c>
      <c r="J5" s="32"/>
    </row>
    <row r="6" spans="1:15" ht="12.9" customHeight="1" x14ac:dyDescent="0.25">
      <c r="A6" s="1">
        <v>5</v>
      </c>
      <c r="B6" s="20" t="s">
        <v>19</v>
      </c>
      <c r="C6" s="15" t="str">
        <f>_xlfn.CONCAT(D6&amp;$I$2,"_",$H$2&amp;"-5")</f>
        <v>48-UWSIF-Glut-4-0_9-5</v>
      </c>
      <c r="D6" s="4" t="s">
        <v>11</v>
      </c>
      <c r="E6" s="5"/>
      <c r="F6" s="17" t="s">
        <v>14</v>
      </c>
      <c r="G6" s="19"/>
      <c r="I6" s="44" t="s">
        <v>20</v>
      </c>
      <c r="J6" s="45"/>
    </row>
    <row r="7" spans="1:15" ht="12.9" customHeight="1" x14ac:dyDescent="0.25">
      <c r="A7" s="1">
        <v>6</v>
      </c>
      <c r="B7" s="20" t="s">
        <v>21</v>
      </c>
      <c r="C7" s="15" t="str">
        <f>_xlfn.CONCAT(D7&amp;$I$2,"_",$H$2&amp;"-6")</f>
        <v>48-UWSIF-Glut-4-0_9-6</v>
      </c>
      <c r="D7" s="4" t="s">
        <v>11</v>
      </c>
      <c r="E7" s="5"/>
      <c r="F7" s="17" t="s">
        <v>14</v>
      </c>
      <c r="G7" s="19"/>
      <c r="I7" s="29" t="s">
        <v>22</v>
      </c>
      <c r="J7" s="30"/>
    </row>
    <row r="8" spans="1:15" ht="12.9" customHeight="1" x14ac:dyDescent="0.25">
      <c r="A8" s="1">
        <v>7</v>
      </c>
      <c r="B8" s="20" t="s">
        <v>23</v>
      </c>
      <c r="C8" s="15" t="str">
        <f>_xlfn.CONCAT(D8&amp;$I$2,"-",$H$2&amp;"-7")</f>
        <v>48-UWSIF-Glut-4-0-9-7</v>
      </c>
      <c r="D8" s="4" t="s">
        <v>11</v>
      </c>
      <c r="E8" s="5"/>
      <c r="F8" s="17" t="s">
        <v>14</v>
      </c>
      <c r="G8" s="19"/>
      <c r="I8" s="33" t="s">
        <v>24</v>
      </c>
      <c r="J8" s="34"/>
    </row>
    <row r="9" spans="1:15" ht="12.9" customHeight="1" x14ac:dyDescent="0.25">
      <c r="A9" s="1">
        <v>8</v>
      </c>
      <c r="B9" s="20" t="s">
        <v>25</v>
      </c>
      <c r="C9" s="15" t="str">
        <f>_xlfn.CONCAT(D9&amp;I$2,"_",$H$2&amp;"-1")</f>
        <v>39-UWSIF-Glut-2-0_9-1</v>
      </c>
      <c r="D9" s="4" t="s">
        <v>26</v>
      </c>
      <c r="E9" s="5"/>
      <c r="F9" s="17" t="s">
        <v>27</v>
      </c>
      <c r="G9" s="19"/>
      <c r="I9" s="35" t="s">
        <v>28</v>
      </c>
      <c r="J9" s="24"/>
    </row>
    <row r="10" spans="1:15" ht="12.9" customHeight="1" x14ac:dyDescent="0.25">
      <c r="A10" s="1">
        <v>9</v>
      </c>
      <c r="B10" s="20" t="s">
        <v>29</v>
      </c>
      <c r="C10" s="15" t="str">
        <f>_xlfn.CONCAT(D10&amp;I$2,"_",$H$2&amp;"-2")</f>
        <v>39-UWSIF-Glut-2-0_9-2</v>
      </c>
      <c r="D10" s="4" t="s">
        <v>26</v>
      </c>
      <c r="E10" s="5"/>
      <c r="F10" s="17" t="s">
        <v>27</v>
      </c>
      <c r="G10" s="19"/>
      <c r="I10" s="25"/>
      <c r="J10" s="26"/>
    </row>
    <row r="11" spans="1:15" ht="12.9" customHeight="1" x14ac:dyDescent="0.25">
      <c r="A11" s="1">
        <v>10</v>
      </c>
      <c r="B11" s="20" t="s">
        <v>30</v>
      </c>
      <c r="C11" s="15" t="str">
        <f>_xlfn.CONCAT(D11&amp;I$2,"_",$H$2&amp;"-1")</f>
        <v>47-UWSIF-Alfalfa2-0_9-1</v>
      </c>
      <c r="D11" s="4" t="s">
        <v>31</v>
      </c>
      <c r="E11" s="5"/>
      <c r="F11" s="17" t="s">
        <v>129</v>
      </c>
      <c r="G11" s="19"/>
      <c r="I11" s="25"/>
      <c r="J11" s="26"/>
    </row>
    <row r="12" spans="1:15" ht="12.9" customHeight="1" x14ac:dyDescent="0.25">
      <c r="A12" s="1">
        <v>11</v>
      </c>
      <c r="B12" s="20" t="s">
        <v>33</v>
      </c>
      <c r="C12" s="15" t="str">
        <f>_xlfn.CONCAT(D12&amp;I$2,"_",$H$2&amp;"-2")</f>
        <v>47-UWSIF-Alfalfa2-0_9-2</v>
      </c>
      <c r="D12" s="4" t="s">
        <v>31</v>
      </c>
      <c r="E12" s="5"/>
      <c r="F12" s="17" t="s">
        <v>129</v>
      </c>
      <c r="G12" s="19"/>
      <c r="I12" s="25"/>
      <c r="J12" s="26"/>
    </row>
    <row r="13" spans="1:15" ht="12.75" customHeight="1" x14ac:dyDescent="0.25">
      <c r="A13" s="1">
        <v>12</v>
      </c>
      <c r="B13" s="20" t="s">
        <v>34</v>
      </c>
      <c r="C13" s="6" t="str">
        <f>_xlfn.CONCAT($I$2,"_", $H$2, "-"&amp;((ROW()-12+560)))</f>
        <v>0_9-561</v>
      </c>
      <c r="D13" s="22"/>
      <c r="E13" s="22"/>
      <c r="F13" s="17" t="s">
        <v>35</v>
      </c>
      <c r="G13" s="23"/>
      <c r="I13" s="25"/>
      <c r="J13" s="26"/>
    </row>
    <row r="14" spans="1:15" ht="12.9" customHeight="1" x14ac:dyDescent="0.25">
      <c r="A14" s="1">
        <v>13</v>
      </c>
      <c r="B14" s="20" t="s">
        <v>36</v>
      </c>
      <c r="C14" s="6" t="str">
        <f>_xlfn.CONCAT($I$2,"_", $H$2, "-"&amp;((ROW()-12+560)))</f>
        <v>0_9-562</v>
      </c>
      <c r="D14" s="22"/>
      <c r="E14" s="22"/>
      <c r="F14" s="17" t="s">
        <v>35</v>
      </c>
      <c r="G14" s="23"/>
      <c r="I14" s="25"/>
      <c r="J14" s="26"/>
      <c r="M14" s="3"/>
      <c r="N14" s="3"/>
      <c r="O14" s="3"/>
    </row>
    <row r="15" spans="1:15" ht="12.9" customHeight="1" x14ac:dyDescent="0.2">
      <c r="A15" s="1">
        <v>14</v>
      </c>
      <c r="B15" s="20" t="s">
        <v>37</v>
      </c>
      <c r="C15" s="6" t="str">
        <f>_xlfn.CONCAT($I$2,"_", $H$2, "-"&amp;((ROW()-12+560)))</f>
        <v>0_9-563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"-"&amp;((ROW()-12+560)))</f>
        <v>0_9-564</v>
      </c>
      <c r="D16" s="22"/>
      <c r="E16" s="22"/>
      <c r="F16" s="17" t="s">
        <v>35</v>
      </c>
      <c r="G16" s="23"/>
      <c r="I16" s="27"/>
      <c r="J16" s="28"/>
      <c r="L16" s="3"/>
      <c r="M16" s="3"/>
      <c r="N16" s="3"/>
    </row>
    <row r="17" spans="1:14" ht="12.9" customHeight="1" x14ac:dyDescent="0.25">
      <c r="A17" s="1">
        <v>16</v>
      </c>
      <c r="B17" s="20" t="s">
        <v>39</v>
      </c>
      <c r="C17" s="6" t="str">
        <f t="shared" si="0"/>
        <v>0_9-565</v>
      </c>
      <c r="D17" s="22"/>
      <c r="E17" s="22"/>
      <c r="F17" s="17" t="s">
        <v>35</v>
      </c>
      <c r="G17" s="23"/>
      <c r="L17" s="3"/>
      <c r="M17" s="3"/>
      <c r="N17" s="3"/>
    </row>
    <row r="18" spans="1:14" ht="12.9" customHeight="1" x14ac:dyDescent="0.25">
      <c r="A18" s="1">
        <v>17</v>
      </c>
      <c r="B18" s="20" t="s">
        <v>40</v>
      </c>
      <c r="C18" s="6" t="str">
        <f t="shared" si="0"/>
        <v>0_9-566</v>
      </c>
      <c r="D18" s="22"/>
      <c r="E18" s="22"/>
      <c r="F18" s="17" t="s">
        <v>35</v>
      </c>
      <c r="G18" s="23"/>
      <c r="L18" s="3"/>
      <c r="M18" s="3"/>
      <c r="N18" s="3"/>
    </row>
    <row r="19" spans="1:14" ht="12.9" customHeight="1" thickBot="1" x14ac:dyDescent="0.3">
      <c r="A19" s="1">
        <v>18</v>
      </c>
      <c r="B19" s="20" t="s">
        <v>41</v>
      </c>
      <c r="C19" s="6" t="str">
        <f t="shared" si="0"/>
        <v>0_9-567</v>
      </c>
      <c r="D19" s="22"/>
      <c r="E19" s="22"/>
      <c r="F19" s="17" t="s">
        <v>35</v>
      </c>
      <c r="G19" s="23"/>
      <c r="L19" s="3"/>
      <c r="M19" s="3"/>
      <c r="N19" s="3"/>
    </row>
    <row r="20" spans="1:14" ht="12.9" customHeight="1" thickBot="1" x14ac:dyDescent="0.3">
      <c r="A20" s="1">
        <v>19</v>
      </c>
      <c r="B20" s="20" t="s">
        <v>42</v>
      </c>
      <c r="C20" s="6" t="str">
        <f t="shared" si="0"/>
        <v>0_9-568</v>
      </c>
      <c r="D20" s="22"/>
      <c r="E20" s="22"/>
      <c r="F20" s="17" t="s">
        <v>35</v>
      </c>
      <c r="G20" s="23"/>
      <c r="I20" s="37" t="s">
        <v>43</v>
      </c>
      <c r="J20" s="36" t="s">
        <v>5</v>
      </c>
      <c r="L20" s="3"/>
      <c r="M20" s="3"/>
      <c r="N20" s="3"/>
    </row>
    <row r="21" spans="1:14" ht="12.9" customHeight="1" x14ac:dyDescent="0.25">
      <c r="A21" s="1">
        <v>20</v>
      </c>
      <c r="B21" s="20" t="s">
        <v>44</v>
      </c>
      <c r="C21" s="6" t="str">
        <f t="shared" si="0"/>
        <v>0_9-569</v>
      </c>
      <c r="D21" s="22"/>
      <c r="E21" s="22"/>
      <c r="F21" s="17" t="s">
        <v>35</v>
      </c>
      <c r="G21" s="23"/>
      <c r="I21" s="38" t="s">
        <v>45</v>
      </c>
      <c r="J21" s="41" t="s">
        <v>12</v>
      </c>
      <c r="L21" s="3"/>
      <c r="M21" s="3"/>
      <c r="N21" s="3"/>
    </row>
    <row r="22" spans="1:14" ht="12.9" customHeight="1" x14ac:dyDescent="0.25">
      <c r="A22" s="1">
        <v>21</v>
      </c>
      <c r="B22" s="20" t="s">
        <v>46</v>
      </c>
      <c r="C22" s="6" t="str">
        <f t="shared" si="0"/>
        <v>0_9-570</v>
      </c>
      <c r="D22" s="22"/>
      <c r="E22" s="22"/>
      <c r="F22" s="17" t="s">
        <v>35</v>
      </c>
      <c r="G22" s="23"/>
      <c r="I22" s="38" t="s">
        <v>47</v>
      </c>
      <c r="J22" s="42" t="s">
        <v>27</v>
      </c>
      <c r="M22" s="3"/>
      <c r="N22" s="3"/>
    </row>
    <row r="23" spans="1:14" ht="12.75" customHeight="1" x14ac:dyDescent="0.25">
      <c r="A23" s="1">
        <v>22</v>
      </c>
      <c r="B23" s="20" t="s">
        <v>48</v>
      </c>
      <c r="C23" s="6" t="str">
        <f t="shared" si="0"/>
        <v>0_9-571</v>
      </c>
      <c r="D23" s="22"/>
      <c r="E23" s="22"/>
      <c r="F23" s="17" t="s">
        <v>35</v>
      </c>
      <c r="G23" s="23"/>
      <c r="I23" s="38" t="s">
        <v>31</v>
      </c>
      <c r="J23" s="42" t="s">
        <v>49</v>
      </c>
      <c r="M23" s="3"/>
      <c r="N23" s="3"/>
    </row>
    <row r="24" spans="1:14" ht="12.75" customHeight="1" x14ac:dyDescent="0.25">
      <c r="A24" s="1">
        <v>23</v>
      </c>
      <c r="B24" s="20" t="s">
        <v>50</v>
      </c>
      <c r="C24" s="6" t="str">
        <f t="shared" si="0"/>
        <v>0_9-572</v>
      </c>
      <c r="D24" s="22"/>
      <c r="E24" s="22"/>
      <c r="F24" s="17" t="s">
        <v>35</v>
      </c>
      <c r="G24" s="23"/>
      <c r="I24" s="38" t="s">
        <v>51</v>
      </c>
      <c r="J24" s="42" t="s">
        <v>14</v>
      </c>
      <c r="M24" s="3"/>
      <c r="N24" s="3"/>
    </row>
    <row r="25" spans="1:14" ht="12.75" customHeight="1" x14ac:dyDescent="0.25">
      <c r="A25" s="1">
        <v>24</v>
      </c>
      <c r="B25" s="20" t="s">
        <v>52</v>
      </c>
      <c r="C25" s="6" t="str">
        <f t="shared" si="0"/>
        <v>0_9-573</v>
      </c>
      <c r="D25" s="22"/>
      <c r="E25" s="22"/>
      <c r="F25" s="17" t="s">
        <v>35</v>
      </c>
      <c r="G25" s="23"/>
      <c r="I25" s="38" t="s">
        <v>53</v>
      </c>
      <c r="J25" s="42" t="s">
        <v>129</v>
      </c>
    </row>
    <row r="26" spans="1:14" ht="12.75" customHeight="1" thickBot="1" x14ac:dyDescent="0.3">
      <c r="A26" s="1">
        <v>25</v>
      </c>
      <c r="B26" s="20" t="s">
        <v>54</v>
      </c>
      <c r="C26" s="6" t="str">
        <f t="shared" si="0"/>
        <v>0_9-574</v>
      </c>
      <c r="D26" s="22"/>
      <c r="E26" s="22"/>
      <c r="F26" s="17" t="s">
        <v>35</v>
      </c>
      <c r="G26" s="23"/>
      <c r="I26" s="39" t="s">
        <v>55</v>
      </c>
      <c r="J26" s="43" t="s">
        <v>35</v>
      </c>
    </row>
    <row r="27" spans="1:14" ht="12.75" customHeight="1" x14ac:dyDescent="0.25">
      <c r="A27" s="1">
        <v>26</v>
      </c>
      <c r="B27" s="20" t="s">
        <v>56</v>
      </c>
      <c r="C27" s="6" t="str">
        <f t="shared" si="0"/>
        <v>0_9-575</v>
      </c>
      <c r="D27" s="22"/>
      <c r="E27" s="22"/>
      <c r="F27" s="17" t="s">
        <v>35</v>
      </c>
      <c r="G27" s="23"/>
      <c r="I27" s="39" t="s">
        <v>57</v>
      </c>
    </row>
    <row r="28" spans="1:14" ht="12.75" customHeight="1" x14ac:dyDescent="0.25">
      <c r="A28" s="1">
        <v>27</v>
      </c>
      <c r="B28" s="20" t="s">
        <v>58</v>
      </c>
      <c r="C28" s="6" t="str">
        <f t="shared" si="0"/>
        <v>0_9-576</v>
      </c>
      <c r="D28" s="22"/>
      <c r="E28" s="22"/>
      <c r="F28" s="17" t="s">
        <v>35</v>
      </c>
      <c r="G28" s="23"/>
      <c r="I28" s="39" t="s">
        <v>59</v>
      </c>
    </row>
    <row r="29" spans="1:14" ht="12.75" customHeight="1" x14ac:dyDescent="0.25">
      <c r="A29" s="1">
        <v>28</v>
      </c>
      <c r="B29" s="20" t="s">
        <v>60</v>
      </c>
      <c r="C29" s="6" t="str">
        <f t="shared" si="0"/>
        <v>0_9-577</v>
      </c>
      <c r="D29" s="22"/>
      <c r="E29" s="22"/>
      <c r="F29" s="17" t="s">
        <v>35</v>
      </c>
      <c r="G29" s="23"/>
      <c r="I29" s="38" t="s">
        <v>26</v>
      </c>
    </row>
    <row r="30" spans="1:14" ht="12.75" customHeight="1" thickBot="1" x14ac:dyDescent="0.3">
      <c r="A30" s="1">
        <v>29</v>
      </c>
      <c r="B30" s="20" t="s">
        <v>61</v>
      </c>
      <c r="C30" s="6" t="str">
        <f t="shared" si="0"/>
        <v>0_9-578</v>
      </c>
      <c r="D30" s="22"/>
      <c r="E30" s="22"/>
      <c r="F30" s="17" t="s">
        <v>35</v>
      </c>
      <c r="G30" s="23"/>
      <c r="I30" s="40" t="s">
        <v>11</v>
      </c>
    </row>
    <row r="31" spans="1:14" ht="12.75" customHeight="1" x14ac:dyDescent="0.25">
      <c r="A31" s="1">
        <v>30</v>
      </c>
      <c r="B31" s="20" t="s">
        <v>62</v>
      </c>
      <c r="C31" s="6" t="str">
        <f t="shared" si="0"/>
        <v>0_9-579</v>
      </c>
      <c r="D31" s="22"/>
      <c r="E31" s="22"/>
      <c r="F31" s="17" t="s">
        <v>35</v>
      </c>
      <c r="G31" s="23"/>
    </row>
    <row r="32" spans="1:14" ht="12.75" customHeight="1" thickBot="1" x14ac:dyDescent="0.3">
      <c r="A32" s="1">
        <v>31</v>
      </c>
      <c r="B32" s="20" t="s">
        <v>63</v>
      </c>
      <c r="C32" s="6" t="str">
        <f t="shared" si="0"/>
        <v>0_9-580</v>
      </c>
      <c r="D32" s="22"/>
      <c r="E32" s="22"/>
      <c r="F32" s="17" t="s">
        <v>35</v>
      </c>
      <c r="G32" s="23"/>
    </row>
    <row r="33" spans="1:10" ht="12.75" customHeight="1" x14ac:dyDescent="0.25">
      <c r="A33" s="1">
        <v>32</v>
      </c>
      <c r="B33" s="20" t="s">
        <v>64</v>
      </c>
      <c r="C33" s="6" t="str">
        <f t="shared" si="0"/>
        <v>0_9-581</v>
      </c>
      <c r="D33" s="22"/>
      <c r="E33" s="22"/>
      <c r="F33" s="17" t="s">
        <v>35</v>
      </c>
      <c r="G33" s="23"/>
      <c r="I33" s="56" t="s">
        <v>130</v>
      </c>
      <c r="J33" s="57"/>
    </row>
    <row r="34" spans="1:10" ht="12.75" customHeight="1" x14ac:dyDescent="0.25">
      <c r="A34" s="1">
        <v>33</v>
      </c>
      <c r="B34" s="20" t="s">
        <v>65</v>
      </c>
      <c r="C34" s="6" t="str">
        <f t="shared" si="0"/>
        <v>0_9-582</v>
      </c>
      <c r="D34" s="22"/>
      <c r="E34" s="22"/>
      <c r="F34" s="17" t="s">
        <v>35</v>
      </c>
      <c r="G34" s="23"/>
      <c r="I34" s="58"/>
      <c r="J34" s="59"/>
    </row>
    <row r="35" spans="1:10" ht="12.75" customHeight="1" x14ac:dyDescent="0.2">
      <c r="A35" s="1">
        <v>34</v>
      </c>
      <c r="B35" s="20" t="s">
        <v>66</v>
      </c>
      <c r="C35" s="6" t="str">
        <f>_xlfn.CONCAT($I$2,"_", $H$2, "-"&amp;((ROW()-12+560)))</f>
        <v>0_9-583</v>
      </c>
      <c r="D35" s="55" t="s">
        <v>131</v>
      </c>
      <c r="E35" s="22"/>
      <c r="F35" s="17" t="s">
        <v>35</v>
      </c>
      <c r="G35" s="23"/>
      <c r="I35" s="58"/>
      <c r="J35" s="59"/>
    </row>
    <row r="36" spans="1:10" ht="12.75" customHeight="1" x14ac:dyDescent="0.25">
      <c r="A36" s="1">
        <v>35</v>
      </c>
      <c r="B36" s="20" t="s">
        <v>67</v>
      </c>
      <c r="C36" s="15" t="str">
        <f>_xlfn.CONCAT(D36&amp;I$2,"_",$H$2&amp;"-8")</f>
        <v>48-UWSIF-Glut-4-0_9-8</v>
      </c>
      <c r="D36" s="4" t="s">
        <v>11</v>
      </c>
      <c r="E36" s="5"/>
      <c r="F36" s="17" t="s">
        <v>27</v>
      </c>
      <c r="G36" s="19"/>
      <c r="I36" s="58"/>
      <c r="J36" s="59"/>
    </row>
    <row r="37" spans="1:10" ht="12.9" customHeight="1" x14ac:dyDescent="0.25">
      <c r="A37" s="1">
        <v>36</v>
      </c>
      <c r="B37" s="20" t="s">
        <v>68</v>
      </c>
      <c r="C37" s="15" t="str">
        <f>_xlfn.CONCAT(D37&amp;I$2,"_",$H$2&amp;"-9")</f>
        <v>48-UWSIF-Glut-4-0_9-9</v>
      </c>
      <c r="D37" s="4" t="s">
        <v>11</v>
      </c>
      <c r="E37" s="5"/>
      <c r="F37" s="17" t="s">
        <v>27</v>
      </c>
      <c r="G37" s="19"/>
      <c r="I37" s="58"/>
      <c r="J37" s="59"/>
    </row>
    <row r="38" spans="1:10" ht="12.9" customHeight="1" x14ac:dyDescent="0.25">
      <c r="A38" s="1">
        <v>37</v>
      </c>
      <c r="B38" s="20" t="s">
        <v>69</v>
      </c>
      <c r="C38" s="15" t="str">
        <f>_xlfn.CONCAT(D38&amp;I$2,"_",$H$2&amp;"-3")</f>
        <v>39-UWSIF-Glut-2-0_9-3</v>
      </c>
      <c r="D38" s="4" t="s">
        <v>26</v>
      </c>
      <c r="E38" s="5"/>
      <c r="F38" s="17" t="s">
        <v>27</v>
      </c>
      <c r="G38" s="19"/>
      <c r="I38" s="58"/>
      <c r="J38" s="59"/>
    </row>
    <row r="39" spans="1:10" ht="12.9" customHeight="1" x14ac:dyDescent="0.25">
      <c r="A39" s="1">
        <v>38</v>
      </c>
      <c r="B39" s="20" t="s">
        <v>70</v>
      </c>
      <c r="C39" s="15" t="str">
        <f>_xlfn.CONCAT(D39&amp;I$2,"_",$H$2&amp;"-4")</f>
        <v>39-UWSIF-Glut-2-0_9-4</v>
      </c>
      <c r="D39" s="4" t="s">
        <v>26</v>
      </c>
      <c r="E39" s="5"/>
      <c r="F39" s="17" t="s">
        <v>27</v>
      </c>
      <c r="G39" s="19"/>
      <c r="I39" s="58"/>
      <c r="J39" s="59"/>
    </row>
    <row r="40" spans="1:10" ht="12.9" customHeight="1" x14ac:dyDescent="0.25">
      <c r="A40" s="1">
        <v>39</v>
      </c>
      <c r="B40" s="20" t="s">
        <v>71</v>
      </c>
      <c r="C40" s="15" t="str">
        <f>_xlfn.CONCAT(D40&amp;I$2,"_",$H$2&amp;"-3")</f>
        <v>47-UWSIF-Alfalfa2-0_9-3</v>
      </c>
      <c r="D40" s="4" t="s">
        <v>31</v>
      </c>
      <c r="E40" s="5"/>
      <c r="F40" s="17" t="s">
        <v>129</v>
      </c>
      <c r="G40" s="19"/>
      <c r="I40" s="58"/>
      <c r="J40" s="59"/>
    </row>
    <row r="41" spans="1:10" ht="12.9" customHeight="1" x14ac:dyDescent="0.25">
      <c r="A41" s="1">
        <v>40</v>
      </c>
      <c r="B41" s="20" t="s">
        <v>72</v>
      </c>
      <c r="C41" s="15" t="str">
        <f>_xlfn.CONCAT(D41&amp;I$2,"_",$H$2&amp;"-4")</f>
        <v>47-UWSIF-Alfalfa2-0_9-4</v>
      </c>
      <c r="D41" s="4" t="s">
        <v>31</v>
      </c>
      <c r="E41" s="5"/>
      <c r="F41" s="17" t="s">
        <v>129</v>
      </c>
      <c r="G41" s="19"/>
      <c r="I41" s="58"/>
      <c r="J41" s="59"/>
    </row>
    <row r="42" spans="1:10" ht="12.9" customHeight="1" x14ac:dyDescent="0.25">
      <c r="A42" s="1">
        <v>41</v>
      </c>
      <c r="B42" s="20" t="s">
        <v>73</v>
      </c>
      <c r="C42" s="6" t="str">
        <f t="shared" ref="C42:C60" si="1">_xlfn.CONCAT($I$2,"_", $H$2, "-"&amp;((ROW()-18+560)))</f>
        <v>0_9-584</v>
      </c>
      <c r="D42" s="22"/>
      <c r="E42" s="22"/>
      <c r="F42" s="17" t="s">
        <v>35</v>
      </c>
      <c r="G42" s="23"/>
      <c r="I42" s="58"/>
      <c r="J42" s="59"/>
    </row>
    <row r="43" spans="1:10" ht="12.9" customHeight="1" thickBot="1" x14ac:dyDescent="0.3">
      <c r="A43" s="1">
        <v>42</v>
      </c>
      <c r="B43" s="20" t="s">
        <v>74</v>
      </c>
      <c r="C43" s="6" t="str">
        <f t="shared" si="1"/>
        <v>0_9-585</v>
      </c>
      <c r="D43" s="22"/>
      <c r="E43" s="22"/>
      <c r="F43" s="17" t="s">
        <v>35</v>
      </c>
      <c r="G43" s="23"/>
      <c r="I43" s="53"/>
      <c r="J43" s="54"/>
    </row>
    <row r="44" spans="1:10" ht="12.9" customHeight="1" x14ac:dyDescent="0.25">
      <c r="A44" s="1">
        <v>43</v>
      </c>
      <c r="B44" s="20" t="s">
        <v>75</v>
      </c>
      <c r="C44" s="6" t="str">
        <f t="shared" si="1"/>
        <v>0_9-586</v>
      </c>
      <c r="D44" s="22"/>
      <c r="E44" s="22"/>
      <c r="F44" s="17" t="s">
        <v>35</v>
      </c>
      <c r="G44" s="23"/>
    </row>
    <row r="45" spans="1:10" ht="12.9" customHeight="1" x14ac:dyDescent="0.25">
      <c r="A45" s="1">
        <v>44</v>
      </c>
      <c r="B45" s="20" t="s">
        <v>76</v>
      </c>
      <c r="C45" s="6" t="str">
        <f t="shared" si="1"/>
        <v>0_9-587</v>
      </c>
      <c r="D45" s="22"/>
      <c r="E45" s="22"/>
      <c r="F45" s="17" t="s">
        <v>35</v>
      </c>
      <c r="G45" s="23"/>
    </row>
    <row r="46" spans="1:10" ht="12.9" customHeight="1" x14ac:dyDescent="0.25">
      <c r="A46" s="1">
        <v>45</v>
      </c>
      <c r="B46" s="20" t="s">
        <v>77</v>
      </c>
      <c r="C46" s="6" t="str">
        <f t="shared" si="1"/>
        <v>0_9-588</v>
      </c>
      <c r="D46" s="22"/>
      <c r="E46" s="22"/>
      <c r="F46" s="17" t="s">
        <v>35</v>
      </c>
      <c r="G46" s="23"/>
    </row>
    <row r="47" spans="1:10" ht="12.9" customHeight="1" x14ac:dyDescent="0.25">
      <c r="A47" s="1">
        <v>46</v>
      </c>
      <c r="B47" s="20" t="s">
        <v>78</v>
      </c>
      <c r="C47" s="6" t="str">
        <f t="shared" si="1"/>
        <v>0_9-589</v>
      </c>
      <c r="D47" s="22"/>
      <c r="E47" s="22"/>
      <c r="F47" s="17" t="s">
        <v>35</v>
      </c>
      <c r="G47" s="23"/>
    </row>
    <row r="48" spans="1:10" ht="12.9" customHeight="1" x14ac:dyDescent="0.25">
      <c r="A48" s="1">
        <v>47</v>
      </c>
      <c r="B48" s="20" t="s">
        <v>79</v>
      </c>
      <c r="C48" s="6" t="str">
        <f t="shared" si="1"/>
        <v>0_9-590</v>
      </c>
      <c r="D48" s="22"/>
      <c r="E48" s="22"/>
      <c r="F48" s="17" t="s">
        <v>35</v>
      </c>
      <c r="G48" s="23"/>
    </row>
    <row r="49" spans="1:7" ht="12.9" customHeight="1" x14ac:dyDescent="0.25">
      <c r="A49" s="1">
        <v>48</v>
      </c>
      <c r="B49" s="20" t="s">
        <v>80</v>
      </c>
      <c r="C49" s="6" t="str">
        <f t="shared" si="1"/>
        <v>0_9-591</v>
      </c>
      <c r="D49" s="22"/>
      <c r="E49" s="22"/>
      <c r="F49" s="17" t="s">
        <v>35</v>
      </c>
      <c r="G49" s="23"/>
    </row>
    <row r="50" spans="1:7" ht="12.9" customHeight="1" x14ac:dyDescent="0.25">
      <c r="A50" s="1">
        <v>49</v>
      </c>
      <c r="B50" s="20" t="s">
        <v>81</v>
      </c>
      <c r="C50" s="6" t="str">
        <f t="shared" si="1"/>
        <v>0_9-592</v>
      </c>
      <c r="D50" s="22"/>
      <c r="E50" s="22"/>
      <c r="F50" s="17" t="s">
        <v>35</v>
      </c>
      <c r="G50" s="23"/>
    </row>
    <row r="51" spans="1:7" ht="12.9" customHeight="1" x14ac:dyDescent="0.25">
      <c r="A51" s="1">
        <v>50</v>
      </c>
      <c r="B51" s="20" t="s">
        <v>82</v>
      </c>
      <c r="C51" s="6" t="str">
        <f t="shared" si="1"/>
        <v>0_9-593</v>
      </c>
      <c r="D51" s="22"/>
      <c r="E51" s="22"/>
      <c r="F51" s="17" t="s">
        <v>35</v>
      </c>
      <c r="G51" s="23"/>
    </row>
    <row r="52" spans="1:7" ht="12.9" customHeight="1" x14ac:dyDescent="0.25">
      <c r="A52" s="1">
        <v>51</v>
      </c>
      <c r="B52" s="20" t="s">
        <v>83</v>
      </c>
      <c r="C52" s="6" t="str">
        <f t="shared" si="1"/>
        <v>0_9-594</v>
      </c>
      <c r="D52" s="22"/>
      <c r="E52" s="22"/>
      <c r="F52" s="17" t="s">
        <v>35</v>
      </c>
      <c r="G52" s="23"/>
    </row>
    <row r="53" spans="1:7" ht="12.9" customHeight="1" x14ac:dyDescent="0.25">
      <c r="A53" s="1">
        <v>52</v>
      </c>
      <c r="B53" s="20" t="s">
        <v>84</v>
      </c>
      <c r="C53" s="6" t="str">
        <f t="shared" si="1"/>
        <v>0_9-595</v>
      </c>
      <c r="D53" s="22"/>
      <c r="E53" s="22"/>
      <c r="F53" s="17" t="s">
        <v>35</v>
      </c>
      <c r="G53" s="23"/>
    </row>
    <row r="54" spans="1:7" ht="12.9" customHeight="1" x14ac:dyDescent="0.25">
      <c r="A54" s="1">
        <v>53</v>
      </c>
      <c r="B54" s="20" t="s">
        <v>85</v>
      </c>
      <c r="C54" s="6" t="str">
        <f t="shared" si="1"/>
        <v>0_9-596</v>
      </c>
      <c r="D54" s="22"/>
      <c r="E54" s="22"/>
      <c r="F54" s="17" t="s">
        <v>35</v>
      </c>
      <c r="G54" s="23"/>
    </row>
    <row r="55" spans="1:7" ht="12.9" customHeight="1" x14ac:dyDescent="0.25">
      <c r="A55" s="1">
        <v>54</v>
      </c>
      <c r="B55" s="20" t="s">
        <v>86</v>
      </c>
      <c r="C55" s="6" t="str">
        <f t="shared" si="1"/>
        <v>0_9-597</v>
      </c>
      <c r="D55" s="22"/>
      <c r="E55" s="22"/>
      <c r="F55" s="17" t="s">
        <v>35</v>
      </c>
      <c r="G55" s="23"/>
    </row>
    <row r="56" spans="1:7" ht="12.9" customHeight="1" x14ac:dyDescent="0.25">
      <c r="A56" s="1">
        <v>55</v>
      </c>
      <c r="B56" s="20" t="s">
        <v>87</v>
      </c>
      <c r="C56" s="6" t="str">
        <f t="shared" si="1"/>
        <v>0_9-598</v>
      </c>
      <c r="D56" s="22"/>
      <c r="E56" s="22"/>
      <c r="F56" s="17" t="s">
        <v>35</v>
      </c>
      <c r="G56" s="23"/>
    </row>
    <row r="57" spans="1:7" ht="12.9" customHeight="1" x14ac:dyDescent="0.25">
      <c r="A57" s="1">
        <v>56</v>
      </c>
      <c r="B57" s="20" t="s">
        <v>88</v>
      </c>
      <c r="C57" s="6" t="str">
        <f t="shared" si="1"/>
        <v>0_9-599</v>
      </c>
      <c r="D57" s="22"/>
      <c r="E57" s="22"/>
      <c r="F57" s="17" t="s">
        <v>35</v>
      </c>
      <c r="G57" s="23"/>
    </row>
    <row r="58" spans="1:7" ht="12.9" customHeight="1" x14ac:dyDescent="0.25">
      <c r="A58" s="1">
        <v>57</v>
      </c>
      <c r="B58" s="20" t="s">
        <v>89</v>
      </c>
      <c r="C58" s="6" t="str">
        <f t="shared" si="1"/>
        <v>0_9-600</v>
      </c>
      <c r="D58" s="22"/>
      <c r="E58" s="22"/>
      <c r="F58" s="17" t="s">
        <v>35</v>
      </c>
      <c r="G58" s="23"/>
    </row>
    <row r="59" spans="1:7" ht="12.9" customHeight="1" x14ac:dyDescent="0.25">
      <c r="A59" s="1">
        <v>58</v>
      </c>
      <c r="B59" s="20" t="s">
        <v>90</v>
      </c>
      <c r="C59" s="6" t="str">
        <f t="shared" si="1"/>
        <v>0_9-601</v>
      </c>
      <c r="D59" s="22"/>
      <c r="E59" s="22"/>
      <c r="F59" s="17" t="s">
        <v>35</v>
      </c>
      <c r="G59" s="23"/>
    </row>
    <row r="60" spans="1:7" ht="12.9" customHeight="1" x14ac:dyDescent="0.25">
      <c r="A60" s="1">
        <v>59</v>
      </c>
      <c r="B60" s="20" t="s">
        <v>91</v>
      </c>
      <c r="C60" s="6" t="str">
        <f t="shared" si="1"/>
        <v>0_9-602</v>
      </c>
      <c r="D60" s="22"/>
      <c r="E60" s="22"/>
      <c r="F60" s="17" t="s">
        <v>35</v>
      </c>
      <c r="G60" s="23"/>
    </row>
    <row r="61" spans="1:7" ht="12.9" customHeight="1" x14ac:dyDescent="0.2">
      <c r="A61" s="1">
        <v>60</v>
      </c>
      <c r="B61" s="20" t="s">
        <v>92</v>
      </c>
      <c r="C61" s="6" t="str">
        <f>_xlfn.CONCAT($I$2,"_", $H$2, "-"&amp;((ROW()-18+560)))</f>
        <v>0_9-603</v>
      </c>
      <c r="D61" s="55" t="s">
        <v>131</v>
      </c>
      <c r="E61" s="22"/>
      <c r="F61" s="17" t="s">
        <v>35</v>
      </c>
      <c r="G61" s="23"/>
    </row>
    <row r="62" spans="1:7" ht="12.9" customHeight="1" x14ac:dyDescent="0.25">
      <c r="A62" s="1">
        <v>61</v>
      </c>
      <c r="B62" s="20" t="s">
        <v>93</v>
      </c>
      <c r="C62" s="6" t="str">
        <f>_xlfn.CONCAT($I$2,"_", $H$2, "-"&amp;((ROW()-18+560)))</f>
        <v>0_9-604</v>
      </c>
      <c r="D62" s="22"/>
      <c r="E62" s="22"/>
      <c r="F62" s="17" t="s">
        <v>35</v>
      </c>
      <c r="G62" s="23"/>
    </row>
    <row r="63" spans="1:7" ht="12.9" customHeight="1" x14ac:dyDescent="0.25">
      <c r="A63" s="1">
        <v>62</v>
      </c>
      <c r="B63" s="20" t="s">
        <v>94</v>
      </c>
      <c r="C63" s="6" t="str">
        <f>_xlfn.CONCAT($I$2,"_", $H$2, "-"&amp;((ROW()-18+560)))</f>
        <v>0_9-605</v>
      </c>
      <c r="D63" s="22"/>
      <c r="E63" s="22"/>
      <c r="F63" s="17" t="s">
        <v>35</v>
      </c>
      <c r="G63" s="23"/>
    </row>
    <row r="64" spans="1:7" ht="12.9" customHeight="1" x14ac:dyDescent="0.25">
      <c r="A64" s="1">
        <v>63</v>
      </c>
      <c r="B64" s="20" t="s">
        <v>95</v>
      </c>
      <c r="C64" s="6" t="str">
        <f>_xlfn.CONCAT($I$2,"_", $H$2, "-"&amp;((ROW()-18+560)))</f>
        <v>0_9-606</v>
      </c>
      <c r="D64" s="22"/>
      <c r="E64" s="22"/>
      <c r="F64" s="17" t="s">
        <v>35</v>
      </c>
      <c r="G64" s="23"/>
    </row>
    <row r="65" spans="1:9" ht="12.9" customHeight="1" x14ac:dyDescent="0.25">
      <c r="A65" s="1">
        <v>64</v>
      </c>
      <c r="B65" s="20" t="s">
        <v>96</v>
      </c>
      <c r="C65" s="15" t="str">
        <f>_xlfn.CONCAT(D65&amp;I$2,"_",$H$2&amp;"-9")</f>
        <v>48-UWSIF-Glut-4-0_9-9</v>
      </c>
      <c r="D65" s="4" t="s">
        <v>11</v>
      </c>
      <c r="E65" s="5"/>
      <c r="F65" s="17" t="s">
        <v>27</v>
      </c>
      <c r="G65" s="19"/>
    </row>
    <row r="66" spans="1:9" ht="12.9" customHeight="1" x14ac:dyDescent="0.25">
      <c r="A66" s="1">
        <v>65</v>
      </c>
      <c r="B66" s="20" t="s">
        <v>97</v>
      </c>
      <c r="C66" s="15" t="str">
        <f>_xlfn.CONCAT(D66&amp;I$2,"_",$H$2&amp;"-10")</f>
        <v>48-UWSIF-Glut-4-0_9-10</v>
      </c>
      <c r="D66" s="4" t="s">
        <v>11</v>
      </c>
      <c r="E66" s="5"/>
      <c r="F66" s="17" t="s">
        <v>27</v>
      </c>
      <c r="G66" s="19"/>
    </row>
    <row r="67" spans="1:9" ht="12.9" customHeight="1" x14ac:dyDescent="0.25">
      <c r="A67" s="1">
        <v>66</v>
      </c>
      <c r="B67" s="20" t="s">
        <v>98</v>
      </c>
      <c r="C67" s="15" t="str">
        <f>_xlfn.CONCAT(D67&amp;I$2,"_",$H$2&amp;"-5")</f>
        <v>39-UWSIF-Glut-2-0_9-5</v>
      </c>
      <c r="D67" s="4" t="s">
        <v>26</v>
      </c>
      <c r="E67" s="5"/>
      <c r="F67" s="17" t="s">
        <v>27</v>
      </c>
      <c r="G67" s="19"/>
    </row>
    <row r="68" spans="1:9" ht="12.9" customHeight="1" x14ac:dyDescent="0.25">
      <c r="A68" s="1">
        <v>67</v>
      </c>
      <c r="B68" s="20" t="s">
        <v>99</v>
      </c>
      <c r="C68" s="15" t="str">
        <f>_xlfn.CONCAT(D68&amp;I$2,"_",$H$2&amp;"-6")</f>
        <v>39-UWSIF-Glut-2-0_9-6</v>
      </c>
      <c r="D68" s="4" t="s">
        <v>26</v>
      </c>
      <c r="E68" s="5"/>
      <c r="F68" s="17" t="s">
        <v>27</v>
      </c>
      <c r="G68" s="19"/>
    </row>
    <row r="69" spans="1:9" ht="12.9" customHeight="1" x14ac:dyDescent="0.25">
      <c r="A69" s="1">
        <v>68</v>
      </c>
      <c r="B69" s="20" t="s">
        <v>100</v>
      </c>
      <c r="C69" s="15" t="str">
        <f>_xlfn.CONCAT(D69&amp;I$2,"_",$H$2&amp;"-5")</f>
        <v>47-UWSIF-Alfalfa2-0_9-5</v>
      </c>
      <c r="D69" s="4" t="s">
        <v>31</v>
      </c>
      <c r="E69" s="5"/>
      <c r="F69" s="17" t="s">
        <v>129</v>
      </c>
      <c r="G69" s="19"/>
    </row>
    <row r="70" spans="1:9" ht="12.9" customHeight="1" x14ac:dyDescent="0.25">
      <c r="A70" s="1">
        <v>69</v>
      </c>
      <c r="B70" s="20" t="s">
        <v>101</v>
      </c>
      <c r="C70" s="15" t="str">
        <f>_xlfn.CONCAT(D70&amp;I$2,"_",$H$2&amp;"-6")</f>
        <v>47-UWSIF-Alfalfa2-0_9-6</v>
      </c>
      <c r="D70" s="4" t="s">
        <v>31</v>
      </c>
      <c r="E70" s="5"/>
      <c r="F70" s="17" t="s">
        <v>129</v>
      </c>
      <c r="G70" s="19"/>
    </row>
    <row r="71" spans="1:9" ht="12.9" customHeight="1" x14ac:dyDescent="0.25">
      <c r="A71" s="1">
        <v>70</v>
      </c>
      <c r="B71" s="20" t="s">
        <v>102</v>
      </c>
      <c r="C71" s="6" t="str">
        <f t="shared" ref="C71:C93" si="2">_xlfn.CONCAT($I$2,"_", $H$2, "-"&amp;((ROW()-24+560)))</f>
        <v>0_9-607</v>
      </c>
      <c r="D71" s="22"/>
      <c r="E71" s="22"/>
      <c r="F71" s="17" t="s">
        <v>35</v>
      </c>
      <c r="G71" s="23"/>
    </row>
    <row r="72" spans="1:9" ht="12.9" customHeight="1" x14ac:dyDescent="0.25">
      <c r="A72" s="1">
        <v>71</v>
      </c>
      <c r="B72" s="20" t="s">
        <v>103</v>
      </c>
      <c r="C72" s="6" t="str">
        <f t="shared" si="2"/>
        <v>0_9-608</v>
      </c>
      <c r="D72" s="22"/>
      <c r="E72" s="22"/>
      <c r="F72" s="17" t="s">
        <v>35</v>
      </c>
      <c r="G72" s="23"/>
    </row>
    <row r="73" spans="1:9" ht="12.9" customHeight="1" x14ac:dyDescent="0.25">
      <c r="A73" s="1">
        <v>72</v>
      </c>
      <c r="B73" s="20" t="s">
        <v>104</v>
      </c>
      <c r="C73" s="6" t="str">
        <f t="shared" si="2"/>
        <v>0_9-609</v>
      </c>
      <c r="D73" s="22"/>
      <c r="E73" s="22"/>
      <c r="F73" s="17" t="s">
        <v>35</v>
      </c>
      <c r="G73" s="23"/>
    </row>
    <row r="74" spans="1:9" ht="12.9" customHeight="1" x14ac:dyDescent="0.25">
      <c r="A74" s="1">
        <v>73</v>
      </c>
      <c r="B74" s="20" t="s">
        <v>105</v>
      </c>
      <c r="C74" s="6" t="str">
        <f t="shared" si="2"/>
        <v>0_9-610</v>
      </c>
      <c r="D74" s="22"/>
      <c r="E74" s="22"/>
      <c r="F74" s="17" t="s">
        <v>35</v>
      </c>
      <c r="G74" s="23"/>
    </row>
    <row r="75" spans="1:9" ht="12.9" customHeight="1" x14ac:dyDescent="0.25">
      <c r="A75" s="1">
        <v>74</v>
      </c>
      <c r="B75" s="20" t="s">
        <v>106</v>
      </c>
      <c r="C75" s="6" t="str">
        <f t="shared" si="2"/>
        <v>0_9-611</v>
      </c>
      <c r="D75" s="22"/>
      <c r="E75" s="22"/>
      <c r="F75" s="17" t="s">
        <v>35</v>
      </c>
      <c r="G75" s="23"/>
    </row>
    <row r="76" spans="1:9" ht="12.9" customHeight="1" x14ac:dyDescent="0.25">
      <c r="A76" s="1">
        <v>75</v>
      </c>
      <c r="B76" s="20" t="s">
        <v>107</v>
      </c>
      <c r="C76" s="6" t="str">
        <f t="shared" si="2"/>
        <v>0_9-612</v>
      </c>
      <c r="D76" s="22"/>
      <c r="E76" s="22"/>
      <c r="F76" s="17" t="s">
        <v>35</v>
      </c>
      <c r="G76" s="23"/>
    </row>
    <row r="77" spans="1:9" ht="12.9" customHeight="1" x14ac:dyDescent="0.25">
      <c r="A77" s="1">
        <v>76</v>
      </c>
      <c r="B77" s="20" t="s">
        <v>108</v>
      </c>
      <c r="C77" s="6" t="str">
        <f t="shared" si="2"/>
        <v>0_9-613</v>
      </c>
      <c r="D77" s="22"/>
      <c r="E77" s="22"/>
      <c r="F77" s="17" t="s">
        <v>35</v>
      </c>
      <c r="G77" s="23"/>
    </row>
    <row r="78" spans="1:9" ht="12.9" customHeight="1" x14ac:dyDescent="0.25">
      <c r="A78" s="1">
        <v>77</v>
      </c>
      <c r="B78" s="20" t="s">
        <v>109</v>
      </c>
      <c r="C78" s="6" t="str">
        <f t="shared" si="2"/>
        <v>0_9-614</v>
      </c>
      <c r="D78" s="22"/>
      <c r="E78" s="22"/>
      <c r="F78" s="17" t="s">
        <v>35</v>
      </c>
      <c r="G78" s="23"/>
    </row>
    <row r="79" spans="1:9" ht="12.9" customHeight="1" x14ac:dyDescent="0.25">
      <c r="A79" s="1">
        <v>78</v>
      </c>
      <c r="B79" s="20" t="s">
        <v>110</v>
      </c>
      <c r="C79" s="6" t="str">
        <f t="shared" si="2"/>
        <v>0_9-615</v>
      </c>
      <c r="D79" s="22"/>
      <c r="E79" s="22"/>
      <c r="F79" s="17" t="s">
        <v>35</v>
      </c>
      <c r="G79" s="23"/>
    </row>
    <row r="80" spans="1:9" ht="12.9" customHeight="1" x14ac:dyDescent="0.25">
      <c r="A80" s="1">
        <v>79</v>
      </c>
      <c r="B80" s="20" t="s">
        <v>111</v>
      </c>
      <c r="C80" s="6" t="str">
        <f t="shared" si="2"/>
        <v>0_9-616</v>
      </c>
      <c r="D80" s="22"/>
      <c r="E80" s="22"/>
      <c r="F80" s="17" t="s">
        <v>35</v>
      </c>
      <c r="G80" s="23"/>
      <c r="I80" s="12"/>
    </row>
    <row r="81" spans="1:7" ht="12.9" customHeight="1" x14ac:dyDescent="0.25">
      <c r="A81" s="1">
        <v>80</v>
      </c>
      <c r="B81" s="20" t="s">
        <v>112</v>
      </c>
      <c r="C81" s="6" t="str">
        <f t="shared" si="2"/>
        <v>0_9-617</v>
      </c>
      <c r="D81" s="22"/>
      <c r="E81" s="22"/>
      <c r="F81" s="17" t="s">
        <v>35</v>
      </c>
      <c r="G81" s="23"/>
    </row>
    <row r="82" spans="1:7" ht="12.9" customHeight="1" x14ac:dyDescent="0.25">
      <c r="A82" s="1">
        <v>81</v>
      </c>
      <c r="B82" s="20" t="s">
        <v>113</v>
      </c>
      <c r="C82" s="6" t="str">
        <f t="shared" si="2"/>
        <v>0_9-618</v>
      </c>
      <c r="D82" s="22"/>
      <c r="E82" s="22"/>
      <c r="F82" s="17" t="s">
        <v>35</v>
      </c>
      <c r="G82" s="23"/>
    </row>
    <row r="83" spans="1:7" ht="12.9" customHeight="1" x14ac:dyDescent="0.25">
      <c r="A83" s="1">
        <v>82</v>
      </c>
      <c r="B83" s="20" t="s">
        <v>114</v>
      </c>
      <c r="C83" s="6" t="str">
        <f t="shared" si="2"/>
        <v>0_9-619</v>
      </c>
      <c r="D83" s="22"/>
      <c r="E83" s="22"/>
      <c r="F83" s="17" t="s">
        <v>35</v>
      </c>
      <c r="G83" s="23"/>
    </row>
    <row r="84" spans="1:7" ht="12.9" customHeight="1" x14ac:dyDescent="0.25">
      <c r="A84" s="1">
        <v>83</v>
      </c>
      <c r="B84" s="20" t="s">
        <v>115</v>
      </c>
      <c r="C84" s="6" t="str">
        <f t="shared" si="2"/>
        <v>0_9-620</v>
      </c>
      <c r="D84" s="22"/>
      <c r="E84" s="22"/>
      <c r="F84" s="17" t="s">
        <v>35</v>
      </c>
      <c r="G84" s="23"/>
    </row>
    <row r="85" spans="1:7" ht="12.9" customHeight="1" x14ac:dyDescent="0.25">
      <c r="A85" s="1">
        <v>84</v>
      </c>
      <c r="B85" s="20" t="s">
        <v>116</v>
      </c>
      <c r="C85" s="6" t="str">
        <f t="shared" si="2"/>
        <v>0_9-621</v>
      </c>
      <c r="D85" s="22"/>
      <c r="E85" s="22"/>
      <c r="F85" s="17" t="s">
        <v>35</v>
      </c>
      <c r="G85" s="23"/>
    </row>
    <row r="86" spans="1:7" ht="12.9" customHeight="1" x14ac:dyDescent="0.25">
      <c r="A86" s="1">
        <v>85</v>
      </c>
      <c r="B86" s="20" t="s">
        <v>117</v>
      </c>
      <c r="C86" s="6" t="str">
        <f t="shared" si="2"/>
        <v>0_9-622</v>
      </c>
      <c r="D86" s="22"/>
      <c r="E86" s="22"/>
      <c r="F86" s="17" t="s">
        <v>35</v>
      </c>
      <c r="G86" s="23"/>
    </row>
    <row r="87" spans="1:7" ht="12.9" customHeight="1" x14ac:dyDescent="0.25">
      <c r="A87" s="1">
        <v>86</v>
      </c>
      <c r="B87" s="20" t="s">
        <v>118</v>
      </c>
      <c r="C87" s="6" t="str">
        <f t="shared" si="2"/>
        <v>0_9-623</v>
      </c>
      <c r="D87" s="22"/>
      <c r="E87" s="22"/>
      <c r="F87" s="17" t="s">
        <v>35</v>
      </c>
      <c r="G87" s="23"/>
    </row>
    <row r="88" spans="1:7" ht="12.9" customHeight="1" x14ac:dyDescent="0.25">
      <c r="A88" s="1">
        <v>87</v>
      </c>
      <c r="B88" s="20" t="s">
        <v>119</v>
      </c>
      <c r="C88" s="6" t="str">
        <f t="shared" si="2"/>
        <v>0_9-624</v>
      </c>
      <c r="D88" s="22"/>
      <c r="E88" s="22"/>
      <c r="F88" s="17" t="s">
        <v>35</v>
      </c>
      <c r="G88" s="23"/>
    </row>
    <row r="89" spans="1:7" ht="12.9" customHeight="1" x14ac:dyDescent="0.25">
      <c r="A89" s="1">
        <v>88</v>
      </c>
      <c r="B89" s="20" t="s">
        <v>120</v>
      </c>
      <c r="C89" s="6" t="str">
        <f t="shared" si="2"/>
        <v>0_9-625</v>
      </c>
      <c r="D89" s="22"/>
      <c r="E89" s="22"/>
      <c r="F89" s="17" t="s">
        <v>35</v>
      </c>
      <c r="G89" s="23"/>
    </row>
    <row r="90" spans="1:7" ht="12.9" customHeight="1" x14ac:dyDescent="0.25">
      <c r="A90" s="1">
        <v>89</v>
      </c>
      <c r="B90" s="20" t="s">
        <v>121</v>
      </c>
      <c r="C90" s="6" t="str">
        <f t="shared" si="2"/>
        <v>0_9-626</v>
      </c>
      <c r="D90" s="22"/>
      <c r="E90" s="22"/>
      <c r="F90" s="17" t="s">
        <v>35</v>
      </c>
      <c r="G90" s="23"/>
    </row>
    <row r="91" spans="1:7" ht="12.9" customHeight="1" x14ac:dyDescent="0.25">
      <c r="A91" s="1">
        <v>90</v>
      </c>
      <c r="B91" s="20" t="s">
        <v>122</v>
      </c>
      <c r="C91" s="6" t="str">
        <f t="shared" si="2"/>
        <v>0_9-627</v>
      </c>
      <c r="D91" s="22"/>
      <c r="E91" s="22"/>
      <c r="F91" s="17" t="s">
        <v>35</v>
      </c>
      <c r="G91" s="23"/>
    </row>
    <row r="92" spans="1:7" ht="12.9" customHeight="1" x14ac:dyDescent="0.25">
      <c r="A92" s="1">
        <v>91</v>
      </c>
      <c r="B92" s="20" t="s">
        <v>123</v>
      </c>
      <c r="C92" s="6" t="str">
        <f t="shared" si="2"/>
        <v>0_9-628</v>
      </c>
      <c r="D92" s="22"/>
      <c r="E92" s="22"/>
      <c r="F92" s="17" t="s">
        <v>35</v>
      </c>
      <c r="G92" s="23"/>
    </row>
    <row r="93" spans="1:7" ht="12.9" customHeight="1" x14ac:dyDescent="0.25">
      <c r="A93" s="1">
        <v>92</v>
      </c>
      <c r="B93" s="20" t="s">
        <v>124</v>
      </c>
      <c r="C93" s="6" t="str">
        <f t="shared" si="2"/>
        <v>0_9-629</v>
      </c>
      <c r="D93" s="22"/>
      <c r="E93" s="22"/>
      <c r="F93" s="17" t="s">
        <v>35</v>
      </c>
      <c r="G93" s="23"/>
    </row>
    <row r="94" spans="1:7" ht="12.9" customHeight="1" x14ac:dyDescent="0.2">
      <c r="A94" s="1">
        <v>93</v>
      </c>
      <c r="B94" s="20" t="s">
        <v>125</v>
      </c>
      <c r="C94" s="6" t="str">
        <f>_xlfn.CONCAT($I$2,"_", $H$2, "-"&amp;((ROW()-24+560)))</f>
        <v>0_9-630</v>
      </c>
      <c r="D94" s="55" t="s">
        <v>131</v>
      </c>
      <c r="E94" s="22"/>
      <c r="F94" s="17" t="s">
        <v>35</v>
      </c>
      <c r="G94" s="23"/>
    </row>
    <row r="95" spans="1:7" ht="12.9" customHeight="1" x14ac:dyDescent="0.25">
      <c r="A95" s="1">
        <v>94</v>
      </c>
      <c r="B95" s="20" t="s">
        <v>126</v>
      </c>
      <c r="C95" s="15" t="str">
        <f>_xlfn.CONCAT(D95&amp;I$2,"_",$H$2&amp;"-11")</f>
        <v>48-UWSIF-Glut-4-0_9-11</v>
      </c>
      <c r="D95" s="4" t="s">
        <v>11</v>
      </c>
      <c r="E95" s="5"/>
      <c r="F95" s="17" t="s">
        <v>27</v>
      </c>
      <c r="G95" s="19"/>
    </row>
    <row r="96" spans="1:7" ht="12.9" customHeight="1" x14ac:dyDescent="0.25">
      <c r="A96" s="1">
        <v>95</v>
      </c>
      <c r="B96" s="20" t="s">
        <v>127</v>
      </c>
      <c r="C96" s="15" t="str">
        <f>_xlfn.CONCAT(D96&amp;I$2,"_",$H$2&amp;"-12")</f>
        <v>48-UWSIF-Glut-4-0_9-12</v>
      </c>
      <c r="D96" s="4" t="s">
        <v>11</v>
      </c>
      <c r="E96" s="5"/>
      <c r="F96" s="17" t="s">
        <v>27</v>
      </c>
      <c r="G96" s="19"/>
    </row>
    <row r="97" spans="1:7" ht="12.9" customHeight="1" x14ac:dyDescent="0.25">
      <c r="A97" s="1">
        <v>96</v>
      </c>
      <c r="B97" s="20" t="s">
        <v>128</v>
      </c>
      <c r="C97" s="15" t="str">
        <f>_xlfn.CONCAT(D97&amp;I$2,"_",$H$2&amp;"-7")</f>
        <v>39-UWSIF-Glut-2-0_9-7</v>
      </c>
      <c r="D97" s="4" t="s">
        <v>26</v>
      </c>
      <c r="E97" s="5"/>
      <c r="F97" s="17" t="s">
        <v>27</v>
      </c>
      <c r="G97" s="19"/>
    </row>
    <row r="98" spans="1:7" ht="12.9" customHeight="1" x14ac:dyDescent="0.25">
      <c r="A98" s="1">
        <v>97</v>
      </c>
      <c r="B98" s="20" t="s">
        <v>10</v>
      </c>
      <c r="C98" s="15" t="str">
        <f>_xlfn.CONCAT(D98&amp;I$2,"_",$H$2&amp;"-8")</f>
        <v>39-UWSIF-Glut-2-0_9-8</v>
      </c>
      <c r="D98" s="4" t="s">
        <v>26</v>
      </c>
      <c r="E98" s="5"/>
      <c r="F98" s="17" t="s">
        <v>27</v>
      </c>
      <c r="G98" s="19"/>
    </row>
    <row r="99" spans="1:7" ht="12.9" customHeight="1" x14ac:dyDescent="0.25">
      <c r="A99" s="1">
        <v>98</v>
      </c>
      <c r="B99" s="20" t="s">
        <v>13</v>
      </c>
      <c r="C99" s="15" t="str">
        <f>_xlfn.CONCAT(D99&amp;I$2,"_",$H$2&amp;"-7")</f>
        <v>47-UWSIF-Alfalfa2-0_9-7</v>
      </c>
      <c r="D99" s="4" t="s">
        <v>31</v>
      </c>
      <c r="E99" s="5"/>
      <c r="F99" s="17" t="s">
        <v>129</v>
      </c>
      <c r="G99" s="19"/>
    </row>
    <row r="100" spans="1:7" ht="12.9" customHeight="1" x14ac:dyDescent="0.25">
      <c r="A100" s="1">
        <v>99</v>
      </c>
      <c r="B100" s="20" t="s">
        <v>15</v>
      </c>
      <c r="C100" s="15" t="str">
        <f>_xlfn.CONCAT(D100&amp;I$2,"_",$H$2&amp;"-8")</f>
        <v>47-UWSIF-Alfalfa2-0_9-8</v>
      </c>
      <c r="D100" s="4" t="s">
        <v>31</v>
      </c>
      <c r="E100" s="5"/>
      <c r="F100" s="17" t="s">
        <v>129</v>
      </c>
      <c r="G100" s="19"/>
    </row>
  </sheetData>
  <mergeCells count="1">
    <mergeCell ref="I33:J42"/>
  </mergeCells>
  <dataValidations count="2">
    <dataValidation type="list" allowBlank="1" showInputMessage="1" showErrorMessage="1" sqref="D2:D12 D36:D41 D65:D70 D95:D100" xr:uid="{46F87D3E-5E16-4E87-8CAE-7DCB9739DC6F}">
      <formula1>$I$21:$I$30</formula1>
    </dataValidation>
    <dataValidation type="list" allowBlank="1" showInputMessage="1" showErrorMessage="1" sqref="F2:F100" xr:uid="{EBA94B24-95A0-4CDD-89F8-743D5C11C438}">
      <formula1>$J$21:$J$26</formula1>
    </dataValidation>
  </dataValidations>
  <printOptions horizontalCentered="1" verticalCentered="1"/>
  <pageMargins left="0.75" right="0.75" top="1" bottom="1" header="0.5" footer="0.5"/>
  <pageSetup scale="96" orientation="portrait" r:id="rId1"/>
  <headerFooter alignWithMargins="0"/>
  <ignoredErrors>
    <ignoredError sqref="C10:C14 C16:C34 C36:C60 C62:C93 C95:C10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O100"/>
  <sheetViews>
    <sheetView zoomScaleNormal="100" workbookViewId="0">
      <pane ySplit="1" topLeftCell="A2" activePane="bottomLeft" state="frozen"/>
      <selection activeCell="D94" sqref="D94"/>
      <selection pane="bottomLeft" activeCell="H6" sqref="H6"/>
    </sheetView>
  </sheetViews>
  <sheetFormatPr defaultColWidth="9.109375" defaultRowHeight="12.9" customHeight="1" x14ac:dyDescent="0.25"/>
  <cols>
    <col min="1" max="1" width="4.44140625" style="2" customWidth="1"/>
    <col min="2" max="2" width="6.6640625" style="2" customWidth="1"/>
    <col min="3" max="3" width="25" style="12" customWidth="1"/>
    <col min="4" max="4" width="17.109375" style="2" customWidth="1"/>
    <col min="5" max="5" width="16.109375" style="2" customWidth="1"/>
    <col min="6" max="6" width="24.10937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48-UWSIF-Glut-4-_1-1</v>
      </c>
      <c r="D2" s="4" t="s">
        <v>11</v>
      </c>
      <c r="E2" s="5"/>
      <c r="F2" s="46" t="s">
        <v>12</v>
      </c>
      <c r="G2" s="4"/>
      <c r="H2" s="11">
        <v>1</v>
      </c>
      <c r="I2" s="16"/>
      <c r="J2" s="21"/>
    </row>
    <row r="3" spans="1:15" ht="12.9" customHeight="1" x14ac:dyDescent="0.25">
      <c r="A3" s="1">
        <v>2</v>
      </c>
      <c r="B3" s="20" t="s">
        <v>13</v>
      </c>
      <c r="C3" s="15" t="str">
        <f>_xlfn.CONCAT(D3&amp;I$2,"_",$H$2&amp;"-2")</f>
        <v>48-UWSIF-Glut-4-_1-2</v>
      </c>
      <c r="D3" s="4" t="s">
        <v>11</v>
      </c>
      <c r="E3" s="5"/>
      <c r="F3" s="17" t="s">
        <v>14</v>
      </c>
      <c r="G3" s="19"/>
    </row>
    <row r="4" spans="1:15" ht="12.9" customHeight="1" x14ac:dyDescent="0.25">
      <c r="A4" s="1">
        <v>3</v>
      </c>
      <c r="B4" s="20" t="s">
        <v>15</v>
      </c>
      <c r="C4" s="15" t="str">
        <f>_xlfn.CONCAT(D4&amp;I$2,"_",$H$2&amp;"-3")</f>
        <v>48-UWSIF-Glut-4-_1-3</v>
      </c>
      <c r="D4" s="4" t="s">
        <v>11</v>
      </c>
      <c r="E4" s="5"/>
      <c r="F4" s="17" t="s">
        <v>14</v>
      </c>
      <c r="G4" s="19"/>
      <c r="I4" s="13" t="s">
        <v>16</v>
      </c>
      <c r="J4" s="14"/>
    </row>
    <row r="5" spans="1:15" ht="12.9" customHeight="1" x14ac:dyDescent="0.25">
      <c r="A5" s="1">
        <v>4</v>
      </c>
      <c r="B5" s="20" t="s">
        <v>17</v>
      </c>
      <c r="C5" s="15" t="str">
        <f>_xlfn.CONCAT(D5&amp;I$2,"_",$H$2&amp;"-4")</f>
        <v>48-UWSIF-Glut-4-_1-4</v>
      </c>
      <c r="D5" s="4" t="s">
        <v>11</v>
      </c>
      <c r="E5" s="5"/>
      <c r="F5" s="17" t="s">
        <v>14</v>
      </c>
      <c r="G5" s="19"/>
      <c r="I5" s="48" t="s">
        <v>18</v>
      </c>
      <c r="J5" s="49"/>
    </row>
    <row r="6" spans="1:15" ht="12.9" customHeight="1" x14ac:dyDescent="0.25">
      <c r="A6" s="1">
        <v>5</v>
      </c>
      <c r="B6" s="20" t="s">
        <v>19</v>
      </c>
      <c r="C6" s="15" t="str">
        <f>_xlfn.CONCAT(D6&amp;$I$2,"_",$H$2&amp;"-5")</f>
        <v>48-UWSIF-Glut-4-_1-5</v>
      </c>
      <c r="D6" s="4" t="s">
        <v>11</v>
      </c>
      <c r="E6" s="5"/>
      <c r="F6" s="17" t="s">
        <v>14</v>
      </c>
      <c r="G6" s="19"/>
      <c r="I6" s="50" t="s">
        <v>20</v>
      </c>
      <c r="J6" s="51"/>
    </row>
    <row r="7" spans="1:15" ht="12.9" customHeight="1" x14ac:dyDescent="0.25">
      <c r="A7" s="1">
        <v>6</v>
      </c>
      <c r="B7" s="20" t="s">
        <v>21</v>
      </c>
      <c r="C7" s="15" t="str">
        <f>_xlfn.CONCAT(D7&amp;$I$2,"_",$H$2&amp;"-6")</f>
        <v>48-UWSIF-Glut-4-_1-6</v>
      </c>
      <c r="D7" s="4" t="s">
        <v>11</v>
      </c>
      <c r="E7" s="5"/>
      <c r="F7" s="17" t="s">
        <v>14</v>
      </c>
      <c r="G7" s="19"/>
      <c r="I7" s="29" t="s">
        <v>22</v>
      </c>
      <c r="J7" s="30"/>
    </row>
    <row r="8" spans="1:15" ht="12.9" customHeight="1" x14ac:dyDescent="0.25">
      <c r="A8" s="1">
        <v>7</v>
      </c>
      <c r="B8" s="20" t="s">
        <v>23</v>
      </c>
      <c r="C8" s="15" t="str">
        <f>_xlfn.CONCAT(D8&amp;$I$2,"-",$H$2&amp;"-7")</f>
        <v>48-UWSIF-Glut-4--1-7</v>
      </c>
      <c r="D8" s="4" t="s">
        <v>11</v>
      </c>
      <c r="E8" s="5"/>
      <c r="F8" s="17" t="s">
        <v>14</v>
      </c>
      <c r="G8" s="19"/>
      <c r="I8" s="33" t="s">
        <v>24</v>
      </c>
      <c r="J8" s="34"/>
    </row>
    <row r="9" spans="1:15" ht="12.9" customHeight="1" x14ac:dyDescent="0.25">
      <c r="A9" s="1">
        <v>8</v>
      </c>
      <c r="B9" s="20" t="s">
        <v>25</v>
      </c>
      <c r="C9" s="15" t="str">
        <f>_xlfn.CONCAT(D9&amp;I$2,"_",$H$2&amp;"-1")</f>
        <v>39-UWSIF-Glut-2-_1-1</v>
      </c>
      <c r="D9" s="4" t="s">
        <v>26</v>
      </c>
      <c r="E9" s="5"/>
      <c r="F9" s="17" t="s">
        <v>27</v>
      </c>
      <c r="G9" s="19"/>
      <c r="I9" s="35" t="s">
        <v>28</v>
      </c>
      <c r="J9" s="24"/>
    </row>
    <row r="10" spans="1:15" ht="12.9" customHeight="1" x14ac:dyDescent="0.25">
      <c r="A10" s="1">
        <v>9</v>
      </c>
      <c r="B10" s="20" t="s">
        <v>29</v>
      </c>
      <c r="C10" s="15" t="str">
        <f>_xlfn.CONCAT(D10&amp;I$2,"_",$H$2&amp;"-2")</f>
        <v>39-UWSIF-Glut-2-_1-2</v>
      </c>
      <c r="D10" s="4" t="s">
        <v>26</v>
      </c>
      <c r="E10" s="5"/>
      <c r="F10" s="17" t="s">
        <v>27</v>
      </c>
      <c r="G10" s="19"/>
      <c r="I10" s="25"/>
      <c r="J10" s="26"/>
    </row>
    <row r="11" spans="1:15" ht="12.9" customHeight="1" x14ac:dyDescent="0.25">
      <c r="A11" s="1">
        <v>10</v>
      </c>
      <c r="B11" s="20" t="s">
        <v>30</v>
      </c>
      <c r="C11" s="15" t="str">
        <f>_xlfn.CONCAT(D11&amp;I$2,"_",$H$2&amp;"-1")</f>
        <v>47-UWSIF-Alfalfa2-_1-1</v>
      </c>
      <c r="D11" s="4" t="s">
        <v>31</v>
      </c>
      <c r="E11" s="5"/>
      <c r="F11" s="17" t="s">
        <v>32</v>
      </c>
      <c r="G11" s="19"/>
      <c r="I11" s="25"/>
      <c r="J11" s="26"/>
    </row>
    <row r="12" spans="1:15" ht="12.9" customHeight="1" x14ac:dyDescent="0.25">
      <c r="A12" s="1">
        <v>11</v>
      </c>
      <c r="B12" s="20" t="s">
        <v>33</v>
      </c>
      <c r="C12" s="15" t="str">
        <f>_xlfn.CONCAT(D12&amp;I$2,"_",$H$2&amp;"-2")</f>
        <v>47-UWSIF-Alfalfa2-_1-2</v>
      </c>
      <c r="D12" s="4" t="s">
        <v>31</v>
      </c>
      <c r="E12" s="5"/>
      <c r="F12" s="17" t="s">
        <v>32</v>
      </c>
      <c r="G12" s="19"/>
      <c r="I12" s="25"/>
      <c r="J12" s="26"/>
    </row>
    <row r="13" spans="1:15" ht="12.75" customHeight="1" x14ac:dyDescent="0.25">
      <c r="A13" s="1">
        <v>12</v>
      </c>
      <c r="B13" s="20" t="s">
        <v>34</v>
      </c>
      <c r="C13" s="6" t="str">
        <f>_xlfn.CONCAT($I$2,"_", $H$2, "-"&amp;((ROW()-12)))</f>
        <v>_1-1</v>
      </c>
      <c r="D13" s="22"/>
      <c r="E13" s="22"/>
      <c r="F13" s="17" t="s">
        <v>35</v>
      </c>
      <c r="G13" s="23"/>
      <c r="I13" s="25"/>
      <c r="J13" s="26"/>
      <c r="K13" s="47"/>
    </row>
    <row r="14" spans="1:15" ht="12.9" customHeight="1" x14ac:dyDescent="0.25">
      <c r="A14" s="1">
        <v>13</v>
      </c>
      <c r="B14" s="20" t="s">
        <v>36</v>
      </c>
      <c r="C14" s="6" t="str">
        <f>_xlfn.CONCAT($I$2,"_", $H$2, "-"&amp;((ROW()-12)))</f>
        <v>_1-2</v>
      </c>
      <c r="D14" s="22"/>
      <c r="E14" s="22"/>
      <c r="F14" s="17" t="s">
        <v>35</v>
      </c>
      <c r="G14" s="23"/>
      <c r="I14" s="25"/>
      <c r="J14" s="26"/>
      <c r="M14" s="3"/>
      <c r="N14" s="3"/>
      <c r="O14" s="3"/>
    </row>
    <row r="15" spans="1:15" ht="12.9" customHeight="1" x14ac:dyDescent="0.2">
      <c r="A15" s="1">
        <v>14</v>
      </c>
      <c r="B15" s="20" t="s">
        <v>37</v>
      </c>
      <c r="C15" s="6" t="str">
        <f>_xlfn.CONCAT($I$2,"_", $H$2, "-"&amp;((ROW()-12)))</f>
        <v>_1-3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f>
        <v>_1-4</v>
      </c>
      <c r="D16" s="22"/>
      <c r="E16" s="22"/>
      <c r="F16" s="17" t="s">
        <v>35</v>
      </c>
      <c r="G16" s="23"/>
      <c r="I16" s="27"/>
      <c r="J16" s="28"/>
      <c r="L16" s="3"/>
      <c r="M16" s="3"/>
      <c r="N16" s="3"/>
    </row>
    <row r="17" spans="1:14" ht="12.9" customHeight="1" x14ac:dyDescent="0.25">
      <c r="A17" s="1">
        <v>16</v>
      </c>
      <c r="B17" s="20" t="s">
        <v>39</v>
      </c>
      <c r="C17" s="6" t="str">
        <f t="shared" si="0"/>
        <v>_1-5</v>
      </c>
      <c r="D17" s="22"/>
      <c r="E17" s="22"/>
      <c r="F17" s="17" t="s">
        <v>35</v>
      </c>
      <c r="G17" s="23"/>
      <c r="L17" s="3"/>
      <c r="M17" s="3"/>
      <c r="N17" s="3"/>
    </row>
    <row r="18" spans="1:14" ht="12.9" customHeight="1" x14ac:dyDescent="0.25">
      <c r="A18" s="1">
        <v>17</v>
      </c>
      <c r="B18" s="20" t="s">
        <v>40</v>
      </c>
      <c r="C18" s="6" t="str">
        <f t="shared" si="0"/>
        <v>_1-6</v>
      </c>
      <c r="D18" s="22"/>
      <c r="E18" s="22"/>
      <c r="F18" s="17" t="s">
        <v>35</v>
      </c>
      <c r="G18" s="23"/>
      <c r="L18" s="3"/>
      <c r="M18" s="3"/>
      <c r="N18" s="3"/>
    </row>
    <row r="19" spans="1:14" ht="12.9" customHeight="1" thickBot="1" x14ac:dyDescent="0.3">
      <c r="A19" s="1">
        <v>18</v>
      </c>
      <c r="B19" s="20" t="s">
        <v>41</v>
      </c>
      <c r="C19" s="6" t="str">
        <f t="shared" si="0"/>
        <v>_1-7</v>
      </c>
      <c r="D19" s="22"/>
      <c r="E19" s="22"/>
      <c r="F19" s="17" t="s">
        <v>35</v>
      </c>
      <c r="G19" s="23"/>
      <c r="L19" s="3"/>
      <c r="M19" s="3"/>
      <c r="N19" s="3"/>
    </row>
    <row r="20" spans="1:14" ht="12.9" customHeight="1" thickBot="1" x14ac:dyDescent="0.3">
      <c r="A20" s="1">
        <v>19</v>
      </c>
      <c r="B20" s="20" t="s">
        <v>42</v>
      </c>
      <c r="C20" s="6" t="str">
        <f t="shared" si="0"/>
        <v>_1-8</v>
      </c>
      <c r="D20" s="22"/>
      <c r="E20" s="22"/>
      <c r="F20" s="17" t="s">
        <v>35</v>
      </c>
      <c r="G20" s="23"/>
      <c r="I20" s="37" t="s">
        <v>43</v>
      </c>
      <c r="J20" s="36" t="s">
        <v>5</v>
      </c>
      <c r="L20" s="3"/>
      <c r="M20" s="3"/>
      <c r="N20" s="3"/>
    </row>
    <row r="21" spans="1:14" ht="12.9" customHeight="1" x14ac:dyDescent="0.25">
      <c r="A21" s="1">
        <v>20</v>
      </c>
      <c r="B21" s="20" t="s">
        <v>44</v>
      </c>
      <c r="C21" s="6" t="str">
        <f t="shared" si="0"/>
        <v>_1-9</v>
      </c>
      <c r="D21" s="22"/>
      <c r="E21" s="22"/>
      <c r="F21" s="17" t="s">
        <v>35</v>
      </c>
      <c r="G21" s="23"/>
      <c r="I21" s="38" t="s">
        <v>45</v>
      </c>
      <c r="J21" s="41" t="s">
        <v>12</v>
      </c>
      <c r="L21" s="3"/>
      <c r="M21" s="3"/>
      <c r="N21" s="3"/>
    </row>
    <row r="22" spans="1:14" ht="12.9" customHeight="1" x14ac:dyDescent="0.25">
      <c r="A22" s="1">
        <v>21</v>
      </c>
      <c r="B22" s="20" t="s">
        <v>46</v>
      </c>
      <c r="C22" s="6" t="str">
        <f t="shared" si="0"/>
        <v>_1-10</v>
      </c>
      <c r="D22" s="22"/>
      <c r="E22" s="22"/>
      <c r="F22" s="17" t="s">
        <v>35</v>
      </c>
      <c r="G22" s="23"/>
      <c r="I22" s="38" t="s">
        <v>47</v>
      </c>
      <c r="J22" s="42" t="s">
        <v>27</v>
      </c>
      <c r="M22" s="3"/>
      <c r="N22" s="3"/>
    </row>
    <row r="23" spans="1:14" ht="12.75" customHeight="1" x14ac:dyDescent="0.25">
      <c r="A23" s="1">
        <v>22</v>
      </c>
      <c r="B23" s="20" t="s">
        <v>48</v>
      </c>
      <c r="C23" s="6" t="str">
        <f t="shared" si="0"/>
        <v>_1-11</v>
      </c>
      <c r="D23" s="22"/>
      <c r="E23" s="22"/>
      <c r="F23" s="17" t="s">
        <v>35</v>
      </c>
      <c r="G23" s="23"/>
      <c r="I23" s="38" t="s">
        <v>31</v>
      </c>
      <c r="J23" s="42" t="s">
        <v>49</v>
      </c>
      <c r="M23" s="3"/>
      <c r="N23" s="3"/>
    </row>
    <row r="24" spans="1:14" ht="12.75" customHeight="1" x14ac:dyDescent="0.25">
      <c r="A24" s="1">
        <v>23</v>
      </c>
      <c r="B24" s="20" t="s">
        <v>50</v>
      </c>
      <c r="C24" s="6" t="str">
        <f t="shared" si="0"/>
        <v>_1-12</v>
      </c>
      <c r="D24" s="22"/>
      <c r="E24" s="22"/>
      <c r="F24" s="17" t="s">
        <v>35</v>
      </c>
      <c r="G24" s="23"/>
      <c r="I24" s="38" t="s">
        <v>51</v>
      </c>
      <c r="J24" s="42" t="s">
        <v>14</v>
      </c>
      <c r="M24" s="3"/>
      <c r="N24" s="3"/>
    </row>
    <row r="25" spans="1:14" ht="12.75" customHeight="1" x14ac:dyDescent="0.25">
      <c r="A25" s="1">
        <v>24</v>
      </c>
      <c r="B25" s="20" t="s">
        <v>52</v>
      </c>
      <c r="C25" s="6" t="str">
        <f t="shared" si="0"/>
        <v>_1-13</v>
      </c>
      <c r="D25" s="22"/>
      <c r="E25" s="22"/>
      <c r="F25" s="17" t="s">
        <v>35</v>
      </c>
      <c r="G25" s="23"/>
      <c r="I25" s="38" t="s">
        <v>53</v>
      </c>
      <c r="J25" s="42" t="s">
        <v>32</v>
      </c>
    </row>
    <row r="26" spans="1:14" ht="12.75" customHeight="1" thickBot="1" x14ac:dyDescent="0.3">
      <c r="A26" s="1">
        <v>25</v>
      </c>
      <c r="B26" s="20" t="s">
        <v>54</v>
      </c>
      <c r="C26" s="6" t="str">
        <f t="shared" si="0"/>
        <v>_1-14</v>
      </c>
      <c r="D26" s="22"/>
      <c r="E26" s="22"/>
      <c r="F26" s="17" t="s">
        <v>35</v>
      </c>
      <c r="G26" s="23"/>
      <c r="I26" s="39" t="s">
        <v>55</v>
      </c>
      <c r="J26" s="43" t="s">
        <v>35</v>
      </c>
    </row>
    <row r="27" spans="1:14" ht="12.75" customHeight="1" x14ac:dyDescent="0.25">
      <c r="A27" s="1">
        <v>26</v>
      </c>
      <c r="B27" s="20" t="s">
        <v>56</v>
      </c>
      <c r="C27" s="6" t="str">
        <f t="shared" si="0"/>
        <v>_1-15</v>
      </c>
      <c r="D27" s="22"/>
      <c r="E27" s="22"/>
      <c r="F27" s="17" t="s">
        <v>35</v>
      </c>
      <c r="G27" s="23"/>
      <c r="I27" s="39" t="s">
        <v>57</v>
      </c>
    </row>
    <row r="28" spans="1:14" ht="12.75" customHeight="1" x14ac:dyDescent="0.25">
      <c r="A28" s="1">
        <v>27</v>
      </c>
      <c r="B28" s="20" t="s">
        <v>58</v>
      </c>
      <c r="C28" s="6" t="str">
        <f t="shared" si="0"/>
        <v>_1-16</v>
      </c>
      <c r="D28" s="22"/>
      <c r="E28" s="22"/>
      <c r="F28" s="17" t="s">
        <v>35</v>
      </c>
      <c r="G28" s="23"/>
      <c r="I28" s="39" t="s">
        <v>59</v>
      </c>
    </row>
    <row r="29" spans="1:14" ht="12.75" customHeight="1" x14ac:dyDescent="0.25">
      <c r="A29" s="1">
        <v>28</v>
      </c>
      <c r="B29" s="20" t="s">
        <v>60</v>
      </c>
      <c r="C29" s="6" t="str">
        <f t="shared" si="0"/>
        <v>_1-17</v>
      </c>
      <c r="D29" s="22"/>
      <c r="E29" s="22"/>
      <c r="F29" s="17" t="s">
        <v>35</v>
      </c>
      <c r="G29" s="23"/>
      <c r="I29" s="38" t="s">
        <v>26</v>
      </c>
    </row>
    <row r="30" spans="1:14" ht="12.75" customHeight="1" thickBot="1" x14ac:dyDescent="0.3">
      <c r="A30" s="1">
        <v>29</v>
      </c>
      <c r="B30" s="20" t="s">
        <v>61</v>
      </c>
      <c r="C30" s="6" t="str">
        <f t="shared" si="0"/>
        <v>_1-18</v>
      </c>
      <c r="D30" s="22"/>
      <c r="E30" s="22"/>
      <c r="F30" s="17" t="s">
        <v>35</v>
      </c>
      <c r="G30" s="23"/>
      <c r="I30" s="40" t="s">
        <v>11</v>
      </c>
    </row>
    <row r="31" spans="1:14" ht="12.75" customHeight="1" x14ac:dyDescent="0.25">
      <c r="A31" s="1">
        <v>30</v>
      </c>
      <c r="B31" s="20" t="s">
        <v>62</v>
      </c>
      <c r="C31" s="6" t="str">
        <f t="shared" si="0"/>
        <v>_1-19</v>
      </c>
      <c r="D31" s="22"/>
      <c r="E31" s="22"/>
      <c r="F31" s="17" t="s">
        <v>35</v>
      </c>
      <c r="G31" s="23"/>
    </row>
    <row r="32" spans="1:14" ht="12.75" customHeight="1" thickBot="1" x14ac:dyDescent="0.3">
      <c r="A32" s="1">
        <v>31</v>
      </c>
      <c r="B32" s="20" t="s">
        <v>63</v>
      </c>
      <c r="C32" s="6" t="str">
        <f t="shared" si="0"/>
        <v>_1-20</v>
      </c>
      <c r="D32" s="22"/>
      <c r="E32" s="22"/>
      <c r="F32" s="17" t="s">
        <v>35</v>
      </c>
      <c r="G32" s="23"/>
    </row>
    <row r="33" spans="1:10" ht="12.75" customHeight="1" x14ac:dyDescent="0.25">
      <c r="A33" s="1">
        <v>32</v>
      </c>
      <c r="B33" s="20" t="s">
        <v>64</v>
      </c>
      <c r="C33" s="6" t="str">
        <f t="shared" si="0"/>
        <v>_1-21</v>
      </c>
      <c r="D33" s="22"/>
      <c r="E33" s="22"/>
      <c r="F33" s="17" t="s">
        <v>35</v>
      </c>
      <c r="G33" s="23"/>
      <c r="I33" s="56" t="s">
        <v>130</v>
      </c>
      <c r="J33" s="57"/>
    </row>
    <row r="34" spans="1:10" ht="12.75" customHeight="1" x14ac:dyDescent="0.25">
      <c r="A34" s="1">
        <v>33</v>
      </c>
      <c r="B34" s="20" t="s">
        <v>65</v>
      </c>
      <c r="C34" s="6" t="str">
        <f t="shared" si="0"/>
        <v>_1-22</v>
      </c>
      <c r="D34" s="22"/>
      <c r="E34" s="22"/>
      <c r="F34" s="17" t="s">
        <v>35</v>
      </c>
      <c r="G34" s="23"/>
      <c r="I34" s="58"/>
      <c r="J34" s="59"/>
    </row>
    <row r="35" spans="1:10" ht="12.75" customHeight="1" x14ac:dyDescent="0.2">
      <c r="A35" s="1">
        <v>34</v>
      </c>
      <c r="B35" s="20" t="s">
        <v>66</v>
      </c>
      <c r="C35" s="6" t="str">
        <f>_xlfn.CONCAT($I$2,"_", $H$2, "-"&amp;((ROW()-12)))</f>
        <v>_1-23</v>
      </c>
      <c r="D35" s="55" t="s">
        <v>131</v>
      </c>
      <c r="E35" s="22"/>
      <c r="F35" s="17" t="s">
        <v>35</v>
      </c>
      <c r="G35" s="23"/>
      <c r="I35" s="58"/>
      <c r="J35" s="59"/>
    </row>
    <row r="36" spans="1:10" ht="12.75" customHeight="1" x14ac:dyDescent="0.25">
      <c r="A36" s="1">
        <v>35</v>
      </c>
      <c r="B36" s="20" t="s">
        <v>67</v>
      </c>
      <c r="C36" s="15" t="str">
        <f>_xlfn.CONCAT(D36&amp;I$2,"_",$H$2&amp;"-8")</f>
        <v>48-UWSIF-Glut-4-_1-8</v>
      </c>
      <c r="D36" s="4" t="s">
        <v>11</v>
      </c>
      <c r="E36" s="5"/>
      <c r="F36" s="17" t="s">
        <v>27</v>
      </c>
      <c r="G36" s="19"/>
      <c r="I36" s="58"/>
      <c r="J36" s="59"/>
    </row>
    <row r="37" spans="1:10" ht="12.9" customHeight="1" x14ac:dyDescent="0.25">
      <c r="A37" s="1">
        <v>36</v>
      </c>
      <c r="B37" s="20" t="s">
        <v>68</v>
      </c>
      <c r="C37" s="15" t="str">
        <f>_xlfn.CONCAT(D37&amp;I$2,"_",$H$2&amp;"-9")</f>
        <v>48-UWSIF-Glut-4-_1-9</v>
      </c>
      <c r="D37" s="4" t="s">
        <v>11</v>
      </c>
      <c r="E37" s="5"/>
      <c r="F37" s="17" t="s">
        <v>27</v>
      </c>
      <c r="G37" s="19"/>
      <c r="I37" s="58"/>
      <c r="J37" s="59"/>
    </row>
    <row r="38" spans="1:10" ht="12.9" customHeight="1" x14ac:dyDescent="0.25">
      <c r="A38" s="1">
        <v>37</v>
      </c>
      <c r="B38" s="20" t="s">
        <v>69</v>
      </c>
      <c r="C38" s="15" t="str">
        <f>_xlfn.CONCAT(D38&amp;I$2,"_",$H$2&amp;"-3")</f>
        <v>39-UWSIF-Glut-2-_1-3</v>
      </c>
      <c r="D38" s="4" t="s">
        <v>26</v>
      </c>
      <c r="E38" s="5"/>
      <c r="F38" s="17" t="s">
        <v>27</v>
      </c>
      <c r="G38" s="19"/>
      <c r="I38" s="58"/>
      <c r="J38" s="59"/>
    </row>
    <row r="39" spans="1:10" ht="12.9" customHeight="1" x14ac:dyDescent="0.25">
      <c r="A39" s="1">
        <v>38</v>
      </c>
      <c r="B39" s="20" t="s">
        <v>70</v>
      </c>
      <c r="C39" s="15" t="str">
        <f>_xlfn.CONCAT(D39&amp;I$2,"_",$H$2&amp;"-4")</f>
        <v>39-UWSIF-Glut-2-_1-4</v>
      </c>
      <c r="D39" s="4" t="s">
        <v>26</v>
      </c>
      <c r="E39" s="5"/>
      <c r="F39" s="17" t="s">
        <v>27</v>
      </c>
      <c r="G39" s="19"/>
      <c r="I39" s="58"/>
      <c r="J39" s="59"/>
    </row>
    <row r="40" spans="1:10" ht="12.9" customHeight="1" x14ac:dyDescent="0.25">
      <c r="A40" s="1">
        <v>39</v>
      </c>
      <c r="B40" s="20" t="s">
        <v>71</v>
      </c>
      <c r="C40" s="15" t="str">
        <f>_xlfn.CONCAT(D40&amp;I$2,"_",$H$2&amp;"-3")</f>
        <v>47-UWSIF-Alfalfa2-_1-3</v>
      </c>
      <c r="D40" s="4" t="s">
        <v>31</v>
      </c>
      <c r="E40" s="5"/>
      <c r="F40" s="17" t="s">
        <v>32</v>
      </c>
      <c r="G40" s="19"/>
      <c r="I40" s="58"/>
      <c r="J40" s="59"/>
    </row>
    <row r="41" spans="1:10" ht="12.9" customHeight="1" x14ac:dyDescent="0.25">
      <c r="A41" s="1">
        <v>40</v>
      </c>
      <c r="B41" s="20" t="s">
        <v>72</v>
      </c>
      <c r="C41" s="15" t="str">
        <f>_xlfn.CONCAT(D41&amp;I$2,"_",$H$2&amp;"-4")</f>
        <v>47-UWSIF-Alfalfa2-_1-4</v>
      </c>
      <c r="D41" s="4" t="s">
        <v>31</v>
      </c>
      <c r="E41" s="5"/>
      <c r="F41" s="17" t="s">
        <v>32</v>
      </c>
      <c r="G41" s="19"/>
      <c r="I41" s="58"/>
      <c r="J41" s="59"/>
    </row>
    <row r="42" spans="1:10" ht="12.9" customHeight="1" x14ac:dyDescent="0.25">
      <c r="A42" s="1">
        <v>41</v>
      </c>
      <c r="B42" s="20" t="s">
        <v>73</v>
      </c>
      <c r="C42" s="6" t="str">
        <f>_xlfn.CONCAT($I$2,"_",$H$2, "-"&amp;((ROW()-18)))</f>
        <v>_1-24</v>
      </c>
      <c r="D42" s="22"/>
      <c r="E42" s="22"/>
      <c r="F42" s="17" t="s">
        <v>35</v>
      </c>
      <c r="G42" s="23"/>
      <c r="I42" s="58"/>
      <c r="J42" s="59"/>
    </row>
    <row r="43" spans="1:10" ht="12.9" customHeight="1" thickBot="1" x14ac:dyDescent="0.3">
      <c r="A43" s="1">
        <v>42</v>
      </c>
      <c r="B43" s="20" t="s">
        <v>74</v>
      </c>
      <c r="C43" s="6" t="str">
        <f t="shared" ref="C43:C61" si="1">_xlfn.CONCAT($I$2,"_",$H$2, "-"&amp;((ROW()-18)))</f>
        <v>_1-25</v>
      </c>
      <c r="D43" s="22"/>
      <c r="E43" s="22"/>
      <c r="F43" s="17" t="s">
        <v>35</v>
      </c>
      <c r="G43" s="23"/>
      <c r="I43" s="53"/>
      <c r="J43" s="54"/>
    </row>
    <row r="44" spans="1:10" ht="12.9" customHeight="1" x14ac:dyDescent="0.25">
      <c r="A44" s="1">
        <v>43</v>
      </c>
      <c r="B44" s="20" t="s">
        <v>75</v>
      </c>
      <c r="C44" s="6" t="str">
        <f t="shared" si="1"/>
        <v>_1-26</v>
      </c>
      <c r="D44" s="22"/>
      <c r="E44" s="22"/>
      <c r="F44" s="17" t="s">
        <v>35</v>
      </c>
      <c r="G44" s="23"/>
      <c r="I44" s="52"/>
      <c r="J44" s="52"/>
    </row>
    <row r="45" spans="1:10" ht="12.9" customHeight="1" x14ac:dyDescent="0.25">
      <c r="A45" s="1">
        <v>44</v>
      </c>
      <c r="B45" s="20" t="s">
        <v>76</v>
      </c>
      <c r="C45" s="6" t="str">
        <f t="shared" si="1"/>
        <v>_1-27</v>
      </c>
      <c r="D45" s="22"/>
      <c r="E45" s="22"/>
      <c r="F45" s="17" t="s">
        <v>35</v>
      </c>
      <c r="G45" s="23"/>
      <c r="I45" s="52"/>
      <c r="J45" s="52"/>
    </row>
    <row r="46" spans="1:10" ht="12.9" customHeight="1" x14ac:dyDescent="0.25">
      <c r="A46" s="1">
        <v>45</v>
      </c>
      <c r="B46" s="20" t="s">
        <v>77</v>
      </c>
      <c r="C46" s="6" t="str">
        <f t="shared" si="1"/>
        <v>_1-28</v>
      </c>
      <c r="D46" s="22"/>
      <c r="E46" s="22"/>
      <c r="F46" s="17" t="s">
        <v>35</v>
      </c>
      <c r="G46" s="23"/>
    </row>
    <row r="47" spans="1:10" ht="12.9" customHeight="1" x14ac:dyDescent="0.25">
      <c r="A47" s="1">
        <v>46</v>
      </c>
      <c r="B47" s="20" t="s">
        <v>78</v>
      </c>
      <c r="C47" s="6" t="str">
        <f t="shared" si="1"/>
        <v>_1-29</v>
      </c>
      <c r="D47" s="22"/>
      <c r="E47" s="22"/>
      <c r="F47" s="17" t="s">
        <v>35</v>
      </c>
      <c r="G47" s="23"/>
    </row>
    <row r="48" spans="1:10" ht="12.9" customHeight="1" x14ac:dyDescent="0.25">
      <c r="A48" s="1">
        <v>47</v>
      </c>
      <c r="B48" s="20" t="s">
        <v>79</v>
      </c>
      <c r="C48" s="6" t="str">
        <f t="shared" si="1"/>
        <v>_1-30</v>
      </c>
      <c r="D48" s="22"/>
      <c r="E48" s="22"/>
      <c r="F48" s="17" t="s">
        <v>35</v>
      </c>
      <c r="G48" s="23"/>
    </row>
    <row r="49" spans="1:7" ht="12.9" customHeight="1" x14ac:dyDescent="0.25">
      <c r="A49" s="1">
        <v>48</v>
      </c>
      <c r="B49" s="20" t="s">
        <v>80</v>
      </c>
      <c r="C49" s="6" t="str">
        <f t="shared" si="1"/>
        <v>_1-31</v>
      </c>
      <c r="D49" s="22"/>
      <c r="E49" s="22"/>
      <c r="F49" s="17" t="s">
        <v>35</v>
      </c>
      <c r="G49" s="23"/>
    </row>
    <row r="50" spans="1:7" ht="12.9" customHeight="1" x14ac:dyDescent="0.25">
      <c r="A50" s="1">
        <v>49</v>
      </c>
      <c r="B50" s="20" t="s">
        <v>81</v>
      </c>
      <c r="C50" s="6" t="str">
        <f t="shared" si="1"/>
        <v>_1-32</v>
      </c>
      <c r="D50" s="22"/>
      <c r="E50" s="22"/>
      <c r="F50" s="17" t="s">
        <v>35</v>
      </c>
      <c r="G50" s="23"/>
    </row>
    <row r="51" spans="1:7" ht="12.9" customHeight="1" x14ac:dyDescent="0.25">
      <c r="A51" s="1">
        <v>50</v>
      </c>
      <c r="B51" s="20" t="s">
        <v>82</v>
      </c>
      <c r="C51" s="6" t="str">
        <f t="shared" si="1"/>
        <v>_1-33</v>
      </c>
      <c r="D51" s="22"/>
      <c r="E51" s="22"/>
      <c r="F51" s="17" t="s">
        <v>35</v>
      </c>
      <c r="G51" s="23"/>
    </row>
    <row r="52" spans="1:7" ht="12.9" customHeight="1" x14ac:dyDescent="0.25">
      <c r="A52" s="1">
        <v>51</v>
      </c>
      <c r="B52" s="20" t="s">
        <v>83</v>
      </c>
      <c r="C52" s="6" t="str">
        <f t="shared" si="1"/>
        <v>_1-34</v>
      </c>
      <c r="D52" s="22"/>
      <c r="E52" s="22"/>
      <c r="F52" s="17" t="s">
        <v>35</v>
      </c>
      <c r="G52" s="23"/>
    </row>
    <row r="53" spans="1:7" ht="12.9" customHeight="1" x14ac:dyDescent="0.25">
      <c r="A53" s="1">
        <v>52</v>
      </c>
      <c r="B53" s="20" t="s">
        <v>84</v>
      </c>
      <c r="C53" s="6" t="str">
        <f t="shared" si="1"/>
        <v>_1-35</v>
      </c>
      <c r="D53" s="22"/>
      <c r="E53" s="22"/>
      <c r="F53" s="17" t="s">
        <v>35</v>
      </c>
      <c r="G53" s="23"/>
    </row>
    <row r="54" spans="1:7" ht="12.9" customHeight="1" x14ac:dyDescent="0.25">
      <c r="A54" s="1">
        <v>53</v>
      </c>
      <c r="B54" s="20" t="s">
        <v>85</v>
      </c>
      <c r="C54" s="6" t="str">
        <f t="shared" si="1"/>
        <v>_1-36</v>
      </c>
      <c r="D54" s="22"/>
      <c r="E54" s="22"/>
      <c r="F54" s="17" t="s">
        <v>35</v>
      </c>
      <c r="G54" s="23"/>
    </row>
    <row r="55" spans="1:7" ht="12.9" customHeight="1" x14ac:dyDescent="0.25">
      <c r="A55" s="1">
        <v>54</v>
      </c>
      <c r="B55" s="20" t="s">
        <v>86</v>
      </c>
      <c r="C55" s="6" t="str">
        <f t="shared" si="1"/>
        <v>_1-37</v>
      </c>
      <c r="D55" s="22"/>
      <c r="E55" s="22"/>
      <c r="F55" s="17" t="s">
        <v>35</v>
      </c>
      <c r="G55" s="23"/>
    </row>
    <row r="56" spans="1:7" ht="12.9" customHeight="1" x14ac:dyDescent="0.25">
      <c r="A56" s="1">
        <v>55</v>
      </c>
      <c r="B56" s="20" t="s">
        <v>87</v>
      </c>
      <c r="C56" s="6" t="str">
        <f t="shared" si="1"/>
        <v>_1-38</v>
      </c>
      <c r="D56" s="22"/>
      <c r="E56" s="22"/>
      <c r="F56" s="17" t="s">
        <v>35</v>
      </c>
      <c r="G56" s="23"/>
    </row>
    <row r="57" spans="1:7" ht="12.9" customHeight="1" x14ac:dyDescent="0.25">
      <c r="A57" s="1">
        <v>56</v>
      </c>
      <c r="B57" s="20" t="s">
        <v>88</v>
      </c>
      <c r="C57" s="6" t="str">
        <f t="shared" si="1"/>
        <v>_1-39</v>
      </c>
      <c r="D57" s="22"/>
      <c r="E57" s="22"/>
      <c r="F57" s="17" t="s">
        <v>35</v>
      </c>
      <c r="G57" s="23"/>
    </row>
    <row r="58" spans="1:7" ht="12.9" customHeight="1" x14ac:dyDescent="0.25">
      <c r="A58" s="1">
        <v>57</v>
      </c>
      <c r="B58" s="20" t="s">
        <v>89</v>
      </c>
      <c r="C58" s="6" t="str">
        <f t="shared" si="1"/>
        <v>_1-40</v>
      </c>
      <c r="D58" s="22"/>
      <c r="E58" s="22"/>
      <c r="F58" s="17" t="s">
        <v>35</v>
      </c>
      <c r="G58" s="23"/>
    </row>
    <row r="59" spans="1:7" ht="12.9" customHeight="1" x14ac:dyDescent="0.25">
      <c r="A59" s="1">
        <v>58</v>
      </c>
      <c r="B59" s="20" t="s">
        <v>90</v>
      </c>
      <c r="C59" s="6" t="str">
        <f t="shared" si="1"/>
        <v>_1-41</v>
      </c>
      <c r="D59" s="22"/>
      <c r="E59" s="22"/>
      <c r="F59" s="17" t="s">
        <v>35</v>
      </c>
      <c r="G59" s="23"/>
    </row>
    <row r="60" spans="1:7" ht="12.9" customHeight="1" x14ac:dyDescent="0.25">
      <c r="A60" s="1">
        <v>59</v>
      </c>
      <c r="B60" s="20" t="s">
        <v>91</v>
      </c>
      <c r="C60" s="6" t="str">
        <f t="shared" si="1"/>
        <v>_1-42</v>
      </c>
      <c r="D60" s="22"/>
      <c r="E60" s="22"/>
      <c r="F60" s="17" t="s">
        <v>35</v>
      </c>
      <c r="G60" s="23"/>
    </row>
    <row r="61" spans="1:7" ht="12.9" customHeight="1" x14ac:dyDescent="0.2">
      <c r="A61" s="1">
        <v>60</v>
      </c>
      <c r="B61" s="20" t="s">
        <v>92</v>
      </c>
      <c r="C61" s="6" t="str">
        <f t="shared" si="1"/>
        <v>_1-43</v>
      </c>
      <c r="D61" s="55" t="s">
        <v>131</v>
      </c>
      <c r="E61" s="22"/>
      <c r="F61" s="17" t="s">
        <v>35</v>
      </c>
      <c r="G61" s="23"/>
    </row>
    <row r="62" spans="1:7" ht="12.9" customHeight="1" x14ac:dyDescent="0.25">
      <c r="A62" s="1">
        <v>61</v>
      </c>
      <c r="B62" s="20" t="s">
        <v>93</v>
      </c>
      <c r="C62" s="6" t="str">
        <f t="shared" ref="C62:C64" si="2">_xlfn.CONCAT($I$2,"_",$H$2, "-"&amp;((ROW()-18)))</f>
        <v>_1-44</v>
      </c>
      <c r="D62" s="22"/>
      <c r="E62" s="22"/>
      <c r="F62" s="17" t="s">
        <v>35</v>
      </c>
      <c r="G62" s="23"/>
    </row>
    <row r="63" spans="1:7" ht="12.9" customHeight="1" x14ac:dyDescent="0.25">
      <c r="A63" s="1">
        <v>62</v>
      </c>
      <c r="B63" s="20" t="s">
        <v>94</v>
      </c>
      <c r="C63" s="6" t="str">
        <f t="shared" si="2"/>
        <v>_1-45</v>
      </c>
      <c r="D63" s="22"/>
      <c r="E63" s="22"/>
      <c r="F63" s="17" t="s">
        <v>35</v>
      </c>
      <c r="G63" s="23"/>
    </row>
    <row r="64" spans="1:7" ht="12.9" customHeight="1" x14ac:dyDescent="0.25">
      <c r="A64" s="1">
        <v>63</v>
      </c>
      <c r="B64" s="20" t="s">
        <v>95</v>
      </c>
      <c r="C64" s="6" t="str">
        <f t="shared" si="2"/>
        <v>_1-46</v>
      </c>
      <c r="D64" s="22"/>
      <c r="E64" s="22"/>
      <c r="F64" s="17" t="s">
        <v>35</v>
      </c>
      <c r="G64" s="23"/>
    </row>
    <row r="65" spans="1:9" ht="12.9" customHeight="1" x14ac:dyDescent="0.25">
      <c r="A65" s="1">
        <v>64</v>
      </c>
      <c r="B65" s="20" t="s">
        <v>96</v>
      </c>
      <c r="C65" s="15" t="str">
        <f>_xlfn.CONCAT(D65&amp;I$2,"_",$H$2&amp;"-9")</f>
        <v>48-UWSIF-Glut-4-_1-9</v>
      </c>
      <c r="D65" s="4" t="s">
        <v>11</v>
      </c>
      <c r="E65" s="5"/>
      <c r="F65" s="17" t="s">
        <v>27</v>
      </c>
      <c r="G65" s="19"/>
    </row>
    <row r="66" spans="1:9" ht="12.9" customHeight="1" x14ac:dyDescent="0.25">
      <c r="A66" s="1">
        <v>65</v>
      </c>
      <c r="B66" s="20" t="s">
        <v>97</v>
      </c>
      <c r="C66" s="15" t="str">
        <f>_xlfn.CONCAT(D66&amp;I$2,"_",$H$2&amp;"-10")</f>
        <v>48-UWSIF-Glut-4-_1-10</v>
      </c>
      <c r="D66" s="4" t="s">
        <v>11</v>
      </c>
      <c r="E66" s="5"/>
      <c r="F66" s="17" t="s">
        <v>27</v>
      </c>
      <c r="G66" s="19"/>
    </row>
    <row r="67" spans="1:9" ht="12.9" customHeight="1" x14ac:dyDescent="0.25">
      <c r="A67" s="1">
        <v>66</v>
      </c>
      <c r="B67" s="20" t="s">
        <v>98</v>
      </c>
      <c r="C67" s="15" t="str">
        <f>_xlfn.CONCAT(D67&amp;I$2,"_",$H$2&amp;"-5")</f>
        <v>39-UWSIF-Glut-2-_1-5</v>
      </c>
      <c r="D67" s="4" t="s">
        <v>26</v>
      </c>
      <c r="E67" s="5"/>
      <c r="F67" s="17" t="s">
        <v>27</v>
      </c>
      <c r="G67" s="19"/>
    </row>
    <row r="68" spans="1:9" ht="12.9" customHeight="1" x14ac:dyDescent="0.25">
      <c r="A68" s="1">
        <v>67</v>
      </c>
      <c r="B68" s="20" t="s">
        <v>99</v>
      </c>
      <c r="C68" s="15" t="str">
        <f>_xlfn.CONCAT(D68&amp;I$2,"_",$H$2&amp;"-6")</f>
        <v>39-UWSIF-Glut-2-_1-6</v>
      </c>
      <c r="D68" s="4" t="s">
        <v>26</v>
      </c>
      <c r="E68" s="5"/>
      <c r="F68" s="17" t="s">
        <v>27</v>
      </c>
      <c r="G68" s="19"/>
    </row>
    <row r="69" spans="1:9" ht="12.9" customHeight="1" x14ac:dyDescent="0.25">
      <c r="A69" s="1">
        <v>68</v>
      </c>
      <c r="B69" s="20" t="s">
        <v>100</v>
      </c>
      <c r="C69" s="15" t="str">
        <f>_xlfn.CONCAT(D69&amp;I$2,"_",$H$2&amp;"-5")</f>
        <v>47-UWSIF-Alfalfa2-_1-5</v>
      </c>
      <c r="D69" s="4" t="s">
        <v>31</v>
      </c>
      <c r="E69" s="5"/>
      <c r="F69" s="17" t="s">
        <v>32</v>
      </c>
      <c r="G69" s="19"/>
    </row>
    <row r="70" spans="1:9" ht="12.9" customHeight="1" x14ac:dyDescent="0.25">
      <c r="A70" s="1">
        <v>69</v>
      </c>
      <c r="B70" s="20" t="s">
        <v>101</v>
      </c>
      <c r="C70" s="15" t="str">
        <f>_xlfn.CONCAT(D70&amp;I$2,"_",$H$2&amp;"-6")</f>
        <v>47-UWSIF-Alfalfa2-_1-6</v>
      </c>
      <c r="D70" s="4" t="s">
        <v>31</v>
      </c>
      <c r="E70" s="5"/>
      <c r="F70" s="17" t="s">
        <v>32</v>
      </c>
      <c r="G70" s="19"/>
    </row>
    <row r="71" spans="1:9" ht="12.9" customHeight="1" x14ac:dyDescent="0.25">
      <c r="A71" s="1">
        <v>70</v>
      </c>
      <c r="B71" s="20" t="s">
        <v>102</v>
      </c>
      <c r="C71" s="6" t="str">
        <f>_xlfn.CONCAT($I$2,"_",$H$2,"-"&amp;((ROW()-24)))</f>
        <v>_1-47</v>
      </c>
      <c r="D71" s="22"/>
      <c r="E71" s="22"/>
      <c r="F71" s="17" t="s">
        <v>35</v>
      </c>
      <c r="G71" s="23"/>
    </row>
    <row r="72" spans="1:9" ht="12.9" customHeight="1" x14ac:dyDescent="0.25">
      <c r="A72" s="1">
        <v>71</v>
      </c>
      <c r="B72" s="20" t="s">
        <v>103</v>
      </c>
      <c r="C72" s="6" t="str">
        <f t="shared" ref="C72:C93" si="3">_xlfn.CONCAT($I$2,"_",$H$2,"-"&amp;((ROW()-24)))</f>
        <v>_1-48</v>
      </c>
      <c r="D72" s="22"/>
      <c r="E72" s="22"/>
      <c r="F72" s="17" t="s">
        <v>35</v>
      </c>
      <c r="G72" s="23"/>
    </row>
    <row r="73" spans="1:9" ht="12.9" customHeight="1" x14ac:dyDescent="0.25">
      <c r="A73" s="1">
        <v>72</v>
      </c>
      <c r="B73" s="20" t="s">
        <v>104</v>
      </c>
      <c r="C73" s="6" t="str">
        <f t="shared" si="3"/>
        <v>_1-49</v>
      </c>
      <c r="D73" s="22"/>
      <c r="E73" s="22"/>
      <c r="F73" s="17" t="s">
        <v>35</v>
      </c>
      <c r="G73" s="23"/>
    </row>
    <row r="74" spans="1:9" ht="12.9" customHeight="1" x14ac:dyDescent="0.25">
      <c r="A74" s="1">
        <v>73</v>
      </c>
      <c r="B74" s="20" t="s">
        <v>105</v>
      </c>
      <c r="C74" s="6" t="str">
        <f t="shared" si="3"/>
        <v>_1-50</v>
      </c>
      <c r="D74" s="22"/>
      <c r="E74" s="22"/>
      <c r="F74" s="17" t="s">
        <v>35</v>
      </c>
      <c r="G74" s="23"/>
    </row>
    <row r="75" spans="1:9" ht="12.9" customHeight="1" x14ac:dyDescent="0.25">
      <c r="A75" s="1">
        <v>74</v>
      </c>
      <c r="B75" s="20" t="s">
        <v>106</v>
      </c>
      <c r="C75" s="6" t="str">
        <f t="shared" si="3"/>
        <v>_1-51</v>
      </c>
      <c r="D75" s="22"/>
      <c r="E75" s="22"/>
      <c r="F75" s="17" t="s">
        <v>35</v>
      </c>
      <c r="G75" s="23"/>
    </row>
    <row r="76" spans="1:9" ht="12.9" customHeight="1" x14ac:dyDescent="0.25">
      <c r="A76" s="1">
        <v>75</v>
      </c>
      <c r="B76" s="20" t="s">
        <v>107</v>
      </c>
      <c r="C76" s="6" t="str">
        <f t="shared" si="3"/>
        <v>_1-52</v>
      </c>
      <c r="D76" s="22"/>
      <c r="E76" s="22"/>
      <c r="F76" s="17" t="s">
        <v>35</v>
      </c>
      <c r="G76" s="23"/>
    </row>
    <row r="77" spans="1:9" ht="12.9" customHeight="1" x14ac:dyDescent="0.25">
      <c r="A77" s="1">
        <v>76</v>
      </c>
      <c r="B77" s="20" t="s">
        <v>108</v>
      </c>
      <c r="C77" s="6" t="str">
        <f t="shared" si="3"/>
        <v>_1-53</v>
      </c>
      <c r="D77" s="22"/>
      <c r="E77" s="22"/>
      <c r="F77" s="17" t="s">
        <v>35</v>
      </c>
      <c r="G77" s="23"/>
    </row>
    <row r="78" spans="1:9" ht="12.9" customHeight="1" x14ac:dyDescent="0.25">
      <c r="A78" s="1">
        <v>77</v>
      </c>
      <c r="B78" s="20" t="s">
        <v>109</v>
      </c>
      <c r="C78" s="6" t="str">
        <f t="shared" si="3"/>
        <v>_1-54</v>
      </c>
      <c r="D78" s="22"/>
      <c r="E78" s="22"/>
      <c r="F78" s="17" t="s">
        <v>35</v>
      </c>
      <c r="G78" s="23"/>
    </row>
    <row r="79" spans="1:9" ht="12.9" customHeight="1" x14ac:dyDescent="0.25">
      <c r="A79" s="1">
        <v>78</v>
      </c>
      <c r="B79" s="20" t="s">
        <v>110</v>
      </c>
      <c r="C79" s="6" t="str">
        <f t="shared" si="3"/>
        <v>_1-55</v>
      </c>
      <c r="D79" s="22"/>
      <c r="E79" s="22"/>
      <c r="F79" s="17" t="s">
        <v>35</v>
      </c>
      <c r="G79" s="23"/>
    </row>
    <row r="80" spans="1:9" ht="12.9" customHeight="1" x14ac:dyDescent="0.25">
      <c r="A80" s="1">
        <v>79</v>
      </c>
      <c r="B80" s="20" t="s">
        <v>111</v>
      </c>
      <c r="C80" s="6" t="str">
        <f t="shared" si="3"/>
        <v>_1-56</v>
      </c>
      <c r="D80" s="22"/>
      <c r="E80" s="22"/>
      <c r="F80" s="17" t="s">
        <v>35</v>
      </c>
      <c r="G80" s="23"/>
      <c r="I80" s="12"/>
    </row>
    <row r="81" spans="1:7" ht="12.9" customHeight="1" x14ac:dyDescent="0.25">
      <c r="A81" s="1">
        <v>80</v>
      </c>
      <c r="B81" s="20" t="s">
        <v>112</v>
      </c>
      <c r="C81" s="6" t="str">
        <f t="shared" si="3"/>
        <v>_1-57</v>
      </c>
      <c r="D81" s="22"/>
      <c r="E81" s="22"/>
      <c r="F81" s="17" t="s">
        <v>35</v>
      </c>
      <c r="G81" s="23"/>
    </row>
    <row r="82" spans="1:7" ht="12.9" customHeight="1" x14ac:dyDescent="0.25">
      <c r="A82" s="1">
        <v>81</v>
      </c>
      <c r="B82" s="20" t="s">
        <v>113</v>
      </c>
      <c r="C82" s="6" t="str">
        <f t="shared" si="3"/>
        <v>_1-58</v>
      </c>
      <c r="D82" s="22"/>
      <c r="E82" s="22"/>
      <c r="F82" s="17" t="s">
        <v>35</v>
      </c>
      <c r="G82" s="23"/>
    </row>
    <row r="83" spans="1:7" ht="12.9" customHeight="1" x14ac:dyDescent="0.25">
      <c r="A83" s="1">
        <v>82</v>
      </c>
      <c r="B83" s="20" t="s">
        <v>114</v>
      </c>
      <c r="C83" s="6" t="str">
        <f t="shared" si="3"/>
        <v>_1-59</v>
      </c>
      <c r="D83" s="22"/>
      <c r="E83" s="22"/>
      <c r="F83" s="17" t="s">
        <v>35</v>
      </c>
      <c r="G83" s="23"/>
    </row>
    <row r="84" spans="1:7" ht="12.9" customHeight="1" x14ac:dyDescent="0.25">
      <c r="A84" s="1">
        <v>83</v>
      </c>
      <c r="B84" s="20" t="s">
        <v>115</v>
      </c>
      <c r="C84" s="6" t="str">
        <f t="shared" si="3"/>
        <v>_1-60</v>
      </c>
      <c r="D84" s="22"/>
      <c r="E84" s="22"/>
      <c r="F84" s="17" t="s">
        <v>35</v>
      </c>
      <c r="G84" s="23"/>
    </row>
    <row r="85" spans="1:7" ht="12.9" customHeight="1" x14ac:dyDescent="0.25">
      <c r="A85" s="1">
        <v>84</v>
      </c>
      <c r="B85" s="20" t="s">
        <v>116</v>
      </c>
      <c r="C85" s="6" t="str">
        <f t="shared" si="3"/>
        <v>_1-61</v>
      </c>
      <c r="D85" s="22"/>
      <c r="E85" s="22"/>
      <c r="F85" s="17" t="s">
        <v>35</v>
      </c>
      <c r="G85" s="23"/>
    </row>
    <row r="86" spans="1:7" ht="12.9" customHeight="1" x14ac:dyDescent="0.25">
      <c r="A86" s="1">
        <v>85</v>
      </c>
      <c r="B86" s="20" t="s">
        <v>117</v>
      </c>
      <c r="C86" s="6" t="str">
        <f t="shared" si="3"/>
        <v>_1-62</v>
      </c>
      <c r="D86" s="22"/>
      <c r="E86" s="22"/>
      <c r="F86" s="17" t="s">
        <v>35</v>
      </c>
      <c r="G86" s="23"/>
    </row>
    <row r="87" spans="1:7" ht="12.9" customHeight="1" x14ac:dyDescent="0.25">
      <c r="A87" s="1">
        <v>86</v>
      </c>
      <c r="B87" s="20" t="s">
        <v>118</v>
      </c>
      <c r="C87" s="6" t="str">
        <f t="shared" si="3"/>
        <v>_1-63</v>
      </c>
      <c r="D87" s="22"/>
      <c r="E87" s="22"/>
      <c r="F87" s="17" t="s">
        <v>35</v>
      </c>
      <c r="G87" s="23"/>
    </row>
    <row r="88" spans="1:7" ht="12.9" customHeight="1" x14ac:dyDescent="0.25">
      <c r="A88" s="1">
        <v>87</v>
      </c>
      <c r="B88" s="20" t="s">
        <v>119</v>
      </c>
      <c r="C88" s="6" t="str">
        <f t="shared" si="3"/>
        <v>_1-64</v>
      </c>
      <c r="D88" s="22"/>
      <c r="E88" s="22"/>
      <c r="F88" s="17" t="s">
        <v>35</v>
      </c>
      <c r="G88" s="23"/>
    </row>
    <row r="89" spans="1:7" ht="12.9" customHeight="1" x14ac:dyDescent="0.25">
      <c r="A89" s="1">
        <v>88</v>
      </c>
      <c r="B89" s="20" t="s">
        <v>120</v>
      </c>
      <c r="C89" s="6" t="str">
        <f t="shared" si="3"/>
        <v>_1-65</v>
      </c>
      <c r="D89" s="22"/>
      <c r="E89" s="22"/>
      <c r="F89" s="17" t="s">
        <v>35</v>
      </c>
      <c r="G89" s="23"/>
    </row>
    <row r="90" spans="1:7" ht="12.9" customHeight="1" x14ac:dyDescent="0.25">
      <c r="A90" s="1">
        <v>89</v>
      </c>
      <c r="B90" s="20" t="s">
        <v>121</v>
      </c>
      <c r="C90" s="6" t="str">
        <f t="shared" si="3"/>
        <v>_1-66</v>
      </c>
      <c r="D90" s="22"/>
      <c r="E90" s="22"/>
      <c r="F90" s="17" t="s">
        <v>35</v>
      </c>
      <c r="G90" s="23"/>
    </row>
    <row r="91" spans="1:7" ht="12.9" customHeight="1" x14ac:dyDescent="0.25">
      <c r="A91" s="1">
        <v>90</v>
      </c>
      <c r="B91" s="20" t="s">
        <v>122</v>
      </c>
      <c r="C91" s="6" t="str">
        <f t="shared" si="3"/>
        <v>_1-67</v>
      </c>
      <c r="D91" s="22"/>
      <c r="E91" s="22"/>
      <c r="F91" s="17" t="s">
        <v>35</v>
      </c>
      <c r="G91" s="23"/>
    </row>
    <row r="92" spans="1:7" ht="12.9" customHeight="1" x14ac:dyDescent="0.25">
      <c r="A92" s="1">
        <v>91</v>
      </c>
      <c r="B92" s="20" t="s">
        <v>123</v>
      </c>
      <c r="C92" s="6" t="str">
        <f t="shared" si="3"/>
        <v>_1-68</v>
      </c>
      <c r="D92" s="22"/>
      <c r="E92" s="22"/>
      <c r="F92" s="17" t="s">
        <v>35</v>
      </c>
      <c r="G92" s="23"/>
    </row>
    <row r="93" spans="1:7" ht="12.9" customHeight="1" x14ac:dyDescent="0.25">
      <c r="A93" s="1">
        <v>92</v>
      </c>
      <c r="B93" s="20" t="s">
        <v>124</v>
      </c>
      <c r="C93" s="6" t="str">
        <f t="shared" si="3"/>
        <v>_1-69</v>
      </c>
      <c r="D93" s="22"/>
      <c r="E93" s="22"/>
      <c r="F93" s="17" t="s">
        <v>35</v>
      </c>
      <c r="G93" s="23"/>
    </row>
    <row r="94" spans="1:7" ht="12.9" customHeight="1" x14ac:dyDescent="0.2">
      <c r="A94" s="1">
        <v>93</v>
      </c>
      <c r="B94" s="20" t="s">
        <v>125</v>
      </c>
      <c r="C94" s="6" t="str">
        <f>_xlfn.CONCAT($I$2,"_", $H$2, "-"&amp;((ROW()-24)))</f>
        <v>_1-70</v>
      </c>
      <c r="D94" s="55" t="s">
        <v>132</v>
      </c>
      <c r="E94" s="22"/>
      <c r="F94" s="17" t="s">
        <v>35</v>
      </c>
      <c r="G94" s="23"/>
    </row>
    <row r="95" spans="1:7" ht="12.9" customHeight="1" x14ac:dyDescent="0.25">
      <c r="A95" s="1">
        <v>94</v>
      </c>
      <c r="B95" s="20" t="s">
        <v>126</v>
      </c>
      <c r="C95" s="15" t="str">
        <f>_xlfn.CONCAT(D95&amp;I$2,"_",$H$2&amp;"-11")</f>
        <v>48-UWSIF-Glut-4-_1-11</v>
      </c>
      <c r="D95" s="4" t="s">
        <v>11</v>
      </c>
      <c r="E95" s="5"/>
      <c r="F95" s="17" t="s">
        <v>27</v>
      </c>
      <c r="G95" s="19"/>
    </row>
    <row r="96" spans="1:7" ht="12.9" customHeight="1" x14ac:dyDescent="0.25">
      <c r="A96" s="1">
        <v>95</v>
      </c>
      <c r="B96" s="20" t="s">
        <v>127</v>
      </c>
      <c r="C96" s="15" t="str">
        <f>_xlfn.CONCAT(D96&amp;I$2,"_",$H$2&amp;"-12")</f>
        <v>48-UWSIF-Glut-4-_1-12</v>
      </c>
      <c r="D96" s="4" t="s">
        <v>11</v>
      </c>
      <c r="E96" s="5"/>
      <c r="F96" s="17" t="s">
        <v>27</v>
      </c>
      <c r="G96" s="19"/>
    </row>
    <row r="97" spans="1:7" ht="12.9" customHeight="1" x14ac:dyDescent="0.25">
      <c r="A97" s="1">
        <v>96</v>
      </c>
      <c r="B97" s="20" t="s">
        <v>128</v>
      </c>
      <c r="C97" s="15" t="str">
        <f>_xlfn.CONCAT(D97&amp;I$2,"_",$H$2&amp;"-7")</f>
        <v>39-UWSIF-Glut-2-_1-7</v>
      </c>
      <c r="D97" s="4" t="s">
        <v>26</v>
      </c>
      <c r="E97" s="5"/>
      <c r="F97" s="17" t="s">
        <v>27</v>
      </c>
      <c r="G97" s="19"/>
    </row>
    <row r="98" spans="1:7" ht="12.9" customHeight="1" x14ac:dyDescent="0.25">
      <c r="A98" s="1">
        <v>97</v>
      </c>
      <c r="B98" s="20" t="s">
        <v>10</v>
      </c>
      <c r="C98" s="15" t="str">
        <f>_xlfn.CONCAT(D98&amp;I$2,"_",$H$2&amp;"-8")</f>
        <v>39-UWSIF-Glut-2-_1-8</v>
      </c>
      <c r="D98" s="4" t="s">
        <v>26</v>
      </c>
      <c r="E98" s="5"/>
      <c r="F98" s="17" t="s">
        <v>27</v>
      </c>
      <c r="G98" s="19"/>
    </row>
    <row r="99" spans="1:7" ht="12.9" customHeight="1" x14ac:dyDescent="0.25">
      <c r="A99" s="1">
        <v>98</v>
      </c>
      <c r="B99" s="20" t="s">
        <v>13</v>
      </c>
      <c r="C99" s="15" t="str">
        <f>_xlfn.CONCAT(D99&amp;I$2,"_",$H$2&amp;"-7")</f>
        <v>47-UWSIF-Alfalfa2-_1-7</v>
      </c>
      <c r="D99" s="4" t="s">
        <v>31</v>
      </c>
      <c r="E99" s="5"/>
      <c r="F99" s="17" t="s">
        <v>32</v>
      </c>
      <c r="G99" s="19"/>
    </row>
    <row r="100" spans="1:7" ht="12.9" customHeight="1" x14ac:dyDescent="0.25">
      <c r="A100" s="1">
        <v>99</v>
      </c>
      <c r="B100" s="20" t="s">
        <v>15</v>
      </c>
      <c r="C100" s="15" t="str">
        <f>_xlfn.CONCAT(D100&amp;I$2,"_",$H$2&amp;"-8")</f>
        <v>47-UWSIF-Alfalfa2-_1-8</v>
      </c>
      <c r="D100" s="4" t="s">
        <v>31</v>
      </c>
      <c r="E100" s="5"/>
      <c r="F100" s="17" t="s">
        <v>32</v>
      </c>
      <c r="G100" s="19"/>
    </row>
  </sheetData>
  <mergeCells count="1">
    <mergeCell ref="I33:J42"/>
  </mergeCells>
  <phoneticPr fontId="6" type="noConversion"/>
  <dataValidations count="2">
    <dataValidation type="list" allowBlank="1" showInputMessage="1" showErrorMessage="1" sqref="F2:F100" xr:uid="{0EB105C9-C932-452C-B3A8-8824340DF090}">
      <formula1>$J$21:$J$26</formula1>
    </dataValidation>
    <dataValidation type="list" allowBlank="1" showInputMessage="1" showErrorMessage="1" sqref="D2:D12 D36:D41 D65:D70 D95:D100" xr:uid="{1F204896-08B6-46D5-9BE1-30A3C4A178BD}">
      <formula1>$I$21:$I$30</formula1>
    </dataValidation>
  </dataValidations>
  <printOptions horizontalCentered="1" verticalCentered="1"/>
  <pageMargins left="0.75" right="0.75" top="1" bottom="1" header="0.5" footer="0.5"/>
  <pageSetup scale="96" orientation="portrait" r:id="rId1"/>
  <headerFooter alignWithMargins="0"/>
  <ignoredErrors>
    <ignoredError sqref="C98:C99 C10:C11 C39:C40 C68:C6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062C-E261-45FF-A87A-02E8C9FD44D5}">
  <sheetPr>
    <pageSetUpPr fitToPage="1"/>
  </sheetPr>
  <dimension ref="A1:O100"/>
  <sheetViews>
    <sheetView zoomScaleNormal="100" workbookViewId="0">
      <pane ySplit="1" topLeftCell="A2" activePane="bottomLeft" state="frozen"/>
      <selection activeCell="M12" sqref="M12"/>
      <selection pane="bottomLeft" activeCell="M12" sqref="M12"/>
    </sheetView>
  </sheetViews>
  <sheetFormatPr defaultColWidth="9.109375" defaultRowHeight="12.9" customHeight="1" x14ac:dyDescent="0.25"/>
  <cols>
    <col min="1" max="1" width="4.44140625" style="2" customWidth="1"/>
    <col min="2" max="2" width="6.6640625" style="2" customWidth="1"/>
    <col min="3" max="3" width="24.6640625" style="12" customWidth="1"/>
    <col min="4" max="4" width="18.6640625" style="2" customWidth="1"/>
    <col min="5" max="5" width="13.5546875" style="2" customWidth="1"/>
    <col min="6" max="6" width="23.664062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48-UWSIF-Glut-4-0_2-1</v>
      </c>
      <c r="D2" s="4" t="s">
        <v>11</v>
      </c>
      <c r="E2" s="5"/>
      <c r="F2" s="46" t="s">
        <v>12</v>
      </c>
      <c r="G2" s="4"/>
      <c r="H2" s="11">
        <v>2</v>
      </c>
      <c r="I2" s="16">
        <f>'Tray 1'!$I$2</f>
        <v>0</v>
      </c>
      <c r="J2" s="4">
        <f>'Tray 1'!J2</f>
        <v>0</v>
      </c>
    </row>
    <row r="3" spans="1:15" ht="12.9" customHeight="1" x14ac:dyDescent="0.25">
      <c r="A3" s="1">
        <v>2</v>
      </c>
      <c r="B3" s="20" t="s">
        <v>13</v>
      </c>
      <c r="C3" s="15" t="str">
        <f>_xlfn.CONCAT(D3&amp;I$2,"_",$H$2&amp;"-2")</f>
        <v>48-UWSIF-Glut-4-0_2-2</v>
      </c>
      <c r="D3" s="4" t="s">
        <v>11</v>
      </c>
      <c r="E3" s="5"/>
      <c r="F3" s="17" t="s">
        <v>14</v>
      </c>
      <c r="G3" s="19"/>
    </row>
    <row r="4" spans="1:15" ht="12.9" customHeight="1" x14ac:dyDescent="0.25">
      <c r="A4" s="1">
        <v>3</v>
      </c>
      <c r="B4" s="20" t="s">
        <v>15</v>
      </c>
      <c r="C4" s="15" t="str">
        <f>_xlfn.CONCAT(D4&amp;I$2,"_",$H$2&amp;"-3")</f>
        <v>48-UWSIF-Glut-4-0_2-3</v>
      </c>
      <c r="D4" s="4" t="s">
        <v>11</v>
      </c>
      <c r="E4" s="5"/>
      <c r="F4" s="17" t="s">
        <v>14</v>
      </c>
      <c r="G4" s="19"/>
      <c r="I4" s="13" t="s">
        <v>16</v>
      </c>
      <c r="J4" s="14"/>
    </row>
    <row r="5" spans="1:15" ht="12.9" customHeight="1" x14ac:dyDescent="0.25">
      <c r="A5" s="1">
        <v>4</v>
      </c>
      <c r="B5" s="20" t="s">
        <v>17</v>
      </c>
      <c r="C5" s="15" t="str">
        <f>_xlfn.CONCAT(D5&amp;I$2,"_",$H$2&amp;"-4")</f>
        <v>48-UWSIF-Glut-4-0_2-4</v>
      </c>
      <c r="D5" s="4" t="s">
        <v>11</v>
      </c>
      <c r="E5" s="5"/>
      <c r="F5" s="17" t="s">
        <v>14</v>
      </c>
      <c r="G5" s="19"/>
      <c r="I5" s="31" t="s">
        <v>18</v>
      </c>
      <c r="J5" s="32"/>
    </row>
    <row r="6" spans="1:15" ht="12.9" customHeight="1" x14ac:dyDescent="0.25">
      <c r="A6" s="1">
        <v>5</v>
      </c>
      <c r="B6" s="20" t="s">
        <v>19</v>
      </c>
      <c r="C6" s="15" t="str">
        <f>_xlfn.CONCAT(D6&amp;$I$2,"_",$H$2&amp;"-5")</f>
        <v>48-UWSIF-Glut-4-0_2-5</v>
      </c>
      <c r="D6" s="4" t="s">
        <v>11</v>
      </c>
      <c r="E6" s="5"/>
      <c r="F6" s="17" t="s">
        <v>14</v>
      </c>
      <c r="G6" s="19"/>
      <c r="I6" s="44" t="s">
        <v>20</v>
      </c>
      <c r="J6" s="45"/>
    </row>
    <row r="7" spans="1:15" ht="12.9" customHeight="1" x14ac:dyDescent="0.25">
      <c r="A7" s="1">
        <v>6</v>
      </c>
      <c r="B7" s="20" t="s">
        <v>21</v>
      </c>
      <c r="C7" s="15" t="str">
        <f>_xlfn.CONCAT(D7&amp;$I$2,"_",$H$2&amp;"-6")</f>
        <v>48-UWSIF-Glut-4-0_2-6</v>
      </c>
      <c r="D7" s="4" t="s">
        <v>11</v>
      </c>
      <c r="E7" s="5"/>
      <c r="F7" s="17" t="s">
        <v>14</v>
      </c>
      <c r="G7" s="19"/>
      <c r="I7" s="29" t="s">
        <v>22</v>
      </c>
      <c r="J7" s="30"/>
    </row>
    <row r="8" spans="1:15" ht="12.9" customHeight="1" x14ac:dyDescent="0.25">
      <c r="A8" s="1">
        <v>7</v>
      </c>
      <c r="B8" s="20" t="s">
        <v>23</v>
      </c>
      <c r="C8" s="15" t="str">
        <f>_xlfn.CONCAT(D8&amp;$I$2,"-",$H$2&amp;"-7")</f>
        <v>48-UWSIF-Glut-4-0-2-7</v>
      </c>
      <c r="D8" s="4" t="s">
        <v>11</v>
      </c>
      <c r="E8" s="5"/>
      <c r="F8" s="17" t="s">
        <v>14</v>
      </c>
      <c r="G8" s="19"/>
      <c r="I8" s="33" t="s">
        <v>24</v>
      </c>
      <c r="J8" s="34"/>
    </row>
    <row r="9" spans="1:15" ht="12.9" customHeight="1" x14ac:dyDescent="0.25">
      <c r="A9" s="1">
        <v>8</v>
      </c>
      <c r="B9" s="20" t="s">
        <v>25</v>
      </c>
      <c r="C9" s="15" t="str">
        <f>_xlfn.CONCAT(D9&amp;I$2,"_",$H$2&amp;"-1")</f>
        <v>39-UWSIF-Glut-2-0_2-1</v>
      </c>
      <c r="D9" s="4" t="s">
        <v>26</v>
      </c>
      <c r="E9" s="5"/>
      <c r="F9" s="17" t="s">
        <v>27</v>
      </c>
      <c r="G9" s="19"/>
      <c r="I9" s="35" t="s">
        <v>28</v>
      </c>
      <c r="J9" s="24"/>
    </row>
    <row r="10" spans="1:15" ht="12.9" customHeight="1" x14ac:dyDescent="0.25">
      <c r="A10" s="1">
        <v>9</v>
      </c>
      <c r="B10" s="20" t="s">
        <v>29</v>
      </c>
      <c r="C10" s="15" t="str">
        <f>_xlfn.CONCAT(D10&amp;I$2,"_",$H$2&amp;"-2")</f>
        <v>39-UWSIF-Glut-2-0_2-2</v>
      </c>
      <c r="D10" s="4" t="s">
        <v>26</v>
      </c>
      <c r="E10" s="5"/>
      <c r="F10" s="17" t="s">
        <v>27</v>
      </c>
      <c r="G10" s="19"/>
      <c r="I10" s="25"/>
      <c r="J10" s="26"/>
    </row>
    <row r="11" spans="1:15" ht="12.9" customHeight="1" x14ac:dyDescent="0.25">
      <c r="A11" s="1">
        <v>10</v>
      </c>
      <c r="B11" s="20" t="s">
        <v>30</v>
      </c>
      <c r="C11" s="15" t="str">
        <f>_xlfn.CONCAT(D11&amp;I$2,"_",$H$2&amp;"-1")</f>
        <v>47-UWSIF-Alfalfa2-0_2-1</v>
      </c>
      <c r="D11" s="4" t="s">
        <v>31</v>
      </c>
      <c r="E11" s="5"/>
      <c r="F11" s="17" t="s">
        <v>129</v>
      </c>
      <c r="G11" s="19"/>
      <c r="I11" s="25"/>
      <c r="J11" s="26"/>
    </row>
    <row r="12" spans="1:15" ht="12.9" customHeight="1" x14ac:dyDescent="0.25">
      <c r="A12" s="1">
        <v>11</v>
      </c>
      <c r="B12" s="20" t="s">
        <v>33</v>
      </c>
      <c r="C12" s="15" t="str">
        <f>_xlfn.CONCAT(D12&amp;I$2,"_",$H$2&amp;"-2")</f>
        <v>47-UWSIF-Alfalfa2-0_2-2</v>
      </c>
      <c r="D12" s="4" t="s">
        <v>31</v>
      </c>
      <c r="E12" s="5"/>
      <c r="F12" s="17" t="s">
        <v>129</v>
      </c>
      <c r="G12" s="19"/>
      <c r="I12" s="25"/>
      <c r="J12" s="26"/>
    </row>
    <row r="13" spans="1:15" ht="12.75" customHeight="1" x14ac:dyDescent="0.25">
      <c r="A13" s="1">
        <v>12</v>
      </c>
      <c r="B13" s="20" t="s">
        <v>34</v>
      </c>
      <c r="C13" s="6" t="str">
        <f>_xlfn.CONCAT($I$2,"_", $H$2, "-"&amp;((ROW()-12+70)))</f>
        <v>0_2-71</v>
      </c>
      <c r="D13" s="22"/>
      <c r="E13" s="22"/>
      <c r="F13" s="17" t="s">
        <v>35</v>
      </c>
      <c r="G13" s="23"/>
      <c r="I13" s="25"/>
      <c r="J13" s="26"/>
    </row>
    <row r="14" spans="1:15" ht="12.9" customHeight="1" x14ac:dyDescent="0.25">
      <c r="A14" s="1">
        <v>13</v>
      </c>
      <c r="B14" s="20" t="s">
        <v>36</v>
      </c>
      <c r="C14" s="6" t="str">
        <f>_xlfn.CONCAT($I$2,"_", $H$2, "-"&amp;((ROW()-12+70)))</f>
        <v>0_2-72</v>
      </c>
      <c r="D14" s="22"/>
      <c r="E14" s="22"/>
      <c r="F14" s="17" t="s">
        <v>35</v>
      </c>
      <c r="G14" s="23"/>
      <c r="I14" s="25"/>
      <c r="J14" s="26"/>
      <c r="M14" s="3"/>
      <c r="N14" s="3"/>
      <c r="O14" s="3"/>
    </row>
    <row r="15" spans="1:15" ht="12.9" customHeight="1" x14ac:dyDescent="0.2">
      <c r="A15" s="1">
        <v>14</v>
      </c>
      <c r="B15" s="20" t="s">
        <v>37</v>
      </c>
      <c r="C15" s="6" t="str">
        <f>_xlfn.CONCAT($I$2,"_", $H$2, "-"&amp;((ROW()-12+70)))</f>
        <v>0_2-73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"-"&amp;((ROW()-12+70)))</f>
        <v>0_2-74</v>
      </c>
      <c r="D16" s="22"/>
      <c r="E16" s="22"/>
      <c r="F16" s="17" t="s">
        <v>35</v>
      </c>
      <c r="G16" s="23"/>
      <c r="I16" s="27"/>
      <c r="J16" s="28"/>
      <c r="L16" s="3"/>
      <c r="M16" s="3"/>
      <c r="N16" s="3"/>
    </row>
    <row r="17" spans="1:14" ht="12.9" customHeight="1" x14ac:dyDescent="0.25">
      <c r="A17" s="1">
        <v>16</v>
      </c>
      <c r="B17" s="20" t="s">
        <v>39</v>
      </c>
      <c r="C17" s="6" t="str">
        <f t="shared" si="0"/>
        <v>0_2-75</v>
      </c>
      <c r="D17" s="22"/>
      <c r="E17" s="22"/>
      <c r="F17" s="17" t="s">
        <v>35</v>
      </c>
      <c r="G17" s="23"/>
      <c r="L17" s="3"/>
      <c r="M17" s="3"/>
      <c r="N17" s="3"/>
    </row>
    <row r="18" spans="1:14" ht="12.9" customHeight="1" x14ac:dyDescent="0.25">
      <c r="A18" s="1">
        <v>17</v>
      </c>
      <c r="B18" s="20" t="s">
        <v>40</v>
      </c>
      <c r="C18" s="6" t="str">
        <f t="shared" si="0"/>
        <v>0_2-76</v>
      </c>
      <c r="D18" s="22"/>
      <c r="E18" s="22"/>
      <c r="F18" s="17" t="s">
        <v>35</v>
      </c>
      <c r="G18" s="23"/>
      <c r="L18" s="3"/>
      <c r="M18" s="3"/>
      <c r="N18" s="3"/>
    </row>
    <row r="19" spans="1:14" ht="12.9" customHeight="1" thickBot="1" x14ac:dyDescent="0.3">
      <c r="A19" s="1">
        <v>18</v>
      </c>
      <c r="B19" s="20" t="s">
        <v>41</v>
      </c>
      <c r="C19" s="6" t="str">
        <f t="shared" si="0"/>
        <v>0_2-77</v>
      </c>
      <c r="D19" s="22"/>
      <c r="E19" s="22"/>
      <c r="F19" s="17" t="s">
        <v>35</v>
      </c>
      <c r="G19" s="23"/>
      <c r="L19" s="3"/>
      <c r="M19" s="3"/>
      <c r="N19" s="3"/>
    </row>
    <row r="20" spans="1:14" ht="12.9" customHeight="1" thickBot="1" x14ac:dyDescent="0.3">
      <c r="A20" s="1">
        <v>19</v>
      </c>
      <c r="B20" s="20" t="s">
        <v>42</v>
      </c>
      <c r="C20" s="6" t="str">
        <f t="shared" si="0"/>
        <v>0_2-78</v>
      </c>
      <c r="D20" s="22"/>
      <c r="E20" s="22"/>
      <c r="F20" s="17" t="s">
        <v>35</v>
      </c>
      <c r="G20" s="23"/>
      <c r="I20" s="37" t="s">
        <v>43</v>
      </c>
      <c r="J20" s="36" t="s">
        <v>5</v>
      </c>
      <c r="L20" s="3"/>
      <c r="M20" s="3"/>
      <c r="N20" s="3"/>
    </row>
    <row r="21" spans="1:14" ht="12.9" customHeight="1" x14ac:dyDescent="0.25">
      <c r="A21" s="1">
        <v>20</v>
      </c>
      <c r="B21" s="20" t="s">
        <v>44</v>
      </c>
      <c r="C21" s="6" t="str">
        <f t="shared" si="0"/>
        <v>0_2-79</v>
      </c>
      <c r="D21" s="22"/>
      <c r="E21" s="22"/>
      <c r="F21" s="17" t="s">
        <v>35</v>
      </c>
      <c r="G21" s="23"/>
      <c r="I21" s="38" t="s">
        <v>45</v>
      </c>
      <c r="J21" s="41" t="s">
        <v>12</v>
      </c>
      <c r="L21" s="3"/>
      <c r="M21" s="3"/>
      <c r="N21" s="3"/>
    </row>
    <row r="22" spans="1:14" ht="12.9" customHeight="1" x14ac:dyDescent="0.25">
      <c r="A22" s="1">
        <v>21</v>
      </c>
      <c r="B22" s="20" t="s">
        <v>46</v>
      </c>
      <c r="C22" s="6" t="str">
        <f t="shared" si="0"/>
        <v>0_2-80</v>
      </c>
      <c r="D22" s="22"/>
      <c r="E22" s="22"/>
      <c r="F22" s="17" t="s">
        <v>35</v>
      </c>
      <c r="G22" s="23"/>
      <c r="I22" s="38" t="s">
        <v>47</v>
      </c>
      <c r="J22" s="42" t="s">
        <v>27</v>
      </c>
      <c r="M22" s="3"/>
      <c r="N22" s="3"/>
    </row>
    <row r="23" spans="1:14" ht="12.75" customHeight="1" x14ac:dyDescent="0.25">
      <c r="A23" s="1">
        <v>22</v>
      </c>
      <c r="B23" s="20" t="s">
        <v>48</v>
      </c>
      <c r="C23" s="6" t="str">
        <f t="shared" si="0"/>
        <v>0_2-81</v>
      </c>
      <c r="D23" s="22"/>
      <c r="E23" s="22"/>
      <c r="F23" s="17" t="s">
        <v>35</v>
      </c>
      <c r="G23" s="23"/>
      <c r="I23" s="38" t="s">
        <v>31</v>
      </c>
      <c r="J23" s="42" t="s">
        <v>49</v>
      </c>
      <c r="M23" s="3"/>
      <c r="N23" s="3"/>
    </row>
    <row r="24" spans="1:14" ht="12.75" customHeight="1" x14ac:dyDescent="0.25">
      <c r="A24" s="1">
        <v>23</v>
      </c>
      <c r="B24" s="20" t="s">
        <v>50</v>
      </c>
      <c r="C24" s="6" t="str">
        <f t="shared" si="0"/>
        <v>0_2-82</v>
      </c>
      <c r="D24" s="22"/>
      <c r="E24" s="22"/>
      <c r="F24" s="17" t="s">
        <v>35</v>
      </c>
      <c r="G24" s="23"/>
      <c r="I24" s="38" t="s">
        <v>51</v>
      </c>
      <c r="J24" s="42" t="s">
        <v>14</v>
      </c>
      <c r="M24" s="3"/>
      <c r="N24" s="3"/>
    </row>
    <row r="25" spans="1:14" ht="12.75" customHeight="1" x14ac:dyDescent="0.25">
      <c r="A25" s="1">
        <v>24</v>
      </c>
      <c r="B25" s="20" t="s">
        <v>52</v>
      </c>
      <c r="C25" s="6" t="str">
        <f t="shared" si="0"/>
        <v>0_2-83</v>
      </c>
      <c r="D25" s="22"/>
      <c r="E25" s="22"/>
      <c r="F25" s="17" t="s">
        <v>35</v>
      </c>
      <c r="G25" s="23"/>
      <c r="I25" s="38" t="s">
        <v>53</v>
      </c>
      <c r="J25" s="42" t="s">
        <v>129</v>
      </c>
    </row>
    <row r="26" spans="1:14" ht="12.75" customHeight="1" thickBot="1" x14ac:dyDescent="0.3">
      <c r="A26" s="1">
        <v>25</v>
      </c>
      <c r="B26" s="20" t="s">
        <v>54</v>
      </c>
      <c r="C26" s="6" t="str">
        <f t="shared" si="0"/>
        <v>0_2-84</v>
      </c>
      <c r="D26" s="22"/>
      <c r="E26" s="22"/>
      <c r="F26" s="17" t="s">
        <v>35</v>
      </c>
      <c r="G26" s="23"/>
      <c r="I26" s="39" t="s">
        <v>55</v>
      </c>
      <c r="J26" s="43" t="s">
        <v>35</v>
      </c>
    </row>
    <row r="27" spans="1:14" ht="12.75" customHeight="1" x14ac:dyDescent="0.25">
      <c r="A27" s="1">
        <v>26</v>
      </c>
      <c r="B27" s="20" t="s">
        <v>56</v>
      </c>
      <c r="C27" s="6" t="str">
        <f t="shared" si="0"/>
        <v>0_2-85</v>
      </c>
      <c r="D27" s="22"/>
      <c r="E27" s="22"/>
      <c r="F27" s="17" t="s">
        <v>35</v>
      </c>
      <c r="G27" s="23"/>
      <c r="I27" s="39" t="s">
        <v>57</v>
      </c>
    </row>
    <row r="28" spans="1:14" ht="12.75" customHeight="1" x14ac:dyDescent="0.25">
      <c r="A28" s="1">
        <v>27</v>
      </c>
      <c r="B28" s="20" t="s">
        <v>58</v>
      </c>
      <c r="C28" s="6" t="str">
        <f t="shared" si="0"/>
        <v>0_2-86</v>
      </c>
      <c r="D28" s="22"/>
      <c r="E28" s="22"/>
      <c r="F28" s="17" t="s">
        <v>35</v>
      </c>
      <c r="G28" s="23"/>
      <c r="I28" s="39" t="s">
        <v>59</v>
      </c>
    </row>
    <row r="29" spans="1:14" ht="12.75" customHeight="1" x14ac:dyDescent="0.25">
      <c r="A29" s="1">
        <v>28</v>
      </c>
      <c r="B29" s="20" t="s">
        <v>60</v>
      </c>
      <c r="C29" s="6" t="str">
        <f t="shared" si="0"/>
        <v>0_2-87</v>
      </c>
      <c r="D29" s="22"/>
      <c r="E29" s="22"/>
      <c r="F29" s="17" t="s">
        <v>35</v>
      </c>
      <c r="G29" s="23"/>
      <c r="I29" s="38" t="s">
        <v>26</v>
      </c>
    </row>
    <row r="30" spans="1:14" ht="12.75" customHeight="1" thickBot="1" x14ac:dyDescent="0.3">
      <c r="A30" s="1">
        <v>29</v>
      </c>
      <c r="B30" s="20" t="s">
        <v>61</v>
      </c>
      <c r="C30" s="6" t="str">
        <f t="shared" si="0"/>
        <v>0_2-88</v>
      </c>
      <c r="D30" s="22"/>
      <c r="E30" s="22"/>
      <c r="F30" s="17" t="s">
        <v>35</v>
      </c>
      <c r="G30" s="23"/>
      <c r="I30" s="40" t="s">
        <v>11</v>
      </c>
    </row>
    <row r="31" spans="1:14" ht="12.75" customHeight="1" x14ac:dyDescent="0.25">
      <c r="A31" s="1">
        <v>30</v>
      </c>
      <c r="B31" s="20" t="s">
        <v>62</v>
      </c>
      <c r="C31" s="6" t="str">
        <f t="shared" si="0"/>
        <v>0_2-89</v>
      </c>
      <c r="D31" s="22"/>
      <c r="E31" s="22"/>
      <c r="F31" s="17" t="s">
        <v>35</v>
      </c>
      <c r="G31" s="23"/>
    </row>
    <row r="32" spans="1:14" ht="12.75" customHeight="1" thickBot="1" x14ac:dyDescent="0.3">
      <c r="A32" s="1">
        <v>31</v>
      </c>
      <c r="B32" s="20" t="s">
        <v>63</v>
      </c>
      <c r="C32" s="6" t="str">
        <f t="shared" si="0"/>
        <v>0_2-90</v>
      </c>
      <c r="D32" s="22"/>
      <c r="E32" s="22"/>
      <c r="F32" s="17" t="s">
        <v>35</v>
      </c>
      <c r="G32" s="23"/>
    </row>
    <row r="33" spans="1:10" ht="12.75" customHeight="1" x14ac:dyDescent="0.25">
      <c r="A33" s="1">
        <v>32</v>
      </c>
      <c r="B33" s="20" t="s">
        <v>64</v>
      </c>
      <c r="C33" s="6" t="str">
        <f t="shared" si="0"/>
        <v>0_2-91</v>
      </c>
      <c r="D33" s="22"/>
      <c r="E33" s="22"/>
      <c r="F33" s="17" t="s">
        <v>35</v>
      </c>
      <c r="G33" s="23"/>
      <c r="I33" s="56" t="s">
        <v>130</v>
      </c>
      <c r="J33" s="57"/>
    </row>
    <row r="34" spans="1:10" ht="12.75" customHeight="1" x14ac:dyDescent="0.25">
      <c r="A34" s="1">
        <v>33</v>
      </c>
      <c r="B34" s="20" t="s">
        <v>65</v>
      </c>
      <c r="C34" s="6" t="str">
        <f t="shared" si="0"/>
        <v>0_2-92</v>
      </c>
      <c r="D34" s="22"/>
      <c r="E34" s="22"/>
      <c r="F34" s="17" t="s">
        <v>35</v>
      </c>
      <c r="G34" s="23"/>
      <c r="I34" s="58"/>
      <c r="J34" s="59"/>
    </row>
    <row r="35" spans="1:10" ht="12.75" customHeight="1" x14ac:dyDescent="0.2">
      <c r="A35" s="1">
        <v>34</v>
      </c>
      <c r="B35" s="20" t="s">
        <v>66</v>
      </c>
      <c r="C35" s="6" t="str">
        <f>_xlfn.CONCAT($I$2,"_", $H$2, "-"&amp;((ROW()-12+70))&amp;"r")</f>
        <v>0_2-93r</v>
      </c>
      <c r="D35" s="55" t="s">
        <v>131</v>
      </c>
      <c r="E35" s="22"/>
      <c r="F35" s="17" t="s">
        <v>35</v>
      </c>
      <c r="G35" s="23"/>
      <c r="I35" s="58"/>
      <c r="J35" s="59"/>
    </row>
    <row r="36" spans="1:10" ht="12.75" customHeight="1" x14ac:dyDescent="0.25">
      <c r="A36" s="1">
        <v>35</v>
      </c>
      <c r="B36" s="20" t="s">
        <v>67</v>
      </c>
      <c r="C36" s="15" t="str">
        <f>_xlfn.CONCAT(D36&amp;I$2,"_",$H$2&amp;"-8")</f>
        <v>48-UWSIF-Glut-4-0_2-8</v>
      </c>
      <c r="D36" s="4" t="s">
        <v>11</v>
      </c>
      <c r="E36" s="5"/>
      <c r="F36" s="17" t="s">
        <v>27</v>
      </c>
      <c r="G36" s="19"/>
      <c r="I36" s="58"/>
      <c r="J36" s="59"/>
    </row>
    <row r="37" spans="1:10" ht="12.9" customHeight="1" x14ac:dyDescent="0.25">
      <c r="A37" s="1">
        <v>36</v>
      </c>
      <c r="B37" s="20" t="s">
        <v>68</v>
      </c>
      <c r="C37" s="15" t="str">
        <f>_xlfn.CONCAT(D37&amp;I$2,"_",$H$2&amp;"-9")</f>
        <v>48-UWSIF-Glut-4-0_2-9</v>
      </c>
      <c r="D37" s="4" t="s">
        <v>11</v>
      </c>
      <c r="E37" s="5"/>
      <c r="F37" s="17" t="s">
        <v>27</v>
      </c>
      <c r="G37" s="19"/>
      <c r="I37" s="58"/>
      <c r="J37" s="59"/>
    </row>
    <row r="38" spans="1:10" ht="12.9" customHeight="1" x14ac:dyDescent="0.25">
      <c r="A38" s="1">
        <v>37</v>
      </c>
      <c r="B38" s="20" t="s">
        <v>69</v>
      </c>
      <c r="C38" s="15" t="str">
        <f>_xlfn.CONCAT(D38&amp;I$2,"_",$H$2&amp;"-3")</f>
        <v>39-UWSIF-Glut-2-0_2-3</v>
      </c>
      <c r="D38" s="4" t="s">
        <v>26</v>
      </c>
      <c r="E38" s="5"/>
      <c r="F38" s="17" t="s">
        <v>27</v>
      </c>
      <c r="G38" s="19"/>
      <c r="I38" s="58"/>
      <c r="J38" s="59"/>
    </row>
    <row r="39" spans="1:10" ht="12.9" customHeight="1" x14ac:dyDescent="0.25">
      <c r="A39" s="1">
        <v>38</v>
      </c>
      <c r="B39" s="20" t="s">
        <v>70</v>
      </c>
      <c r="C39" s="15" t="str">
        <f>_xlfn.CONCAT(D39&amp;I$2,"_",$H$2&amp;"-4")</f>
        <v>39-UWSIF-Glut-2-0_2-4</v>
      </c>
      <c r="D39" s="4" t="s">
        <v>26</v>
      </c>
      <c r="E39" s="5"/>
      <c r="F39" s="17" t="s">
        <v>27</v>
      </c>
      <c r="G39" s="19"/>
      <c r="I39" s="58"/>
      <c r="J39" s="59"/>
    </row>
    <row r="40" spans="1:10" ht="12.9" customHeight="1" x14ac:dyDescent="0.25">
      <c r="A40" s="1">
        <v>39</v>
      </c>
      <c r="B40" s="20" t="s">
        <v>71</v>
      </c>
      <c r="C40" s="15" t="str">
        <f>_xlfn.CONCAT(D40&amp;I$2,"_",$H$2&amp;"-3")</f>
        <v>47-UWSIF-Alfalfa2-0_2-3</v>
      </c>
      <c r="D40" s="4" t="s">
        <v>31</v>
      </c>
      <c r="E40" s="5"/>
      <c r="F40" s="17" t="s">
        <v>129</v>
      </c>
      <c r="G40" s="19"/>
      <c r="I40" s="58"/>
      <c r="J40" s="59"/>
    </row>
    <row r="41" spans="1:10" ht="12.9" customHeight="1" x14ac:dyDescent="0.25">
      <c r="A41" s="1">
        <v>40</v>
      </c>
      <c r="B41" s="20" t="s">
        <v>72</v>
      </c>
      <c r="C41" s="15" t="str">
        <f>_xlfn.CONCAT(D41&amp;I$2,"_",$H$2&amp;"-4")</f>
        <v>47-UWSIF-Alfalfa2-0_2-4</v>
      </c>
      <c r="D41" s="4" t="s">
        <v>31</v>
      </c>
      <c r="E41" s="5"/>
      <c r="F41" s="17" t="s">
        <v>129</v>
      </c>
      <c r="G41" s="19"/>
      <c r="I41" s="58"/>
      <c r="J41" s="59"/>
    </row>
    <row r="42" spans="1:10" ht="12.9" customHeight="1" x14ac:dyDescent="0.25">
      <c r="A42" s="1">
        <v>41</v>
      </c>
      <c r="B42" s="20" t="s">
        <v>73</v>
      </c>
      <c r="C42" s="6" t="str">
        <f>_xlfn.CONCAT($I$2,"_", $H$2, "-"&amp;((ROW()-18+70)))</f>
        <v>0_2-94</v>
      </c>
      <c r="D42" s="22"/>
      <c r="E42" s="22"/>
      <c r="F42" s="17" t="s">
        <v>35</v>
      </c>
      <c r="G42" s="23"/>
      <c r="I42" s="58"/>
      <c r="J42" s="59"/>
    </row>
    <row r="43" spans="1:10" ht="12.9" customHeight="1" thickBot="1" x14ac:dyDescent="0.3">
      <c r="A43" s="1">
        <v>42</v>
      </c>
      <c r="B43" s="20" t="s">
        <v>74</v>
      </c>
      <c r="C43" s="6" t="str">
        <f t="shared" ref="C43:C60" si="1">_xlfn.CONCAT($I$2,"_", $H$2, "-"&amp;((ROW()-18+70)))</f>
        <v>0_2-95</v>
      </c>
      <c r="D43" s="22"/>
      <c r="E43" s="22"/>
      <c r="F43" s="17" t="s">
        <v>35</v>
      </c>
      <c r="G43" s="23"/>
      <c r="I43" s="53"/>
      <c r="J43" s="54"/>
    </row>
    <row r="44" spans="1:10" ht="12.9" customHeight="1" x14ac:dyDescent="0.25">
      <c r="A44" s="1">
        <v>43</v>
      </c>
      <c r="B44" s="20" t="s">
        <v>75</v>
      </c>
      <c r="C44" s="6" t="str">
        <f t="shared" si="1"/>
        <v>0_2-96</v>
      </c>
      <c r="D44" s="22"/>
      <c r="E44" s="22"/>
      <c r="F44" s="17" t="s">
        <v>35</v>
      </c>
      <c r="G44" s="23"/>
    </row>
    <row r="45" spans="1:10" ht="12.9" customHeight="1" x14ac:dyDescent="0.25">
      <c r="A45" s="1">
        <v>44</v>
      </c>
      <c r="B45" s="20" t="s">
        <v>76</v>
      </c>
      <c r="C45" s="6" t="str">
        <f t="shared" si="1"/>
        <v>0_2-97</v>
      </c>
      <c r="D45" s="22"/>
      <c r="E45" s="22"/>
      <c r="F45" s="17" t="s">
        <v>35</v>
      </c>
      <c r="G45" s="23"/>
    </row>
    <row r="46" spans="1:10" ht="12.9" customHeight="1" x14ac:dyDescent="0.25">
      <c r="A46" s="1">
        <v>45</v>
      </c>
      <c r="B46" s="20" t="s">
        <v>77</v>
      </c>
      <c r="C46" s="6" t="str">
        <f t="shared" si="1"/>
        <v>0_2-98</v>
      </c>
      <c r="D46" s="22"/>
      <c r="E46" s="22"/>
      <c r="F46" s="17" t="s">
        <v>35</v>
      </c>
      <c r="G46" s="23"/>
    </row>
    <row r="47" spans="1:10" ht="12.9" customHeight="1" x14ac:dyDescent="0.25">
      <c r="A47" s="1">
        <v>46</v>
      </c>
      <c r="B47" s="20" t="s">
        <v>78</v>
      </c>
      <c r="C47" s="6" t="str">
        <f t="shared" si="1"/>
        <v>0_2-99</v>
      </c>
      <c r="D47" s="22"/>
      <c r="E47" s="22"/>
      <c r="F47" s="17" t="s">
        <v>35</v>
      </c>
      <c r="G47" s="23"/>
    </row>
    <row r="48" spans="1:10" ht="12.9" customHeight="1" x14ac:dyDescent="0.25">
      <c r="A48" s="1">
        <v>47</v>
      </c>
      <c r="B48" s="20" t="s">
        <v>79</v>
      </c>
      <c r="C48" s="6" t="str">
        <f t="shared" si="1"/>
        <v>0_2-100</v>
      </c>
      <c r="D48" s="22"/>
      <c r="E48" s="22"/>
      <c r="F48" s="17" t="s">
        <v>35</v>
      </c>
      <c r="G48" s="23"/>
    </row>
    <row r="49" spans="1:7" ht="12.9" customHeight="1" x14ac:dyDescent="0.25">
      <c r="A49" s="1">
        <v>48</v>
      </c>
      <c r="B49" s="20" t="s">
        <v>80</v>
      </c>
      <c r="C49" s="6" t="str">
        <f t="shared" si="1"/>
        <v>0_2-101</v>
      </c>
      <c r="D49" s="22"/>
      <c r="E49" s="22"/>
      <c r="F49" s="17" t="s">
        <v>35</v>
      </c>
      <c r="G49" s="23"/>
    </row>
    <row r="50" spans="1:7" ht="12.9" customHeight="1" x14ac:dyDescent="0.25">
      <c r="A50" s="1">
        <v>49</v>
      </c>
      <c r="B50" s="20" t="s">
        <v>81</v>
      </c>
      <c r="C50" s="6" t="str">
        <f t="shared" si="1"/>
        <v>0_2-102</v>
      </c>
      <c r="D50" s="22"/>
      <c r="E50" s="22"/>
      <c r="F50" s="17" t="s">
        <v>35</v>
      </c>
      <c r="G50" s="23"/>
    </row>
    <row r="51" spans="1:7" ht="12.9" customHeight="1" x14ac:dyDescent="0.25">
      <c r="A51" s="1">
        <v>50</v>
      </c>
      <c r="B51" s="20" t="s">
        <v>82</v>
      </c>
      <c r="C51" s="6" t="str">
        <f t="shared" si="1"/>
        <v>0_2-103</v>
      </c>
      <c r="D51" s="22"/>
      <c r="E51" s="22"/>
      <c r="F51" s="17" t="s">
        <v>35</v>
      </c>
      <c r="G51" s="23"/>
    </row>
    <row r="52" spans="1:7" ht="12.9" customHeight="1" x14ac:dyDescent="0.25">
      <c r="A52" s="1">
        <v>51</v>
      </c>
      <c r="B52" s="20" t="s">
        <v>83</v>
      </c>
      <c r="C52" s="6" t="str">
        <f t="shared" si="1"/>
        <v>0_2-104</v>
      </c>
      <c r="D52" s="22"/>
      <c r="E52" s="22"/>
      <c r="F52" s="17" t="s">
        <v>35</v>
      </c>
      <c r="G52" s="23"/>
    </row>
    <row r="53" spans="1:7" ht="12.9" customHeight="1" x14ac:dyDescent="0.25">
      <c r="A53" s="1">
        <v>52</v>
      </c>
      <c r="B53" s="20" t="s">
        <v>84</v>
      </c>
      <c r="C53" s="6" t="str">
        <f t="shared" si="1"/>
        <v>0_2-105</v>
      </c>
      <c r="D53" s="22"/>
      <c r="E53" s="22"/>
      <c r="F53" s="17" t="s">
        <v>35</v>
      </c>
      <c r="G53" s="23"/>
    </row>
    <row r="54" spans="1:7" ht="12.9" customHeight="1" x14ac:dyDescent="0.25">
      <c r="A54" s="1">
        <v>53</v>
      </c>
      <c r="B54" s="20" t="s">
        <v>85</v>
      </c>
      <c r="C54" s="6" t="str">
        <f t="shared" si="1"/>
        <v>0_2-106</v>
      </c>
      <c r="D54" s="22"/>
      <c r="E54" s="22"/>
      <c r="F54" s="17" t="s">
        <v>35</v>
      </c>
      <c r="G54" s="23"/>
    </row>
    <row r="55" spans="1:7" ht="12.9" customHeight="1" x14ac:dyDescent="0.25">
      <c r="A55" s="1">
        <v>54</v>
      </c>
      <c r="B55" s="20" t="s">
        <v>86</v>
      </c>
      <c r="C55" s="6" t="str">
        <f t="shared" si="1"/>
        <v>0_2-107</v>
      </c>
      <c r="D55" s="22"/>
      <c r="E55" s="22"/>
      <c r="F55" s="17" t="s">
        <v>35</v>
      </c>
      <c r="G55" s="23"/>
    </row>
    <row r="56" spans="1:7" ht="12.9" customHeight="1" x14ac:dyDescent="0.25">
      <c r="A56" s="1">
        <v>55</v>
      </c>
      <c r="B56" s="20" t="s">
        <v>87</v>
      </c>
      <c r="C56" s="6" t="str">
        <f t="shared" si="1"/>
        <v>0_2-108</v>
      </c>
      <c r="D56" s="22"/>
      <c r="E56" s="22"/>
      <c r="F56" s="17" t="s">
        <v>35</v>
      </c>
      <c r="G56" s="23"/>
    </row>
    <row r="57" spans="1:7" ht="12.9" customHeight="1" x14ac:dyDescent="0.25">
      <c r="A57" s="1">
        <v>56</v>
      </c>
      <c r="B57" s="20" t="s">
        <v>88</v>
      </c>
      <c r="C57" s="6" t="str">
        <f t="shared" si="1"/>
        <v>0_2-109</v>
      </c>
      <c r="D57" s="22"/>
      <c r="E57" s="22"/>
      <c r="F57" s="17" t="s">
        <v>35</v>
      </c>
      <c r="G57" s="23"/>
    </row>
    <row r="58" spans="1:7" ht="12.9" customHeight="1" x14ac:dyDescent="0.25">
      <c r="A58" s="1">
        <v>57</v>
      </c>
      <c r="B58" s="20" t="s">
        <v>89</v>
      </c>
      <c r="C58" s="6" t="str">
        <f t="shared" si="1"/>
        <v>0_2-110</v>
      </c>
      <c r="D58" s="22"/>
      <c r="E58" s="22"/>
      <c r="F58" s="17" t="s">
        <v>35</v>
      </c>
      <c r="G58" s="23"/>
    </row>
    <row r="59" spans="1:7" ht="12.9" customHeight="1" x14ac:dyDescent="0.25">
      <c r="A59" s="1">
        <v>58</v>
      </c>
      <c r="B59" s="20" t="s">
        <v>90</v>
      </c>
      <c r="C59" s="6" t="str">
        <f t="shared" si="1"/>
        <v>0_2-111</v>
      </c>
      <c r="D59" s="22"/>
      <c r="E59" s="22"/>
      <c r="F59" s="17" t="s">
        <v>35</v>
      </c>
      <c r="G59" s="23"/>
    </row>
    <row r="60" spans="1:7" ht="12.9" customHeight="1" x14ac:dyDescent="0.25">
      <c r="A60" s="1">
        <v>59</v>
      </c>
      <c r="B60" s="20" t="s">
        <v>91</v>
      </c>
      <c r="C60" s="6" t="str">
        <f t="shared" si="1"/>
        <v>0_2-112</v>
      </c>
      <c r="D60" s="22"/>
      <c r="E60" s="22"/>
      <c r="F60" s="17" t="s">
        <v>35</v>
      </c>
      <c r="G60" s="23"/>
    </row>
    <row r="61" spans="1:7" ht="12.9" customHeight="1" x14ac:dyDescent="0.2">
      <c r="A61" s="1">
        <v>60</v>
      </c>
      <c r="B61" s="20" t="s">
        <v>92</v>
      </c>
      <c r="C61" s="6" t="str">
        <f>_xlfn.CONCAT($I$2,"_", $H$2, "-"&amp;((ROW()-18+70)))</f>
        <v>0_2-113</v>
      </c>
      <c r="D61" s="55" t="s">
        <v>131</v>
      </c>
      <c r="E61" s="22"/>
      <c r="F61" s="17" t="s">
        <v>35</v>
      </c>
      <c r="G61" s="23"/>
    </row>
    <row r="62" spans="1:7" ht="12.9" customHeight="1" x14ac:dyDescent="0.25">
      <c r="A62" s="1">
        <v>61</v>
      </c>
      <c r="B62" s="20" t="s">
        <v>93</v>
      </c>
      <c r="C62" s="6" t="str">
        <f t="shared" ref="C62:C64" si="2">_xlfn.CONCAT($I$2,"_", $H$2, "-"&amp;((ROW()-18+70)))</f>
        <v>0_2-114</v>
      </c>
      <c r="D62" s="22"/>
      <c r="E62" s="22"/>
      <c r="F62" s="17" t="s">
        <v>35</v>
      </c>
      <c r="G62" s="23"/>
    </row>
    <row r="63" spans="1:7" ht="12.9" customHeight="1" x14ac:dyDescent="0.25">
      <c r="A63" s="1">
        <v>62</v>
      </c>
      <c r="B63" s="20" t="s">
        <v>94</v>
      </c>
      <c r="C63" s="6" t="str">
        <f t="shared" si="2"/>
        <v>0_2-115</v>
      </c>
      <c r="D63" s="22"/>
      <c r="E63" s="22"/>
      <c r="F63" s="17" t="s">
        <v>35</v>
      </c>
      <c r="G63" s="23"/>
    </row>
    <row r="64" spans="1:7" ht="12.9" customHeight="1" x14ac:dyDescent="0.25">
      <c r="A64" s="1">
        <v>63</v>
      </c>
      <c r="B64" s="20" t="s">
        <v>95</v>
      </c>
      <c r="C64" s="6" t="str">
        <f t="shared" si="2"/>
        <v>0_2-116</v>
      </c>
      <c r="D64" s="22"/>
      <c r="E64" s="22"/>
      <c r="F64" s="17" t="s">
        <v>35</v>
      </c>
      <c r="G64" s="23"/>
    </row>
    <row r="65" spans="1:9" ht="12.9" customHeight="1" x14ac:dyDescent="0.25">
      <c r="A65" s="1">
        <v>64</v>
      </c>
      <c r="B65" s="20" t="s">
        <v>96</v>
      </c>
      <c r="C65" s="15" t="str">
        <f>_xlfn.CONCAT(D65&amp;I$2,"_",$H$2&amp;"-9")</f>
        <v>48-UWSIF-Glut-4-0_2-9</v>
      </c>
      <c r="D65" s="4" t="s">
        <v>11</v>
      </c>
      <c r="E65" s="5"/>
      <c r="F65" s="17" t="s">
        <v>27</v>
      </c>
      <c r="G65" s="19"/>
    </row>
    <row r="66" spans="1:9" ht="12.9" customHeight="1" x14ac:dyDescent="0.25">
      <c r="A66" s="1">
        <v>65</v>
      </c>
      <c r="B66" s="20" t="s">
        <v>97</v>
      </c>
      <c r="C66" s="15" t="str">
        <f>_xlfn.CONCAT(D66&amp;I$2,"_",$H$2&amp;"-10")</f>
        <v>48-UWSIF-Glut-4-0_2-10</v>
      </c>
      <c r="D66" s="4" t="s">
        <v>11</v>
      </c>
      <c r="E66" s="5"/>
      <c r="F66" s="17" t="s">
        <v>27</v>
      </c>
      <c r="G66" s="19"/>
    </row>
    <row r="67" spans="1:9" ht="12.9" customHeight="1" x14ac:dyDescent="0.25">
      <c r="A67" s="1">
        <v>66</v>
      </c>
      <c r="B67" s="20" t="s">
        <v>98</v>
      </c>
      <c r="C67" s="15" t="str">
        <f>_xlfn.CONCAT(D67&amp;I$2,"_",$H$2&amp;"-5")</f>
        <v>39-UWSIF-Glut-2-0_2-5</v>
      </c>
      <c r="D67" s="4" t="s">
        <v>26</v>
      </c>
      <c r="E67" s="5"/>
      <c r="F67" s="17" t="s">
        <v>27</v>
      </c>
      <c r="G67" s="19"/>
    </row>
    <row r="68" spans="1:9" ht="12.9" customHeight="1" x14ac:dyDescent="0.25">
      <c r="A68" s="1">
        <v>67</v>
      </c>
      <c r="B68" s="20" t="s">
        <v>99</v>
      </c>
      <c r="C68" s="15" t="str">
        <f>_xlfn.CONCAT(D68&amp;I$2,"_",$H$2&amp;"-6")</f>
        <v>39-UWSIF-Glut-2-0_2-6</v>
      </c>
      <c r="D68" s="4" t="s">
        <v>26</v>
      </c>
      <c r="E68" s="5"/>
      <c r="F68" s="17" t="s">
        <v>27</v>
      </c>
      <c r="G68" s="19"/>
    </row>
    <row r="69" spans="1:9" ht="12.9" customHeight="1" x14ac:dyDescent="0.25">
      <c r="A69" s="1">
        <v>68</v>
      </c>
      <c r="B69" s="20" t="s">
        <v>100</v>
      </c>
      <c r="C69" s="15" t="str">
        <f>_xlfn.CONCAT(D69&amp;I$2,"_",$H$2&amp;"-5")</f>
        <v>47-UWSIF-Alfalfa2-0_2-5</v>
      </c>
      <c r="D69" s="4" t="s">
        <v>31</v>
      </c>
      <c r="E69" s="5"/>
      <c r="F69" s="17" t="s">
        <v>129</v>
      </c>
      <c r="G69" s="19"/>
    </row>
    <row r="70" spans="1:9" ht="12.9" customHeight="1" x14ac:dyDescent="0.25">
      <c r="A70" s="1">
        <v>69</v>
      </c>
      <c r="B70" s="20" t="s">
        <v>101</v>
      </c>
      <c r="C70" s="15" t="str">
        <f>_xlfn.CONCAT(D70&amp;I$2,"_",$H$2&amp;"-6")</f>
        <v>47-UWSIF-Alfalfa2-0_2-6</v>
      </c>
      <c r="D70" s="4" t="s">
        <v>31</v>
      </c>
      <c r="E70" s="5"/>
      <c r="F70" s="17" t="s">
        <v>129</v>
      </c>
      <c r="G70" s="19"/>
    </row>
    <row r="71" spans="1:9" ht="12.9" customHeight="1" x14ac:dyDescent="0.25">
      <c r="A71" s="1">
        <v>70</v>
      </c>
      <c r="B71" s="20" t="s">
        <v>102</v>
      </c>
      <c r="C71" s="6" t="str">
        <f>_xlfn.CONCAT($I$2,"_", $H$2, "-"&amp;((ROW()-24+70)))</f>
        <v>0_2-117</v>
      </c>
      <c r="D71" s="22"/>
      <c r="E71" s="22"/>
      <c r="F71" s="17" t="s">
        <v>35</v>
      </c>
      <c r="G71" s="23"/>
    </row>
    <row r="72" spans="1:9" ht="12.9" customHeight="1" x14ac:dyDescent="0.25">
      <c r="A72" s="1">
        <v>71</v>
      </c>
      <c r="B72" s="20" t="s">
        <v>103</v>
      </c>
      <c r="C72" s="6" t="str">
        <f t="shared" ref="C72:C93" si="3">_xlfn.CONCAT($I$2,"_", $H$2, "-"&amp;((ROW()-24+70)))</f>
        <v>0_2-118</v>
      </c>
      <c r="D72" s="22"/>
      <c r="E72" s="22"/>
      <c r="F72" s="17" t="s">
        <v>35</v>
      </c>
      <c r="G72" s="23"/>
    </row>
    <row r="73" spans="1:9" ht="12.9" customHeight="1" x14ac:dyDescent="0.25">
      <c r="A73" s="1">
        <v>72</v>
      </c>
      <c r="B73" s="20" t="s">
        <v>104</v>
      </c>
      <c r="C73" s="6" t="str">
        <f t="shared" si="3"/>
        <v>0_2-119</v>
      </c>
      <c r="D73" s="22"/>
      <c r="E73" s="22"/>
      <c r="F73" s="17" t="s">
        <v>35</v>
      </c>
      <c r="G73" s="23"/>
    </row>
    <row r="74" spans="1:9" ht="12.9" customHeight="1" x14ac:dyDescent="0.25">
      <c r="A74" s="1">
        <v>73</v>
      </c>
      <c r="B74" s="20" t="s">
        <v>105</v>
      </c>
      <c r="C74" s="6" t="str">
        <f t="shared" si="3"/>
        <v>0_2-120</v>
      </c>
      <c r="D74" s="22"/>
      <c r="E74" s="22"/>
      <c r="F74" s="17" t="s">
        <v>35</v>
      </c>
      <c r="G74" s="23"/>
    </row>
    <row r="75" spans="1:9" ht="12.9" customHeight="1" x14ac:dyDescent="0.25">
      <c r="A75" s="1">
        <v>74</v>
      </c>
      <c r="B75" s="20" t="s">
        <v>106</v>
      </c>
      <c r="C75" s="6" t="str">
        <f t="shared" si="3"/>
        <v>0_2-121</v>
      </c>
      <c r="D75" s="22"/>
      <c r="E75" s="22"/>
      <c r="F75" s="17" t="s">
        <v>35</v>
      </c>
      <c r="G75" s="23"/>
    </row>
    <row r="76" spans="1:9" ht="12.9" customHeight="1" x14ac:dyDescent="0.25">
      <c r="A76" s="1">
        <v>75</v>
      </c>
      <c r="B76" s="20" t="s">
        <v>107</v>
      </c>
      <c r="C76" s="6" t="str">
        <f t="shared" si="3"/>
        <v>0_2-122</v>
      </c>
      <c r="D76" s="22"/>
      <c r="E76" s="22"/>
      <c r="F76" s="17" t="s">
        <v>35</v>
      </c>
      <c r="G76" s="23"/>
    </row>
    <row r="77" spans="1:9" ht="12.9" customHeight="1" x14ac:dyDescent="0.25">
      <c r="A77" s="1">
        <v>76</v>
      </c>
      <c r="B77" s="20" t="s">
        <v>108</v>
      </c>
      <c r="C77" s="6" t="str">
        <f t="shared" si="3"/>
        <v>0_2-123</v>
      </c>
      <c r="D77" s="22"/>
      <c r="E77" s="22"/>
      <c r="F77" s="17" t="s">
        <v>35</v>
      </c>
      <c r="G77" s="23"/>
    </row>
    <row r="78" spans="1:9" ht="12.9" customHeight="1" x14ac:dyDescent="0.25">
      <c r="A78" s="1">
        <v>77</v>
      </c>
      <c r="B78" s="20" t="s">
        <v>109</v>
      </c>
      <c r="C78" s="6" t="str">
        <f t="shared" si="3"/>
        <v>0_2-124</v>
      </c>
      <c r="D78" s="22"/>
      <c r="E78" s="22"/>
      <c r="F78" s="17" t="s">
        <v>35</v>
      </c>
      <c r="G78" s="23"/>
    </row>
    <row r="79" spans="1:9" ht="12.9" customHeight="1" x14ac:dyDescent="0.25">
      <c r="A79" s="1">
        <v>78</v>
      </c>
      <c r="B79" s="20" t="s">
        <v>110</v>
      </c>
      <c r="C79" s="6" t="str">
        <f t="shared" si="3"/>
        <v>0_2-125</v>
      </c>
      <c r="D79" s="22"/>
      <c r="E79" s="22"/>
      <c r="F79" s="17" t="s">
        <v>35</v>
      </c>
      <c r="G79" s="23"/>
    </row>
    <row r="80" spans="1:9" ht="12.9" customHeight="1" x14ac:dyDescent="0.25">
      <c r="A80" s="1">
        <v>79</v>
      </c>
      <c r="B80" s="20" t="s">
        <v>111</v>
      </c>
      <c r="C80" s="6" t="str">
        <f t="shared" si="3"/>
        <v>0_2-126</v>
      </c>
      <c r="D80" s="22"/>
      <c r="E80" s="22"/>
      <c r="F80" s="17" t="s">
        <v>35</v>
      </c>
      <c r="G80" s="23"/>
      <c r="I80" s="12"/>
    </row>
    <row r="81" spans="1:7" ht="12.9" customHeight="1" x14ac:dyDescent="0.25">
      <c r="A81" s="1">
        <v>80</v>
      </c>
      <c r="B81" s="20" t="s">
        <v>112</v>
      </c>
      <c r="C81" s="6" t="str">
        <f t="shared" si="3"/>
        <v>0_2-127</v>
      </c>
      <c r="D81" s="22"/>
      <c r="E81" s="22"/>
      <c r="F81" s="17" t="s">
        <v>35</v>
      </c>
      <c r="G81" s="23"/>
    </row>
    <row r="82" spans="1:7" ht="12.9" customHeight="1" x14ac:dyDescent="0.25">
      <c r="A82" s="1">
        <v>81</v>
      </c>
      <c r="B82" s="20" t="s">
        <v>113</v>
      </c>
      <c r="C82" s="6" t="str">
        <f t="shared" si="3"/>
        <v>0_2-128</v>
      </c>
      <c r="D82" s="22"/>
      <c r="E82" s="22"/>
      <c r="F82" s="17" t="s">
        <v>35</v>
      </c>
      <c r="G82" s="23"/>
    </row>
    <row r="83" spans="1:7" ht="12.9" customHeight="1" x14ac:dyDescent="0.25">
      <c r="A83" s="1">
        <v>82</v>
      </c>
      <c r="B83" s="20" t="s">
        <v>114</v>
      </c>
      <c r="C83" s="6" t="str">
        <f t="shared" si="3"/>
        <v>0_2-129</v>
      </c>
      <c r="D83" s="22"/>
      <c r="E83" s="22"/>
      <c r="F83" s="17" t="s">
        <v>35</v>
      </c>
      <c r="G83" s="23"/>
    </row>
    <row r="84" spans="1:7" ht="12.9" customHeight="1" x14ac:dyDescent="0.25">
      <c r="A84" s="1">
        <v>83</v>
      </c>
      <c r="B84" s="20" t="s">
        <v>115</v>
      </c>
      <c r="C84" s="6" t="str">
        <f t="shared" si="3"/>
        <v>0_2-130</v>
      </c>
      <c r="D84" s="22"/>
      <c r="E84" s="22"/>
      <c r="F84" s="17" t="s">
        <v>35</v>
      </c>
      <c r="G84" s="23"/>
    </row>
    <row r="85" spans="1:7" ht="12.9" customHeight="1" x14ac:dyDescent="0.25">
      <c r="A85" s="1">
        <v>84</v>
      </c>
      <c r="B85" s="20" t="s">
        <v>116</v>
      </c>
      <c r="C85" s="6" t="str">
        <f t="shared" si="3"/>
        <v>0_2-131</v>
      </c>
      <c r="D85" s="22"/>
      <c r="E85" s="22"/>
      <c r="F85" s="17" t="s">
        <v>35</v>
      </c>
      <c r="G85" s="23"/>
    </row>
    <row r="86" spans="1:7" ht="12.9" customHeight="1" x14ac:dyDescent="0.25">
      <c r="A86" s="1">
        <v>85</v>
      </c>
      <c r="B86" s="20" t="s">
        <v>117</v>
      </c>
      <c r="C86" s="6" t="str">
        <f t="shared" si="3"/>
        <v>0_2-132</v>
      </c>
      <c r="D86" s="22"/>
      <c r="E86" s="22"/>
      <c r="F86" s="17" t="s">
        <v>35</v>
      </c>
      <c r="G86" s="23"/>
    </row>
    <row r="87" spans="1:7" ht="12.9" customHeight="1" x14ac:dyDescent="0.25">
      <c r="A87" s="1">
        <v>86</v>
      </c>
      <c r="B87" s="20" t="s">
        <v>118</v>
      </c>
      <c r="C87" s="6" t="str">
        <f t="shared" si="3"/>
        <v>0_2-133</v>
      </c>
      <c r="D87" s="22"/>
      <c r="E87" s="22"/>
      <c r="F87" s="17" t="s">
        <v>35</v>
      </c>
      <c r="G87" s="23"/>
    </row>
    <row r="88" spans="1:7" ht="12.9" customHeight="1" x14ac:dyDescent="0.25">
      <c r="A88" s="1">
        <v>87</v>
      </c>
      <c r="B88" s="20" t="s">
        <v>119</v>
      </c>
      <c r="C88" s="6" t="str">
        <f t="shared" si="3"/>
        <v>0_2-134</v>
      </c>
      <c r="D88" s="22"/>
      <c r="E88" s="22"/>
      <c r="F88" s="17" t="s">
        <v>35</v>
      </c>
      <c r="G88" s="23"/>
    </row>
    <row r="89" spans="1:7" ht="12.9" customHeight="1" x14ac:dyDescent="0.25">
      <c r="A89" s="1">
        <v>88</v>
      </c>
      <c r="B89" s="20" t="s">
        <v>120</v>
      </c>
      <c r="C89" s="6" t="str">
        <f t="shared" si="3"/>
        <v>0_2-135</v>
      </c>
      <c r="D89" s="22"/>
      <c r="E89" s="22"/>
      <c r="F89" s="17" t="s">
        <v>35</v>
      </c>
      <c r="G89" s="23"/>
    </row>
    <row r="90" spans="1:7" ht="12.9" customHeight="1" x14ac:dyDescent="0.25">
      <c r="A90" s="1">
        <v>89</v>
      </c>
      <c r="B90" s="20" t="s">
        <v>121</v>
      </c>
      <c r="C90" s="6" t="str">
        <f t="shared" si="3"/>
        <v>0_2-136</v>
      </c>
      <c r="D90" s="22"/>
      <c r="E90" s="22"/>
      <c r="F90" s="17" t="s">
        <v>35</v>
      </c>
      <c r="G90" s="23"/>
    </row>
    <row r="91" spans="1:7" ht="12.9" customHeight="1" x14ac:dyDescent="0.25">
      <c r="A91" s="1">
        <v>90</v>
      </c>
      <c r="B91" s="20" t="s">
        <v>122</v>
      </c>
      <c r="C91" s="6" t="str">
        <f t="shared" si="3"/>
        <v>0_2-137</v>
      </c>
      <c r="D91" s="22"/>
      <c r="E91" s="22"/>
      <c r="F91" s="17" t="s">
        <v>35</v>
      </c>
      <c r="G91" s="23"/>
    </row>
    <row r="92" spans="1:7" ht="12.9" customHeight="1" x14ac:dyDescent="0.25">
      <c r="A92" s="1">
        <v>91</v>
      </c>
      <c r="B92" s="20" t="s">
        <v>123</v>
      </c>
      <c r="C92" s="6" t="str">
        <f t="shared" si="3"/>
        <v>0_2-138</v>
      </c>
      <c r="D92" s="22"/>
      <c r="E92" s="22"/>
      <c r="F92" s="17" t="s">
        <v>35</v>
      </c>
      <c r="G92" s="23"/>
    </row>
    <row r="93" spans="1:7" ht="12.9" customHeight="1" x14ac:dyDescent="0.25">
      <c r="A93" s="1">
        <v>92</v>
      </c>
      <c r="B93" s="20" t="s">
        <v>124</v>
      </c>
      <c r="C93" s="6" t="str">
        <f t="shared" si="3"/>
        <v>0_2-139</v>
      </c>
      <c r="D93" s="22"/>
      <c r="E93" s="22"/>
      <c r="F93" s="17" t="s">
        <v>35</v>
      </c>
      <c r="G93" s="23"/>
    </row>
    <row r="94" spans="1:7" ht="12.9" customHeight="1" x14ac:dyDescent="0.2">
      <c r="A94" s="1">
        <v>93</v>
      </c>
      <c r="B94" s="20" t="s">
        <v>125</v>
      </c>
      <c r="C94" s="6" t="str">
        <f>_xlfn.CONCAT($I$2,"_", $H$2, "-"&amp;((ROW()-24+70)))</f>
        <v>0_2-140</v>
      </c>
      <c r="D94" s="55" t="s">
        <v>131</v>
      </c>
      <c r="E94" s="22"/>
      <c r="F94" s="17" t="s">
        <v>35</v>
      </c>
      <c r="G94" s="23"/>
    </row>
    <row r="95" spans="1:7" ht="12.9" customHeight="1" x14ac:dyDescent="0.25">
      <c r="A95" s="1">
        <v>94</v>
      </c>
      <c r="B95" s="20" t="s">
        <v>126</v>
      </c>
      <c r="C95" s="15" t="str">
        <f>_xlfn.CONCAT(D95&amp;I$2,"_",$H$2&amp;"-11")</f>
        <v>48-UWSIF-Glut-4-0_2-11</v>
      </c>
      <c r="D95" s="4" t="s">
        <v>11</v>
      </c>
      <c r="E95" s="5"/>
      <c r="F95" s="17" t="s">
        <v>27</v>
      </c>
      <c r="G95" s="19"/>
    </row>
    <row r="96" spans="1:7" ht="12.9" customHeight="1" x14ac:dyDescent="0.25">
      <c r="A96" s="1">
        <v>95</v>
      </c>
      <c r="B96" s="20" t="s">
        <v>127</v>
      </c>
      <c r="C96" s="15" t="str">
        <f>_xlfn.CONCAT(D96&amp;I$2,"_",$H$2&amp;"-12")</f>
        <v>48-UWSIF-Glut-4-0_2-12</v>
      </c>
      <c r="D96" s="4" t="s">
        <v>11</v>
      </c>
      <c r="E96" s="5"/>
      <c r="F96" s="17" t="s">
        <v>27</v>
      </c>
      <c r="G96" s="19"/>
    </row>
    <row r="97" spans="1:7" ht="12.9" customHeight="1" x14ac:dyDescent="0.25">
      <c r="A97" s="1">
        <v>96</v>
      </c>
      <c r="B97" s="20" t="s">
        <v>128</v>
      </c>
      <c r="C97" s="15" t="str">
        <f>_xlfn.CONCAT(D97&amp;I$2,"_",$H$2&amp;"-7")</f>
        <v>39-UWSIF-Glut-2-0_2-7</v>
      </c>
      <c r="D97" s="4" t="s">
        <v>26</v>
      </c>
      <c r="E97" s="5"/>
      <c r="F97" s="17" t="s">
        <v>27</v>
      </c>
      <c r="G97" s="19"/>
    </row>
    <row r="98" spans="1:7" ht="12.9" customHeight="1" x14ac:dyDescent="0.25">
      <c r="A98" s="1">
        <v>97</v>
      </c>
      <c r="B98" s="20" t="s">
        <v>10</v>
      </c>
      <c r="C98" s="15" t="str">
        <f>_xlfn.CONCAT(D98&amp;I$2,"_",$H$2&amp;"-8")</f>
        <v>39-UWSIF-Glut-2-0_2-8</v>
      </c>
      <c r="D98" s="4" t="s">
        <v>26</v>
      </c>
      <c r="E98" s="5"/>
      <c r="F98" s="17" t="s">
        <v>27</v>
      </c>
      <c r="G98" s="19"/>
    </row>
    <row r="99" spans="1:7" ht="12.9" customHeight="1" x14ac:dyDescent="0.25">
      <c r="A99" s="1">
        <v>98</v>
      </c>
      <c r="B99" s="20" t="s">
        <v>13</v>
      </c>
      <c r="C99" s="15" t="str">
        <f>_xlfn.CONCAT(D99&amp;I$2,"_",$H$2&amp;"-7")</f>
        <v>47-UWSIF-Alfalfa2-0_2-7</v>
      </c>
      <c r="D99" s="4" t="s">
        <v>31</v>
      </c>
      <c r="E99" s="5"/>
      <c r="F99" s="17" t="s">
        <v>129</v>
      </c>
      <c r="G99" s="19"/>
    </row>
    <row r="100" spans="1:7" ht="12.9" customHeight="1" x14ac:dyDescent="0.25">
      <c r="A100" s="1">
        <v>99</v>
      </c>
      <c r="B100" s="20" t="s">
        <v>15</v>
      </c>
      <c r="C100" s="15" t="str">
        <f>_xlfn.CONCAT(D100&amp;I$2,"_",$H$2&amp;"-8")</f>
        <v>47-UWSIF-Alfalfa2-0_2-8</v>
      </c>
      <c r="D100" s="4" t="s">
        <v>31</v>
      </c>
      <c r="E100" s="5"/>
      <c r="F100" s="17" t="s">
        <v>129</v>
      </c>
      <c r="G100" s="19"/>
    </row>
  </sheetData>
  <mergeCells count="1">
    <mergeCell ref="I33:J42"/>
  </mergeCells>
  <dataValidations count="2">
    <dataValidation type="list" allowBlank="1" showInputMessage="1" showErrorMessage="1" sqref="D2:D12 D36:D41 D65:D70 D95:D100" xr:uid="{8FDF011D-4E8D-4FF0-841C-47DE8A963D5A}">
      <formula1>$I$21:$I$30</formula1>
    </dataValidation>
    <dataValidation type="list" allowBlank="1" showInputMessage="1" showErrorMessage="1" sqref="F2:F100" xr:uid="{2263C96C-37A2-4BDE-96CC-0CD67C3FE553}">
      <formula1>$J$21:$J$26</formula1>
    </dataValidation>
  </dataValidations>
  <printOptions horizontalCentered="1" verticalCentered="1"/>
  <pageMargins left="0.75" right="0.75" top="1" bottom="1" header="0.5" footer="0.5"/>
  <pageSetup scale="96" orientation="portrait" r:id="rId1"/>
  <headerFooter alignWithMargins="0"/>
  <ignoredErrors>
    <ignoredError sqref="C10:C11 C39:C40 C68:C69 C98:C9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790B-6276-4804-875F-45DD5632E861}">
  <sheetPr>
    <pageSetUpPr fitToPage="1"/>
  </sheetPr>
  <dimension ref="A1:O100"/>
  <sheetViews>
    <sheetView zoomScaleNormal="100" workbookViewId="0">
      <pane ySplit="1" topLeftCell="A2" activePane="bottomLeft" state="frozen"/>
      <selection activeCell="M12" sqref="M12"/>
      <selection pane="bottomLeft" activeCell="C41" sqref="C41"/>
    </sheetView>
  </sheetViews>
  <sheetFormatPr defaultColWidth="9.109375" defaultRowHeight="12.9" customHeight="1" x14ac:dyDescent="0.25"/>
  <cols>
    <col min="1" max="1" width="4.44140625" style="2" customWidth="1"/>
    <col min="2" max="2" width="6.6640625" style="2" customWidth="1"/>
    <col min="3" max="3" width="24.6640625" style="12" customWidth="1"/>
    <col min="4" max="4" width="18.6640625" style="2" customWidth="1"/>
    <col min="5" max="5" width="13.5546875" style="2" customWidth="1"/>
    <col min="6" max="6" width="23.664062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48-UWSIF-Glut-4-0_3-1</v>
      </c>
      <c r="D2" s="4" t="s">
        <v>11</v>
      </c>
      <c r="E2" s="5"/>
      <c r="F2" s="46" t="s">
        <v>12</v>
      </c>
      <c r="G2" s="4"/>
      <c r="H2" s="11">
        <v>3</v>
      </c>
      <c r="I2" s="16">
        <f>'Tray 1'!$I$2</f>
        <v>0</v>
      </c>
      <c r="J2" s="4">
        <f>'Tray 1'!J2</f>
        <v>0</v>
      </c>
    </row>
    <row r="3" spans="1:15" ht="12.9" customHeight="1" x14ac:dyDescent="0.25">
      <c r="A3" s="1">
        <v>2</v>
      </c>
      <c r="B3" s="20" t="s">
        <v>13</v>
      </c>
      <c r="C3" s="15" t="str">
        <f>_xlfn.CONCAT(D3&amp;I$2,"_",$H$2&amp;"-2")</f>
        <v>48-UWSIF-Glut-4-0_3-2</v>
      </c>
      <c r="D3" s="4" t="s">
        <v>11</v>
      </c>
      <c r="E3" s="5"/>
      <c r="F3" s="17" t="s">
        <v>14</v>
      </c>
      <c r="G3" s="19"/>
    </row>
    <row r="4" spans="1:15" ht="12.9" customHeight="1" x14ac:dyDescent="0.25">
      <c r="A4" s="1">
        <v>3</v>
      </c>
      <c r="B4" s="20" t="s">
        <v>15</v>
      </c>
      <c r="C4" s="15" t="str">
        <f>_xlfn.CONCAT(D4&amp;I$2,"_",$H$2&amp;"-3")</f>
        <v>48-UWSIF-Glut-4-0_3-3</v>
      </c>
      <c r="D4" s="4" t="s">
        <v>11</v>
      </c>
      <c r="E4" s="5"/>
      <c r="F4" s="17" t="s">
        <v>14</v>
      </c>
      <c r="G4" s="19"/>
      <c r="I4" s="13" t="s">
        <v>16</v>
      </c>
      <c r="J4" s="14"/>
    </row>
    <row r="5" spans="1:15" ht="12.9" customHeight="1" x14ac:dyDescent="0.25">
      <c r="A5" s="1">
        <v>4</v>
      </c>
      <c r="B5" s="20" t="s">
        <v>17</v>
      </c>
      <c r="C5" s="15" t="str">
        <f>_xlfn.CONCAT(D5&amp;I$2,"_",$H$2&amp;"-4")</f>
        <v>48-UWSIF-Glut-4-0_3-4</v>
      </c>
      <c r="D5" s="4" t="s">
        <v>11</v>
      </c>
      <c r="E5" s="5"/>
      <c r="F5" s="17" t="s">
        <v>14</v>
      </c>
      <c r="G5" s="19"/>
      <c r="I5" s="31" t="s">
        <v>18</v>
      </c>
      <c r="J5" s="32"/>
    </row>
    <row r="6" spans="1:15" ht="12.9" customHeight="1" x14ac:dyDescent="0.25">
      <c r="A6" s="1">
        <v>5</v>
      </c>
      <c r="B6" s="20" t="s">
        <v>19</v>
      </c>
      <c r="C6" s="15" t="str">
        <f>_xlfn.CONCAT(D6&amp;$I$2,"_",$H$2&amp;"-5")</f>
        <v>48-UWSIF-Glut-4-0_3-5</v>
      </c>
      <c r="D6" s="4" t="s">
        <v>11</v>
      </c>
      <c r="E6" s="5"/>
      <c r="F6" s="17" t="s">
        <v>14</v>
      </c>
      <c r="G6" s="19"/>
      <c r="I6" s="44" t="s">
        <v>20</v>
      </c>
      <c r="J6" s="45"/>
    </row>
    <row r="7" spans="1:15" ht="12.9" customHeight="1" x14ac:dyDescent="0.25">
      <c r="A7" s="1">
        <v>6</v>
      </c>
      <c r="B7" s="20" t="s">
        <v>21</v>
      </c>
      <c r="C7" s="15" t="str">
        <f>_xlfn.CONCAT(D7&amp;$I$2,"_",$H$2&amp;"-6")</f>
        <v>48-UWSIF-Glut-4-0_3-6</v>
      </c>
      <c r="D7" s="4" t="s">
        <v>11</v>
      </c>
      <c r="E7" s="5"/>
      <c r="F7" s="17" t="s">
        <v>14</v>
      </c>
      <c r="G7" s="19"/>
      <c r="I7" s="29" t="s">
        <v>22</v>
      </c>
      <c r="J7" s="30"/>
    </row>
    <row r="8" spans="1:15" ht="12.9" customHeight="1" x14ac:dyDescent="0.25">
      <c r="A8" s="1">
        <v>7</v>
      </c>
      <c r="B8" s="20" t="s">
        <v>23</v>
      </c>
      <c r="C8" s="15" t="str">
        <f>_xlfn.CONCAT(D8&amp;$I$2,"-",$H$2&amp;"-7")</f>
        <v>48-UWSIF-Glut-4-0-3-7</v>
      </c>
      <c r="D8" s="4" t="s">
        <v>11</v>
      </c>
      <c r="E8" s="5"/>
      <c r="F8" s="17" t="s">
        <v>14</v>
      </c>
      <c r="G8" s="19"/>
      <c r="I8" s="33" t="s">
        <v>24</v>
      </c>
      <c r="J8" s="34"/>
    </row>
    <row r="9" spans="1:15" ht="12.9" customHeight="1" x14ac:dyDescent="0.25">
      <c r="A9" s="1">
        <v>8</v>
      </c>
      <c r="B9" s="20" t="s">
        <v>25</v>
      </c>
      <c r="C9" s="15" t="str">
        <f>_xlfn.CONCAT(D9&amp;I$2,"_",$H$2&amp;"-1")</f>
        <v>39-UWSIF-Glut-2-0_3-1</v>
      </c>
      <c r="D9" s="4" t="s">
        <v>26</v>
      </c>
      <c r="E9" s="5"/>
      <c r="F9" s="17" t="s">
        <v>27</v>
      </c>
      <c r="G9" s="19"/>
      <c r="I9" s="35" t="s">
        <v>28</v>
      </c>
      <c r="J9" s="24"/>
    </row>
    <row r="10" spans="1:15" ht="12.9" customHeight="1" x14ac:dyDescent="0.25">
      <c r="A10" s="1">
        <v>9</v>
      </c>
      <c r="B10" s="20" t="s">
        <v>29</v>
      </c>
      <c r="C10" s="15" t="str">
        <f>_xlfn.CONCAT(D10&amp;I$2,"_",$H$2&amp;"-2")</f>
        <v>39-UWSIF-Glut-2-0_3-2</v>
      </c>
      <c r="D10" s="4" t="s">
        <v>26</v>
      </c>
      <c r="E10" s="5"/>
      <c r="F10" s="17" t="s">
        <v>27</v>
      </c>
      <c r="G10" s="19"/>
      <c r="I10" s="25"/>
      <c r="J10" s="26"/>
    </row>
    <row r="11" spans="1:15" ht="12.9" customHeight="1" x14ac:dyDescent="0.25">
      <c r="A11" s="1">
        <v>10</v>
      </c>
      <c r="B11" s="20" t="s">
        <v>30</v>
      </c>
      <c r="C11" s="15" t="str">
        <f>_xlfn.CONCAT(D11&amp;I$2,"_",$H$2&amp;"-1")</f>
        <v>47-UWSIF-Alfalfa2-0_3-1</v>
      </c>
      <c r="D11" s="4" t="s">
        <v>31</v>
      </c>
      <c r="E11" s="5"/>
      <c r="F11" s="17" t="s">
        <v>129</v>
      </c>
      <c r="G11" s="19"/>
      <c r="I11" s="25"/>
      <c r="J11" s="26"/>
    </row>
    <row r="12" spans="1:15" ht="12.9" customHeight="1" x14ac:dyDescent="0.25">
      <c r="A12" s="1">
        <v>11</v>
      </c>
      <c r="B12" s="20" t="s">
        <v>33</v>
      </c>
      <c r="C12" s="15" t="str">
        <f>_xlfn.CONCAT(D12&amp;I$2,"_",$H$2&amp;"-2")</f>
        <v>47-UWSIF-Alfalfa2-0_3-2</v>
      </c>
      <c r="D12" s="4" t="s">
        <v>31</v>
      </c>
      <c r="E12" s="5"/>
      <c r="F12" s="17" t="s">
        <v>129</v>
      </c>
      <c r="G12" s="19"/>
      <c r="I12" s="25"/>
      <c r="J12" s="26"/>
    </row>
    <row r="13" spans="1:15" ht="12.75" customHeight="1" x14ac:dyDescent="0.25">
      <c r="A13" s="1">
        <v>12</v>
      </c>
      <c r="B13" s="20" t="s">
        <v>34</v>
      </c>
      <c r="C13" s="6" t="str">
        <f>_xlfn.CONCAT($I$2,"_", $H$2, "-"&amp;((ROW()-12+140)))</f>
        <v>0_3-141</v>
      </c>
      <c r="D13" s="22"/>
      <c r="E13" s="22"/>
      <c r="F13" s="17" t="s">
        <v>35</v>
      </c>
      <c r="G13" s="23"/>
      <c r="I13" s="25"/>
      <c r="J13" s="26"/>
    </row>
    <row r="14" spans="1:15" ht="12.9" customHeight="1" x14ac:dyDescent="0.25">
      <c r="A14" s="1">
        <v>13</v>
      </c>
      <c r="B14" s="20" t="s">
        <v>36</v>
      </c>
      <c r="C14" s="6" t="str">
        <f>_xlfn.CONCAT($I$2,"_", $H$2, "-"&amp;((ROW()-12+140)))</f>
        <v>0_3-142</v>
      </c>
      <c r="D14" s="22"/>
      <c r="E14" s="22"/>
      <c r="F14" s="17" t="s">
        <v>35</v>
      </c>
      <c r="G14" s="23"/>
      <c r="I14" s="25"/>
      <c r="J14" s="26"/>
      <c r="M14" s="3"/>
      <c r="N14" s="3"/>
      <c r="O14" s="3"/>
    </row>
    <row r="15" spans="1:15" ht="12.9" customHeight="1" x14ac:dyDescent="0.2">
      <c r="A15" s="1">
        <v>14</v>
      </c>
      <c r="B15" s="20" t="s">
        <v>37</v>
      </c>
      <c r="C15" s="6" t="str">
        <f>_xlfn.CONCAT($I$2,"_", $H$2, "-"&amp;((ROW()-12+140)))</f>
        <v>0_3-143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"-"&amp;((ROW()-12+140)))</f>
        <v>0_3-144</v>
      </c>
      <c r="D16" s="22"/>
      <c r="E16" s="22"/>
      <c r="F16" s="17" t="s">
        <v>35</v>
      </c>
      <c r="G16" s="23"/>
      <c r="I16" s="27"/>
      <c r="J16" s="28"/>
      <c r="L16" s="3"/>
      <c r="M16" s="3"/>
      <c r="N16" s="3"/>
    </row>
    <row r="17" spans="1:14" ht="12.9" customHeight="1" x14ac:dyDescent="0.25">
      <c r="A17" s="1">
        <v>16</v>
      </c>
      <c r="B17" s="20" t="s">
        <v>39</v>
      </c>
      <c r="C17" s="6" t="str">
        <f t="shared" si="0"/>
        <v>0_3-145</v>
      </c>
      <c r="D17" s="22"/>
      <c r="E17" s="22"/>
      <c r="F17" s="17" t="s">
        <v>35</v>
      </c>
      <c r="G17" s="23"/>
      <c r="L17" s="3"/>
      <c r="M17" s="3"/>
      <c r="N17" s="3"/>
    </row>
    <row r="18" spans="1:14" ht="12.9" customHeight="1" x14ac:dyDescent="0.25">
      <c r="A18" s="1">
        <v>17</v>
      </c>
      <c r="B18" s="20" t="s">
        <v>40</v>
      </c>
      <c r="C18" s="6" t="str">
        <f t="shared" si="0"/>
        <v>0_3-146</v>
      </c>
      <c r="D18" s="22"/>
      <c r="E18" s="22"/>
      <c r="F18" s="17" t="s">
        <v>35</v>
      </c>
      <c r="G18" s="23"/>
      <c r="L18" s="3"/>
      <c r="M18" s="3"/>
      <c r="N18" s="3"/>
    </row>
    <row r="19" spans="1:14" ht="12.9" customHeight="1" thickBot="1" x14ac:dyDescent="0.3">
      <c r="A19" s="1">
        <v>18</v>
      </c>
      <c r="B19" s="20" t="s">
        <v>41</v>
      </c>
      <c r="C19" s="6" t="str">
        <f t="shared" si="0"/>
        <v>0_3-147</v>
      </c>
      <c r="D19" s="22"/>
      <c r="E19" s="22"/>
      <c r="F19" s="17" t="s">
        <v>35</v>
      </c>
      <c r="G19" s="23"/>
      <c r="L19" s="3"/>
      <c r="M19" s="3"/>
      <c r="N19" s="3"/>
    </row>
    <row r="20" spans="1:14" ht="12.9" customHeight="1" thickBot="1" x14ac:dyDescent="0.3">
      <c r="A20" s="1">
        <v>19</v>
      </c>
      <c r="B20" s="20" t="s">
        <v>42</v>
      </c>
      <c r="C20" s="6" t="str">
        <f t="shared" si="0"/>
        <v>0_3-148</v>
      </c>
      <c r="D20" s="22"/>
      <c r="E20" s="22"/>
      <c r="F20" s="17" t="s">
        <v>35</v>
      </c>
      <c r="G20" s="23"/>
      <c r="I20" s="37" t="s">
        <v>43</v>
      </c>
      <c r="J20" s="36" t="s">
        <v>5</v>
      </c>
      <c r="L20" s="3"/>
      <c r="M20" s="3"/>
      <c r="N20" s="3"/>
    </row>
    <row r="21" spans="1:14" ht="12.9" customHeight="1" x14ac:dyDescent="0.25">
      <c r="A21" s="1">
        <v>20</v>
      </c>
      <c r="B21" s="20" t="s">
        <v>44</v>
      </c>
      <c r="C21" s="6" t="str">
        <f t="shared" si="0"/>
        <v>0_3-149</v>
      </c>
      <c r="D21" s="22"/>
      <c r="E21" s="22"/>
      <c r="F21" s="17" t="s">
        <v>35</v>
      </c>
      <c r="G21" s="23"/>
      <c r="I21" s="38" t="s">
        <v>45</v>
      </c>
      <c r="J21" s="41" t="s">
        <v>12</v>
      </c>
      <c r="L21" s="3"/>
      <c r="M21" s="3"/>
      <c r="N21" s="3"/>
    </row>
    <row r="22" spans="1:14" ht="12.9" customHeight="1" x14ac:dyDescent="0.25">
      <c r="A22" s="1">
        <v>21</v>
      </c>
      <c r="B22" s="20" t="s">
        <v>46</v>
      </c>
      <c r="C22" s="6" t="str">
        <f t="shared" si="0"/>
        <v>0_3-150</v>
      </c>
      <c r="D22" s="22"/>
      <c r="E22" s="22"/>
      <c r="F22" s="17" t="s">
        <v>35</v>
      </c>
      <c r="G22" s="23"/>
      <c r="I22" s="38" t="s">
        <v>47</v>
      </c>
      <c r="J22" s="42" t="s">
        <v>27</v>
      </c>
      <c r="M22" s="3"/>
      <c r="N22" s="3"/>
    </row>
    <row r="23" spans="1:14" ht="12.75" customHeight="1" x14ac:dyDescent="0.25">
      <c r="A23" s="1">
        <v>22</v>
      </c>
      <c r="B23" s="20" t="s">
        <v>48</v>
      </c>
      <c r="C23" s="6" t="str">
        <f t="shared" si="0"/>
        <v>0_3-151</v>
      </c>
      <c r="D23" s="22"/>
      <c r="E23" s="22"/>
      <c r="F23" s="17" t="s">
        <v>35</v>
      </c>
      <c r="G23" s="23"/>
      <c r="I23" s="38" t="s">
        <v>31</v>
      </c>
      <c r="J23" s="42" t="s">
        <v>49</v>
      </c>
      <c r="M23" s="3"/>
      <c r="N23" s="3"/>
    </row>
    <row r="24" spans="1:14" ht="12.75" customHeight="1" x14ac:dyDescent="0.25">
      <c r="A24" s="1">
        <v>23</v>
      </c>
      <c r="B24" s="20" t="s">
        <v>50</v>
      </c>
      <c r="C24" s="6" t="str">
        <f t="shared" si="0"/>
        <v>0_3-152</v>
      </c>
      <c r="D24" s="22"/>
      <c r="E24" s="22"/>
      <c r="F24" s="17" t="s">
        <v>35</v>
      </c>
      <c r="G24" s="23"/>
      <c r="I24" s="38" t="s">
        <v>51</v>
      </c>
      <c r="J24" s="42" t="s">
        <v>14</v>
      </c>
      <c r="M24" s="3"/>
      <c r="N24" s="3"/>
    </row>
    <row r="25" spans="1:14" ht="12.75" customHeight="1" x14ac:dyDescent="0.25">
      <c r="A25" s="1">
        <v>24</v>
      </c>
      <c r="B25" s="20" t="s">
        <v>52</v>
      </c>
      <c r="C25" s="6" t="str">
        <f t="shared" si="0"/>
        <v>0_3-153</v>
      </c>
      <c r="D25" s="22"/>
      <c r="E25" s="22"/>
      <c r="F25" s="17" t="s">
        <v>35</v>
      </c>
      <c r="G25" s="23"/>
      <c r="I25" s="38" t="s">
        <v>53</v>
      </c>
      <c r="J25" s="42" t="s">
        <v>129</v>
      </c>
    </row>
    <row r="26" spans="1:14" ht="12.75" customHeight="1" thickBot="1" x14ac:dyDescent="0.3">
      <c r="A26" s="1">
        <v>25</v>
      </c>
      <c r="B26" s="20" t="s">
        <v>54</v>
      </c>
      <c r="C26" s="6" t="str">
        <f t="shared" si="0"/>
        <v>0_3-154</v>
      </c>
      <c r="D26" s="22"/>
      <c r="E26" s="22"/>
      <c r="F26" s="17" t="s">
        <v>35</v>
      </c>
      <c r="G26" s="23"/>
      <c r="I26" s="39" t="s">
        <v>55</v>
      </c>
      <c r="J26" s="43" t="s">
        <v>35</v>
      </c>
    </row>
    <row r="27" spans="1:14" ht="12.75" customHeight="1" x14ac:dyDescent="0.25">
      <c r="A27" s="1">
        <v>26</v>
      </c>
      <c r="B27" s="20" t="s">
        <v>56</v>
      </c>
      <c r="C27" s="6" t="str">
        <f t="shared" si="0"/>
        <v>0_3-155</v>
      </c>
      <c r="D27" s="22"/>
      <c r="E27" s="22"/>
      <c r="F27" s="17" t="s">
        <v>35</v>
      </c>
      <c r="G27" s="23"/>
      <c r="I27" s="39" t="s">
        <v>57</v>
      </c>
    </row>
    <row r="28" spans="1:14" ht="12.75" customHeight="1" x14ac:dyDescent="0.25">
      <c r="A28" s="1">
        <v>27</v>
      </c>
      <c r="B28" s="20" t="s">
        <v>58</v>
      </c>
      <c r="C28" s="6" t="str">
        <f t="shared" si="0"/>
        <v>0_3-156</v>
      </c>
      <c r="D28" s="22"/>
      <c r="E28" s="22"/>
      <c r="F28" s="17" t="s">
        <v>35</v>
      </c>
      <c r="G28" s="23"/>
      <c r="I28" s="39" t="s">
        <v>59</v>
      </c>
    </row>
    <row r="29" spans="1:14" ht="12.75" customHeight="1" x14ac:dyDescent="0.25">
      <c r="A29" s="1">
        <v>28</v>
      </c>
      <c r="B29" s="20" t="s">
        <v>60</v>
      </c>
      <c r="C29" s="6" t="str">
        <f t="shared" si="0"/>
        <v>0_3-157</v>
      </c>
      <c r="D29" s="22"/>
      <c r="E29" s="22"/>
      <c r="F29" s="17" t="s">
        <v>35</v>
      </c>
      <c r="G29" s="23"/>
      <c r="I29" s="38" t="s">
        <v>26</v>
      </c>
    </row>
    <row r="30" spans="1:14" ht="12.75" customHeight="1" thickBot="1" x14ac:dyDescent="0.3">
      <c r="A30" s="1">
        <v>29</v>
      </c>
      <c r="B30" s="20" t="s">
        <v>61</v>
      </c>
      <c r="C30" s="6" t="str">
        <f t="shared" si="0"/>
        <v>0_3-158</v>
      </c>
      <c r="D30" s="22"/>
      <c r="E30" s="22"/>
      <c r="F30" s="17" t="s">
        <v>35</v>
      </c>
      <c r="G30" s="23"/>
      <c r="I30" s="40" t="s">
        <v>11</v>
      </c>
    </row>
    <row r="31" spans="1:14" ht="12.75" customHeight="1" x14ac:dyDescent="0.25">
      <c r="A31" s="1">
        <v>30</v>
      </c>
      <c r="B31" s="20" t="s">
        <v>62</v>
      </c>
      <c r="C31" s="6" t="str">
        <f t="shared" si="0"/>
        <v>0_3-159</v>
      </c>
      <c r="D31" s="22"/>
      <c r="E31" s="22"/>
      <c r="F31" s="17" t="s">
        <v>35</v>
      </c>
      <c r="G31" s="23"/>
    </row>
    <row r="32" spans="1:14" ht="12.75" customHeight="1" thickBot="1" x14ac:dyDescent="0.3">
      <c r="A32" s="1">
        <v>31</v>
      </c>
      <c r="B32" s="20" t="s">
        <v>63</v>
      </c>
      <c r="C32" s="6" t="str">
        <f t="shared" si="0"/>
        <v>0_3-160</v>
      </c>
      <c r="D32" s="22"/>
      <c r="E32" s="22"/>
      <c r="F32" s="17" t="s">
        <v>35</v>
      </c>
      <c r="G32" s="23"/>
    </row>
    <row r="33" spans="1:10" ht="12.75" customHeight="1" x14ac:dyDescent="0.25">
      <c r="A33" s="1">
        <v>32</v>
      </c>
      <c r="B33" s="20" t="s">
        <v>64</v>
      </c>
      <c r="C33" s="6" t="str">
        <f t="shared" si="0"/>
        <v>0_3-161</v>
      </c>
      <c r="D33" s="22"/>
      <c r="E33" s="22"/>
      <c r="F33" s="17" t="s">
        <v>35</v>
      </c>
      <c r="G33" s="23"/>
      <c r="I33" s="56" t="s">
        <v>130</v>
      </c>
      <c r="J33" s="57"/>
    </row>
    <row r="34" spans="1:10" ht="12.75" customHeight="1" x14ac:dyDescent="0.25">
      <c r="A34" s="1">
        <v>33</v>
      </c>
      <c r="B34" s="20" t="s">
        <v>65</v>
      </c>
      <c r="C34" s="6" t="str">
        <f t="shared" si="0"/>
        <v>0_3-162</v>
      </c>
      <c r="D34" s="22"/>
      <c r="E34" s="22"/>
      <c r="F34" s="17" t="s">
        <v>35</v>
      </c>
      <c r="G34" s="23"/>
      <c r="I34" s="58"/>
      <c r="J34" s="59"/>
    </row>
    <row r="35" spans="1:10" ht="12.75" customHeight="1" x14ac:dyDescent="0.2">
      <c r="A35" s="1">
        <v>34</v>
      </c>
      <c r="B35" s="20" t="s">
        <v>66</v>
      </c>
      <c r="C35" s="6" t="str">
        <f>_xlfn.CONCAT($I$2,"_", $H$2, "-"&amp;((ROW()-12+140)))</f>
        <v>0_3-163</v>
      </c>
      <c r="D35" s="55" t="s">
        <v>131</v>
      </c>
      <c r="E35" s="22"/>
      <c r="F35" s="17" t="s">
        <v>35</v>
      </c>
      <c r="G35" s="23"/>
      <c r="I35" s="58"/>
      <c r="J35" s="59"/>
    </row>
    <row r="36" spans="1:10" ht="12.75" customHeight="1" x14ac:dyDescent="0.25">
      <c r="A36" s="1">
        <v>35</v>
      </c>
      <c r="B36" s="20" t="s">
        <v>67</v>
      </c>
      <c r="C36" s="15" t="str">
        <f>_xlfn.CONCAT(D36&amp;I$2,"_",$H$2&amp;"-8")</f>
        <v>48-UWSIF-Glut-4-0_3-8</v>
      </c>
      <c r="D36" s="4" t="s">
        <v>11</v>
      </c>
      <c r="E36" s="5"/>
      <c r="F36" s="17" t="s">
        <v>27</v>
      </c>
      <c r="G36" s="19"/>
      <c r="I36" s="58"/>
      <c r="J36" s="59"/>
    </row>
    <row r="37" spans="1:10" ht="12.9" customHeight="1" x14ac:dyDescent="0.25">
      <c r="A37" s="1">
        <v>36</v>
      </c>
      <c r="B37" s="20" t="s">
        <v>68</v>
      </c>
      <c r="C37" s="15" t="str">
        <f>_xlfn.CONCAT(D37&amp;I$2,"_",$H$2&amp;"-9")</f>
        <v>48-UWSIF-Glut-4-0_3-9</v>
      </c>
      <c r="D37" s="4" t="s">
        <v>11</v>
      </c>
      <c r="E37" s="5"/>
      <c r="F37" s="17" t="s">
        <v>27</v>
      </c>
      <c r="G37" s="19"/>
      <c r="I37" s="58"/>
      <c r="J37" s="59"/>
    </row>
    <row r="38" spans="1:10" ht="12.9" customHeight="1" x14ac:dyDescent="0.25">
      <c r="A38" s="1">
        <v>37</v>
      </c>
      <c r="B38" s="20" t="s">
        <v>69</v>
      </c>
      <c r="C38" s="15" t="str">
        <f>_xlfn.CONCAT(D38&amp;I$2,"_",$H$2&amp;"-3")</f>
        <v>39-UWSIF-Glut-2-0_3-3</v>
      </c>
      <c r="D38" s="4" t="s">
        <v>26</v>
      </c>
      <c r="E38" s="5"/>
      <c r="F38" s="17" t="s">
        <v>27</v>
      </c>
      <c r="G38" s="19"/>
      <c r="I38" s="58"/>
      <c r="J38" s="59"/>
    </row>
    <row r="39" spans="1:10" ht="12.9" customHeight="1" x14ac:dyDescent="0.25">
      <c r="A39" s="1">
        <v>38</v>
      </c>
      <c r="B39" s="20" t="s">
        <v>70</v>
      </c>
      <c r="C39" s="15" t="str">
        <f>_xlfn.CONCAT(D39&amp;I$2,"_",$H$2&amp;"-4")</f>
        <v>39-UWSIF-Glut-2-0_3-4</v>
      </c>
      <c r="D39" s="4" t="s">
        <v>26</v>
      </c>
      <c r="E39" s="5"/>
      <c r="F39" s="17" t="s">
        <v>27</v>
      </c>
      <c r="G39" s="19"/>
      <c r="I39" s="58"/>
      <c r="J39" s="59"/>
    </row>
    <row r="40" spans="1:10" ht="12.9" customHeight="1" x14ac:dyDescent="0.25">
      <c r="A40" s="1">
        <v>39</v>
      </c>
      <c r="B40" s="20" t="s">
        <v>71</v>
      </c>
      <c r="C40" s="15" t="str">
        <f>_xlfn.CONCAT(D40&amp;I$2,"_",$H$2&amp;"-3")</f>
        <v>47-UWSIF-Alfalfa2-0_3-3</v>
      </c>
      <c r="D40" s="4" t="s">
        <v>31</v>
      </c>
      <c r="E40" s="5"/>
      <c r="F40" s="17" t="s">
        <v>129</v>
      </c>
      <c r="G40" s="19"/>
      <c r="I40" s="58"/>
      <c r="J40" s="59"/>
    </row>
    <row r="41" spans="1:10" ht="12.9" customHeight="1" x14ac:dyDescent="0.25">
      <c r="A41" s="1">
        <v>40</v>
      </c>
      <c r="B41" s="20" t="s">
        <v>72</v>
      </c>
      <c r="C41" s="15" t="str">
        <f>_xlfn.CONCAT(D41&amp;I$2,"_",$H$2&amp;"-4")</f>
        <v>47-UWSIF-Alfalfa2-0_3-4</v>
      </c>
      <c r="D41" s="4" t="s">
        <v>31</v>
      </c>
      <c r="E41" s="5"/>
      <c r="F41" s="17" t="s">
        <v>129</v>
      </c>
      <c r="G41" s="19"/>
      <c r="I41" s="58"/>
      <c r="J41" s="59"/>
    </row>
    <row r="42" spans="1:10" ht="12.9" customHeight="1" x14ac:dyDescent="0.25">
      <c r="A42" s="1">
        <v>41</v>
      </c>
      <c r="B42" s="20" t="s">
        <v>73</v>
      </c>
      <c r="C42" s="6" t="str">
        <f t="shared" ref="C42:C60" si="1">_xlfn.CONCAT($I$2,"_", $H$2, "-"&amp;((ROW()-18+140)))</f>
        <v>0_3-164</v>
      </c>
      <c r="D42" s="22"/>
      <c r="E42" s="22"/>
      <c r="F42" s="17" t="s">
        <v>35</v>
      </c>
      <c r="G42" s="23"/>
      <c r="I42" s="58"/>
      <c r="J42" s="59"/>
    </row>
    <row r="43" spans="1:10" ht="12.9" customHeight="1" thickBot="1" x14ac:dyDescent="0.3">
      <c r="A43" s="1">
        <v>42</v>
      </c>
      <c r="B43" s="20" t="s">
        <v>74</v>
      </c>
      <c r="C43" s="6" t="str">
        <f t="shared" si="1"/>
        <v>0_3-165</v>
      </c>
      <c r="D43" s="22"/>
      <c r="E43" s="22"/>
      <c r="F43" s="17" t="s">
        <v>35</v>
      </c>
      <c r="G43" s="23"/>
      <c r="I43" s="53"/>
      <c r="J43" s="54"/>
    </row>
    <row r="44" spans="1:10" ht="12.9" customHeight="1" x14ac:dyDescent="0.25">
      <c r="A44" s="1">
        <v>43</v>
      </c>
      <c r="B44" s="20" t="s">
        <v>75</v>
      </c>
      <c r="C44" s="6" t="str">
        <f t="shared" si="1"/>
        <v>0_3-166</v>
      </c>
      <c r="D44" s="22"/>
      <c r="E44" s="22"/>
      <c r="F44" s="17" t="s">
        <v>35</v>
      </c>
      <c r="G44" s="23"/>
    </row>
    <row r="45" spans="1:10" ht="12.9" customHeight="1" x14ac:dyDescent="0.25">
      <c r="A45" s="1">
        <v>44</v>
      </c>
      <c r="B45" s="20" t="s">
        <v>76</v>
      </c>
      <c r="C45" s="6" t="str">
        <f t="shared" si="1"/>
        <v>0_3-167</v>
      </c>
      <c r="D45" s="22"/>
      <c r="E45" s="22"/>
      <c r="F45" s="17" t="s">
        <v>35</v>
      </c>
      <c r="G45" s="23"/>
    </row>
    <row r="46" spans="1:10" ht="12.9" customHeight="1" x14ac:dyDescent="0.25">
      <c r="A46" s="1">
        <v>45</v>
      </c>
      <c r="B46" s="20" t="s">
        <v>77</v>
      </c>
      <c r="C46" s="6" t="str">
        <f t="shared" si="1"/>
        <v>0_3-168</v>
      </c>
      <c r="D46" s="22"/>
      <c r="E46" s="22"/>
      <c r="F46" s="17" t="s">
        <v>35</v>
      </c>
      <c r="G46" s="23"/>
    </row>
    <row r="47" spans="1:10" ht="12.9" customHeight="1" x14ac:dyDescent="0.25">
      <c r="A47" s="1">
        <v>46</v>
      </c>
      <c r="B47" s="20" t="s">
        <v>78</v>
      </c>
      <c r="C47" s="6" t="str">
        <f t="shared" si="1"/>
        <v>0_3-169</v>
      </c>
      <c r="D47" s="22"/>
      <c r="E47" s="22"/>
      <c r="F47" s="17" t="s">
        <v>35</v>
      </c>
      <c r="G47" s="23"/>
    </row>
    <row r="48" spans="1:10" ht="12.9" customHeight="1" x14ac:dyDescent="0.25">
      <c r="A48" s="1">
        <v>47</v>
      </c>
      <c r="B48" s="20" t="s">
        <v>79</v>
      </c>
      <c r="C48" s="6" t="str">
        <f t="shared" si="1"/>
        <v>0_3-170</v>
      </c>
      <c r="D48" s="22"/>
      <c r="E48" s="22"/>
      <c r="F48" s="17" t="s">
        <v>35</v>
      </c>
      <c r="G48" s="23"/>
    </row>
    <row r="49" spans="1:7" ht="12.9" customHeight="1" x14ac:dyDescent="0.25">
      <c r="A49" s="1">
        <v>48</v>
      </c>
      <c r="B49" s="20" t="s">
        <v>80</v>
      </c>
      <c r="C49" s="6" t="str">
        <f t="shared" si="1"/>
        <v>0_3-171</v>
      </c>
      <c r="D49" s="22"/>
      <c r="E49" s="22"/>
      <c r="F49" s="17" t="s">
        <v>35</v>
      </c>
      <c r="G49" s="23"/>
    </row>
    <row r="50" spans="1:7" ht="12.9" customHeight="1" x14ac:dyDescent="0.25">
      <c r="A50" s="1">
        <v>49</v>
      </c>
      <c r="B50" s="20" t="s">
        <v>81</v>
      </c>
      <c r="C50" s="6" t="str">
        <f t="shared" si="1"/>
        <v>0_3-172</v>
      </c>
      <c r="D50" s="22"/>
      <c r="E50" s="22"/>
      <c r="F50" s="17" t="s">
        <v>35</v>
      </c>
      <c r="G50" s="23"/>
    </row>
    <row r="51" spans="1:7" ht="12.9" customHeight="1" x14ac:dyDescent="0.25">
      <c r="A51" s="1">
        <v>50</v>
      </c>
      <c r="B51" s="20" t="s">
        <v>82</v>
      </c>
      <c r="C51" s="6" t="str">
        <f t="shared" si="1"/>
        <v>0_3-173</v>
      </c>
      <c r="D51" s="22"/>
      <c r="E51" s="22"/>
      <c r="F51" s="17" t="s">
        <v>35</v>
      </c>
      <c r="G51" s="23"/>
    </row>
    <row r="52" spans="1:7" ht="12.9" customHeight="1" x14ac:dyDescent="0.25">
      <c r="A52" s="1">
        <v>51</v>
      </c>
      <c r="B52" s="20" t="s">
        <v>83</v>
      </c>
      <c r="C52" s="6" t="str">
        <f t="shared" si="1"/>
        <v>0_3-174</v>
      </c>
      <c r="D52" s="22"/>
      <c r="E52" s="22"/>
      <c r="F52" s="17" t="s">
        <v>35</v>
      </c>
      <c r="G52" s="23"/>
    </row>
    <row r="53" spans="1:7" ht="12.9" customHeight="1" x14ac:dyDescent="0.25">
      <c r="A53" s="1">
        <v>52</v>
      </c>
      <c r="B53" s="20" t="s">
        <v>84</v>
      </c>
      <c r="C53" s="6" t="str">
        <f t="shared" si="1"/>
        <v>0_3-175</v>
      </c>
      <c r="D53" s="22"/>
      <c r="E53" s="22"/>
      <c r="F53" s="17" t="s">
        <v>35</v>
      </c>
      <c r="G53" s="23"/>
    </row>
    <row r="54" spans="1:7" ht="12.9" customHeight="1" x14ac:dyDescent="0.25">
      <c r="A54" s="1">
        <v>53</v>
      </c>
      <c r="B54" s="20" t="s">
        <v>85</v>
      </c>
      <c r="C54" s="6" t="str">
        <f t="shared" si="1"/>
        <v>0_3-176</v>
      </c>
      <c r="D54" s="22"/>
      <c r="E54" s="22"/>
      <c r="F54" s="17" t="s">
        <v>35</v>
      </c>
      <c r="G54" s="23"/>
    </row>
    <row r="55" spans="1:7" ht="12.9" customHeight="1" x14ac:dyDescent="0.25">
      <c r="A55" s="1">
        <v>54</v>
      </c>
      <c r="B55" s="20" t="s">
        <v>86</v>
      </c>
      <c r="C55" s="6" t="str">
        <f t="shared" si="1"/>
        <v>0_3-177</v>
      </c>
      <c r="D55" s="22"/>
      <c r="E55" s="22"/>
      <c r="F55" s="17" t="s">
        <v>35</v>
      </c>
      <c r="G55" s="23"/>
    </row>
    <row r="56" spans="1:7" ht="12.9" customHeight="1" x14ac:dyDescent="0.25">
      <c r="A56" s="1">
        <v>55</v>
      </c>
      <c r="B56" s="20" t="s">
        <v>87</v>
      </c>
      <c r="C56" s="6" t="str">
        <f t="shared" si="1"/>
        <v>0_3-178</v>
      </c>
      <c r="D56" s="22"/>
      <c r="E56" s="22"/>
      <c r="F56" s="17" t="s">
        <v>35</v>
      </c>
      <c r="G56" s="23"/>
    </row>
    <row r="57" spans="1:7" ht="12.9" customHeight="1" x14ac:dyDescent="0.25">
      <c r="A57" s="1">
        <v>56</v>
      </c>
      <c r="B57" s="20" t="s">
        <v>88</v>
      </c>
      <c r="C57" s="6" t="str">
        <f t="shared" si="1"/>
        <v>0_3-179</v>
      </c>
      <c r="D57" s="22"/>
      <c r="E57" s="22"/>
      <c r="F57" s="17" t="s">
        <v>35</v>
      </c>
      <c r="G57" s="23"/>
    </row>
    <row r="58" spans="1:7" ht="12.9" customHeight="1" x14ac:dyDescent="0.25">
      <c r="A58" s="1">
        <v>57</v>
      </c>
      <c r="B58" s="20" t="s">
        <v>89</v>
      </c>
      <c r="C58" s="6" t="str">
        <f t="shared" si="1"/>
        <v>0_3-180</v>
      </c>
      <c r="D58" s="22"/>
      <c r="E58" s="22"/>
      <c r="F58" s="17" t="s">
        <v>35</v>
      </c>
      <c r="G58" s="23"/>
    </row>
    <row r="59" spans="1:7" ht="12.9" customHeight="1" x14ac:dyDescent="0.25">
      <c r="A59" s="1">
        <v>58</v>
      </c>
      <c r="B59" s="20" t="s">
        <v>90</v>
      </c>
      <c r="C59" s="6" t="str">
        <f t="shared" si="1"/>
        <v>0_3-181</v>
      </c>
      <c r="D59" s="22"/>
      <c r="E59" s="22"/>
      <c r="F59" s="17" t="s">
        <v>35</v>
      </c>
      <c r="G59" s="23"/>
    </row>
    <row r="60" spans="1:7" ht="12.9" customHeight="1" x14ac:dyDescent="0.25">
      <c r="A60" s="1">
        <v>59</v>
      </c>
      <c r="B60" s="20" t="s">
        <v>91</v>
      </c>
      <c r="C60" s="6" t="str">
        <f t="shared" si="1"/>
        <v>0_3-182</v>
      </c>
      <c r="D60" s="22"/>
      <c r="E60" s="22"/>
      <c r="F60" s="17" t="s">
        <v>35</v>
      </c>
      <c r="G60" s="23"/>
    </row>
    <row r="61" spans="1:7" ht="12.9" customHeight="1" x14ac:dyDescent="0.2">
      <c r="A61" s="1">
        <v>60</v>
      </c>
      <c r="B61" s="20" t="s">
        <v>92</v>
      </c>
      <c r="C61" s="6" t="str">
        <f>_xlfn.CONCAT($I$2,"_", $H$2, "-"&amp;((ROW()-18+140)))</f>
        <v>0_3-183</v>
      </c>
      <c r="D61" s="55" t="s">
        <v>131</v>
      </c>
      <c r="E61" s="22"/>
      <c r="F61" s="17" t="s">
        <v>35</v>
      </c>
      <c r="G61" s="23"/>
    </row>
    <row r="62" spans="1:7" ht="12.9" customHeight="1" x14ac:dyDescent="0.25">
      <c r="A62" s="1">
        <v>61</v>
      </c>
      <c r="B62" s="20" t="s">
        <v>93</v>
      </c>
      <c r="C62" s="6" t="str">
        <f>_xlfn.CONCAT($I$2,"_", $H$2, "-"&amp;((ROW()-18+140)))</f>
        <v>0_3-184</v>
      </c>
      <c r="D62" s="22"/>
      <c r="E62" s="22"/>
      <c r="F62" s="17" t="s">
        <v>35</v>
      </c>
      <c r="G62" s="23"/>
    </row>
    <row r="63" spans="1:7" ht="12.9" customHeight="1" x14ac:dyDescent="0.25">
      <c r="A63" s="1">
        <v>62</v>
      </c>
      <c r="B63" s="20" t="s">
        <v>94</v>
      </c>
      <c r="C63" s="6" t="str">
        <f>_xlfn.CONCAT($I$2,"_", $H$2, "-"&amp;((ROW()-18+140)))</f>
        <v>0_3-185</v>
      </c>
      <c r="D63" s="22"/>
      <c r="E63" s="22"/>
      <c r="F63" s="17" t="s">
        <v>35</v>
      </c>
      <c r="G63" s="23"/>
    </row>
    <row r="64" spans="1:7" ht="12.9" customHeight="1" x14ac:dyDescent="0.25">
      <c r="A64" s="1">
        <v>63</v>
      </c>
      <c r="B64" s="20" t="s">
        <v>95</v>
      </c>
      <c r="C64" s="6" t="str">
        <f>_xlfn.CONCAT($I$2,"_", $H$2, "-"&amp;((ROW()-18+140)))</f>
        <v>0_3-186</v>
      </c>
      <c r="D64" s="22"/>
      <c r="E64" s="22"/>
      <c r="F64" s="17" t="s">
        <v>35</v>
      </c>
      <c r="G64" s="23"/>
    </row>
    <row r="65" spans="1:9" ht="12.9" customHeight="1" x14ac:dyDescent="0.25">
      <c r="A65" s="1">
        <v>64</v>
      </c>
      <c r="B65" s="20" t="s">
        <v>96</v>
      </c>
      <c r="C65" s="15" t="str">
        <f>_xlfn.CONCAT(D65&amp;I$2,"_",$H$2&amp;"-9")</f>
        <v>48-UWSIF-Glut-4-0_3-9</v>
      </c>
      <c r="D65" s="4" t="s">
        <v>11</v>
      </c>
      <c r="E65" s="5"/>
      <c r="F65" s="17" t="s">
        <v>27</v>
      </c>
      <c r="G65" s="19"/>
    </row>
    <row r="66" spans="1:9" ht="12.9" customHeight="1" x14ac:dyDescent="0.25">
      <c r="A66" s="1">
        <v>65</v>
      </c>
      <c r="B66" s="20" t="s">
        <v>97</v>
      </c>
      <c r="C66" s="15" t="str">
        <f>_xlfn.CONCAT(D66&amp;I$2,"_",$H$2&amp;"-10")</f>
        <v>48-UWSIF-Glut-4-0_3-10</v>
      </c>
      <c r="D66" s="4" t="s">
        <v>11</v>
      </c>
      <c r="E66" s="5"/>
      <c r="F66" s="17" t="s">
        <v>27</v>
      </c>
      <c r="G66" s="19"/>
    </row>
    <row r="67" spans="1:9" ht="12.9" customHeight="1" x14ac:dyDescent="0.25">
      <c r="A67" s="1">
        <v>66</v>
      </c>
      <c r="B67" s="20" t="s">
        <v>98</v>
      </c>
      <c r="C67" s="15" t="str">
        <f>_xlfn.CONCAT(D67&amp;I$2,"_",$H$2&amp;"-5")</f>
        <v>39-UWSIF-Glut-2-0_3-5</v>
      </c>
      <c r="D67" s="4" t="s">
        <v>26</v>
      </c>
      <c r="E67" s="5"/>
      <c r="F67" s="17" t="s">
        <v>27</v>
      </c>
      <c r="G67" s="19"/>
    </row>
    <row r="68" spans="1:9" ht="12.9" customHeight="1" x14ac:dyDescent="0.25">
      <c r="A68" s="1">
        <v>67</v>
      </c>
      <c r="B68" s="20" t="s">
        <v>99</v>
      </c>
      <c r="C68" s="15" t="str">
        <f>_xlfn.CONCAT(D68&amp;I$2,"_",$H$2&amp;"-6")</f>
        <v>39-UWSIF-Glut-2-0_3-6</v>
      </c>
      <c r="D68" s="4" t="s">
        <v>26</v>
      </c>
      <c r="E68" s="5"/>
      <c r="F68" s="17" t="s">
        <v>27</v>
      </c>
      <c r="G68" s="19"/>
    </row>
    <row r="69" spans="1:9" ht="12.9" customHeight="1" x14ac:dyDescent="0.25">
      <c r="A69" s="1">
        <v>68</v>
      </c>
      <c r="B69" s="20" t="s">
        <v>100</v>
      </c>
      <c r="C69" s="15" t="str">
        <f>_xlfn.CONCAT(D69&amp;I$2,"_",$H$2&amp;"-5")</f>
        <v>47-UWSIF-Alfalfa2-0_3-5</v>
      </c>
      <c r="D69" s="4" t="s">
        <v>31</v>
      </c>
      <c r="E69" s="5"/>
      <c r="F69" s="17" t="s">
        <v>129</v>
      </c>
      <c r="G69" s="19"/>
    </row>
    <row r="70" spans="1:9" ht="12.9" customHeight="1" x14ac:dyDescent="0.25">
      <c r="A70" s="1">
        <v>69</v>
      </c>
      <c r="B70" s="20" t="s">
        <v>101</v>
      </c>
      <c r="C70" s="15" t="str">
        <f>_xlfn.CONCAT(D70&amp;I$2,"_",$H$2&amp;"-6")</f>
        <v>47-UWSIF-Alfalfa2-0_3-6</v>
      </c>
      <c r="D70" s="4" t="s">
        <v>31</v>
      </c>
      <c r="E70" s="5"/>
      <c r="F70" s="17" t="s">
        <v>129</v>
      </c>
      <c r="G70" s="19"/>
    </row>
    <row r="71" spans="1:9" ht="12.9" customHeight="1" x14ac:dyDescent="0.25">
      <c r="A71" s="1">
        <v>70</v>
      </c>
      <c r="B71" s="20" t="s">
        <v>102</v>
      </c>
      <c r="C71" s="6" t="str">
        <f t="shared" ref="C71:C93" si="2">_xlfn.CONCAT($I$2,"_", $H$2, "-"&amp;((ROW()-24+140)))</f>
        <v>0_3-187</v>
      </c>
      <c r="D71" s="22"/>
      <c r="E71" s="22"/>
      <c r="F71" s="17" t="s">
        <v>35</v>
      </c>
      <c r="G71" s="23"/>
    </row>
    <row r="72" spans="1:9" ht="12.9" customHeight="1" x14ac:dyDescent="0.25">
      <c r="A72" s="1">
        <v>71</v>
      </c>
      <c r="B72" s="20" t="s">
        <v>103</v>
      </c>
      <c r="C72" s="6" t="str">
        <f t="shared" si="2"/>
        <v>0_3-188</v>
      </c>
      <c r="D72" s="22"/>
      <c r="E72" s="22"/>
      <c r="F72" s="17" t="s">
        <v>35</v>
      </c>
      <c r="G72" s="23"/>
    </row>
    <row r="73" spans="1:9" ht="12.9" customHeight="1" x14ac:dyDescent="0.25">
      <c r="A73" s="1">
        <v>72</v>
      </c>
      <c r="B73" s="20" t="s">
        <v>104</v>
      </c>
      <c r="C73" s="6" t="str">
        <f t="shared" si="2"/>
        <v>0_3-189</v>
      </c>
      <c r="D73" s="22"/>
      <c r="E73" s="22"/>
      <c r="F73" s="17" t="s">
        <v>35</v>
      </c>
      <c r="G73" s="23"/>
    </row>
    <row r="74" spans="1:9" ht="12.9" customHeight="1" x14ac:dyDescent="0.25">
      <c r="A74" s="1">
        <v>73</v>
      </c>
      <c r="B74" s="20" t="s">
        <v>105</v>
      </c>
      <c r="C74" s="6" t="str">
        <f t="shared" si="2"/>
        <v>0_3-190</v>
      </c>
      <c r="D74" s="22"/>
      <c r="E74" s="22"/>
      <c r="F74" s="17" t="s">
        <v>35</v>
      </c>
      <c r="G74" s="23"/>
    </row>
    <row r="75" spans="1:9" ht="12.9" customHeight="1" x14ac:dyDescent="0.25">
      <c r="A75" s="1">
        <v>74</v>
      </c>
      <c r="B75" s="20" t="s">
        <v>106</v>
      </c>
      <c r="C75" s="6" t="str">
        <f t="shared" si="2"/>
        <v>0_3-191</v>
      </c>
      <c r="D75" s="22"/>
      <c r="E75" s="22"/>
      <c r="F75" s="17" t="s">
        <v>35</v>
      </c>
      <c r="G75" s="23"/>
    </row>
    <row r="76" spans="1:9" ht="12.9" customHeight="1" x14ac:dyDescent="0.25">
      <c r="A76" s="1">
        <v>75</v>
      </c>
      <c r="B76" s="20" t="s">
        <v>107</v>
      </c>
      <c r="C76" s="6" t="str">
        <f t="shared" si="2"/>
        <v>0_3-192</v>
      </c>
      <c r="D76" s="22"/>
      <c r="E76" s="22"/>
      <c r="F76" s="17" t="s">
        <v>35</v>
      </c>
      <c r="G76" s="23"/>
    </row>
    <row r="77" spans="1:9" ht="12.9" customHeight="1" x14ac:dyDescent="0.25">
      <c r="A77" s="1">
        <v>76</v>
      </c>
      <c r="B77" s="20" t="s">
        <v>108</v>
      </c>
      <c r="C77" s="6" t="str">
        <f t="shared" si="2"/>
        <v>0_3-193</v>
      </c>
      <c r="D77" s="22"/>
      <c r="E77" s="22"/>
      <c r="F77" s="17" t="s">
        <v>35</v>
      </c>
      <c r="G77" s="23"/>
    </row>
    <row r="78" spans="1:9" ht="12.9" customHeight="1" x14ac:dyDescent="0.25">
      <c r="A78" s="1">
        <v>77</v>
      </c>
      <c r="B78" s="20" t="s">
        <v>109</v>
      </c>
      <c r="C78" s="6" t="str">
        <f t="shared" si="2"/>
        <v>0_3-194</v>
      </c>
      <c r="D78" s="22"/>
      <c r="E78" s="22"/>
      <c r="F78" s="17" t="s">
        <v>35</v>
      </c>
      <c r="G78" s="23"/>
    </row>
    <row r="79" spans="1:9" ht="12.9" customHeight="1" x14ac:dyDescent="0.25">
      <c r="A79" s="1">
        <v>78</v>
      </c>
      <c r="B79" s="20" t="s">
        <v>110</v>
      </c>
      <c r="C79" s="6" t="str">
        <f t="shared" si="2"/>
        <v>0_3-195</v>
      </c>
      <c r="D79" s="22"/>
      <c r="E79" s="22"/>
      <c r="F79" s="17" t="s">
        <v>35</v>
      </c>
      <c r="G79" s="23"/>
    </row>
    <row r="80" spans="1:9" ht="12.9" customHeight="1" x14ac:dyDescent="0.25">
      <c r="A80" s="1">
        <v>79</v>
      </c>
      <c r="B80" s="20" t="s">
        <v>111</v>
      </c>
      <c r="C80" s="6" t="str">
        <f t="shared" si="2"/>
        <v>0_3-196</v>
      </c>
      <c r="D80" s="22"/>
      <c r="E80" s="22"/>
      <c r="F80" s="17" t="s">
        <v>35</v>
      </c>
      <c r="G80" s="23"/>
      <c r="I80" s="12"/>
    </row>
    <row r="81" spans="1:7" ht="12.9" customHeight="1" x14ac:dyDescent="0.25">
      <c r="A81" s="1">
        <v>80</v>
      </c>
      <c r="B81" s="20" t="s">
        <v>112</v>
      </c>
      <c r="C81" s="6" t="str">
        <f t="shared" si="2"/>
        <v>0_3-197</v>
      </c>
      <c r="D81" s="22"/>
      <c r="E81" s="22"/>
      <c r="F81" s="17" t="s">
        <v>35</v>
      </c>
      <c r="G81" s="23"/>
    </row>
    <row r="82" spans="1:7" ht="12.9" customHeight="1" x14ac:dyDescent="0.25">
      <c r="A82" s="1">
        <v>81</v>
      </c>
      <c r="B82" s="20" t="s">
        <v>113</v>
      </c>
      <c r="C82" s="6" t="str">
        <f t="shared" si="2"/>
        <v>0_3-198</v>
      </c>
      <c r="D82" s="22"/>
      <c r="E82" s="22"/>
      <c r="F82" s="17" t="s">
        <v>35</v>
      </c>
      <c r="G82" s="23"/>
    </row>
    <row r="83" spans="1:7" ht="12.9" customHeight="1" x14ac:dyDescent="0.25">
      <c r="A83" s="1">
        <v>82</v>
      </c>
      <c r="B83" s="20" t="s">
        <v>114</v>
      </c>
      <c r="C83" s="6" t="str">
        <f t="shared" si="2"/>
        <v>0_3-199</v>
      </c>
      <c r="D83" s="22"/>
      <c r="E83" s="22"/>
      <c r="F83" s="17" t="s">
        <v>35</v>
      </c>
      <c r="G83" s="23"/>
    </row>
    <row r="84" spans="1:7" ht="12.9" customHeight="1" x14ac:dyDescent="0.25">
      <c r="A84" s="1">
        <v>83</v>
      </c>
      <c r="B84" s="20" t="s">
        <v>115</v>
      </c>
      <c r="C84" s="6" t="str">
        <f t="shared" si="2"/>
        <v>0_3-200</v>
      </c>
      <c r="D84" s="22"/>
      <c r="E84" s="22"/>
      <c r="F84" s="17" t="s">
        <v>35</v>
      </c>
      <c r="G84" s="23"/>
    </row>
    <row r="85" spans="1:7" ht="12.9" customHeight="1" x14ac:dyDescent="0.25">
      <c r="A85" s="1">
        <v>84</v>
      </c>
      <c r="B85" s="20" t="s">
        <v>116</v>
      </c>
      <c r="C85" s="6" t="str">
        <f t="shared" si="2"/>
        <v>0_3-201</v>
      </c>
      <c r="D85" s="22"/>
      <c r="E85" s="22"/>
      <c r="F85" s="17" t="s">
        <v>35</v>
      </c>
      <c r="G85" s="23"/>
    </row>
    <row r="86" spans="1:7" ht="12.9" customHeight="1" x14ac:dyDescent="0.25">
      <c r="A86" s="1">
        <v>85</v>
      </c>
      <c r="B86" s="20" t="s">
        <v>117</v>
      </c>
      <c r="C86" s="6" t="str">
        <f t="shared" si="2"/>
        <v>0_3-202</v>
      </c>
      <c r="D86" s="22"/>
      <c r="E86" s="22"/>
      <c r="F86" s="17" t="s">
        <v>35</v>
      </c>
      <c r="G86" s="23"/>
    </row>
    <row r="87" spans="1:7" ht="12.9" customHeight="1" x14ac:dyDescent="0.25">
      <c r="A87" s="1">
        <v>86</v>
      </c>
      <c r="B87" s="20" t="s">
        <v>118</v>
      </c>
      <c r="C87" s="6" t="str">
        <f t="shared" si="2"/>
        <v>0_3-203</v>
      </c>
      <c r="D87" s="22"/>
      <c r="E87" s="22"/>
      <c r="F87" s="17" t="s">
        <v>35</v>
      </c>
      <c r="G87" s="23"/>
    </row>
    <row r="88" spans="1:7" ht="12.9" customHeight="1" x14ac:dyDescent="0.25">
      <c r="A88" s="1">
        <v>87</v>
      </c>
      <c r="B88" s="20" t="s">
        <v>119</v>
      </c>
      <c r="C88" s="6" t="str">
        <f t="shared" si="2"/>
        <v>0_3-204</v>
      </c>
      <c r="D88" s="22"/>
      <c r="E88" s="22"/>
      <c r="F88" s="17" t="s">
        <v>35</v>
      </c>
      <c r="G88" s="23"/>
    </row>
    <row r="89" spans="1:7" ht="12.9" customHeight="1" x14ac:dyDescent="0.25">
      <c r="A89" s="1">
        <v>88</v>
      </c>
      <c r="B89" s="20" t="s">
        <v>120</v>
      </c>
      <c r="C89" s="6" t="str">
        <f t="shared" si="2"/>
        <v>0_3-205</v>
      </c>
      <c r="D89" s="22"/>
      <c r="E89" s="22"/>
      <c r="F89" s="17" t="s">
        <v>35</v>
      </c>
      <c r="G89" s="23"/>
    </row>
    <row r="90" spans="1:7" ht="12.9" customHeight="1" x14ac:dyDescent="0.25">
      <c r="A90" s="1">
        <v>89</v>
      </c>
      <c r="B90" s="20" t="s">
        <v>121</v>
      </c>
      <c r="C90" s="6" t="str">
        <f t="shared" si="2"/>
        <v>0_3-206</v>
      </c>
      <c r="D90" s="22"/>
      <c r="E90" s="22"/>
      <c r="F90" s="17" t="s">
        <v>35</v>
      </c>
      <c r="G90" s="23"/>
    </row>
    <row r="91" spans="1:7" ht="12.9" customHeight="1" x14ac:dyDescent="0.25">
      <c r="A91" s="1">
        <v>90</v>
      </c>
      <c r="B91" s="20" t="s">
        <v>122</v>
      </c>
      <c r="C91" s="6" t="str">
        <f t="shared" si="2"/>
        <v>0_3-207</v>
      </c>
      <c r="D91" s="22"/>
      <c r="E91" s="22"/>
      <c r="F91" s="17" t="s">
        <v>35</v>
      </c>
      <c r="G91" s="23"/>
    </row>
    <row r="92" spans="1:7" ht="12.9" customHeight="1" x14ac:dyDescent="0.25">
      <c r="A92" s="1">
        <v>91</v>
      </c>
      <c r="B92" s="20" t="s">
        <v>123</v>
      </c>
      <c r="C92" s="6" t="str">
        <f t="shared" si="2"/>
        <v>0_3-208</v>
      </c>
      <c r="D92" s="22"/>
      <c r="E92" s="22"/>
      <c r="F92" s="17" t="s">
        <v>35</v>
      </c>
      <c r="G92" s="23"/>
    </row>
    <row r="93" spans="1:7" ht="12.9" customHeight="1" x14ac:dyDescent="0.25">
      <c r="A93" s="1">
        <v>92</v>
      </c>
      <c r="B93" s="20" t="s">
        <v>124</v>
      </c>
      <c r="C93" s="6" t="str">
        <f t="shared" si="2"/>
        <v>0_3-209</v>
      </c>
      <c r="D93" s="22"/>
      <c r="E93" s="22"/>
      <c r="F93" s="17" t="s">
        <v>35</v>
      </c>
      <c r="G93" s="23"/>
    </row>
    <row r="94" spans="1:7" ht="12.9" customHeight="1" x14ac:dyDescent="0.2">
      <c r="A94" s="1">
        <v>93</v>
      </c>
      <c r="B94" s="20" t="s">
        <v>125</v>
      </c>
      <c r="C94" s="6" t="str">
        <f>_xlfn.CONCAT($I$2,"_", $H$2, "-"&amp;((ROW()-24+140))&amp;"r")</f>
        <v>0_3-210r</v>
      </c>
      <c r="D94" s="55" t="s">
        <v>131</v>
      </c>
      <c r="E94" s="22"/>
      <c r="F94" s="17" t="s">
        <v>35</v>
      </c>
      <c r="G94" s="23"/>
    </row>
    <row r="95" spans="1:7" ht="12.9" customHeight="1" x14ac:dyDescent="0.25">
      <c r="A95" s="1">
        <v>94</v>
      </c>
      <c r="B95" s="20" t="s">
        <v>126</v>
      </c>
      <c r="C95" s="15" t="str">
        <f>_xlfn.CONCAT(D95&amp;I$2,"_",$H$2&amp;"-11")</f>
        <v>48-UWSIF-Glut-4-0_3-11</v>
      </c>
      <c r="D95" s="4" t="s">
        <v>11</v>
      </c>
      <c r="E95" s="5"/>
      <c r="F95" s="17" t="s">
        <v>27</v>
      </c>
      <c r="G95" s="19"/>
    </row>
    <row r="96" spans="1:7" ht="12.9" customHeight="1" x14ac:dyDescent="0.25">
      <c r="A96" s="1">
        <v>95</v>
      </c>
      <c r="B96" s="20" t="s">
        <v>127</v>
      </c>
      <c r="C96" s="15" t="str">
        <f>_xlfn.CONCAT(D96&amp;I$2,"_",$H$2&amp;"-12")</f>
        <v>48-UWSIF-Glut-4-0_3-12</v>
      </c>
      <c r="D96" s="4" t="s">
        <v>11</v>
      </c>
      <c r="E96" s="5"/>
      <c r="F96" s="17" t="s">
        <v>27</v>
      </c>
      <c r="G96" s="19"/>
    </row>
    <row r="97" spans="1:7" ht="12.9" customHeight="1" x14ac:dyDescent="0.25">
      <c r="A97" s="1">
        <v>96</v>
      </c>
      <c r="B97" s="20" t="s">
        <v>128</v>
      </c>
      <c r="C97" s="15" t="str">
        <f>_xlfn.CONCAT(D97&amp;I$2,"_",$H$2&amp;"-7")</f>
        <v>39-UWSIF-Glut-2-0_3-7</v>
      </c>
      <c r="D97" s="4" t="s">
        <v>26</v>
      </c>
      <c r="E97" s="5"/>
      <c r="F97" s="17" t="s">
        <v>27</v>
      </c>
      <c r="G97" s="19"/>
    </row>
    <row r="98" spans="1:7" ht="12.9" customHeight="1" x14ac:dyDescent="0.25">
      <c r="A98" s="1">
        <v>97</v>
      </c>
      <c r="B98" s="20" t="s">
        <v>10</v>
      </c>
      <c r="C98" s="15" t="str">
        <f>_xlfn.CONCAT(D98&amp;I$2,"_",$H$2&amp;"-8")</f>
        <v>39-UWSIF-Glut-2-0_3-8</v>
      </c>
      <c r="D98" s="4" t="s">
        <v>26</v>
      </c>
      <c r="E98" s="5"/>
      <c r="F98" s="17" t="s">
        <v>27</v>
      </c>
      <c r="G98" s="19"/>
    </row>
    <row r="99" spans="1:7" ht="12.9" customHeight="1" x14ac:dyDescent="0.25">
      <c r="A99" s="1">
        <v>98</v>
      </c>
      <c r="B99" s="20" t="s">
        <v>13</v>
      </c>
      <c r="C99" s="15" t="str">
        <f>_xlfn.CONCAT(D99&amp;I$2,"_",$H$2&amp;"-7")</f>
        <v>47-UWSIF-Alfalfa2-0_3-7</v>
      </c>
      <c r="D99" s="4" t="s">
        <v>31</v>
      </c>
      <c r="E99" s="5"/>
      <c r="F99" s="17" t="s">
        <v>129</v>
      </c>
      <c r="G99" s="19"/>
    </row>
    <row r="100" spans="1:7" ht="12.9" customHeight="1" x14ac:dyDescent="0.25">
      <c r="A100" s="1">
        <v>99</v>
      </c>
      <c r="B100" s="20" t="s">
        <v>15</v>
      </c>
      <c r="C100" s="15" t="str">
        <f>_xlfn.CONCAT(D100&amp;I$2,"_",$H$2&amp;"-8")</f>
        <v>47-UWSIF-Alfalfa2-0_3-8</v>
      </c>
      <c r="D100" s="4" t="s">
        <v>31</v>
      </c>
      <c r="E100" s="5"/>
      <c r="F100" s="17" t="s">
        <v>129</v>
      </c>
      <c r="G100" s="19"/>
    </row>
  </sheetData>
  <mergeCells count="1">
    <mergeCell ref="I33:J42"/>
  </mergeCells>
  <dataValidations count="2">
    <dataValidation type="list" allowBlank="1" showInputMessage="1" showErrorMessage="1" sqref="F2:F100" xr:uid="{3681DE18-C045-41AF-B7D8-1B0434F7C430}">
      <formula1>$J$21:$J$26</formula1>
    </dataValidation>
    <dataValidation type="list" allowBlank="1" showInputMessage="1" showErrorMessage="1" sqref="D2:D12 D36:D41 D65:D70 D95:D100" xr:uid="{72CE86F3-8DC2-450D-842F-A4D277BB26DB}">
      <formula1>$I$21:$I$30</formula1>
    </dataValidation>
  </dataValidations>
  <printOptions horizontalCentered="1" verticalCentered="1"/>
  <pageMargins left="0.75" right="0.75" top="1" bottom="1" header="0.5" footer="0.5"/>
  <pageSetup scale="96" orientation="portrait" r:id="rId1"/>
  <headerFooter alignWithMargins="0"/>
  <ignoredErrors>
    <ignoredError sqref="C10:C14 C16:C34 C36:C60 C62:C10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F841D-BBD9-4822-B9F1-8839FF893CA9}">
  <sheetPr>
    <pageSetUpPr fitToPage="1"/>
  </sheetPr>
  <dimension ref="A1:O100"/>
  <sheetViews>
    <sheetView zoomScaleNormal="100" workbookViewId="0">
      <pane ySplit="1" topLeftCell="A2" activePane="bottomLeft" state="frozen"/>
      <selection activeCell="M12" sqref="M12"/>
      <selection pane="bottomLeft" activeCell="M12" sqref="M12"/>
    </sheetView>
  </sheetViews>
  <sheetFormatPr defaultColWidth="9.109375" defaultRowHeight="12.9" customHeight="1" x14ac:dyDescent="0.25"/>
  <cols>
    <col min="1" max="1" width="4.44140625" style="2" customWidth="1"/>
    <col min="2" max="2" width="6.6640625" style="2" customWidth="1"/>
    <col min="3" max="3" width="24.6640625" style="12" customWidth="1"/>
    <col min="4" max="4" width="18.6640625" style="2" customWidth="1"/>
    <col min="5" max="5" width="13.5546875" style="2" customWidth="1"/>
    <col min="6" max="6" width="23.664062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48-UWSIF-Glut-4-0_4-1</v>
      </c>
      <c r="D2" s="4" t="s">
        <v>11</v>
      </c>
      <c r="E2" s="5"/>
      <c r="F2" s="46" t="s">
        <v>12</v>
      </c>
      <c r="G2" s="4"/>
      <c r="H2" s="11">
        <v>4</v>
      </c>
      <c r="I2" s="16">
        <f>'Tray 1'!$I$2</f>
        <v>0</v>
      </c>
      <c r="J2" s="4">
        <f>'Tray 1'!J2</f>
        <v>0</v>
      </c>
    </row>
    <row r="3" spans="1:15" ht="12.9" customHeight="1" x14ac:dyDescent="0.25">
      <c r="A3" s="1">
        <v>2</v>
      </c>
      <c r="B3" s="20" t="s">
        <v>13</v>
      </c>
      <c r="C3" s="15" t="str">
        <f>_xlfn.CONCAT(D3&amp;I$2,"_",$H$2&amp;"-2")</f>
        <v>48-UWSIF-Glut-4-0_4-2</v>
      </c>
      <c r="D3" s="4" t="s">
        <v>11</v>
      </c>
      <c r="E3" s="5"/>
      <c r="F3" s="17" t="s">
        <v>14</v>
      </c>
      <c r="G3" s="19"/>
    </row>
    <row r="4" spans="1:15" ht="12.9" customHeight="1" x14ac:dyDescent="0.25">
      <c r="A4" s="1">
        <v>3</v>
      </c>
      <c r="B4" s="20" t="s">
        <v>15</v>
      </c>
      <c r="C4" s="15" t="str">
        <f>_xlfn.CONCAT(D4&amp;I$2,"_",$H$2&amp;"-3")</f>
        <v>48-UWSIF-Glut-4-0_4-3</v>
      </c>
      <c r="D4" s="4" t="s">
        <v>11</v>
      </c>
      <c r="E4" s="5"/>
      <c r="F4" s="17" t="s">
        <v>14</v>
      </c>
      <c r="G4" s="19"/>
      <c r="I4" s="13" t="s">
        <v>16</v>
      </c>
      <c r="J4" s="14"/>
    </row>
    <row r="5" spans="1:15" ht="12.9" customHeight="1" x14ac:dyDescent="0.25">
      <c r="A5" s="1">
        <v>4</v>
      </c>
      <c r="B5" s="20" t="s">
        <v>17</v>
      </c>
      <c r="C5" s="15" t="str">
        <f>_xlfn.CONCAT(D5&amp;I$2,"_",$H$2&amp;"-4")</f>
        <v>48-UWSIF-Glut-4-0_4-4</v>
      </c>
      <c r="D5" s="4" t="s">
        <v>11</v>
      </c>
      <c r="E5" s="5"/>
      <c r="F5" s="17" t="s">
        <v>14</v>
      </c>
      <c r="G5" s="19"/>
      <c r="I5" s="31" t="s">
        <v>18</v>
      </c>
      <c r="J5" s="32"/>
    </row>
    <row r="6" spans="1:15" ht="12.9" customHeight="1" x14ac:dyDescent="0.25">
      <c r="A6" s="1">
        <v>5</v>
      </c>
      <c r="B6" s="20" t="s">
        <v>19</v>
      </c>
      <c r="C6" s="15" t="str">
        <f>_xlfn.CONCAT(D6&amp;$I$2,"_",$H$2&amp;"-5")</f>
        <v>48-UWSIF-Glut-4-0_4-5</v>
      </c>
      <c r="D6" s="4" t="s">
        <v>11</v>
      </c>
      <c r="E6" s="5"/>
      <c r="F6" s="17" t="s">
        <v>14</v>
      </c>
      <c r="G6" s="19"/>
      <c r="I6" s="44" t="s">
        <v>20</v>
      </c>
      <c r="J6" s="45"/>
    </row>
    <row r="7" spans="1:15" ht="12.9" customHeight="1" x14ac:dyDescent="0.25">
      <c r="A7" s="1">
        <v>6</v>
      </c>
      <c r="B7" s="20" t="s">
        <v>21</v>
      </c>
      <c r="C7" s="15" t="str">
        <f>_xlfn.CONCAT(D7&amp;$I$2,"_",$H$2&amp;"-6")</f>
        <v>48-UWSIF-Glut-4-0_4-6</v>
      </c>
      <c r="D7" s="4" t="s">
        <v>11</v>
      </c>
      <c r="E7" s="5"/>
      <c r="F7" s="17" t="s">
        <v>14</v>
      </c>
      <c r="G7" s="19"/>
      <c r="I7" s="29" t="s">
        <v>22</v>
      </c>
      <c r="J7" s="30"/>
    </row>
    <row r="8" spans="1:15" ht="12.9" customHeight="1" x14ac:dyDescent="0.25">
      <c r="A8" s="1">
        <v>7</v>
      </c>
      <c r="B8" s="20" t="s">
        <v>23</v>
      </c>
      <c r="C8" s="15" t="str">
        <f>_xlfn.CONCAT(D8&amp;$I$2,"-",$H$2&amp;"-7")</f>
        <v>48-UWSIF-Glut-4-0-4-7</v>
      </c>
      <c r="D8" s="4" t="s">
        <v>11</v>
      </c>
      <c r="E8" s="5"/>
      <c r="F8" s="17" t="s">
        <v>14</v>
      </c>
      <c r="G8" s="19"/>
      <c r="I8" s="33" t="s">
        <v>24</v>
      </c>
      <c r="J8" s="34"/>
    </row>
    <row r="9" spans="1:15" ht="12.9" customHeight="1" x14ac:dyDescent="0.25">
      <c r="A9" s="1">
        <v>8</v>
      </c>
      <c r="B9" s="20" t="s">
        <v>25</v>
      </c>
      <c r="C9" s="15" t="str">
        <f>_xlfn.CONCAT(D9&amp;I$2,"_",$H$2&amp;"-1")</f>
        <v>39-UWSIF-Glut-2-0_4-1</v>
      </c>
      <c r="D9" s="4" t="s">
        <v>26</v>
      </c>
      <c r="E9" s="5"/>
      <c r="F9" s="17" t="s">
        <v>27</v>
      </c>
      <c r="G9" s="19"/>
      <c r="I9" s="35" t="s">
        <v>28</v>
      </c>
      <c r="J9" s="24"/>
    </row>
    <row r="10" spans="1:15" ht="12.9" customHeight="1" x14ac:dyDescent="0.25">
      <c r="A10" s="1">
        <v>9</v>
      </c>
      <c r="B10" s="20" t="s">
        <v>29</v>
      </c>
      <c r="C10" s="15" t="str">
        <f>_xlfn.CONCAT(D10&amp;I$2,"_",$H$2&amp;"-2")</f>
        <v>39-UWSIF-Glut-2-0_4-2</v>
      </c>
      <c r="D10" s="4" t="s">
        <v>26</v>
      </c>
      <c r="E10" s="5"/>
      <c r="F10" s="17" t="s">
        <v>27</v>
      </c>
      <c r="G10" s="19"/>
      <c r="I10" s="25"/>
      <c r="J10" s="26"/>
    </row>
    <row r="11" spans="1:15" ht="12.9" customHeight="1" x14ac:dyDescent="0.25">
      <c r="A11" s="1">
        <v>10</v>
      </c>
      <c r="B11" s="20" t="s">
        <v>30</v>
      </c>
      <c r="C11" s="15" t="str">
        <f>_xlfn.CONCAT(D11&amp;I$2,"_",$H$2&amp;"-1")</f>
        <v>47-UWSIF-Alfalfa2-0_4-1</v>
      </c>
      <c r="D11" s="4" t="s">
        <v>31</v>
      </c>
      <c r="E11" s="5"/>
      <c r="F11" s="17" t="s">
        <v>129</v>
      </c>
      <c r="G11" s="19"/>
      <c r="I11" s="25"/>
      <c r="J11" s="26"/>
    </row>
    <row r="12" spans="1:15" ht="12.9" customHeight="1" x14ac:dyDescent="0.25">
      <c r="A12" s="1">
        <v>11</v>
      </c>
      <c r="B12" s="20" t="s">
        <v>33</v>
      </c>
      <c r="C12" s="15" t="str">
        <f>_xlfn.CONCAT(D12&amp;I$2,"_",$H$2&amp;"-2")</f>
        <v>47-UWSIF-Alfalfa2-0_4-2</v>
      </c>
      <c r="D12" s="4" t="s">
        <v>31</v>
      </c>
      <c r="E12" s="5"/>
      <c r="F12" s="17" t="s">
        <v>129</v>
      </c>
      <c r="G12" s="19"/>
      <c r="I12" s="25"/>
      <c r="J12" s="26"/>
    </row>
    <row r="13" spans="1:15" ht="12.75" customHeight="1" x14ac:dyDescent="0.25">
      <c r="A13" s="1">
        <v>12</v>
      </c>
      <c r="B13" s="20" t="s">
        <v>34</v>
      </c>
      <c r="C13" s="6" t="str">
        <f>_xlfn.CONCAT($I$2,"_", $H$2, "-"&amp;((ROW()-12+210)))</f>
        <v>0_4-211</v>
      </c>
      <c r="D13" s="22"/>
      <c r="E13" s="22"/>
      <c r="F13" s="17" t="s">
        <v>35</v>
      </c>
      <c r="G13" s="23"/>
      <c r="I13" s="25"/>
      <c r="J13" s="26"/>
    </row>
    <row r="14" spans="1:15" ht="12.9" customHeight="1" x14ac:dyDescent="0.25">
      <c r="A14" s="1">
        <v>13</v>
      </c>
      <c r="B14" s="20" t="s">
        <v>36</v>
      </c>
      <c r="C14" s="6" t="str">
        <f>_xlfn.CONCAT($I$2,"_", $H$2, "-"&amp;((ROW()-12+210)))</f>
        <v>0_4-212</v>
      </c>
      <c r="D14" s="22"/>
      <c r="E14" s="22"/>
      <c r="F14" s="17" t="s">
        <v>35</v>
      </c>
      <c r="G14" s="23"/>
      <c r="I14" s="25"/>
      <c r="J14" s="26"/>
      <c r="M14" s="3"/>
      <c r="N14" s="3"/>
      <c r="O14" s="3"/>
    </row>
    <row r="15" spans="1:15" ht="12.9" customHeight="1" x14ac:dyDescent="0.2">
      <c r="A15" s="1">
        <v>14</v>
      </c>
      <c r="B15" s="20" t="s">
        <v>37</v>
      </c>
      <c r="C15" s="6" t="str">
        <f>_xlfn.CONCAT($I$2,"_", $H$2, "-"&amp;((ROW()-12+210)))</f>
        <v>0_4-213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"-"&amp;((ROW()-12+210)))</f>
        <v>0_4-214</v>
      </c>
      <c r="D16" s="22"/>
      <c r="E16" s="22"/>
      <c r="F16" s="17" t="s">
        <v>35</v>
      </c>
      <c r="G16" s="23"/>
      <c r="I16" s="27"/>
      <c r="J16" s="28"/>
      <c r="L16" s="3"/>
      <c r="M16" s="3"/>
      <c r="N16" s="3"/>
    </row>
    <row r="17" spans="1:14" ht="12.9" customHeight="1" x14ac:dyDescent="0.25">
      <c r="A17" s="1">
        <v>16</v>
      </c>
      <c r="B17" s="20" t="s">
        <v>39</v>
      </c>
      <c r="C17" s="6" t="str">
        <f t="shared" si="0"/>
        <v>0_4-215</v>
      </c>
      <c r="D17" s="22"/>
      <c r="E17" s="22"/>
      <c r="F17" s="17" t="s">
        <v>35</v>
      </c>
      <c r="G17" s="23"/>
      <c r="L17" s="3"/>
      <c r="M17" s="3"/>
      <c r="N17" s="3"/>
    </row>
    <row r="18" spans="1:14" ht="12.9" customHeight="1" x14ac:dyDescent="0.25">
      <c r="A18" s="1">
        <v>17</v>
      </c>
      <c r="B18" s="20" t="s">
        <v>40</v>
      </c>
      <c r="C18" s="6" t="str">
        <f t="shared" si="0"/>
        <v>0_4-216</v>
      </c>
      <c r="D18" s="22"/>
      <c r="E18" s="22"/>
      <c r="F18" s="17" t="s">
        <v>35</v>
      </c>
      <c r="G18" s="23"/>
      <c r="L18" s="3"/>
      <c r="M18" s="3"/>
      <c r="N18" s="3"/>
    </row>
    <row r="19" spans="1:14" ht="12.9" customHeight="1" thickBot="1" x14ac:dyDescent="0.3">
      <c r="A19" s="1">
        <v>18</v>
      </c>
      <c r="B19" s="20" t="s">
        <v>41</v>
      </c>
      <c r="C19" s="6" t="str">
        <f t="shared" si="0"/>
        <v>0_4-217</v>
      </c>
      <c r="D19" s="22"/>
      <c r="E19" s="22"/>
      <c r="F19" s="17" t="s">
        <v>35</v>
      </c>
      <c r="G19" s="23"/>
      <c r="L19" s="3"/>
      <c r="M19" s="3"/>
      <c r="N19" s="3"/>
    </row>
    <row r="20" spans="1:14" ht="12.9" customHeight="1" thickBot="1" x14ac:dyDescent="0.3">
      <c r="A20" s="1">
        <v>19</v>
      </c>
      <c r="B20" s="20" t="s">
        <v>42</v>
      </c>
      <c r="C20" s="6" t="str">
        <f t="shared" si="0"/>
        <v>0_4-218</v>
      </c>
      <c r="D20" s="22"/>
      <c r="E20" s="22"/>
      <c r="F20" s="17" t="s">
        <v>35</v>
      </c>
      <c r="G20" s="23"/>
      <c r="I20" s="37" t="s">
        <v>43</v>
      </c>
      <c r="J20" s="36" t="s">
        <v>5</v>
      </c>
      <c r="L20" s="3"/>
      <c r="M20" s="3"/>
      <c r="N20" s="3"/>
    </row>
    <row r="21" spans="1:14" ht="12.9" customHeight="1" x14ac:dyDescent="0.25">
      <c r="A21" s="1">
        <v>20</v>
      </c>
      <c r="B21" s="20" t="s">
        <v>44</v>
      </c>
      <c r="C21" s="6" t="str">
        <f t="shared" si="0"/>
        <v>0_4-219</v>
      </c>
      <c r="D21" s="22"/>
      <c r="E21" s="22"/>
      <c r="F21" s="17" t="s">
        <v>35</v>
      </c>
      <c r="G21" s="23"/>
      <c r="I21" s="38" t="s">
        <v>45</v>
      </c>
      <c r="J21" s="41" t="s">
        <v>12</v>
      </c>
      <c r="L21" s="3"/>
      <c r="M21" s="3"/>
      <c r="N21" s="3"/>
    </row>
    <row r="22" spans="1:14" ht="12.9" customHeight="1" x14ac:dyDescent="0.25">
      <c r="A22" s="1">
        <v>21</v>
      </c>
      <c r="B22" s="20" t="s">
        <v>46</v>
      </c>
      <c r="C22" s="6" t="str">
        <f t="shared" si="0"/>
        <v>0_4-220</v>
      </c>
      <c r="D22" s="22"/>
      <c r="E22" s="22"/>
      <c r="F22" s="17" t="s">
        <v>35</v>
      </c>
      <c r="G22" s="23"/>
      <c r="I22" s="38" t="s">
        <v>47</v>
      </c>
      <c r="J22" s="42" t="s">
        <v>27</v>
      </c>
      <c r="M22" s="3"/>
      <c r="N22" s="3"/>
    </row>
    <row r="23" spans="1:14" ht="12.75" customHeight="1" x14ac:dyDescent="0.25">
      <c r="A23" s="1">
        <v>22</v>
      </c>
      <c r="B23" s="20" t="s">
        <v>48</v>
      </c>
      <c r="C23" s="6" t="str">
        <f t="shared" si="0"/>
        <v>0_4-221</v>
      </c>
      <c r="D23" s="22"/>
      <c r="E23" s="22"/>
      <c r="F23" s="17" t="s">
        <v>35</v>
      </c>
      <c r="G23" s="23"/>
      <c r="I23" s="38" t="s">
        <v>31</v>
      </c>
      <c r="J23" s="42" t="s">
        <v>49</v>
      </c>
      <c r="M23" s="3"/>
      <c r="N23" s="3"/>
    </row>
    <row r="24" spans="1:14" ht="12.75" customHeight="1" x14ac:dyDescent="0.25">
      <c r="A24" s="1">
        <v>23</v>
      </c>
      <c r="B24" s="20" t="s">
        <v>50</v>
      </c>
      <c r="C24" s="6" t="str">
        <f t="shared" si="0"/>
        <v>0_4-222</v>
      </c>
      <c r="D24" s="22"/>
      <c r="E24" s="22"/>
      <c r="F24" s="17" t="s">
        <v>35</v>
      </c>
      <c r="G24" s="23"/>
      <c r="I24" s="38" t="s">
        <v>51</v>
      </c>
      <c r="J24" s="42" t="s">
        <v>14</v>
      </c>
      <c r="M24" s="3"/>
      <c r="N24" s="3"/>
    </row>
    <row r="25" spans="1:14" ht="12.75" customHeight="1" x14ac:dyDescent="0.25">
      <c r="A25" s="1">
        <v>24</v>
      </c>
      <c r="B25" s="20" t="s">
        <v>52</v>
      </c>
      <c r="C25" s="6" t="str">
        <f t="shared" si="0"/>
        <v>0_4-223</v>
      </c>
      <c r="D25" s="22"/>
      <c r="E25" s="22"/>
      <c r="F25" s="17" t="s">
        <v>35</v>
      </c>
      <c r="G25" s="23"/>
      <c r="I25" s="38" t="s">
        <v>53</v>
      </c>
      <c r="J25" s="42" t="s">
        <v>129</v>
      </c>
    </row>
    <row r="26" spans="1:14" ht="12.75" customHeight="1" thickBot="1" x14ac:dyDescent="0.3">
      <c r="A26" s="1">
        <v>25</v>
      </c>
      <c r="B26" s="20" t="s">
        <v>54</v>
      </c>
      <c r="C26" s="6" t="str">
        <f t="shared" si="0"/>
        <v>0_4-224</v>
      </c>
      <c r="D26" s="22"/>
      <c r="E26" s="22"/>
      <c r="F26" s="17" t="s">
        <v>35</v>
      </c>
      <c r="G26" s="23"/>
      <c r="I26" s="39" t="s">
        <v>55</v>
      </c>
      <c r="J26" s="43" t="s">
        <v>35</v>
      </c>
    </row>
    <row r="27" spans="1:14" ht="12.75" customHeight="1" x14ac:dyDescent="0.25">
      <c r="A27" s="1">
        <v>26</v>
      </c>
      <c r="B27" s="20" t="s">
        <v>56</v>
      </c>
      <c r="C27" s="6" t="str">
        <f t="shared" si="0"/>
        <v>0_4-225</v>
      </c>
      <c r="D27" s="22"/>
      <c r="E27" s="22"/>
      <c r="F27" s="17" t="s">
        <v>35</v>
      </c>
      <c r="G27" s="23"/>
      <c r="I27" s="39" t="s">
        <v>57</v>
      </c>
    </row>
    <row r="28" spans="1:14" ht="12.75" customHeight="1" x14ac:dyDescent="0.25">
      <c r="A28" s="1">
        <v>27</v>
      </c>
      <c r="B28" s="20" t="s">
        <v>58</v>
      </c>
      <c r="C28" s="6" t="str">
        <f t="shared" si="0"/>
        <v>0_4-226</v>
      </c>
      <c r="D28" s="22"/>
      <c r="E28" s="22"/>
      <c r="F28" s="17" t="s">
        <v>35</v>
      </c>
      <c r="G28" s="23"/>
      <c r="I28" s="39" t="s">
        <v>59</v>
      </c>
    </row>
    <row r="29" spans="1:14" ht="12.75" customHeight="1" x14ac:dyDescent="0.25">
      <c r="A29" s="1">
        <v>28</v>
      </c>
      <c r="B29" s="20" t="s">
        <v>60</v>
      </c>
      <c r="C29" s="6" t="str">
        <f t="shared" si="0"/>
        <v>0_4-227</v>
      </c>
      <c r="D29" s="22"/>
      <c r="E29" s="22"/>
      <c r="F29" s="17" t="s">
        <v>35</v>
      </c>
      <c r="G29" s="23"/>
      <c r="I29" s="38" t="s">
        <v>26</v>
      </c>
    </row>
    <row r="30" spans="1:14" ht="12.75" customHeight="1" thickBot="1" x14ac:dyDescent="0.3">
      <c r="A30" s="1">
        <v>29</v>
      </c>
      <c r="B30" s="20" t="s">
        <v>61</v>
      </c>
      <c r="C30" s="6" t="str">
        <f t="shared" si="0"/>
        <v>0_4-228</v>
      </c>
      <c r="D30" s="22"/>
      <c r="E30" s="22"/>
      <c r="F30" s="17" t="s">
        <v>35</v>
      </c>
      <c r="G30" s="23"/>
      <c r="I30" s="40" t="s">
        <v>11</v>
      </c>
    </row>
    <row r="31" spans="1:14" ht="12.75" customHeight="1" x14ac:dyDescent="0.25">
      <c r="A31" s="1">
        <v>30</v>
      </c>
      <c r="B31" s="20" t="s">
        <v>62</v>
      </c>
      <c r="C31" s="6" t="str">
        <f t="shared" si="0"/>
        <v>0_4-229</v>
      </c>
      <c r="D31" s="22"/>
      <c r="E31" s="22"/>
      <c r="F31" s="17" t="s">
        <v>35</v>
      </c>
      <c r="G31" s="23"/>
    </row>
    <row r="32" spans="1:14" ht="12.75" customHeight="1" thickBot="1" x14ac:dyDescent="0.3">
      <c r="A32" s="1">
        <v>31</v>
      </c>
      <c r="B32" s="20" t="s">
        <v>63</v>
      </c>
      <c r="C32" s="6" t="str">
        <f t="shared" si="0"/>
        <v>0_4-230</v>
      </c>
      <c r="D32" s="22"/>
      <c r="E32" s="22"/>
      <c r="F32" s="17" t="s">
        <v>35</v>
      </c>
      <c r="G32" s="23"/>
    </row>
    <row r="33" spans="1:10" ht="12.75" customHeight="1" x14ac:dyDescent="0.25">
      <c r="A33" s="1">
        <v>32</v>
      </c>
      <c r="B33" s="20" t="s">
        <v>64</v>
      </c>
      <c r="C33" s="6" t="str">
        <f t="shared" si="0"/>
        <v>0_4-231</v>
      </c>
      <c r="D33" s="22"/>
      <c r="E33" s="22"/>
      <c r="F33" s="17" t="s">
        <v>35</v>
      </c>
      <c r="G33" s="23"/>
      <c r="I33" s="56" t="s">
        <v>130</v>
      </c>
      <c r="J33" s="57"/>
    </row>
    <row r="34" spans="1:10" ht="12.75" customHeight="1" x14ac:dyDescent="0.25">
      <c r="A34" s="1">
        <v>33</v>
      </c>
      <c r="B34" s="20" t="s">
        <v>65</v>
      </c>
      <c r="C34" s="6" t="str">
        <f t="shared" si="0"/>
        <v>0_4-232</v>
      </c>
      <c r="D34" s="22"/>
      <c r="E34" s="22"/>
      <c r="F34" s="17" t="s">
        <v>35</v>
      </c>
      <c r="G34" s="23"/>
      <c r="I34" s="58"/>
      <c r="J34" s="59"/>
    </row>
    <row r="35" spans="1:10" ht="12.75" customHeight="1" x14ac:dyDescent="0.2">
      <c r="A35" s="1">
        <v>34</v>
      </c>
      <c r="B35" s="20" t="s">
        <v>66</v>
      </c>
      <c r="C35" s="6" t="str">
        <f>_xlfn.CONCAT($I$2,"_", $H$2, "-"&amp;((ROW()-12+210)))</f>
        <v>0_4-233</v>
      </c>
      <c r="D35" s="55" t="s">
        <v>131</v>
      </c>
      <c r="E35" s="22"/>
      <c r="F35" s="17" t="s">
        <v>35</v>
      </c>
      <c r="G35" s="23"/>
      <c r="I35" s="58"/>
      <c r="J35" s="59"/>
    </row>
    <row r="36" spans="1:10" ht="12.75" customHeight="1" x14ac:dyDescent="0.25">
      <c r="A36" s="1">
        <v>35</v>
      </c>
      <c r="B36" s="20" t="s">
        <v>67</v>
      </c>
      <c r="C36" s="15" t="str">
        <f>_xlfn.CONCAT(D36&amp;I$2,"_",$H$2&amp;"-8")</f>
        <v>48-UWSIF-Glut-4-0_4-8</v>
      </c>
      <c r="D36" s="4" t="s">
        <v>11</v>
      </c>
      <c r="E36" s="5"/>
      <c r="F36" s="17" t="s">
        <v>27</v>
      </c>
      <c r="G36" s="19"/>
      <c r="I36" s="58"/>
      <c r="J36" s="59"/>
    </row>
    <row r="37" spans="1:10" ht="12.9" customHeight="1" x14ac:dyDescent="0.25">
      <c r="A37" s="1">
        <v>36</v>
      </c>
      <c r="B37" s="20" t="s">
        <v>68</v>
      </c>
      <c r="C37" s="15" t="str">
        <f>_xlfn.CONCAT(D37&amp;I$2,"_",$H$2&amp;"-9")</f>
        <v>48-UWSIF-Glut-4-0_4-9</v>
      </c>
      <c r="D37" s="4" t="s">
        <v>11</v>
      </c>
      <c r="E37" s="5"/>
      <c r="F37" s="17" t="s">
        <v>27</v>
      </c>
      <c r="G37" s="19"/>
      <c r="I37" s="58"/>
      <c r="J37" s="59"/>
    </row>
    <row r="38" spans="1:10" ht="12.9" customHeight="1" x14ac:dyDescent="0.25">
      <c r="A38" s="1">
        <v>37</v>
      </c>
      <c r="B38" s="20" t="s">
        <v>69</v>
      </c>
      <c r="C38" s="15" t="str">
        <f>_xlfn.CONCAT(D38&amp;I$2,"_",$H$2&amp;"-3")</f>
        <v>39-UWSIF-Glut-2-0_4-3</v>
      </c>
      <c r="D38" s="4" t="s">
        <v>26</v>
      </c>
      <c r="E38" s="5"/>
      <c r="F38" s="17" t="s">
        <v>27</v>
      </c>
      <c r="G38" s="19"/>
      <c r="I38" s="58"/>
      <c r="J38" s="59"/>
    </row>
    <row r="39" spans="1:10" ht="12.9" customHeight="1" x14ac:dyDescent="0.25">
      <c r="A39" s="1">
        <v>38</v>
      </c>
      <c r="B39" s="20" t="s">
        <v>70</v>
      </c>
      <c r="C39" s="15" t="str">
        <f>_xlfn.CONCAT(D39&amp;I$2,"_",$H$2&amp;"-4")</f>
        <v>39-UWSIF-Glut-2-0_4-4</v>
      </c>
      <c r="D39" s="4" t="s">
        <v>26</v>
      </c>
      <c r="E39" s="5"/>
      <c r="F39" s="17" t="s">
        <v>27</v>
      </c>
      <c r="G39" s="19"/>
      <c r="I39" s="58"/>
      <c r="J39" s="59"/>
    </row>
    <row r="40" spans="1:10" ht="12.9" customHeight="1" x14ac:dyDescent="0.25">
      <c r="A40" s="1">
        <v>39</v>
      </c>
      <c r="B40" s="20" t="s">
        <v>71</v>
      </c>
      <c r="C40" s="15" t="str">
        <f>_xlfn.CONCAT(D40&amp;I$2,"_",$H$2&amp;"-3")</f>
        <v>47-UWSIF-Alfalfa2-0_4-3</v>
      </c>
      <c r="D40" s="4" t="s">
        <v>31</v>
      </c>
      <c r="E40" s="5"/>
      <c r="F40" s="17" t="s">
        <v>129</v>
      </c>
      <c r="G40" s="19"/>
      <c r="I40" s="58"/>
      <c r="J40" s="59"/>
    </row>
    <row r="41" spans="1:10" ht="12.9" customHeight="1" x14ac:dyDescent="0.25">
      <c r="A41" s="1">
        <v>40</v>
      </c>
      <c r="B41" s="20" t="s">
        <v>72</v>
      </c>
      <c r="C41" s="15" t="str">
        <f>_xlfn.CONCAT(D41&amp;I$2,"_",$H$2&amp;"-4")</f>
        <v>47-UWSIF-Alfalfa2-0_4-4</v>
      </c>
      <c r="D41" s="4" t="s">
        <v>31</v>
      </c>
      <c r="E41" s="5"/>
      <c r="F41" s="17" t="s">
        <v>129</v>
      </c>
      <c r="G41" s="19"/>
      <c r="I41" s="58"/>
      <c r="J41" s="59"/>
    </row>
    <row r="42" spans="1:10" ht="12.9" customHeight="1" x14ac:dyDescent="0.25">
      <c r="A42" s="1">
        <v>41</v>
      </c>
      <c r="B42" s="20" t="s">
        <v>73</v>
      </c>
      <c r="C42" s="6" t="str">
        <f t="shared" ref="C42:C60" si="1">_xlfn.CONCAT($I$2,"_", $H$2, "-"&amp;((ROW()-18+210)))</f>
        <v>0_4-234</v>
      </c>
      <c r="D42" s="22"/>
      <c r="E42" s="22"/>
      <c r="F42" s="17" t="s">
        <v>35</v>
      </c>
      <c r="G42" s="23"/>
      <c r="I42" s="58"/>
      <c r="J42" s="59"/>
    </row>
    <row r="43" spans="1:10" ht="12.9" customHeight="1" thickBot="1" x14ac:dyDescent="0.3">
      <c r="A43" s="1">
        <v>42</v>
      </c>
      <c r="B43" s="20" t="s">
        <v>74</v>
      </c>
      <c r="C43" s="6" t="str">
        <f t="shared" si="1"/>
        <v>0_4-235</v>
      </c>
      <c r="D43" s="22"/>
      <c r="E43" s="22"/>
      <c r="F43" s="17" t="s">
        <v>35</v>
      </c>
      <c r="G43" s="23"/>
      <c r="I43" s="53"/>
      <c r="J43" s="54"/>
    </row>
    <row r="44" spans="1:10" ht="12.9" customHeight="1" x14ac:dyDescent="0.25">
      <c r="A44" s="1">
        <v>43</v>
      </c>
      <c r="B44" s="20" t="s">
        <v>75</v>
      </c>
      <c r="C44" s="6" t="str">
        <f t="shared" si="1"/>
        <v>0_4-236</v>
      </c>
      <c r="D44" s="22"/>
      <c r="E44" s="22"/>
      <c r="F44" s="17" t="s">
        <v>35</v>
      </c>
      <c r="G44" s="23"/>
    </row>
    <row r="45" spans="1:10" ht="12.9" customHeight="1" x14ac:dyDescent="0.25">
      <c r="A45" s="1">
        <v>44</v>
      </c>
      <c r="B45" s="20" t="s">
        <v>76</v>
      </c>
      <c r="C45" s="6" t="str">
        <f t="shared" si="1"/>
        <v>0_4-237</v>
      </c>
      <c r="D45" s="22"/>
      <c r="E45" s="22"/>
      <c r="F45" s="17" t="s">
        <v>35</v>
      </c>
      <c r="G45" s="23"/>
    </row>
    <row r="46" spans="1:10" ht="12.9" customHeight="1" x14ac:dyDescent="0.25">
      <c r="A46" s="1">
        <v>45</v>
      </c>
      <c r="B46" s="20" t="s">
        <v>77</v>
      </c>
      <c r="C46" s="6" t="str">
        <f t="shared" si="1"/>
        <v>0_4-238</v>
      </c>
      <c r="D46" s="22"/>
      <c r="E46" s="22"/>
      <c r="F46" s="17" t="s">
        <v>35</v>
      </c>
      <c r="G46" s="23"/>
    </row>
    <row r="47" spans="1:10" ht="12.9" customHeight="1" x14ac:dyDescent="0.25">
      <c r="A47" s="1">
        <v>46</v>
      </c>
      <c r="B47" s="20" t="s">
        <v>78</v>
      </c>
      <c r="C47" s="6" t="str">
        <f t="shared" si="1"/>
        <v>0_4-239</v>
      </c>
      <c r="D47" s="22"/>
      <c r="E47" s="22"/>
      <c r="F47" s="17" t="s">
        <v>35</v>
      </c>
      <c r="G47" s="23"/>
    </row>
    <row r="48" spans="1:10" ht="12.9" customHeight="1" x14ac:dyDescent="0.25">
      <c r="A48" s="1">
        <v>47</v>
      </c>
      <c r="B48" s="20" t="s">
        <v>79</v>
      </c>
      <c r="C48" s="6" t="str">
        <f t="shared" si="1"/>
        <v>0_4-240</v>
      </c>
      <c r="D48" s="22"/>
      <c r="E48" s="22"/>
      <c r="F48" s="17" t="s">
        <v>35</v>
      </c>
      <c r="G48" s="23"/>
    </row>
    <row r="49" spans="1:7" ht="12.9" customHeight="1" x14ac:dyDescent="0.25">
      <c r="A49" s="1">
        <v>48</v>
      </c>
      <c r="B49" s="20" t="s">
        <v>80</v>
      </c>
      <c r="C49" s="6" t="str">
        <f t="shared" si="1"/>
        <v>0_4-241</v>
      </c>
      <c r="D49" s="22"/>
      <c r="E49" s="22"/>
      <c r="F49" s="17" t="s">
        <v>35</v>
      </c>
      <c r="G49" s="23"/>
    </row>
    <row r="50" spans="1:7" ht="12.9" customHeight="1" x14ac:dyDescent="0.25">
      <c r="A50" s="1">
        <v>49</v>
      </c>
      <c r="B50" s="20" t="s">
        <v>81</v>
      </c>
      <c r="C50" s="6" t="str">
        <f t="shared" si="1"/>
        <v>0_4-242</v>
      </c>
      <c r="D50" s="22"/>
      <c r="E50" s="22"/>
      <c r="F50" s="17" t="s">
        <v>35</v>
      </c>
      <c r="G50" s="23"/>
    </row>
    <row r="51" spans="1:7" ht="12.9" customHeight="1" x14ac:dyDescent="0.25">
      <c r="A51" s="1">
        <v>50</v>
      </c>
      <c r="B51" s="20" t="s">
        <v>82</v>
      </c>
      <c r="C51" s="6" t="str">
        <f t="shared" si="1"/>
        <v>0_4-243</v>
      </c>
      <c r="D51" s="22"/>
      <c r="E51" s="22"/>
      <c r="F51" s="17" t="s">
        <v>35</v>
      </c>
      <c r="G51" s="23"/>
    </row>
    <row r="52" spans="1:7" ht="12.9" customHeight="1" x14ac:dyDescent="0.25">
      <c r="A52" s="1">
        <v>51</v>
      </c>
      <c r="B52" s="20" t="s">
        <v>83</v>
      </c>
      <c r="C52" s="6" t="str">
        <f t="shared" si="1"/>
        <v>0_4-244</v>
      </c>
      <c r="D52" s="22"/>
      <c r="E52" s="22"/>
      <c r="F52" s="17" t="s">
        <v>35</v>
      </c>
      <c r="G52" s="23"/>
    </row>
    <row r="53" spans="1:7" ht="12.9" customHeight="1" x14ac:dyDescent="0.25">
      <c r="A53" s="1">
        <v>52</v>
      </c>
      <c r="B53" s="20" t="s">
        <v>84</v>
      </c>
      <c r="C53" s="6" t="str">
        <f t="shared" si="1"/>
        <v>0_4-245</v>
      </c>
      <c r="D53" s="22"/>
      <c r="E53" s="22"/>
      <c r="F53" s="17" t="s">
        <v>35</v>
      </c>
      <c r="G53" s="23"/>
    </row>
    <row r="54" spans="1:7" ht="12.9" customHeight="1" x14ac:dyDescent="0.25">
      <c r="A54" s="1">
        <v>53</v>
      </c>
      <c r="B54" s="20" t="s">
        <v>85</v>
      </c>
      <c r="C54" s="6" t="str">
        <f t="shared" si="1"/>
        <v>0_4-246</v>
      </c>
      <c r="D54" s="22"/>
      <c r="E54" s="22"/>
      <c r="F54" s="17" t="s">
        <v>35</v>
      </c>
      <c r="G54" s="23"/>
    </row>
    <row r="55" spans="1:7" ht="12.9" customHeight="1" x14ac:dyDescent="0.25">
      <c r="A55" s="1">
        <v>54</v>
      </c>
      <c r="B55" s="20" t="s">
        <v>86</v>
      </c>
      <c r="C55" s="6" t="str">
        <f t="shared" si="1"/>
        <v>0_4-247</v>
      </c>
      <c r="D55" s="22"/>
      <c r="E55" s="22"/>
      <c r="F55" s="17" t="s">
        <v>35</v>
      </c>
      <c r="G55" s="23"/>
    </row>
    <row r="56" spans="1:7" ht="12.9" customHeight="1" x14ac:dyDescent="0.25">
      <c r="A56" s="1">
        <v>55</v>
      </c>
      <c r="B56" s="20" t="s">
        <v>87</v>
      </c>
      <c r="C56" s="6" t="str">
        <f t="shared" si="1"/>
        <v>0_4-248</v>
      </c>
      <c r="D56" s="22"/>
      <c r="E56" s="22"/>
      <c r="F56" s="17" t="s">
        <v>35</v>
      </c>
      <c r="G56" s="23"/>
    </row>
    <row r="57" spans="1:7" ht="12.9" customHeight="1" x14ac:dyDescent="0.25">
      <c r="A57" s="1">
        <v>56</v>
      </c>
      <c r="B57" s="20" t="s">
        <v>88</v>
      </c>
      <c r="C57" s="6" t="str">
        <f t="shared" si="1"/>
        <v>0_4-249</v>
      </c>
      <c r="D57" s="22"/>
      <c r="E57" s="22"/>
      <c r="F57" s="17" t="s">
        <v>35</v>
      </c>
      <c r="G57" s="23"/>
    </row>
    <row r="58" spans="1:7" ht="12.9" customHeight="1" x14ac:dyDescent="0.25">
      <c r="A58" s="1">
        <v>57</v>
      </c>
      <c r="B58" s="20" t="s">
        <v>89</v>
      </c>
      <c r="C58" s="6" t="str">
        <f t="shared" si="1"/>
        <v>0_4-250</v>
      </c>
      <c r="D58" s="22"/>
      <c r="E58" s="22"/>
      <c r="F58" s="17" t="s">
        <v>35</v>
      </c>
      <c r="G58" s="23"/>
    </row>
    <row r="59" spans="1:7" ht="12.9" customHeight="1" x14ac:dyDescent="0.25">
      <c r="A59" s="1">
        <v>58</v>
      </c>
      <c r="B59" s="20" t="s">
        <v>90</v>
      </c>
      <c r="C59" s="6" t="str">
        <f t="shared" si="1"/>
        <v>0_4-251</v>
      </c>
      <c r="D59" s="22"/>
      <c r="E59" s="22"/>
      <c r="F59" s="17" t="s">
        <v>35</v>
      </c>
      <c r="G59" s="23"/>
    </row>
    <row r="60" spans="1:7" ht="12.9" customHeight="1" x14ac:dyDescent="0.25">
      <c r="A60" s="1">
        <v>59</v>
      </c>
      <c r="B60" s="20" t="s">
        <v>91</v>
      </c>
      <c r="C60" s="6" t="str">
        <f t="shared" si="1"/>
        <v>0_4-252</v>
      </c>
      <c r="D60" s="22"/>
      <c r="E60" s="22"/>
      <c r="F60" s="17" t="s">
        <v>35</v>
      </c>
      <c r="G60" s="23"/>
    </row>
    <row r="61" spans="1:7" ht="12.9" customHeight="1" x14ac:dyDescent="0.2">
      <c r="A61" s="1">
        <v>60</v>
      </c>
      <c r="B61" s="20" t="s">
        <v>92</v>
      </c>
      <c r="C61" s="6" t="str">
        <f>_xlfn.CONCAT($I$2,"_", $H$2, "-"&amp;((ROW()-18+210)))</f>
        <v>0_4-253</v>
      </c>
      <c r="D61" s="55" t="s">
        <v>131</v>
      </c>
      <c r="E61" s="22"/>
      <c r="F61" s="17" t="s">
        <v>35</v>
      </c>
      <c r="G61" s="23"/>
    </row>
    <row r="62" spans="1:7" ht="12.9" customHeight="1" x14ac:dyDescent="0.25">
      <c r="A62" s="1">
        <v>61</v>
      </c>
      <c r="B62" s="20" t="s">
        <v>93</v>
      </c>
      <c r="C62" s="6" t="str">
        <f>_xlfn.CONCAT($I$2,"_", $H$2, "-"&amp;((ROW()-18+210)))</f>
        <v>0_4-254</v>
      </c>
      <c r="D62" s="22"/>
      <c r="E62" s="22"/>
      <c r="F62" s="17" t="s">
        <v>35</v>
      </c>
      <c r="G62" s="23"/>
    </row>
    <row r="63" spans="1:7" ht="12.9" customHeight="1" x14ac:dyDescent="0.25">
      <c r="A63" s="1">
        <v>62</v>
      </c>
      <c r="B63" s="20" t="s">
        <v>94</v>
      </c>
      <c r="C63" s="6" t="str">
        <f>_xlfn.CONCAT($I$2,"_", $H$2, "-"&amp;((ROW()-18+210)))</f>
        <v>0_4-255</v>
      </c>
      <c r="D63" s="22"/>
      <c r="E63" s="22"/>
      <c r="F63" s="17" t="s">
        <v>35</v>
      </c>
      <c r="G63" s="23"/>
    </row>
    <row r="64" spans="1:7" ht="12.9" customHeight="1" x14ac:dyDescent="0.25">
      <c r="A64" s="1">
        <v>63</v>
      </c>
      <c r="B64" s="20" t="s">
        <v>95</v>
      </c>
      <c r="C64" s="6" t="str">
        <f>_xlfn.CONCAT($I$2,"_", $H$2, "-"&amp;((ROW()-18+210)))</f>
        <v>0_4-256</v>
      </c>
      <c r="D64" s="22"/>
      <c r="E64" s="22"/>
      <c r="F64" s="17" t="s">
        <v>35</v>
      </c>
      <c r="G64" s="23"/>
    </row>
    <row r="65" spans="1:9" ht="12.9" customHeight="1" x14ac:dyDescent="0.25">
      <c r="A65" s="1">
        <v>64</v>
      </c>
      <c r="B65" s="20" t="s">
        <v>96</v>
      </c>
      <c r="C65" s="15" t="str">
        <f>_xlfn.CONCAT(D65&amp;I$2,"_",$H$2&amp;"-9")</f>
        <v>48-UWSIF-Glut-4-0_4-9</v>
      </c>
      <c r="D65" s="4" t="s">
        <v>11</v>
      </c>
      <c r="E65" s="5"/>
      <c r="F65" s="17" t="s">
        <v>27</v>
      </c>
      <c r="G65" s="19"/>
    </row>
    <row r="66" spans="1:9" ht="12.9" customHeight="1" x14ac:dyDescent="0.25">
      <c r="A66" s="1">
        <v>65</v>
      </c>
      <c r="B66" s="20" t="s">
        <v>97</v>
      </c>
      <c r="C66" s="15" t="str">
        <f>_xlfn.CONCAT(D66&amp;I$2,"_",$H$2&amp;"-10")</f>
        <v>48-UWSIF-Glut-4-0_4-10</v>
      </c>
      <c r="D66" s="4" t="s">
        <v>11</v>
      </c>
      <c r="E66" s="5"/>
      <c r="F66" s="17" t="s">
        <v>27</v>
      </c>
      <c r="G66" s="19"/>
    </row>
    <row r="67" spans="1:9" ht="12.9" customHeight="1" x14ac:dyDescent="0.25">
      <c r="A67" s="1">
        <v>66</v>
      </c>
      <c r="B67" s="20" t="s">
        <v>98</v>
      </c>
      <c r="C67" s="15" t="str">
        <f>_xlfn.CONCAT(D67&amp;I$2,"_",$H$2&amp;"-5")</f>
        <v>39-UWSIF-Glut-2-0_4-5</v>
      </c>
      <c r="D67" s="4" t="s">
        <v>26</v>
      </c>
      <c r="E67" s="5"/>
      <c r="F67" s="17" t="s">
        <v>27</v>
      </c>
      <c r="G67" s="19"/>
    </row>
    <row r="68" spans="1:9" ht="12.9" customHeight="1" x14ac:dyDescent="0.25">
      <c r="A68" s="1">
        <v>67</v>
      </c>
      <c r="B68" s="20" t="s">
        <v>99</v>
      </c>
      <c r="C68" s="15" t="str">
        <f>_xlfn.CONCAT(D68&amp;I$2,"_",$H$2&amp;"-6")</f>
        <v>39-UWSIF-Glut-2-0_4-6</v>
      </c>
      <c r="D68" s="4" t="s">
        <v>26</v>
      </c>
      <c r="E68" s="5"/>
      <c r="F68" s="17" t="s">
        <v>27</v>
      </c>
      <c r="G68" s="19"/>
    </row>
    <row r="69" spans="1:9" ht="12.9" customHeight="1" x14ac:dyDescent="0.25">
      <c r="A69" s="1">
        <v>68</v>
      </c>
      <c r="B69" s="20" t="s">
        <v>100</v>
      </c>
      <c r="C69" s="15" t="str">
        <f>_xlfn.CONCAT(D69&amp;I$2,"_",$H$2&amp;"-5")</f>
        <v>47-UWSIF-Alfalfa2-0_4-5</v>
      </c>
      <c r="D69" s="4" t="s">
        <v>31</v>
      </c>
      <c r="E69" s="5"/>
      <c r="F69" s="17" t="s">
        <v>129</v>
      </c>
      <c r="G69" s="19"/>
    </row>
    <row r="70" spans="1:9" ht="12.9" customHeight="1" x14ac:dyDescent="0.25">
      <c r="A70" s="1">
        <v>69</v>
      </c>
      <c r="B70" s="20" t="s">
        <v>101</v>
      </c>
      <c r="C70" s="15" t="str">
        <f>_xlfn.CONCAT(D70&amp;I$2,"_",$H$2&amp;"-6")</f>
        <v>47-UWSIF-Alfalfa2-0_4-6</v>
      </c>
      <c r="D70" s="4" t="s">
        <v>31</v>
      </c>
      <c r="E70" s="5"/>
      <c r="F70" s="17" t="s">
        <v>129</v>
      </c>
      <c r="G70" s="19"/>
    </row>
    <row r="71" spans="1:9" ht="12.9" customHeight="1" x14ac:dyDescent="0.25">
      <c r="A71" s="1">
        <v>70</v>
      </c>
      <c r="B71" s="20" t="s">
        <v>102</v>
      </c>
      <c r="C71" s="6" t="str">
        <f t="shared" ref="C71:C93" si="2">_xlfn.CONCAT($I$2,"_", $H$2, "-"&amp;((ROW()-24+210)))</f>
        <v>0_4-257</v>
      </c>
      <c r="D71" s="22"/>
      <c r="E71" s="22"/>
      <c r="F71" s="17" t="s">
        <v>35</v>
      </c>
      <c r="G71" s="23"/>
    </row>
    <row r="72" spans="1:9" ht="12.9" customHeight="1" x14ac:dyDescent="0.25">
      <c r="A72" s="1">
        <v>71</v>
      </c>
      <c r="B72" s="20" t="s">
        <v>103</v>
      </c>
      <c r="C72" s="6" t="str">
        <f t="shared" si="2"/>
        <v>0_4-258</v>
      </c>
      <c r="D72" s="22"/>
      <c r="E72" s="22"/>
      <c r="F72" s="17" t="s">
        <v>35</v>
      </c>
      <c r="G72" s="23"/>
    </row>
    <row r="73" spans="1:9" ht="12.9" customHeight="1" x14ac:dyDescent="0.25">
      <c r="A73" s="1">
        <v>72</v>
      </c>
      <c r="B73" s="20" t="s">
        <v>104</v>
      </c>
      <c r="C73" s="6" t="str">
        <f t="shared" si="2"/>
        <v>0_4-259</v>
      </c>
      <c r="D73" s="22"/>
      <c r="E73" s="22"/>
      <c r="F73" s="17" t="s">
        <v>35</v>
      </c>
      <c r="G73" s="23"/>
    </row>
    <row r="74" spans="1:9" ht="12.9" customHeight="1" x14ac:dyDescent="0.25">
      <c r="A74" s="1">
        <v>73</v>
      </c>
      <c r="B74" s="20" t="s">
        <v>105</v>
      </c>
      <c r="C74" s="6" t="str">
        <f t="shared" si="2"/>
        <v>0_4-260</v>
      </c>
      <c r="D74" s="22"/>
      <c r="E74" s="22"/>
      <c r="F74" s="17" t="s">
        <v>35</v>
      </c>
      <c r="G74" s="23"/>
    </row>
    <row r="75" spans="1:9" ht="12.9" customHeight="1" x14ac:dyDescent="0.25">
      <c r="A75" s="1">
        <v>74</v>
      </c>
      <c r="B75" s="20" t="s">
        <v>106</v>
      </c>
      <c r="C75" s="6" t="str">
        <f t="shared" si="2"/>
        <v>0_4-261</v>
      </c>
      <c r="D75" s="22"/>
      <c r="E75" s="22"/>
      <c r="F75" s="17" t="s">
        <v>35</v>
      </c>
      <c r="G75" s="23"/>
    </row>
    <row r="76" spans="1:9" ht="12.9" customHeight="1" x14ac:dyDescent="0.25">
      <c r="A76" s="1">
        <v>75</v>
      </c>
      <c r="B76" s="20" t="s">
        <v>107</v>
      </c>
      <c r="C76" s="6" t="str">
        <f t="shared" si="2"/>
        <v>0_4-262</v>
      </c>
      <c r="D76" s="22"/>
      <c r="E76" s="22"/>
      <c r="F76" s="17" t="s">
        <v>35</v>
      </c>
      <c r="G76" s="23"/>
    </row>
    <row r="77" spans="1:9" ht="12.9" customHeight="1" x14ac:dyDescent="0.25">
      <c r="A77" s="1">
        <v>76</v>
      </c>
      <c r="B77" s="20" t="s">
        <v>108</v>
      </c>
      <c r="C77" s="6" t="str">
        <f t="shared" si="2"/>
        <v>0_4-263</v>
      </c>
      <c r="D77" s="22"/>
      <c r="E77" s="22"/>
      <c r="F77" s="17" t="s">
        <v>35</v>
      </c>
      <c r="G77" s="23"/>
    </row>
    <row r="78" spans="1:9" ht="12.9" customHeight="1" x14ac:dyDescent="0.25">
      <c r="A78" s="1">
        <v>77</v>
      </c>
      <c r="B78" s="20" t="s">
        <v>109</v>
      </c>
      <c r="C78" s="6" t="str">
        <f t="shared" si="2"/>
        <v>0_4-264</v>
      </c>
      <c r="D78" s="22"/>
      <c r="E78" s="22"/>
      <c r="F78" s="17" t="s">
        <v>35</v>
      </c>
      <c r="G78" s="23"/>
    </row>
    <row r="79" spans="1:9" ht="12.9" customHeight="1" x14ac:dyDescent="0.25">
      <c r="A79" s="1">
        <v>78</v>
      </c>
      <c r="B79" s="20" t="s">
        <v>110</v>
      </c>
      <c r="C79" s="6" t="str">
        <f t="shared" si="2"/>
        <v>0_4-265</v>
      </c>
      <c r="D79" s="22"/>
      <c r="E79" s="22"/>
      <c r="F79" s="17" t="s">
        <v>35</v>
      </c>
      <c r="G79" s="23"/>
    </row>
    <row r="80" spans="1:9" ht="12.9" customHeight="1" x14ac:dyDescent="0.25">
      <c r="A80" s="1">
        <v>79</v>
      </c>
      <c r="B80" s="20" t="s">
        <v>111</v>
      </c>
      <c r="C80" s="6" t="str">
        <f t="shared" si="2"/>
        <v>0_4-266</v>
      </c>
      <c r="D80" s="22"/>
      <c r="E80" s="22"/>
      <c r="F80" s="17" t="s">
        <v>35</v>
      </c>
      <c r="G80" s="23"/>
      <c r="I80" s="12"/>
    </row>
    <row r="81" spans="1:7" ht="12.9" customHeight="1" x14ac:dyDescent="0.25">
      <c r="A81" s="1">
        <v>80</v>
      </c>
      <c r="B81" s="20" t="s">
        <v>112</v>
      </c>
      <c r="C81" s="6" t="str">
        <f t="shared" si="2"/>
        <v>0_4-267</v>
      </c>
      <c r="D81" s="22"/>
      <c r="E81" s="22"/>
      <c r="F81" s="17" t="s">
        <v>35</v>
      </c>
      <c r="G81" s="23"/>
    </row>
    <row r="82" spans="1:7" ht="12.9" customHeight="1" x14ac:dyDescent="0.25">
      <c r="A82" s="1">
        <v>81</v>
      </c>
      <c r="B82" s="20" t="s">
        <v>113</v>
      </c>
      <c r="C82" s="6" t="str">
        <f t="shared" si="2"/>
        <v>0_4-268</v>
      </c>
      <c r="D82" s="22"/>
      <c r="E82" s="22"/>
      <c r="F82" s="17" t="s">
        <v>35</v>
      </c>
      <c r="G82" s="23"/>
    </row>
    <row r="83" spans="1:7" ht="12.9" customHeight="1" x14ac:dyDescent="0.25">
      <c r="A83" s="1">
        <v>82</v>
      </c>
      <c r="B83" s="20" t="s">
        <v>114</v>
      </c>
      <c r="C83" s="6" t="str">
        <f t="shared" si="2"/>
        <v>0_4-269</v>
      </c>
      <c r="D83" s="22"/>
      <c r="E83" s="22"/>
      <c r="F83" s="17" t="s">
        <v>35</v>
      </c>
      <c r="G83" s="23"/>
    </row>
    <row r="84" spans="1:7" ht="12.9" customHeight="1" x14ac:dyDescent="0.25">
      <c r="A84" s="1">
        <v>83</v>
      </c>
      <c r="B84" s="20" t="s">
        <v>115</v>
      </c>
      <c r="C84" s="6" t="str">
        <f t="shared" si="2"/>
        <v>0_4-270</v>
      </c>
      <c r="D84" s="22"/>
      <c r="E84" s="22"/>
      <c r="F84" s="17" t="s">
        <v>35</v>
      </c>
      <c r="G84" s="23"/>
    </row>
    <row r="85" spans="1:7" ht="12.9" customHeight="1" x14ac:dyDescent="0.25">
      <c r="A85" s="1">
        <v>84</v>
      </c>
      <c r="B85" s="20" t="s">
        <v>116</v>
      </c>
      <c r="C85" s="6" t="str">
        <f t="shared" si="2"/>
        <v>0_4-271</v>
      </c>
      <c r="D85" s="22"/>
      <c r="E85" s="22"/>
      <c r="F85" s="17" t="s">
        <v>35</v>
      </c>
      <c r="G85" s="23"/>
    </row>
    <row r="86" spans="1:7" ht="12.9" customHeight="1" x14ac:dyDescent="0.25">
      <c r="A86" s="1">
        <v>85</v>
      </c>
      <c r="B86" s="20" t="s">
        <v>117</v>
      </c>
      <c r="C86" s="6" t="str">
        <f t="shared" si="2"/>
        <v>0_4-272</v>
      </c>
      <c r="D86" s="22"/>
      <c r="E86" s="22"/>
      <c r="F86" s="17" t="s">
        <v>35</v>
      </c>
      <c r="G86" s="23"/>
    </row>
    <row r="87" spans="1:7" ht="12.9" customHeight="1" x14ac:dyDescent="0.25">
      <c r="A87" s="1">
        <v>86</v>
      </c>
      <c r="B87" s="20" t="s">
        <v>118</v>
      </c>
      <c r="C87" s="6" t="str">
        <f t="shared" si="2"/>
        <v>0_4-273</v>
      </c>
      <c r="D87" s="22"/>
      <c r="E87" s="22"/>
      <c r="F87" s="17" t="s">
        <v>35</v>
      </c>
      <c r="G87" s="23"/>
    </row>
    <row r="88" spans="1:7" ht="12.9" customHeight="1" x14ac:dyDescent="0.25">
      <c r="A88" s="1">
        <v>87</v>
      </c>
      <c r="B88" s="20" t="s">
        <v>119</v>
      </c>
      <c r="C88" s="6" t="str">
        <f t="shared" si="2"/>
        <v>0_4-274</v>
      </c>
      <c r="D88" s="22"/>
      <c r="E88" s="22"/>
      <c r="F88" s="17" t="s">
        <v>35</v>
      </c>
      <c r="G88" s="23"/>
    </row>
    <row r="89" spans="1:7" ht="12.9" customHeight="1" x14ac:dyDescent="0.25">
      <c r="A89" s="1">
        <v>88</v>
      </c>
      <c r="B89" s="20" t="s">
        <v>120</v>
      </c>
      <c r="C89" s="6" t="str">
        <f t="shared" si="2"/>
        <v>0_4-275</v>
      </c>
      <c r="D89" s="22"/>
      <c r="E89" s="22"/>
      <c r="F89" s="17" t="s">
        <v>35</v>
      </c>
      <c r="G89" s="23"/>
    </row>
    <row r="90" spans="1:7" ht="12.9" customHeight="1" x14ac:dyDescent="0.25">
      <c r="A90" s="1">
        <v>89</v>
      </c>
      <c r="B90" s="20" t="s">
        <v>121</v>
      </c>
      <c r="C90" s="6" t="str">
        <f t="shared" si="2"/>
        <v>0_4-276</v>
      </c>
      <c r="D90" s="22"/>
      <c r="E90" s="22"/>
      <c r="F90" s="17" t="s">
        <v>35</v>
      </c>
      <c r="G90" s="23"/>
    </row>
    <row r="91" spans="1:7" ht="12.9" customHeight="1" x14ac:dyDescent="0.25">
      <c r="A91" s="1">
        <v>90</v>
      </c>
      <c r="B91" s="20" t="s">
        <v>122</v>
      </c>
      <c r="C91" s="6" t="str">
        <f t="shared" si="2"/>
        <v>0_4-277</v>
      </c>
      <c r="D91" s="22"/>
      <c r="E91" s="22"/>
      <c r="F91" s="17" t="s">
        <v>35</v>
      </c>
      <c r="G91" s="23"/>
    </row>
    <row r="92" spans="1:7" ht="12.9" customHeight="1" x14ac:dyDescent="0.25">
      <c r="A92" s="1">
        <v>91</v>
      </c>
      <c r="B92" s="20" t="s">
        <v>123</v>
      </c>
      <c r="C92" s="6" t="str">
        <f t="shared" si="2"/>
        <v>0_4-278</v>
      </c>
      <c r="D92" s="22"/>
      <c r="E92" s="22"/>
      <c r="F92" s="17" t="s">
        <v>35</v>
      </c>
      <c r="G92" s="23"/>
    </row>
    <row r="93" spans="1:7" ht="12.9" customHeight="1" x14ac:dyDescent="0.25">
      <c r="A93" s="1">
        <v>92</v>
      </c>
      <c r="B93" s="20" t="s">
        <v>124</v>
      </c>
      <c r="C93" s="6" t="str">
        <f t="shared" si="2"/>
        <v>0_4-279</v>
      </c>
      <c r="D93" s="22"/>
      <c r="E93" s="22"/>
      <c r="F93" s="17" t="s">
        <v>35</v>
      </c>
      <c r="G93" s="23"/>
    </row>
    <row r="94" spans="1:7" ht="12.9" customHeight="1" x14ac:dyDescent="0.2">
      <c r="A94" s="1">
        <v>93</v>
      </c>
      <c r="B94" s="20" t="s">
        <v>125</v>
      </c>
      <c r="C94" s="6" t="str">
        <f>_xlfn.CONCAT($I$2,"_", $H$2, "-"&amp;((ROW()-24+210)))</f>
        <v>0_4-280</v>
      </c>
      <c r="D94" s="55" t="s">
        <v>131</v>
      </c>
      <c r="E94" s="22"/>
      <c r="F94" s="17" t="s">
        <v>35</v>
      </c>
      <c r="G94" s="23"/>
    </row>
    <row r="95" spans="1:7" ht="12.9" customHeight="1" x14ac:dyDescent="0.25">
      <c r="A95" s="1">
        <v>94</v>
      </c>
      <c r="B95" s="20" t="s">
        <v>126</v>
      </c>
      <c r="C95" s="15" t="str">
        <f>_xlfn.CONCAT(D95&amp;I$2,"_",$H$2&amp;"-11")</f>
        <v>48-UWSIF-Glut-4-0_4-11</v>
      </c>
      <c r="D95" s="4" t="s">
        <v>11</v>
      </c>
      <c r="E95" s="5"/>
      <c r="F95" s="17" t="s">
        <v>27</v>
      </c>
      <c r="G95" s="19"/>
    </row>
    <row r="96" spans="1:7" ht="12.9" customHeight="1" x14ac:dyDescent="0.25">
      <c r="A96" s="1">
        <v>95</v>
      </c>
      <c r="B96" s="20" t="s">
        <v>127</v>
      </c>
      <c r="C96" s="15" t="str">
        <f>_xlfn.CONCAT(D96&amp;I$2,"_",$H$2&amp;"-12")</f>
        <v>48-UWSIF-Glut-4-0_4-12</v>
      </c>
      <c r="D96" s="4" t="s">
        <v>11</v>
      </c>
      <c r="E96" s="5"/>
      <c r="F96" s="17" t="s">
        <v>27</v>
      </c>
      <c r="G96" s="19"/>
    </row>
    <row r="97" spans="1:7" ht="12.9" customHeight="1" x14ac:dyDescent="0.25">
      <c r="A97" s="1">
        <v>96</v>
      </c>
      <c r="B97" s="20" t="s">
        <v>128</v>
      </c>
      <c r="C97" s="15" t="str">
        <f>_xlfn.CONCAT(D97&amp;I$2,"_",$H$2&amp;"-7")</f>
        <v>39-UWSIF-Glut-2-0_4-7</v>
      </c>
      <c r="D97" s="4" t="s">
        <v>26</v>
      </c>
      <c r="E97" s="5"/>
      <c r="F97" s="17" t="s">
        <v>27</v>
      </c>
      <c r="G97" s="19"/>
    </row>
    <row r="98" spans="1:7" ht="12.9" customHeight="1" x14ac:dyDescent="0.25">
      <c r="A98" s="1">
        <v>97</v>
      </c>
      <c r="B98" s="20" t="s">
        <v>10</v>
      </c>
      <c r="C98" s="15" t="str">
        <f>_xlfn.CONCAT(D98&amp;I$2,"_",$H$2&amp;"-8")</f>
        <v>39-UWSIF-Glut-2-0_4-8</v>
      </c>
      <c r="D98" s="4" t="s">
        <v>26</v>
      </c>
      <c r="E98" s="5"/>
      <c r="F98" s="17" t="s">
        <v>27</v>
      </c>
      <c r="G98" s="19"/>
    </row>
    <row r="99" spans="1:7" ht="12.9" customHeight="1" x14ac:dyDescent="0.25">
      <c r="A99" s="1">
        <v>98</v>
      </c>
      <c r="B99" s="20" t="s">
        <v>13</v>
      </c>
      <c r="C99" s="15" t="str">
        <f>_xlfn.CONCAT(D99&amp;I$2,"_",$H$2&amp;"-7")</f>
        <v>47-UWSIF-Alfalfa2-0_4-7</v>
      </c>
      <c r="D99" s="4" t="s">
        <v>31</v>
      </c>
      <c r="E99" s="5"/>
      <c r="F99" s="17" t="s">
        <v>129</v>
      </c>
      <c r="G99" s="19"/>
    </row>
    <row r="100" spans="1:7" ht="12.9" customHeight="1" x14ac:dyDescent="0.25">
      <c r="A100" s="1">
        <v>99</v>
      </c>
      <c r="B100" s="20" t="s">
        <v>15</v>
      </c>
      <c r="C100" s="15" t="str">
        <f>_xlfn.CONCAT(D100&amp;I$2,"_",$H$2&amp;"-8")</f>
        <v>47-UWSIF-Alfalfa2-0_4-8</v>
      </c>
      <c r="D100" s="4" t="s">
        <v>31</v>
      </c>
      <c r="E100" s="5"/>
      <c r="F100" s="17" t="s">
        <v>129</v>
      </c>
      <c r="G100" s="19"/>
    </row>
  </sheetData>
  <mergeCells count="1">
    <mergeCell ref="I33:J42"/>
  </mergeCells>
  <dataValidations count="2">
    <dataValidation type="list" allowBlank="1" showInputMessage="1" showErrorMessage="1" sqref="F2:F100" xr:uid="{DE7CF770-5759-47DA-8ED0-A2C840A59058}">
      <formula1>$J$21:$J$26</formula1>
    </dataValidation>
    <dataValidation type="list" allowBlank="1" showInputMessage="1" showErrorMessage="1" sqref="D2:D12 D36:D41 D65:D70 D95:D100" xr:uid="{282B5C34-30E9-4A47-87E9-FB1520C9586B}">
      <formula1>$I$21:$I$30</formula1>
    </dataValidation>
  </dataValidations>
  <printOptions horizontalCentered="1" verticalCentered="1"/>
  <pageMargins left="0.75" right="0.75" top="1" bottom="1" header="0.5" footer="0.5"/>
  <pageSetup scale="96" orientation="portrait" r:id="rId1"/>
  <headerFooter alignWithMargins="0"/>
  <ignoredErrors>
    <ignoredError sqref="C10:C14 C16:C34 C36:C60 C62:C93 C95:C10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DA5C-78C1-4FDE-A312-7D35086AC0ED}">
  <sheetPr>
    <pageSetUpPr fitToPage="1"/>
  </sheetPr>
  <dimension ref="A1:O100"/>
  <sheetViews>
    <sheetView zoomScaleNormal="100" workbookViewId="0">
      <pane ySplit="1" topLeftCell="A2" activePane="bottomLeft" state="frozen"/>
      <selection activeCell="M12" sqref="M12"/>
      <selection pane="bottomLeft" activeCell="M12" sqref="M12"/>
    </sheetView>
  </sheetViews>
  <sheetFormatPr defaultColWidth="9.109375" defaultRowHeight="12.9" customHeight="1" x14ac:dyDescent="0.25"/>
  <cols>
    <col min="1" max="1" width="4.44140625" style="2" customWidth="1"/>
    <col min="2" max="2" width="6.6640625" style="2" customWidth="1"/>
    <col min="3" max="3" width="24.6640625" style="12" customWidth="1"/>
    <col min="4" max="4" width="18.6640625" style="2" customWidth="1"/>
    <col min="5" max="5" width="13.5546875" style="2" customWidth="1"/>
    <col min="6" max="6" width="23.664062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48-UWSIF-Glut-4-0_5-1</v>
      </c>
      <c r="D2" s="4" t="s">
        <v>11</v>
      </c>
      <c r="E2" s="5"/>
      <c r="F2" s="46" t="s">
        <v>12</v>
      </c>
      <c r="G2" s="4"/>
      <c r="H2" s="11">
        <v>5</v>
      </c>
      <c r="I2" s="16">
        <f>'Tray 1'!$I$2</f>
        <v>0</v>
      </c>
      <c r="J2" s="4">
        <f>'Tray 1'!J2</f>
        <v>0</v>
      </c>
    </row>
    <row r="3" spans="1:15" ht="12.9" customHeight="1" x14ac:dyDescent="0.25">
      <c r="A3" s="1">
        <v>2</v>
      </c>
      <c r="B3" s="20" t="s">
        <v>13</v>
      </c>
      <c r="C3" s="15" t="str">
        <f>_xlfn.CONCAT(D3&amp;I$2,"_",$H$2&amp;"-2")</f>
        <v>48-UWSIF-Glut-4-0_5-2</v>
      </c>
      <c r="D3" s="4" t="s">
        <v>11</v>
      </c>
      <c r="E3" s="5"/>
      <c r="F3" s="17" t="s">
        <v>14</v>
      </c>
      <c r="G3" s="19"/>
    </row>
    <row r="4" spans="1:15" ht="12.9" customHeight="1" x14ac:dyDescent="0.25">
      <c r="A4" s="1">
        <v>3</v>
      </c>
      <c r="B4" s="20" t="s">
        <v>15</v>
      </c>
      <c r="C4" s="15" t="str">
        <f>_xlfn.CONCAT(D4&amp;I$2,"_",$H$2&amp;"-3")</f>
        <v>48-UWSIF-Glut-4-0_5-3</v>
      </c>
      <c r="D4" s="4" t="s">
        <v>11</v>
      </c>
      <c r="E4" s="5"/>
      <c r="F4" s="17" t="s">
        <v>14</v>
      </c>
      <c r="G4" s="19"/>
      <c r="I4" s="13" t="s">
        <v>16</v>
      </c>
      <c r="J4" s="14"/>
    </row>
    <row r="5" spans="1:15" ht="12.9" customHeight="1" x14ac:dyDescent="0.25">
      <c r="A5" s="1">
        <v>4</v>
      </c>
      <c r="B5" s="20" t="s">
        <v>17</v>
      </c>
      <c r="C5" s="15" t="str">
        <f>_xlfn.CONCAT(D5&amp;I$2,"_",$H$2&amp;"-4")</f>
        <v>48-UWSIF-Glut-4-0_5-4</v>
      </c>
      <c r="D5" s="4" t="s">
        <v>11</v>
      </c>
      <c r="E5" s="5"/>
      <c r="F5" s="17" t="s">
        <v>14</v>
      </c>
      <c r="G5" s="19"/>
      <c r="I5" s="31" t="s">
        <v>18</v>
      </c>
      <c r="J5" s="32"/>
    </row>
    <row r="6" spans="1:15" ht="12.9" customHeight="1" x14ac:dyDescent="0.25">
      <c r="A6" s="1">
        <v>5</v>
      </c>
      <c r="B6" s="20" t="s">
        <v>19</v>
      </c>
      <c r="C6" s="15" t="str">
        <f>_xlfn.CONCAT(D6&amp;$I$2,"_",$H$2&amp;"-5")</f>
        <v>48-UWSIF-Glut-4-0_5-5</v>
      </c>
      <c r="D6" s="4" t="s">
        <v>11</v>
      </c>
      <c r="E6" s="5"/>
      <c r="F6" s="17" t="s">
        <v>14</v>
      </c>
      <c r="G6" s="19"/>
      <c r="I6" s="44" t="s">
        <v>20</v>
      </c>
      <c r="J6" s="45"/>
    </row>
    <row r="7" spans="1:15" ht="12.9" customHeight="1" x14ac:dyDescent="0.25">
      <c r="A7" s="1">
        <v>6</v>
      </c>
      <c r="B7" s="20" t="s">
        <v>21</v>
      </c>
      <c r="C7" s="15" t="str">
        <f>_xlfn.CONCAT(D7&amp;$I$2,"_",$H$2&amp;"-6")</f>
        <v>48-UWSIF-Glut-4-0_5-6</v>
      </c>
      <c r="D7" s="4" t="s">
        <v>11</v>
      </c>
      <c r="E7" s="5"/>
      <c r="F7" s="17" t="s">
        <v>14</v>
      </c>
      <c r="G7" s="19"/>
      <c r="I7" s="29" t="s">
        <v>22</v>
      </c>
      <c r="J7" s="30"/>
    </row>
    <row r="8" spans="1:15" ht="12.9" customHeight="1" x14ac:dyDescent="0.25">
      <c r="A8" s="1">
        <v>7</v>
      </c>
      <c r="B8" s="20" t="s">
        <v>23</v>
      </c>
      <c r="C8" s="15" t="str">
        <f>_xlfn.CONCAT(D8&amp;$I$2,"-",$H$2&amp;"-7")</f>
        <v>48-UWSIF-Glut-4-0-5-7</v>
      </c>
      <c r="D8" s="4" t="s">
        <v>11</v>
      </c>
      <c r="E8" s="5"/>
      <c r="F8" s="17" t="s">
        <v>14</v>
      </c>
      <c r="G8" s="19"/>
      <c r="I8" s="33" t="s">
        <v>24</v>
      </c>
      <c r="J8" s="34"/>
    </row>
    <row r="9" spans="1:15" ht="12.9" customHeight="1" x14ac:dyDescent="0.25">
      <c r="A9" s="1">
        <v>8</v>
      </c>
      <c r="B9" s="20" t="s">
        <v>25</v>
      </c>
      <c r="C9" s="15" t="str">
        <f>_xlfn.CONCAT(D9&amp;I$2,"_",$H$2&amp;"-1")</f>
        <v>39-UWSIF-Glut-2-0_5-1</v>
      </c>
      <c r="D9" s="4" t="s">
        <v>26</v>
      </c>
      <c r="E9" s="5"/>
      <c r="F9" s="17" t="s">
        <v>27</v>
      </c>
      <c r="G9" s="19"/>
      <c r="I9" s="35" t="s">
        <v>28</v>
      </c>
      <c r="J9" s="24"/>
    </row>
    <row r="10" spans="1:15" ht="12.9" customHeight="1" x14ac:dyDescent="0.25">
      <c r="A10" s="1">
        <v>9</v>
      </c>
      <c r="B10" s="20" t="s">
        <v>29</v>
      </c>
      <c r="C10" s="15" t="str">
        <f>_xlfn.CONCAT(D10&amp;I$2,"_",$H$2&amp;"-2")</f>
        <v>39-UWSIF-Glut-2-0_5-2</v>
      </c>
      <c r="D10" s="4" t="s">
        <v>26</v>
      </c>
      <c r="E10" s="5"/>
      <c r="F10" s="17" t="s">
        <v>27</v>
      </c>
      <c r="G10" s="19"/>
      <c r="I10" s="25"/>
      <c r="J10" s="26"/>
    </row>
    <row r="11" spans="1:15" ht="12.9" customHeight="1" x14ac:dyDescent="0.25">
      <c r="A11" s="1">
        <v>10</v>
      </c>
      <c r="B11" s="20" t="s">
        <v>30</v>
      </c>
      <c r="C11" s="15" t="str">
        <f>_xlfn.CONCAT(D11&amp;I$2,"_",$H$2&amp;"-1")</f>
        <v>47-UWSIF-Alfalfa2-0_5-1</v>
      </c>
      <c r="D11" s="4" t="s">
        <v>31</v>
      </c>
      <c r="E11" s="5"/>
      <c r="F11" s="17" t="s">
        <v>129</v>
      </c>
      <c r="G11" s="19"/>
      <c r="I11" s="25"/>
      <c r="J11" s="26"/>
    </row>
    <row r="12" spans="1:15" ht="12.9" customHeight="1" x14ac:dyDescent="0.25">
      <c r="A12" s="1">
        <v>11</v>
      </c>
      <c r="B12" s="20" t="s">
        <v>33</v>
      </c>
      <c r="C12" s="15" t="str">
        <f>_xlfn.CONCAT(D12&amp;I$2,"_",$H$2&amp;"-2")</f>
        <v>47-UWSIF-Alfalfa2-0_5-2</v>
      </c>
      <c r="D12" s="4" t="s">
        <v>31</v>
      </c>
      <c r="E12" s="5"/>
      <c r="F12" s="17" t="s">
        <v>129</v>
      </c>
      <c r="G12" s="19"/>
      <c r="I12" s="25"/>
      <c r="J12" s="26"/>
    </row>
    <row r="13" spans="1:15" ht="12.75" customHeight="1" x14ac:dyDescent="0.25">
      <c r="A13" s="1">
        <v>12</v>
      </c>
      <c r="B13" s="20" t="s">
        <v>34</v>
      </c>
      <c r="C13" s="6" t="str">
        <f>_xlfn.CONCAT($I$2,"_", $H$2, "-"&amp;((ROW()-12+280)))</f>
        <v>0_5-281</v>
      </c>
      <c r="D13" s="22"/>
      <c r="E13" s="22"/>
      <c r="F13" s="17" t="s">
        <v>35</v>
      </c>
      <c r="G13" s="23"/>
      <c r="I13" s="25"/>
      <c r="J13" s="26"/>
    </row>
    <row r="14" spans="1:15" ht="12.9" customHeight="1" x14ac:dyDescent="0.25">
      <c r="A14" s="1">
        <v>13</v>
      </c>
      <c r="B14" s="20" t="s">
        <v>36</v>
      </c>
      <c r="C14" s="6" t="str">
        <f>_xlfn.CONCAT($I$2,"_", $H$2, "-"&amp;((ROW()-12+280)))</f>
        <v>0_5-282</v>
      </c>
      <c r="D14" s="22"/>
      <c r="E14" s="22"/>
      <c r="F14" s="17" t="s">
        <v>35</v>
      </c>
      <c r="G14" s="23"/>
      <c r="I14" s="25"/>
      <c r="J14" s="26"/>
      <c r="M14" s="3"/>
      <c r="N14" s="3"/>
      <c r="O14" s="3"/>
    </row>
    <row r="15" spans="1:15" ht="12.9" customHeight="1" x14ac:dyDescent="0.2">
      <c r="A15" s="1">
        <v>14</v>
      </c>
      <c r="B15" s="20" t="s">
        <v>37</v>
      </c>
      <c r="C15" s="6" t="str">
        <f>_xlfn.CONCAT($I$2,"_", $H$2, "-"&amp;((ROW()-12+280)))</f>
        <v>0_5-283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"-"&amp;((ROW()-12+280)))</f>
        <v>0_5-284</v>
      </c>
      <c r="D16" s="22"/>
      <c r="E16" s="22"/>
      <c r="F16" s="17" t="s">
        <v>35</v>
      </c>
      <c r="G16" s="23"/>
      <c r="I16" s="27"/>
      <c r="J16" s="28"/>
      <c r="L16" s="3"/>
      <c r="M16" s="3"/>
      <c r="N16" s="3"/>
    </row>
    <row r="17" spans="1:14" ht="12.9" customHeight="1" x14ac:dyDescent="0.25">
      <c r="A17" s="1">
        <v>16</v>
      </c>
      <c r="B17" s="20" t="s">
        <v>39</v>
      </c>
      <c r="C17" s="6" t="str">
        <f t="shared" si="0"/>
        <v>0_5-285</v>
      </c>
      <c r="D17" s="22"/>
      <c r="E17" s="22"/>
      <c r="F17" s="17" t="s">
        <v>35</v>
      </c>
      <c r="G17" s="23"/>
      <c r="L17" s="3"/>
      <c r="M17" s="3"/>
      <c r="N17" s="3"/>
    </row>
    <row r="18" spans="1:14" ht="12.9" customHeight="1" x14ac:dyDescent="0.25">
      <c r="A18" s="1">
        <v>17</v>
      </c>
      <c r="B18" s="20" t="s">
        <v>40</v>
      </c>
      <c r="C18" s="6" t="str">
        <f t="shared" si="0"/>
        <v>0_5-286</v>
      </c>
      <c r="D18" s="22"/>
      <c r="E18" s="22"/>
      <c r="F18" s="17" t="s">
        <v>35</v>
      </c>
      <c r="G18" s="23"/>
      <c r="L18" s="3"/>
      <c r="M18" s="3"/>
      <c r="N18" s="3"/>
    </row>
    <row r="19" spans="1:14" ht="12.9" customHeight="1" thickBot="1" x14ac:dyDescent="0.3">
      <c r="A19" s="1">
        <v>18</v>
      </c>
      <c r="B19" s="20" t="s">
        <v>41</v>
      </c>
      <c r="C19" s="6" t="str">
        <f t="shared" si="0"/>
        <v>0_5-287</v>
      </c>
      <c r="D19" s="22"/>
      <c r="E19" s="22"/>
      <c r="F19" s="17" t="s">
        <v>35</v>
      </c>
      <c r="G19" s="23"/>
      <c r="L19" s="3"/>
      <c r="M19" s="3"/>
      <c r="N19" s="3"/>
    </row>
    <row r="20" spans="1:14" ht="12.9" customHeight="1" thickBot="1" x14ac:dyDescent="0.3">
      <c r="A20" s="1">
        <v>19</v>
      </c>
      <c r="B20" s="20" t="s">
        <v>42</v>
      </c>
      <c r="C20" s="6" t="str">
        <f t="shared" si="0"/>
        <v>0_5-288</v>
      </c>
      <c r="D20" s="22"/>
      <c r="E20" s="22"/>
      <c r="F20" s="17" t="s">
        <v>35</v>
      </c>
      <c r="G20" s="23"/>
      <c r="I20" s="37" t="s">
        <v>43</v>
      </c>
      <c r="J20" s="36" t="s">
        <v>5</v>
      </c>
      <c r="L20" s="3"/>
      <c r="M20" s="3"/>
      <c r="N20" s="3"/>
    </row>
    <row r="21" spans="1:14" ht="12.9" customHeight="1" x14ac:dyDescent="0.25">
      <c r="A21" s="1">
        <v>20</v>
      </c>
      <c r="B21" s="20" t="s">
        <v>44</v>
      </c>
      <c r="C21" s="6" t="str">
        <f t="shared" si="0"/>
        <v>0_5-289</v>
      </c>
      <c r="D21" s="22"/>
      <c r="E21" s="22"/>
      <c r="F21" s="17" t="s">
        <v>35</v>
      </c>
      <c r="G21" s="23"/>
      <c r="I21" s="38" t="s">
        <v>45</v>
      </c>
      <c r="J21" s="41" t="s">
        <v>12</v>
      </c>
      <c r="L21" s="3"/>
      <c r="M21" s="3"/>
      <c r="N21" s="3"/>
    </row>
    <row r="22" spans="1:14" ht="12.9" customHeight="1" x14ac:dyDescent="0.25">
      <c r="A22" s="1">
        <v>21</v>
      </c>
      <c r="B22" s="20" t="s">
        <v>46</v>
      </c>
      <c r="C22" s="6" t="str">
        <f t="shared" si="0"/>
        <v>0_5-290</v>
      </c>
      <c r="D22" s="22"/>
      <c r="E22" s="22"/>
      <c r="F22" s="17" t="s">
        <v>35</v>
      </c>
      <c r="G22" s="23"/>
      <c r="I22" s="38" t="s">
        <v>47</v>
      </c>
      <c r="J22" s="42" t="s">
        <v>27</v>
      </c>
      <c r="M22" s="3"/>
      <c r="N22" s="3"/>
    </row>
    <row r="23" spans="1:14" ht="12.75" customHeight="1" x14ac:dyDescent="0.25">
      <c r="A23" s="1">
        <v>22</v>
      </c>
      <c r="B23" s="20" t="s">
        <v>48</v>
      </c>
      <c r="C23" s="6" t="str">
        <f t="shared" si="0"/>
        <v>0_5-291</v>
      </c>
      <c r="D23" s="22"/>
      <c r="E23" s="22"/>
      <c r="F23" s="17" t="s">
        <v>35</v>
      </c>
      <c r="G23" s="23"/>
      <c r="I23" s="38" t="s">
        <v>31</v>
      </c>
      <c r="J23" s="42" t="s">
        <v>49</v>
      </c>
      <c r="M23" s="3"/>
      <c r="N23" s="3"/>
    </row>
    <row r="24" spans="1:14" ht="12.75" customHeight="1" x14ac:dyDescent="0.25">
      <c r="A24" s="1">
        <v>23</v>
      </c>
      <c r="B24" s="20" t="s">
        <v>50</v>
      </c>
      <c r="C24" s="6" t="str">
        <f t="shared" si="0"/>
        <v>0_5-292</v>
      </c>
      <c r="D24" s="22"/>
      <c r="E24" s="22"/>
      <c r="F24" s="17" t="s">
        <v>35</v>
      </c>
      <c r="G24" s="23"/>
      <c r="I24" s="38" t="s">
        <v>51</v>
      </c>
      <c r="J24" s="42" t="s">
        <v>14</v>
      </c>
      <c r="M24" s="3"/>
      <c r="N24" s="3"/>
    </row>
    <row r="25" spans="1:14" ht="12.75" customHeight="1" x14ac:dyDescent="0.25">
      <c r="A25" s="1">
        <v>24</v>
      </c>
      <c r="B25" s="20" t="s">
        <v>52</v>
      </c>
      <c r="C25" s="6" t="str">
        <f t="shared" si="0"/>
        <v>0_5-293</v>
      </c>
      <c r="D25" s="22"/>
      <c r="E25" s="22"/>
      <c r="F25" s="17" t="s">
        <v>35</v>
      </c>
      <c r="G25" s="23"/>
      <c r="I25" s="38" t="s">
        <v>53</v>
      </c>
      <c r="J25" s="42" t="s">
        <v>129</v>
      </c>
    </row>
    <row r="26" spans="1:14" ht="12.75" customHeight="1" thickBot="1" x14ac:dyDescent="0.3">
      <c r="A26" s="1">
        <v>25</v>
      </c>
      <c r="B26" s="20" t="s">
        <v>54</v>
      </c>
      <c r="C26" s="6" t="str">
        <f t="shared" si="0"/>
        <v>0_5-294</v>
      </c>
      <c r="D26" s="22"/>
      <c r="E26" s="22"/>
      <c r="F26" s="17" t="s">
        <v>35</v>
      </c>
      <c r="G26" s="23"/>
      <c r="I26" s="39" t="s">
        <v>55</v>
      </c>
      <c r="J26" s="43" t="s">
        <v>35</v>
      </c>
    </row>
    <row r="27" spans="1:14" ht="12.75" customHeight="1" x14ac:dyDescent="0.25">
      <c r="A27" s="1">
        <v>26</v>
      </c>
      <c r="B27" s="20" t="s">
        <v>56</v>
      </c>
      <c r="C27" s="6" t="str">
        <f t="shared" si="0"/>
        <v>0_5-295</v>
      </c>
      <c r="D27" s="22"/>
      <c r="E27" s="22"/>
      <c r="F27" s="17" t="s">
        <v>35</v>
      </c>
      <c r="G27" s="23"/>
      <c r="I27" s="39" t="s">
        <v>57</v>
      </c>
    </row>
    <row r="28" spans="1:14" ht="12.75" customHeight="1" x14ac:dyDescent="0.25">
      <c r="A28" s="1">
        <v>27</v>
      </c>
      <c r="B28" s="20" t="s">
        <v>58</v>
      </c>
      <c r="C28" s="6" t="str">
        <f t="shared" si="0"/>
        <v>0_5-296</v>
      </c>
      <c r="D28" s="22"/>
      <c r="E28" s="22"/>
      <c r="F28" s="17" t="s">
        <v>35</v>
      </c>
      <c r="G28" s="23"/>
      <c r="I28" s="39" t="s">
        <v>59</v>
      </c>
    </row>
    <row r="29" spans="1:14" ht="12.75" customHeight="1" x14ac:dyDescent="0.25">
      <c r="A29" s="1">
        <v>28</v>
      </c>
      <c r="B29" s="20" t="s">
        <v>60</v>
      </c>
      <c r="C29" s="6" t="str">
        <f t="shared" si="0"/>
        <v>0_5-297</v>
      </c>
      <c r="D29" s="22"/>
      <c r="E29" s="22"/>
      <c r="F29" s="17" t="s">
        <v>35</v>
      </c>
      <c r="G29" s="23"/>
      <c r="I29" s="38" t="s">
        <v>26</v>
      </c>
    </row>
    <row r="30" spans="1:14" ht="12.75" customHeight="1" thickBot="1" x14ac:dyDescent="0.3">
      <c r="A30" s="1">
        <v>29</v>
      </c>
      <c r="B30" s="20" t="s">
        <v>61</v>
      </c>
      <c r="C30" s="6" t="str">
        <f t="shared" si="0"/>
        <v>0_5-298</v>
      </c>
      <c r="D30" s="22"/>
      <c r="E30" s="22"/>
      <c r="F30" s="17" t="s">
        <v>35</v>
      </c>
      <c r="G30" s="23"/>
      <c r="I30" s="40" t="s">
        <v>11</v>
      </c>
    </row>
    <row r="31" spans="1:14" ht="12.75" customHeight="1" x14ac:dyDescent="0.25">
      <c r="A31" s="1">
        <v>30</v>
      </c>
      <c r="B31" s="20" t="s">
        <v>62</v>
      </c>
      <c r="C31" s="6" t="str">
        <f t="shared" si="0"/>
        <v>0_5-299</v>
      </c>
      <c r="D31" s="22"/>
      <c r="E31" s="22"/>
      <c r="F31" s="17" t="s">
        <v>35</v>
      </c>
      <c r="G31" s="23"/>
    </row>
    <row r="32" spans="1:14" ht="12.75" customHeight="1" thickBot="1" x14ac:dyDescent="0.3">
      <c r="A32" s="1">
        <v>31</v>
      </c>
      <c r="B32" s="20" t="s">
        <v>63</v>
      </c>
      <c r="C32" s="6" t="str">
        <f t="shared" si="0"/>
        <v>0_5-300</v>
      </c>
      <c r="D32" s="22"/>
      <c r="E32" s="22"/>
      <c r="F32" s="17" t="s">
        <v>35</v>
      </c>
      <c r="G32" s="23"/>
    </row>
    <row r="33" spans="1:10" ht="12.75" customHeight="1" x14ac:dyDescent="0.25">
      <c r="A33" s="1">
        <v>32</v>
      </c>
      <c r="B33" s="20" t="s">
        <v>64</v>
      </c>
      <c r="C33" s="6" t="str">
        <f t="shared" si="0"/>
        <v>0_5-301</v>
      </c>
      <c r="D33" s="22"/>
      <c r="E33" s="22"/>
      <c r="F33" s="17" t="s">
        <v>35</v>
      </c>
      <c r="G33" s="23"/>
      <c r="I33" s="56" t="s">
        <v>130</v>
      </c>
      <c r="J33" s="57"/>
    </row>
    <row r="34" spans="1:10" ht="12.75" customHeight="1" x14ac:dyDescent="0.25">
      <c r="A34" s="1">
        <v>33</v>
      </c>
      <c r="B34" s="20" t="s">
        <v>65</v>
      </c>
      <c r="C34" s="6" t="str">
        <f t="shared" si="0"/>
        <v>0_5-302</v>
      </c>
      <c r="D34" s="22"/>
      <c r="E34" s="22"/>
      <c r="F34" s="17" t="s">
        <v>35</v>
      </c>
      <c r="G34" s="23"/>
      <c r="I34" s="58"/>
      <c r="J34" s="59"/>
    </row>
    <row r="35" spans="1:10" ht="12.75" customHeight="1" x14ac:dyDescent="0.2">
      <c r="A35" s="1">
        <v>34</v>
      </c>
      <c r="B35" s="20" t="s">
        <v>66</v>
      </c>
      <c r="C35" s="6" t="str">
        <f>_xlfn.CONCAT($I$2,"_", $H$2, "-"&amp;((ROW()-12+280)))</f>
        <v>0_5-303</v>
      </c>
      <c r="D35" s="55" t="s">
        <v>131</v>
      </c>
      <c r="E35" s="22"/>
      <c r="F35" s="17" t="s">
        <v>35</v>
      </c>
      <c r="G35" s="23"/>
      <c r="I35" s="58"/>
      <c r="J35" s="59"/>
    </row>
    <row r="36" spans="1:10" ht="12.75" customHeight="1" x14ac:dyDescent="0.25">
      <c r="A36" s="1">
        <v>35</v>
      </c>
      <c r="B36" s="20" t="s">
        <v>67</v>
      </c>
      <c r="C36" s="15" t="str">
        <f>_xlfn.CONCAT(D36&amp;I$2,"_",$H$2&amp;"-8")</f>
        <v>48-UWSIF-Glut-4-0_5-8</v>
      </c>
      <c r="D36" s="4" t="s">
        <v>11</v>
      </c>
      <c r="E36" s="5"/>
      <c r="F36" s="17" t="s">
        <v>27</v>
      </c>
      <c r="G36" s="19"/>
      <c r="I36" s="58"/>
      <c r="J36" s="59"/>
    </row>
    <row r="37" spans="1:10" ht="12.9" customHeight="1" x14ac:dyDescent="0.25">
      <c r="A37" s="1">
        <v>36</v>
      </c>
      <c r="B37" s="20" t="s">
        <v>68</v>
      </c>
      <c r="C37" s="15" t="str">
        <f>_xlfn.CONCAT(D37&amp;I$2,"_",$H$2&amp;"-9")</f>
        <v>48-UWSIF-Glut-4-0_5-9</v>
      </c>
      <c r="D37" s="4" t="s">
        <v>11</v>
      </c>
      <c r="E37" s="5"/>
      <c r="F37" s="17" t="s">
        <v>27</v>
      </c>
      <c r="G37" s="19"/>
      <c r="I37" s="58"/>
      <c r="J37" s="59"/>
    </row>
    <row r="38" spans="1:10" ht="12.9" customHeight="1" x14ac:dyDescent="0.25">
      <c r="A38" s="1">
        <v>37</v>
      </c>
      <c r="B38" s="20" t="s">
        <v>69</v>
      </c>
      <c r="C38" s="15" t="str">
        <f>_xlfn.CONCAT(D38&amp;I$2,"_",$H$2&amp;"-3")</f>
        <v>39-UWSIF-Glut-2-0_5-3</v>
      </c>
      <c r="D38" s="4" t="s">
        <v>26</v>
      </c>
      <c r="E38" s="5"/>
      <c r="F38" s="17" t="s">
        <v>27</v>
      </c>
      <c r="G38" s="19"/>
      <c r="I38" s="58"/>
      <c r="J38" s="59"/>
    </row>
    <row r="39" spans="1:10" ht="12.9" customHeight="1" x14ac:dyDescent="0.25">
      <c r="A39" s="1">
        <v>38</v>
      </c>
      <c r="B39" s="20" t="s">
        <v>70</v>
      </c>
      <c r="C39" s="15" t="str">
        <f>_xlfn.CONCAT(D39&amp;I$2,"_",$H$2&amp;"-4")</f>
        <v>39-UWSIF-Glut-2-0_5-4</v>
      </c>
      <c r="D39" s="4" t="s">
        <v>26</v>
      </c>
      <c r="E39" s="5"/>
      <c r="F39" s="17" t="s">
        <v>27</v>
      </c>
      <c r="G39" s="19"/>
      <c r="I39" s="58"/>
      <c r="J39" s="59"/>
    </row>
    <row r="40" spans="1:10" ht="12.9" customHeight="1" x14ac:dyDescent="0.25">
      <c r="A40" s="1">
        <v>39</v>
      </c>
      <c r="B40" s="20" t="s">
        <v>71</v>
      </c>
      <c r="C40" s="15" t="str">
        <f>_xlfn.CONCAT(D40&amp;I$2,"_",$H$2&amp;"-3")</f>
        <v>47-UWSIF-Alfalfa2-0_5-3</v>
      </c>
      <c r="D40" s="4" t="s">
        <v>31</v>
      </c>
      <c r="E40" s="5"/>
      <c r="F40" s="17" t="s">
        <v>129</v>
      </c>
      <c r="G40" s="19"/>
      <c r="I40" s="58"/>
      <c r="J40" s="59"/>
    </row>
    <row r="41" spans="1:10" ht="12.9" customHeight="1" x14ac:dyDescent="0.25">
      <c r="A41" s="1">
        <v>40</v>
      </c>
      <c r="B41" s="20" t="s">
        <v>72</v>
      </c>
      <c r="C41" s="15" t="str">
        <f>_xlfn.CONCAT(D41&amp;I$2,"_",$H$2&amp;"-4")</f>
        <v>47-UWSIF-Alfalfa2-0_5-4</v>
      </c>
      <c r="D41" s="4" t="s">
        <v>31</v>
      </c>
      <c r="E41" s="5"/>
      <c r="F41" s="17" t="s">
        <v>129</v>
      </c>
      <c r="G41" s="19"/>
      <c r="I41" s="58"/>
      <c r="J41" s="59"/>
    </row>
    <row r="42" spans="1:10" ht="12.9" customHeight="1" x14ac:dyDescent="0.25">
      <c r="A42" s="1">
        <v>41</v>
      </c>
      <c r="B42" s="20" t="s">
        <v>73</v>
      </c>
      <c r="C42" s="6" t="str">
        <f t="shared" ref="C42:C60" si="1">_xlfn.CONCAT($I$2,"_", $H$2, "-"&amp;((ROW()-18+280)))</f>
        <v>0_5-304</v>
      </c>
      <c r="D42" s="22"/>
      <c r="E42" s="22"/>
      <c r="F42" s="17" t="s">
        <v>35</v>
      </c>
      <c r="G42" s="23"/>
      <c r="I42" s="58"/>
      <c r="J42" s="59"/>
    </row>
    <row r="43" spans="1:10" ht="12.9" customHeight="1" thickBot="1" x14ac:dyDescent="0.3">
      <c r="A43" s="1">
        <v>42</v>
      </c>
      <c r="B43" s="20" t="s">
        <v>74</v>
      </c>
      <c r="C43" s="6" t="str">
        <f t="shared" si="1"/>
        <v>0_5-305</v>
      </c>
      <c r="D43" s="22"/>
      <c r="E43" s="22"/>
      <c r="F43" s="17" t="s">
        <v>35</v>
      </c>
      <c r="G43" s="23"/>
      <c r="I43" s="53"/>
      <c r="J43" s="54"/>
    </row>
    <row r="44" spans="1:10" ht="12.9" customHeight="1" x14ac:dyDescent="0.25">
      <c r="A44" s="1">
        <v>43</v>
      </c>
      <c r="B44" s="20" t="s">
        <v>75</v>
      </c>
      <c r="C44" s="6" t="str">
        <f t="shared" si="1"/>
        <v>0_5-306</v>
      </c>
      <c r="D44" s="22"/>
      <c r="E44" s="22"/>
      <c r="F44" s="17" t="s">
        <v>35</v>
      </c>
      <c r="G44" s="23"/>
    </row>
    <row r="45" spans="1:10" ht="12.9" customHeight="1" x14ac:dyDescent="0.25">
      <c r="A45" s="1">
        <v>44</v>
      </c>
      <c r="B45" s="20" t="s">
        <v>76</v>
      </c>
      <c r="C45" s="6" t="str">
        <f t="shared" si="1"/>
        <v>0_5-307</v>
      </c>
      <c r="D45" s="22"/>
      <c r="E45" s="22"/>
      <c r="F45" s="17" t="s">
        <v>35</v>
      </c>
      <c r="G45" s="23"/>
    </row>
    <row r="46" spans="1:10" ht="12.9" customHeight="1" x14ac:dyDescent="0.25">
      <c r="A46" s="1">
        <v>45</v>
      </c>
      <c r="B46" s="20" t="s">
        <v>77</v>
      </c>
      <c r="C46" s="6" t="str">
        <f t="shared" si="1"/>
        <v>0_5-308</v>
      </c>
      <c r="D46" s="22"/>
      <c r="E46" s="22"/>
      <c r="F46" s="17" t="s">
        <v>35</v>
      </c>
      <c r="G46" s="23"/>
    </row>
    <row r="47" spans="1:10" ht="12.9" customHeight="1" x14ac:dyDescent="0.25">
      <c r="A47" s="1">
        <v>46</v>
      </c>
      <c r="B47" s="20" t="s">
        <v>78</v>
      </c>
      <c r="C47" s="6" t="str">
        <f t="shared" si="1"/>
        <v>0_5-309</v>
      </c>
      <c r="D47" s="22"/>
      <c r="E47" s="22"/>
      <c r="F47" s="17" t="s">
        <v>35</v>
      </c>
      <c r="G47" s="23"/>
    </row>
    <row r="48" spans="1:10" ht="12.9" customHeight="1" x14ac:dyDescent="0.25">
      <c r="A48" s="1">
        <v>47</v>
      </c>
      <c r="B48" s="20" t="s">
        <v>79</v>
      </c>
      <c r="C48" s="6" t="str">
        <f t="shared" si="1"/>
        <v>0_5-310</v>
      </c>
      <c r="D48" s="22"/>
      <c r="E48" s="22"/>
      <c r="F48" s="17" t="s">
        <v>35</v>
      </c>
      <c r="G48" s="23"/>
    </row>
    <row r="49" spans="1:7" ht="12.9" customHeight="1" x14ac:dyDescent="0.25">
      <c r="A49" s="1">
        <v>48</v>
      </c>
      <c r="B49" s="20" t="s">
        <v>80</v>
      </c>
      <c r="C49" s="6" t="str">
        <f t="shared" si="1"/>
        <v>0_5-311</v>
      </c>
      <c r="D49" s="22"/>
      <c r="E49" s="22"/>
      <c r="F49" s="17" t="s">
        <v>35</v>
      </c>
      <c r="G49" s="23"/>
    </row>
    <row r="50" spans="1:7" ht="12.9" customHeight="1" x14ac:dyDescent="0.25">
      <c r="A50" s="1">
        <v>49</v>
      </c>
      <c r="B50" s="20" t="s">
        <v>81</v>
      </c>
      <c r="C50" s="6" t="str">
        <f t="shared" si="1"/>
        <v>0_5-312</v>
      </c>
      <c r="D50" s="22"/>
      <c r="E50" s="22"/>
      <c r="F50" s="17" t="s">
        <v>35</v>
      </c>
      <c r="G50" s="23"/>
    </row>
    <row r="51" spans="1:7" ht="12.9" customHeight="1" x14ac:dyDescent="0.25">
      <c r="A51" s="1">
        <v>50</v>
      </c>
      <c r="B51" s="20" t="s">
        <v>82</v>
      </c>
      <c r="C51" s="6" t="str">
        <f t="shared" si="1"/>
        <v>0_5-313</v>
      </c>
      <c r="D51" s="22"/>
      <c r="E51" s="22"/>
      <c r="F51" s="17" t="s">
        <v>35</v>
      </c>
      <c r="G51" s="23"/>
    </row>
    <row r="52" spans="1:7" ht="12.9" customHeight="1" x14ac:dyDescent="0.25">
      <c r="A52" s="1">
        <v>51</v>
      </c>
      <c r="B52" s="20" t="s">
        <v>83</v>
      </c>
      <c r="C52" s="6" t="str">
        <f t="shared" si="1"/>
        <v>0_5-314</v>
      </c>
      <c r="D52" s="22"/>
      <c r="E52" s="22"/>
      <c r="F52" s="17" t="s">
        <v>35</v>
      </c>
      <c r="G52" s="23"/>
    </row>
    <row r="53" spans="1:7" ht="12.9" customHeight="1" x14ac:dyDescent="0.25">
      <c r="A53" s="1">
        <v>52</v>
      </c>
      <c r="B53" s="20" t="s">
        <v>84</v>
      </c>
      <c r="C53" s="6" t="str">
        <f t="shared" si="1"/>
        <v>0_5-315</v>
      </c>
      <c r="D53" s="22"/>
      <c r="E53" s="22"/>
      <c r="F53" s="17" t="s">
        <v>35</v>
      </c>
      <c r="G53" s="23"/>
    </row>
    <row r="54" spans="1:7" ht="12.9" customHeight="1" x14ac:dyDescent="0.25">
      <c r="A54" s="1">
        <v>53</v>
      </c>
      <c r="B54" s="20" t="s">
        <v>85</v>
      </c>
      <c r="C54" s="6" t="str">
        <f t="shared" si="1"/>
        <v>0_5-316</v>
      </c>
      <c r="D54" s="22"/>
      <c r="E54" s="22"/>
      <c r="F54" s="17" t="s">
        <v>35</v>
      </c>
      <c r="G54" s="23"/>
    </row>
    <row r="55" spans="1:7" ht="12.9" customHeight="1" x14ac:dyDescent="0.25">
      <c r="A55" s="1">
        <v>54</v>
      </c>
      <c r="B55" s="20" t="s">
        <v>86</v>
      </c>
      <c r="C55" s="6" t="str">
        <f t="shared" si="1"/>
        <v>0_5-317</v>
      </c>
      <c r="D55" s="22"/>
      <c r="E55" s="22"/>
      <c r="F55" s="17" t="s">
        <v>35</v>
      </c>
      <c r="G55" s="23"/>
    </row>
    <row r="56" spans="1:7" ht="12.9" customHeight="1" x14ac:dyDescent="0.25">
      <c r="A56" s="1">
        <v>55</v>
      </c>
      <c r="B56" s="20" t="s">
        <v>87</v>
      </c>
      <c r="C56" s="6" t="str">
        <f t="shared" si="1"/>
        <v>0_5-318</v>
      </c>
      <c r="D56" s="22"/>
      <c r="E56" s="22"/>
      <c r="F56" s="17" t="s">
        <v>35</v>
      </c>
      <c r="G56" s="23"/>
    </row>
    <row r="57" spans="1:7" ht="12.9" customHeight="1" x14ac:dyDescent="0.25">
      <c r="A57" s="1">
        <v>56</v>
      </c>
      <c r="B57" s="20" t="s">
        <v>88</v>
      </c>
      <c r="C57" s="6" t="str">
        <f t="shared" si="1"/>
        <v>0_5-319</v>
      </c>
      <c r="D57" s="22"/>
      <c r="E57" s="22"/>
      <c r="F57" s="17" t="s">
        <v>35</v>
      </c>
      <c r="G57" s="23"/>
    </row>
    <row r="58" spans="1:7" ht="12.9" customHeight="1" x14ac:dyDescent="0.25">
      <c r="A58" s="1">
        <v>57</v>
      </c>
      <c r="B58" s="20" t="s">
        <v>89</v>
      </c>
      <c r="C58" s="6" t="str">
        <f t="shared" si="1"/>
        <v>0_5-320</v>
      </c>
      <c r="D58" s="22"/>
      <c r="E58" s="22"/>
      <c r="F58" s="17" t="s">
        <v>35</v>
      </c>
      <c r="G58" s="23"/>
    </row>
    <row r="59" spans="1:7" ht="12.9" customHeight="1" x14ac:dyDescent="0.25">
      <c r="A59" s="1">
        <v>58</v>
      </c>
      <c r="B59" s="20" t="s">
        <v>90</v>
      </c>
      <c r="C59" s="6" t="str">
        <f t="shared" si="1"/>
        <v>0_5-321</v>
      </c>
      <c r="D59" s="22"/>
      <c r="E59" s="22"/>
      <c r="F59" s="17" t="s">
        <v>35</v>
      </c>
      <c r="G59" s="23"/>
    </row>
    <row r="60" spans="1:7" ht="12.9" customHeight="1" x14ac:dyDescent="0.25">
      <c r="A60" s="1">
        <v>59</v>
      </c>
      <c r="B60" s="20" t="s">
        <v>91</v>
      </c>
      <c r="C60" s="6" t="str">
        <f t="shared" si="1"/>
        <v>0_5-322</v>
      </c>
      <c r="D60" s="22"/>
      <c r="E60" s="22"/>
      <c r="F60" s="17" t="s">
        <v>35</v>
      </c>
      <c r="G60" s="23"/>
    </row>
    <row r="61" spans="1:7" ht="12.9" customHeight="1" x14ac:dyDescent="0.2">
      <c r="A61" s="1">
        <v>60</v>
      </c>
      <c r="B61" s="20" t="s">
        <v>92</v>
      </c>
      <c r="C61" s="6" t="str">
        <f>_xlfn.CONCAT($I$2,"_", $H$2, "-"&amp;((ROW()-18+280)))</f>
        <v>0_5-323</v>
      </c>
      <c r="D61" s="55" t="s">
        <v>131</v>
      </c>
      <c r="E61" s="22"/>
      <c r="F61" s="17" t="s">
        <v>35</v>
      </c>
      <c r="G61" s="23"/>
    </row>
    <row r="62" spans="1:7" ht="12.9" customHeight="1" x14ac:dyDescent="0.25">
      <c r="A62" s="1">
        <v>61</v>
      </c>
      <c r="B62" s="20" t="s">
        <v>93</v>
      </c>
      <c r="C62" s="6" t="str">
        <f>_xlfn.CONCAT($I$2,"_", $H$2, "-"&amp;((ROW()-18+280)))</f>
        <v>0_5-324</v>
      </c>
      <c r="D62" s="22"/>
      <c r="E62" s="22"/>
      <c r="F62" s="17" t="s">
        <v>35</v>
      </c>
      <c r="G62" s="23"/>
    </row>
    <row r="63" spans="1:7" ht="12.9" customHeight="1" x14ac:dyDescent="0.25">
      <c r="A63" s="1">
        <v>62</v>
      </c>
      <c r="B63" s="20" t="s">
        <v>94</v>
      </c>
      <c r="C63" s="6" t="str">
        <f>_xlfn.CONCAT($I$2,"_", $H$2, "-"&amp;((ROW()-18+280)))</f>
        <v>0_5-325</v>
      </c>
      <c r="D63" s="22"/>
      <c r="E63" s="22"/>
      <c r="F63" s="17" t="s">
        <v>35</v>
      </c>
      <c r="G63" s="23"/>
    </row>
    <row r="64" spans="1:7" ht="12.9" customHeight="1" x14ac:dyDescent="0.25">
      <c r="A64" s="1">
        <v>63</v>
      </c>
      <c r="B64" s="20" t="s">
        <v>95</v>
      </c>
      <c r="C64" s="6" t="str">
        <f>_xlfn.CONCAT($I$2,"_", $H$2, "-"&amp;((ROW()-18+280)))</f>
        <v>0_5-326</v>
      </c>
      <c r="D64" s="22"/>
      <c r="E64" s="22"/>
      <c r="F64" s="17" t="s">
        <v>35</v>
      </c>
      <c r="G64" s="23"/>
    </row>
    <row r="65" spans="1:9" ht="12.9" customHeight="1" x14ac:dyDescent="0.25">
      <c r="A65" s="1">
        <v>64</v>
      </c>
      <c r="B65" s="20" t="s">
        <v>96</v>
      </c>
      <c r="C65" s="15" t="str">
        <f>_xlfn.CONCAT(D65&amp;I$2,"_",$H$2&amp;"-9")</f>
        <v>48-UWSIF-Glut-4-0_5-9</v>
      </c>
      <c r="D65" s="4" t="s">
        <v>11</v>
      </c>
      <c r="E65" s="5"/>
      <c r="F65" s="17" t="s">
        <v>27</v>
      </c>
      <c r="G65" s="19"/>
    </row>
    <row r="66" spans="1:9" ht="12.9" customHeight="1" x14ac:dyDescent="0.25">
      <c r="A66" s="1">
        <v>65</v>
      </c>
      <c r="B66" s="20" t="s">
        <v>97</v>
      </c>
      <c r="C66" s="15" t="str">
        <f>_xlfn.CONCAT(D66&amp;I$2,"_",$H$2&amp;"-10")</f>
        <v>48-UWSIF-Glut-4-0_5-10</v>
      </c>
      <c r="D66" s="4" t="s">
        <v>11</v>
      </c>
      <c r="E66" s="5"/>
      <c r="F66" s="17" t="s">
        <v>27</v>
      </c>
      <c r="G66" s="19"/>
    </row>
    <row r="67" spans="1:9" ht="12.9" customHeight="1" x14ac:dyDescent="0.25">
      <c r="A67" s="1">
        <v>66</v>
      </c>
      <c r="B67" s="20" t="s">
        <v>98</v>
      </c>
      <c r="C67" s="15" t="str">
        <f>_xlfn.CONCAT(D67&amp;I$2,"_",$H$2&amp;"-5")</f>
        <v>39-UWSIF-Glut-2-0_5-5</v>
      </c>
      <c r="D67" s="4" t="s">
        <v>26</v>
      </c>
      <c r="E67" s="5"/>
      <c r="F67" s="17" t="s">
        <v>27</v>
      </c>
      <c r="G67" s="19"/>
    </row>
    <row r="68" spans="1:9" ht="12.9" customHeight="1" x14ac:dyDescent="0.25">
      <c r="A68" s="1">
        <v>67</v>
      </c>
      <c r="B68" s="20" t="s">
        <v>99</v>
      </c>
      <c r="C68" s="15" t="str">
        <f>_xlfn.CONCAT(D68&amp;I$2,"_",$H$2&amp;"-6")</f>
        <v>39-UWSIF-Glut-2-0_5-6</v>
      </c>
      <c r="D68" s="4" t="s">
        <v>26</v>
      </c>
      <c r="E68" s="5"/>
      <c r="F68" s="17" t="s">
        <v>27</v>
      </c>
      <c r="G68" s="19"/>
    </row>
    <row r="69" spans="1:9" ht="12.9" customHeight="1" x14ac:dyDescent="0.25">
      <c r="A69" s="1">
        <v>68</v>
      </c>
      <c r="B69" s="20" t="s">
        <v>100</v>
      </c>
      <c r="C69" s="15" t="str">
        <f>_xlfn.CONCAT(D69&amp;I$2,"_",$H$2&amp;"-5")</f>
        <v>47-UWSIF-Alfalfa2-0_5-5</v>
      </c>
      <c r="D69" s="4" t="s">
        <v>31</v>
      </c>
      <c r="E69" s="5"/>
      <c r="F69" s="17" t="s">
        <v>129</v>
      </c>
      <c r="G69" s="19"/>
    </row>
    <row r="70" spans="1:9" ht="12.9" customHeight="1" x14ac:dyDescent="0.25">
      <c r="A70" s="1">
        <v>69</v>
      </c>
      <c r="B70" s="20" t="s">
        <v>101</v>
      </c>
      <c r="C70" s="15" t="str">
        <f>_xlfn.CONCAT(D70&amp;I$2,"_",$H$2&amp;"-6")</f>
        <v>47-UWSIF-Alfalfa2-0_5-6</v>
      </c>
      <c r="D70" s="4" t="s">
        <v>31</v>
      </c>
      <c r="E70" s="5"/>
      <c r="F70" s="17" t="s">
        <v>129</v>
      </c>
      <c r="G70" s="19"/>
    </row>
    <row r="71" spans="1:9" ht="12.9" customHeight="1" x14ac:dyDescent="0.25">
      <c r="A71" s="1">
        <v>70</v>
      </c>
      <c r="B71" s="20" t="s">
        <v>102</v>
      </c>
      <c r="C71" s="6" t="str">
        <f t="shared" ref="C71:C93" si="2">_xlfn.CONCAT($I$2,"_", $H$2, "-"&amp;((ROW()-24+280)))</f>
        <v>0_5-327</v>
      </c>
      <c r="D71" s="22"/>
      <c r="E71" s="22"/>
      <c r="F71" s="17" t="s">
        <v>35</v>
      </c>
      <c r="G71" s="23"/>
    </row>
    <row r="72" spans="1:9" ht="12.9" customHeight="1" x14ac:dyDescent="0.25">
      <c r="A72" s="1">
        <v>71</v>
      </c>
      <c r="B72" s="20" t="s">
        <v>103</v>
      </c>
      <c r="C72" s="6" t="str">
        <f t="shared" si="2"/>
        <v>0_5-328</v>
      </c>
      <c r="D72" s="22"/>
      <c r="E72" s="22"/>
      <c r="F72" s="17" t="s">
        <v>35</v>
      </c>
      <c r="G72" s="23"/>
    </row>
    <row r="73" spans="1:9" ht="12.9" customHeight="1" x14ac:dyDescent="0.25">
      <c r="A73" s="1">
        <v>72</v>
      </c>
      <c r="B73" s="20" t="s">
        <v>104</v>
      </c>
      <c r="C73" s="6" t="str">
        <f t="shared" si="2"/>
        <v>0_5-329</v>
      </c>
      <c r="D73" s="22"/>
      <c r="E73" s="22"/>
      <c r="F73" s="17" t="s">
        <v>35</v>
      </c>
      <c r="G73" s="23"/>
    </row>
    <row r="74" spans="1:9" ht="12.9" customHeight="1" x14ac:dyDescent="0.25">
      <c r="A74" s="1">
        <v>73</v>
      </c>
      <c r="B74" s="20" t="s">
        <v>105</v>
      </c>
      <c r="C74" s="6" t="str">
        <f t="shared" si="2"/>
        <v>0_5-330</v>
      </c>
      <c r="D74" s="22"/>
      <c r="E74" s="22"/>
      <c r="F74" s="17" t="s">
        <v>35</v>
      </c>
      <c r="G74" s="23"/>
    </row>
    <row r="75" spans="1:9" ht="12.9" customHeight="1" x14ac:dyDescent="0.25">
      <c r="A75" s="1">
        <v>74</v>
      </c>
      <c r="B75" s="20" t="s">
        <v>106</v>
      </c>
      <c r="C75" s="6" t="str">
        <f t="shared" si="2"/>
        <v>0_5-331</v>
      </c>
      <c r="D75" s="22"/>
      <c r="E75" s="22"/>
      <c r="F75" s="17" t="s">
        <v>35</v>
      </c>
      <c r="G75" s="23"/>
    </row>
    <row r="76" spans="1:9" ht="12.9" customHeight="1" x14ac:dyDescent="0.25">
      <c r="A76" s="1">
        <v>75</v>
      </c>
      <c r="B76" s="20" t="s">
        <v>107</v>
      </c>
      <c r="C76" s="6" t="str">
        <f t="shared" si="2"/>
        <v>0_5-332</v>
      </c>
      <c r="D76" s="22"/>
      <c r="E76" s="22"/>
      <c r="F76" s="17" t="s">
        <v>35</v>
      </c>
      <c r="G76" s="23"/>
    </row>
    <row r="77" spans="1:9" ht="12.9" customHeight="1" x14ac:dyDescent="0.25">
      <c r="A77" s="1">
        <v>76</v>
      </c>
      <c r="B77" s="20" t="s">
        <v>108</v>
      </c>
      <c r="C77" s="6" t="str">
        <f t="shared" si="2"/>
        <v>0_5-333</v>
      </c>
      <c r="D77" s="22"/>
      <c r="E77" s="22"/>
      <c r="F77" s="17" t="s">
        <v>35</v>
      </c>
      <c r="G77" s="23"/>
    </row>
    <row r="78" spans="1:9" ht="12.9" customHeight="1" x14ac:dyDescent="0.25">
      <c r="A78" s="1">
        <v>77</v>
      </c>
      <c r="B78" s="20" t="s">
        <v>109</v>
      </c>
      <c r="C78" s="6" t="str">
        <f t="shared" si="2"/>
        <v>0_5-334</v>
      </c>
      <c r="D78" s="22"/>
      <c r="E78" s="22"/>
      <c r="F78" s="17" t="s">
        <v>35</v>
      </c>
      <c r="G78" s="23"/>
    </row>
    <row r="79" spans="1:9" ht="12.9" customHeight="1" x14ac:dyDescent="0.25">
      <c r="A79" s="1">
        <v>78</v>
      </c>
      <c r="B79" s="20" t="s">
        <v>110</v>
      </c>
      <c r="C79" s="6" t="str">
        <f t="shared" si="2"/>
        <v>0_5-335</v>
      </c>
      <c r="D79" s="22"/>
      <c r="E79" s="22"/>
      <c r="F79" s="17" t="s">
        <v>35</v>
      </c>
      <c r="G79" s="23"/>
    </row>
    <row r="80" spans="1:9" ht="12.9" customHeight="1" x14ac:dyDescent="0.25">
      <c r="A80" s="1">
        <v>79</v>
      </c>
      <c r="B80" s="20" t="s">
        <v>111</v>
      </c>
      <c r="C80" s="6" t="str">
        <f t="shared" si="2"/>
        <v>0_5-336</v>
      </c>
      <c r="D80" s="22"/>
      <c r="E80" s="22"/>
      <c r="F80" s="17" t="s">
        <v>35</v>
      </c>
      <c r="G80" s="23"/>
      <c r="I80" s="12"/>
    </row>
    <row r="81" spans="1:7" ht="12.9" customHeight="1" x14ac:dyDescent="0.25">
      <c r="A81" s="1">
        <v>80</v>
      </c>
      <c r="B81" s="20" t="s">
        <v>112</v>
      </c>
      <c r="C81" s="6" t="str">
        <f t="shared" si="2"/>
        <v>0_5-337</v>
      </c>
      <c r="D81" s="22"/>
      <c r="E81" s="22"/>
      <c r="F81" s="17" t="s">
        <v>35</v>
      </c>
      <c r="G81" s="23"/>
    </row>
    <row r="82" spans="1:7" ht="12.9" customHeight="1" x14ac:dyDescent="0.25">
      <c r="A82" s="1">
        <v>81</v>
      </c>
      <c r="B82" s="20" t="s">
        <v>113</v>
      </c>
      <c r="C82" s="6" t="str">
        <f t="shared" si="2"/>
        <v>0_5-338</v>
      </c>
      <c r="D82" s="22"/>
      <c r="E82" s="22"/>
      <c r="F82" s="17" t="s">
        <v>35</v>
      </c>
      <c r="G82" s="23"/>
    </row>
    <row r="83" spans="1:7" ht="12.9" customHeight="1" x14ac:dyDescent="0.25">
      <c r="A83" s="1">
        <v>82</v>
      </c>
      <c r="B83" s="20" t="s">
        <v>114</v>
      </c>
      <c r="C83" s="6" t="str">
        <f t="shared" si="2"/>
        <v>0_5-339</v>
      </c>
      <c r="D83" s="22"/>
      <c r="E83" s="22"/>
      <c r="F83" s="17" t="s">
        <v>35</v>
      </c>
      <c r="G83" s="23"/>
    </row>
    <row r="84" spans="1:7" ht="12.9" customHeight="1" x14ac:dyDescent="0.25">
      <c r="A84" s="1">
        <v>83</v>
      </c>
      <c r="B84" s="20" t="s">
        <v>115</v>
      </c>
      <c r="C84" s="6" t="str">
        <f t="shared" si="2"/>
        <v>0_5-340</v>
      </c>
      <c r="D84" s="22"/>
      <c r="E84" s="22"/>
      <c r="F84" s="17" t="s">
        <v>35</v>
      </c>
      <c r="G84" s="23"/>
    </row>
    <row r="85" spans="1:7" ht="12.9" customHeight="1" x14ac:dyDescent="0.25">
      <c r="A85" s="1">
        <v>84</v>
      </c>
      <c r="B85" s="20" t="s">
        <v>116</v>
      </c>
      <c r="C85" s="6" t="str">
        <f t="shared" si="2"/>
        <v>0_5-341</v>
      </c>
      <c r="D85" s="22"/>
      <c r="E85" s="22"/>
      <c r="F85" s="17" t="s">
        <v>35</v>
      </c>
      <c r="G85" s="23"/>
    </row>
    <row r="86" spans="1:7" ht="12.9" customHeight="1" x14ac:dyDescent="0.25">
      <c r="A86" s="1">
        <v>85</v>
      </c>
      <c r="B86" s="20" t="s">
        <v>117</v>
      </c>
      <c r="C86" s="6" t="str">
        <f t="shared" si="2"/>
        <v>0_5-342</v>
      </c>
      <c r="D86" s="22"/>
      <c r="E86" s="22"/>
      <c r="F86" s="17" t="s">
        <v>35</v>
      </c>
      <c r="G86" s="23"/>
    </row>
    <row r="87" spans="1:7" ht="12.9" customHeight="1" x14ac:dyDescent="0.25">
      <c r="A87" s="1">
        <v>86</v>
      </c>
      <c r="B87" s="20" t="s">
        <v>118</v>
      </c>
      <c r="C87" s="6" t="str">
        <f t="shared" si="2"/>
        <v>0_5-343</v>
      </c>
      <c r="D87" s="22"/>
      <c r="E87" s="22"/>
      <c r="F87" s="17" t="s">
        <v>35</v>
      </c>
      <c r="G87" s="23"/>
    </row>
    <row r="88" spans="1:7" ht="12.9" customHeight="1" x14ac:dyDescent="0.25">
      <c r="A88" s="1">
        <v>87</v>
      </c>
      <c r="B88" s="20" t="s">
        <v>119</v>
      </c>
      <c r="C88" s="6" t="str">
        <f t="shared" si="2"/>
        <v>0_5-344</v>
      </c>
      <c r="D88" s="22"/>
      <c r="E88" s="22"/>
      <c r="F88" s="17" t="s">
        <v>35</v>
      </c>
      <c r="G88" s="23"/>
    </row>
    <row r="89" spans="1:7" ht="12.9" customHeight="1" x14ac:dyDescent="0.25">
      <c r="A89" s="1">
        <v>88</v>
      </c>
      <c r="B89" s="20" t="s">
        <v>120</v>
      </c>
      <c r="C89" s="6" t="str">
        <f t="shared" si="2"/>
        <v>0_5-345</v>
      </c>
      <c r="D89" s="22"/>
      <c r="E89" s="22"/>
      <c r="F89" s="17" t="s">
        <v>35</v>
      </c>
      <c r="G89" s="23"/>
    </row>
    <row r="90" spans="1:7" ht="12.9" customHeight="1" x14ac:dyDescent="0.25">
      <c r="A90" s="1">
        <v>89</v>
      </c>
      <c r="B90" s="20" t="s">
        <v>121</v>
      </c>
      <c r="C90" s="6" t="str">
        <f t="shared" si="2"/>
        <v>0_5-346</v>
      </c>
      <c r="D90" s="22"/>
      <c r="E90" s="22"/>
      <c r="F90" s="17" t="s">
        <v>35</v>
      </c>
      <c r="G90" s="23"/>
    </row>
    <row r="91" spans="1:7" ht="12.9" customHeight="1" x14ac:dyDescent="0.25">
      <c r="A91" s="1">
        <v>90</v>
      </c>
      <c r="B91" s="20" t="s">
        <v>122</v>
      </c>
      <c r="C91" s="6" t="str">
        <f t="shared" si="2"/>
        <v>0_5-347</v>
      </c>
      <c r="D91" s="22"/>
      <c r="E91" s="22"/>
      <c r="F91" s="17" t="s">
        <v>35</v>
      </c>
      <c r="G91" s="23"/>
    </row>
    <row r="92" spans="1:7" ht="12.9" customHeight="1" x14ac:dyDescent="0.25">
      <c r="A92" s="1">
        <v>91</v>
      </c>
      <c r="B92" s="20" t="s">
        <v>123</v>
      </c>
      <c r="C92" s="6" t="str">
        <f t="shared" si="2"/>
        <v>0_5-348</v>
      </c>
      <c r="D92" s="22"/>
      <c r="E92" s="22"/>
      <c r="F92" s="17" t="s">
        <v>35</v>
      </c>
      <c r="G92" s="23"/>
    </row>
    <row r="93" spans="1:7" ht="12.9" customHeight="1" x14ac:dyDescent="0.25">
      <c r="A93" s="1">
        <v>92</v>
      </c>
      <c r="B93" s="20" t="s">
        <v>124</v>
      </c>
      <c r="C93" s="6" t="str">
        <f t="shared" si="2"/>
        <v>0_5-349</v>
      </c>
      <c r="D93" s="22"/>
      <c r="E93" s="22"/>
      <c r="F93" s="17" t="s">
        <v>35</v>
      </c>
      <c r="G93" s="23"/>
    </row>
    <row r="94" spans="1:7" ht="12.9" customHeight="1" x14ac:dyDescent="0.2">
      <c r="A94" s="1">
        <v>93</v>
      </c>
      <c r="B94" s="20" t="s">
        <v>125</v>
      </c>
      <c r="C94" s="6" t="str">
        <f>_xlfn.CONCAT($I$2,"_", $H$2, "-"&amp;((ROW()-24+280)))</f>
        <v>0_5-350</v>
      </c>
      <c r="D94" s="55" t="s">
        <v>131</v>
      </c>
      <c r="E94" s="22"/>
      <c r="F94" s="17" t="s">
        <v>35</v>
      </c>
      <c r="G94" s="23"/>
    </row>
    <row r="95" spans="1:7" ht="12.9" customHeight="1" x14ac:dyDescent="0.25">
      <c r="A95" s="1">
        <v>94</v>
      </c>
      <c r="B95" s="20" t="s">
        <v>126</v>
      </c>
      <c r="C95" s="15" t="str">
        <f>_xlfn.CONCAT(D95&amp;I$2,"_",$H$2&amp;"-11")</f>
        <v>48-UWSIF-Glut-4-0_5-11</v>
      </c>
      <c r="D95" s="4" t="s">
        <v>11</v>
      </c>
      <c r="E95" s="5"/>
      <c r="F95" s="17" t="s">
        <v>27</v>
      </c>
      <c r="G95" s="19"/>
    </row>
    <row r="96" spans="1:7" ht="12.9" customHeight="1" x14ac:dyDescent="0.25">
      <c r="A96" s="1">
        <v>95</v>
      </c>
      <c r="B96" s="20" t="s">
        <v>127</v>
      </c>
      <c r="C96" s="15" t="str">
        <f>_xlfn.CONCAT(D96&amp;I$2,"_",$H$2&amp;"-12")</f>
        <v>48-UWSIF-Glut-4-0_5-12</v>
      </c>
      <c r="D96" s="4" t="s">
        <v>11</v>
      </c>
      <c r="E96" s="5"/>
      <c r="F96" s="17" t="s">
        <v>27</v>
      </c>
      <c r="G96" s="19"/>
    </row>
    <row r="97" spans="1:7" ht="12.9" customHeight="1" x14ac:dyDescent="0.25">
      <c r="A97" s="1">
        <v>96</v>
      </c>
      <c r="B97" s="20" t="s">
        <v>128</v>
      </c>
      <c r="C97" s="15" t="str">
        <f>_xlfn.CONCAT(D97&amp;I$2,"_",$H$2&amp;"-7")</f>
        <v>39-UWSIF-Glut-2-0_5-7</v>
      </c>
      <c r="D97" s="4" t="s">
        <v>26</v>
      </c>
      <c r="E97" s="5"/>
      <c r="F97" s="17" t="s">
        <v>27</v>
      </c>
      <c r="G97" s="19"/>
    </row>
    <row r="98" spans="1:7" ht="12.9" customHeight="1" x14ac:dyDescent="0.25">
      <c r="A98" s="1">
        <v>97</v>
      </c>
      <c r="B98" s="20" t="s">
        <v>10</v>
      </c>
      <c r="C98" s="15" t="str">
        <f>_xlfn.CONCAT(D98&amp;I$2,"_",$H$2&amp;"-8")</f>
        <v>39-UWSIF-Glut-2-0_5-8</v>
      </c>
      <c r="D98" s="4" t="s">
        <v>26</v>
      </c>
      <c r="E98" s="5"/>
      <c r="F98" s="17" t="s">
        <v>27</v>
      </c>
      <c r="G98" s="19"/>
    </row>
    <row r="99" spans="1:7" ht="12.9" customHeight="1" x14ac:dyDescent="0.25">
      <c r="A99" s="1">
        <v>98</v>
      </c>
      <c r="B99" s="20" t="s">
        <v>13</v>
      </c>
      <c r="C99" s="15" t="str">
        <f>_xlfn.CONCAT(D99&amp;I$2,"_",$H$2&amp;"-7")</f>
        <v>47-UWSIF-Alfalfa2-0_5-7</v>
      </c>
      <c r="D99" s="4" t="s">
        <v>31</v>
      </c>
      <c r="E99" s="5"/>
      <c r="F99" s="17" t="s">
        <v>129</v>
      </c>
      <c r="G99" s="19"/>
    </row>
    <row r="100" spans="1:7" ht="12.9" customHeight="1" x14ac:dyDescent="0.25">
      <c r="A100" s="1">
        <v>99</v>
      </c>
      <c r="B100" s="20" t="s">
        <v>15</v>
      </c>
      <c r="C100" s="15" t="str">
        <f>_xlfn.CONCAT(D100&amp;I$2,"_",$H$2&amp;"-8")</f>
        <v>47-UWSIF-Alfalfa2-0_5-8</v>
      </c>
      <c r="D100" s="4" t="s">
        <v>31</v>
      </c>
      <c r="E100" s="5"/>
      <c r="F100" s="17" t="s">
        <v>129</v>
      </c>
      <c r="G100" s="19"/>
    </row>
  </sheetData>
  <mergeCells count="1">
    <mergeCell ref="I33:J42"/>
  </mergeCells>
  <dataValidations count="2">
    <dataValidation type="list" allowBlank="1" showInputMessage="1" showErrorMessage="1" sqref="D2:D12 D36:D41 D65:D70 D95:D100" xr:uid="{DF7ED82F-6E40-40C4-9219-81D5892DC62F}">
      <formula1>$I$21:$I$30</formula1>
    </dataValidation>
    <dataValidation type="list" allowBlank="1" showInputMessage="1" showErrorMessage="1" sqref="F2:F100" xr:uid="{62B46863-A08D-478B-9FE5-A049C75127A7}">
      <formula1>$J$21:$J$26</formula1>
    </dataValidation>
  </dataValidations>
  <printOptions horizontalCentered="1" verticalCentered="1"/>
  <pageMargins left="0.75" right="0.75" top="1" bottom="1" header="0.5" footer="0.5"/>
  <pageSetup scale="96" orientation="portrait" r:id="rId1"/>
  <headerFooter alignWithMargins="0"/>
  <ignoredErrors>
    <ignoredError sqref="C10:C14 C16:C34 C36:C60 C62:C93 C95:C10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32B66-61AB-4E5F-96B1-970BA05C25D0}">
  <sheetPr>
    <pageSetUpPr fitToPage="1"/>
  </sheetPr>
  <dimension ref="A1:O100"/>
  <sheetViews>
    <sheetView zoomScaleNormal="100" workbookViewId="0">
      <pane ySplit="1" topLeftCell="A2" activePane="bottomLeft" state="frozen"/>
      <selection activeCell="M12" sqref="M12"/>
      <selection pane="bottomLeft" activeCell="M12" sqref="M12"/>
    </sheetView>
  </sheetViews>
  <sheetFormatPr defaultColWidth="9.109375" defaultRowHeight="12.9" customHeight="1" x14ac:dyDescent="0.25"/>
  <cols>
    <col min="1" max="1" width="4.44140625" style="2" customWidth="1"/>
    <col min="2" max="2" width="6.6640625" style="2" customWidth="1"/>
    <col min="3" max="3" width="24.6640625" style="12" customWidth="1"/>
    <col min="4" max="4" width="18.6640625" style="2" customWidth="1"/>
    <col min="5" max="5" width="13.5546875" style="2" customWidth="1"/>
    <col min="6" max="6" width="23.664062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48-UWSIF-Glut-4-0_6-1</v>
      </c>
      <c r="D2" s="4" t="s">
        <v>11</v>
      </c>
      <c r="E2" s="5"/>
      <c r="F2" s="46" t="s">
        <v>12</v>
      </c>
      <c r="G2" s="4"/>
      <c r="H2" s="11">
        <v>6</v>
      </c>
      <c r="I2" s="16">
        <f>'Tray 1'!$I$2</f>
        <v>0</v>
      </c>
      <c r="J2" s="4">
        <f>'Tray 1'!J2</f>
        <v>0</v>
      </c>
    </row>
    <row r="3" spans="1:15" ht="12.9" customHeight="1" x14ac:dyDescent="0.25">
      <c r="A3" s="1">
        <v>2</v>
      </c>
      <c r="B3" s="20" t="s">
        <v>13</v>
      </c>
      <c r="C3" s="15" t="str">
        <f>_xlfn.CONCAT(D3&amp;I$2,"_",$H$2&amp;"-2")</f>
        <v>48-UWSIF-Glut-4-0_6-2</v>
      </c>
      <c r="D3" s="4" t="s">
        <v>11</v>
      </c>
      <c r="E3" s="5"/>
      <c r="F3" s="17" t="s">
        <v>14</v>
      </c>
      <c r="G3" s="19"/>
    </row>
    <row r="4" spans="1:15" ht="12.9" customHeight="1" x14ac:dyDescent="0.25">
      <c r="A4" s="1">
        <v>3</v>
      </c>
      <c r="B4" s="20" t="s">
        <v>15</v>
      </c>
      <c r="C4" s="15" t="str">
        <f>_xlfn.CONCAT(D4&amp;I$2,"_",$H$2&amp;"-3")</f>
        <v>48-UWSIF-Glut-4-0_6-3</v>
      </c>
      <c r="D4" s="4" t="s">
        <v>11</v>
      </c>
      <c r="E4" s="5"/>
      <c r="F4" s="17" t="s">
        <v>14</v>
      </c>
      <c r="G4" s="19"/>
      <c r="I4" s="13" t="s">
        <v>16</v>
      </c>
      <c r="J4" s="14"/>
    </row>
    <row r="5" spans="1:15" ht="12.9" customHeight="1" x14ac:dyDescent="0.25">
      <c r="A5" s="1">
        <v>4</v>
      </c>
      <c r="B5" s="20" t="s">
        <v>17</v>
      </c>
      <c r="C5" s="15" t="str">
        <f>_xlfn.CONCAT(D5&amp;I$2,"_",$H$2&amp;"-4")</f>
        <v>48-UWSIF-Glut-4-0_6-4</v>
      </c>
      <c r="D5" s="4" t="s">
        <v>11</v>
      </c>
      <c r="E5" s="5"/>
      <c r="F5" s="17" t="s">
        <v>14</v>
      </c>
      <c r="G5" s="19"/>
      <c r="I5" s="31" t="s">
        <v>18</v>
      </c>
      <c r="J5" s="32"/>
    </row>
    <row r="6" spans="1:15" ht="12.9" customHeight="1" x14ac:dyDescent="0.25">
      <c r="A6" s="1">
        <v>5</v>
      </c>
      <c r="B6" s="20" t="s">
        <v>19</v>
      </c>
      <c r="C6" s="15" t="str">
        <f>_xlfn.CONCAT(D6&amp;$I$2,"_",$H$2&amp;"-5")</f>
        <v>48-UWSIF-Glut-4-0_6-5</v>
      </c>
      <c r="D6" s="4" t="s">
        <v>11</v>
      </c>
      <c r="E6" s="5"/>
      <c r="F6" s="17" t="s">
        <v>14</v>
      </c>
      <c r="G6" s="19"/>
      <c r="I6" s="44" t="s">
        <v>20</v>
      </c>
      <c r="J6" s="45"/>
    </row>
    <row r="7" spans="1:15" ht="12.9" customHeight="1" x14ac:dyDescent="0.25">
      <c r="A7" s="1">
        <v>6</v>
      </c>
      <c r="B7" s="20" t="s">
        <v>21</v>
      </c>
      <c r="C7" s="15" t="str">
        <f>_xlfn.CONCAT(D7&amp;$I$2,"_",$H$2&amp;"-6")</f>
        <v>48-UWSIF-Glut-4-0_6-6</v>
      </c>
      <c r="D7" s="4" t="s">
        <v>11</v>
      </c>
      <c r="E7" s="5"/>
      <c r="F7" s="17" t="s">
        <v>14</v>
      </c>
      <c r="G7" s="19"/>
      <c r="I7" s="29" t="s">
        <v>22</v>
      </c>
      <c r="J7" s="30"/>
    </row>
    <row r="8" spans="1:15" ht="12.9" customHeight="1" x14ac:dyDescent="0.25">
      <c r="A8" s="1">
        <v>7</v>
      </c>
      <c r="B8" s="20" t="s">
        <v>23</v>
      </c>
      <c r="C8" s="15" t="str">
        <f>_xlfn.CONCAT(D8&amp;$I$2,"-",$H$2&amp;"-7")</f>
        <v>48-UWSIF-Glut-4-0-6-7</v>
      </c>
      <c r="D8" s="4" t="s">
        <v>11</v>
      </c>
      <c r="E8" s="5"/>
      <c r="F8" s="17" t="s">
        <v>14</v>
      </c>
      <c r="G8" s="19"/>
      <c r="I8" s="33" t="s">
        <v>24</v>
      </c>
      <c r="J8" s="34"/>
    </row>
    <row r="9" spans="1:15" ht="12.9" customHeight="1" x14ac:dyDescent="0.25">
      <c r="A9" s="1">
        <v>8</v>
      </c>
      <c r="B9" s="20" t="s">
        <v>25</v>
      </c>
      <c r="C9" s="15" t="str">
        <f>_xlfn.CONCAT(D9&amp;I$2,"_",$H$2&amp;"-1")</f>
        <v>39-UWSIF-Glut-2-0_6-1</v>
      </c>
      <c r="D9" s="4" t="s">
        <v>26</v>
      </c>
      <c r="E9" s="5"/>
      <c r="F9" s="17" t="s">
        <v>27</v>
      </c>
      <c r="G9" s="19"/>
      <c r="I9" s="35" t="s">
        <v>28</v>
      </c>
      <c r="J9" s="24"/>
    </row>
    <row r="10" spans="1:15" ht="12.9" customHeight="1" x14ac:dyDescent="0.25">
      <c r="A10" s="1">
        <v>9</v>
      </c>
      <c r="B10" s="20" t="s">
        <v>29</v>
      </c>
      <c r="C10" s="15" t="str">
        <f>_xlfn.CONCAT(D10&amp;I$2,"_",$H$2&amp;"-2")</f>
        <v>39-UWSIF-Glut-2-0_6-2</v>
      </c>
      <c r="D10" s="4" t="s">
        <v>26</v>
      </c>
      <c r="E10" s="5"/>
      <c r="F10" s="17" t="s">
        <v>27</v>
      </c>
      <c r="G10" s="19"/>
      <c r="I10" s="25"/>
      <c r="J10" s="26"/>
    </row>
    <row r="11" spans="1:15" ht="12.9" customHeight="1" x14ac:dyDescent="0.25">
      <c r="A11" s="1">
        <v>10</v>
      </c>
      <c r="B11" s="20" t="s">
        <v>30</v>
      </c>
      <c r="C11" s="15" t="str">
        <f>_xlfn.CONCAT(D11&amp;I$2,"_",$H$2&amp;"-1")</f>
        <v>47-UWSIF-Alfalfa2-0_6-1</v>
      </c>
      <c r="D11" s="4" t="s">
        <v>31</v>
      </c>
      <c r="E11" s="5"/>
      <c r="F11" s="17" t="s">
        <v>129</v>
      </c>
      <c r="G11" s="19"/>
      <c r="I11" s="25"/>
      <c r="J11" s="26"/>
    </row>
    <row r="12" spans="1:15" ht="12.9" customHeight="1" x14ac:dyDescent="0.25">
      <c r="A12" s="1">
        <v>11</v>
      </c>
      <c r="B12" s="20" t="s">
        <v>33</v>
      </c>
      <c r="C12" s="15" t="str">
        <f>_xlfn.CONCAT(D12&amp;I$2,"_",$H$2&amp;"-2")</f>
        <v>47-UWSIF-Alfalfa2-0_6-2</v>
      </c>
      <c r="D12" s="4" t="s">
        <v>31</v>
      </c>
      <c r="E12" s="5"/>
      <c r="F12" s="17" t="s">
        <v>129</v>
      </c>
      <c r="G12" s="19"/>
      <c r="I12" s="25"/>
      <c r="J12" s="26"/>
    </row>
    <row r="13" spans="1:15" ht="12.75" customHeight="1" x14ac:dyDescent="0.25">
      <c r="A13" s="1">
        <v>12</v>
      </c>
      <c r="B13" s="20" t="s">
        <v>34</v>
      </c>
      <c r="C13" s="6" t="str">
        <f>_xlfn.CONCAT($I$2,"_", $H$2, "-"&amp;((ROW()-12+350)))</f>
        <v>0_6-351</v>
      </c>
      <c r="D13" s="22"/>
      <c r="E13" s="22"/>
      <c r="F13" s="17" t="s">
        <v>35</v>
      </c>
      <c r="G13" s="23"/>
      <c r="I13" s="25"/>
      <c r="J13" s="26"/>
    </row>
    <row r="14" spans="1:15" ht="12.9" customHeight="1" x14ac:dyDescent="0.25">
      <c r="A14" s="1">
        <v>13</v>
      </c>
      <c r="B14" s="20" t="s">
        <v>36</v>
      </c>
      <c r="C14" s="6" t="str">
        <f>_xlfn.CONCAT($I$2,"_", $H$2, "-"&amp;((ROW()-12+350)))</f>
        <v>0_6-352</v>
      </c>
      <c r="D14" s="22"/>
      <c r="E14" s="22"/>
      <c r="F14" s="17" t="s">
        <v>35</v>
      </c>
      <c r="G14" s="23"/>
      <c r="I14" s="25"/>
      <c r="J14" s="26"/>
      <c r="M14" s="3"/>
      <c r="N14" s="3"/>
      <c r="O14" s="3"/>
    </row>
    <row r="15" spans="1:15" ht="12.9" customHeight="1" x14ac:dyDescent="0.2">
      <c r="A15" s="1">
        <v>14</v>
      </c>
      <c r="B15" s="20" t="s">
        <v>37</v>
      </c>
      <c r="C15" s="6" t="str">
        <f>_xlfn.CONCAT($I$2,"_", $H$2, "-"&amp;((ROW()-12+350)))</f>
        <v>0_6-353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"-"&amp;((ROW()-12+350)))</f>
        <v>0_6-354</v>
      </c>
      <c r="D16" s="22"/>
      <c r="E16" s="22"/>
      <c r="F16" s="17" t="s">
        <v>35</v>
      </c>
      <c r="G16" s="23"/>
      <c r="I16" s="27"/>
      <c r="J16" s="28"/>
      <c r="L16" s="3"/>
      <c r="M16" s="3"/>
      <c r="N16" s="3"/>
    </row>
    <row r="17" spans="1:14" ht="12.9" customHeight="1" x14ac:dyDescent="0.25">
      <c r="A17" s="1">
        <v>16</v>
      </c>
      <c r="B17" s="20" t="s">
        <v>39</v>
      </c>
      <c r="C17" s="6" t="str">
        <f t="shared" si="0"/>
        <v>0_6-355</v>
      </c>
      <c r="D17" s="22"/>
      <c r="E17" s="22"/>
      <c r="F17" s="17" t="s">
        <v>35</v>
      </c>
      <c r="G17" s="23"/>
      <c r="L17" s="3"/>
      <c r="M17" s="3"/>
      <c r="N17" s="3"/>
    </row>
    <row r="18" spans="1:14" ht="12.9" customHeight="1" x14ac:dyDescent="0.25">
      <c r="A18" s="1">
        <v>17</v>
      </c>
      <c r="B18" s="20" t="s">
        <v>40</v>
      </c>
      <c r="C18" s="6" t="str">
        <f t="shared" si="0"/>
        <v>0_6-356</v>
      </c>
      <c r="D18" s="22"/>
      <c r="E18" s="22"/>
      <c r="F18" s="17" t="s">
        <v>35</v>
      </c>
      <c r="G18" s="23"/>
      <c r="L18" s="3"/>
      <c r="M18" s="3"/>
      <c r="N18" s="3"/>
    </row>
    <row r="19" spans="1:14" ht="12.9" customHeight="1" thickBot="1" x14ac:dyDescent="0.3">
      <c r="A19" s="1">
        <v>18</v>
      </c>
      <c r="B19" s="20" t="s">
        <v>41</v>
      </c>
      <c r="C19" s="6" t="str">
        <f t="shared" si="0"/>
        <v>0_6-357</v>
      </c>
      <c r="D19" s="22"/>
      <c r="E19" s="22"/>
      <c r="F19" s="17" t="s">
        <v>35</v>
      </c>
      <c r="G19" s="23"/>
      <c r="L19" s="3"/>
      <c r="M19" s="3"/>
      <c r="N19" s="3"/>
    </row>
    <row r="20" spans="1:14" ht="12.9" customHeight="1" thickBot="1" x14ac:dyDescent="0.3">
      <c r="A20" s="1">
        <v>19</v>
      </c>
      <c r="B20" s="20" t="s">
        <v>42</v>
      </c>
      <c r="C20" s="6" t="str">
        <f t="shared" si="0"/>
        <v>0_6-358</v>
      </c>
      <c r="D20" s="22"/>
      <c r="E20" s="22"/>
      <c r="F20" s="17" t="s">
        <v>35</v>
      </c>
      <c r="G20" s="23"/>
      <c r="I20" s="37" t="s">
        <v>43</v>
      </c>
      <c r="J20" s="36" t="s">
        <v>5</v>
      </c>
      <c r="L20" s="3"/>
      <c r="M20" s="3"/>
      <c r="N20" s="3"/>
    </row>
    <row r="21" spans="1:14" ht="12.9" customHeight="1" x14ac:dyDescent="0.25">
      <c r="A21" s="1">
        <v>20</v>
      </c>
      <c r="B21" s="20" t="s">
        <v>44</v>
      </c>
      <c r="C21" s="6" t="str">
        <f t="shared" si="0"/>
        <v>0_6-359</v>
      </c>
      <c r="D21" s="22"/>
      <c r="E21" s="22"/>
      <c r="F21" s="17" t="s">
        <v>35</v>
      </c>
      <c r="G21" s="23"/>
      <c r="I21" s="38" t="s">
        <v>45</v>
      </c>
      <c r="J21" s="41" t="s">
        <v>12</v>
      </c>
      <c r="L21" s="3"/>
      <c r="M21" s="3"/>
      <c r="N21" s="3"/>
    </row>
    <row r="22" spans="1:14" ht="12.9" customHeight="1" x14ac:dyDescent="0.25">
      <c r="A22" s="1">
        <v>21</v>
      </c>
      <c r="B22" s="20" t="s">
        <v>46</v>
      </c>
      <c r="C22" s="6" t="str">
        <f t="shared" si="0"/>
        <v>0_6-360</v>
      </c>
      <c r="D22" s="22"/>
      <c r="E22" s="22"/>
      <c r="F22" s="17" t="s">
        <v>35</v>
      </c>
      <c r="G22" s="23"/>
      <c r="I22" s="38" t="s">
        <v>47</v>
      </c>
      <c r="J22" s="42" t="s">
        <v>27</v>
      </c>
      <c r="M22" s="3"/>
      <c r="N22" s="3"/>
    </row>
    <row r="23" spans="1:14" ht="12.75" customHeight="1" x14ac:dyDescent="0.25">
      <c r="A23" s="1">
        <v>22</v>
      </c>
      <c r="B23" s="20" t="s">
        <v>48</v>
      </c>
      <c r="C23" s="6" t="str">
        <f t="shared" si="0"/>
        <v>0_6-361</v>
      </c>
      <c r="D23" s="22"/>
      <c r="E23" s="22"/>
      <c r="F23" s="17" t="s">
        <v>35</v>
      </c>
      <c r="G23" s="23"/>
      <c r="I23" s="38" t="s">
        <v>31</v>
      </c>
      <c r="J23" s="42" t="s">
        <v>49</v>
      </c>
      <c r="M23" s="3"/>
      <c r="N23" s="3"/>
    </row>
    <row r="24" spans="1:14" ht="12.75" customHeight="1" x14ac:dyDescent="0.25">
      <c r="A24" s="1">
        <v>23</v>
      </c>
      <c r="B24" s="20" t="s">
        <v>50</v>
      </c>
      <c r="C24" s="6" t="str">
        <f t="shared" si="0"/>
        <v>0_6-362</v>
      </c>
      <c r="D24" s="22"/>
      <c r="E24" s="22"/>
      <c r="F24" s="17" t="s">
        <v>35</v>
      </c>
      <c r="G24" s="23"/>
      <c r="I24" s="38" t="s">
        <v>51</v>
      </c>
      <c r="J24" s="42" t="s">
        <v>14</v>
      </c>
      <c r="M24" s="3"/>
      <c r="N24" s="3"/>
    </row>
    <row r="25" spans="1:14" ht="12.75" customHeight="1" x14ac:dyDescent="0.25">
      <c r="A25" s="1">
        <v>24</v>
      </c>
      <c r="B25" s="20" t="s">
        <v>52</v>
      </c>
      <c r="C25" s="6" t="str">
        <f t="shared" si="0"/>
        <v>0_6-363</v>
      </c>
      <c r="D25" s="22"/>
      <c r="E25" s="22"/>
      <c r="F25" s="17" t="s">
        <v>35</v>
      </c>
      <c r="G25" s="23"/>
      <c r="I25" s="38" t="s">
        <v>53</v>
      </c>
      <c r="J25" s="42" t="s">
        <v>129</v>
      </c>
    </row>
    <row r="26" spans="1:14" ht="12.75" customHeight="1" thickBot="1" x14ac:dyDescent="0.3">
      <c r="A26" s="1">
        <v>25</v>
      </c>
      <c r="B26" s="20" t="s">
        <v>54</v>
      </c>
      <c r="C26" s="6" t="str">
        <f t="shared" si="0"/>
        <v>0_6-364</v>
      </c>
      <c r="D26" s="22"/>
      <c r="E26" s="22"/>
      <c r="F26" s="17" t="s">
        <v>35</v>
      </c>
      <c r="G26" s="23"/>
      <c r="I26" s="39" t="s">
        <v>55</v>
      </c>
      <c r="J26" s="43" t="s">
        <v>35</v>
      </c>
    </row>
    <row r="27" spans="1:14" ht="12.75" customHeight="1" x14ac:dyDescent="0.25">
      <c r="A27" s="1">
        <v>26</v>
      </c>
      <c r="B27" s="20" t="s">
        <v>56</v>
      </c>
      <c r="C27" s="6" t="str">
        <f t="shared" si="0"/>
        <v>0_6-365</v>
      </c>
      <c r="D27" s="22"/>
      <c r="E27" s="22"/>
      <c r="F27" s="17" t="s">
        <v>35</v>
      </c>
      <c r="G27" s="23"/>
      <c r="I27" s="39" t="s">
        <v>57</v>
      </c>
    </row>
    <row r="28" spans="1:14" ht="12.75" customHeight="1" x14ac:dyDescent="0.25">
      <c r="A28" s="1">
        <v>27</v>
      </c>
      <c r="B28" s="20" t="s">
        <v>58</v>
      </c>
      <c r="C28" s="6" t="str">
        <f t="shared" si="0"/>
        <v>0_6-366</v>
      </c>
      <c r="D28" s="22"/>
      <c r="E28" s="22"/>
      <c r="F28" s="17" t="s">
        <v>35</v>
      </c>
      <c r="G28" s="23"/>
      <c r="I28" s="39" t="s">
        <v>59</v>
      </c>
    </row>
    <row r="29" spans="1:14" ht="12.75" customHeight="1" x14ac:dyDescent="0.25">
      <c r="A29" s="1">
        <v>28</v>
      </c>
      <c r="B29" s="20" t="s">
        <v>60</v>
      </c>
      <c r="C29" s="6" t="str">
        <f t="shared" si="0"/>
        <v>0_6-367</v>
      </c>
      <c r="D29" s="22"/>
      <c r="E29" s="22"/>
      <c r="F29" s="17" t="s">
        <v>35</v>
      </c>
      <c r="G29" s="23"/>
      <c r="I29" s="38" t="s">
        <v>26</v>
      </c>
    </row>
    <row r="30" spans="1:14" ht="12.75" customHeight="1" thickBot="1" x14ac:dyDescent="0.3">
      <c r="A30" s="1">
        <v>29</v>
      </c>
      <c r="B30" s="20" t="s">
        <v>61</v>
      </c>
      <c r="C30" s="6" t="str">
        <f t="shared" si="0"/>
        <v>0_6-368</v>
      </c>
      <c r="D30" s="22"/>
      <c r="E30" s="22"/>
      <c r="F30" s="17" t="s">
        <v>35</v>
      </c>
      <c r="G30" s="23"/>
      <c r="I30" s="40" t="s">
        <v>11</v>
      </c>
    </row>
    <row r="31" spans="1:14" ht="12.75" customHeight="1" x14ac:dyDescent="0.25">
      <c r="A31" s="1">
        <v>30</v>
      </c>
      <c r="B31" s="20" t="s">
        <v>62</v>
      </c>
      <c r="C31" s="6" t="str">
        <f t="shared" si="0"/>
        <v>0_6-369</v>
      </c>
      <c r="D31" s="22"/>
      <c r="E31" s="22"/>
      <c r="F31" s="17" t="s">
        <v>35</v>
      </c>
      <c r="G31" s="23"/>
    </row>
    <row r="32" spans="1:14" ht="12.75" customHeight="1" thickBot="1" x14ac:dyDescent="0.3">
      <c r="A32" s="1">
        <v>31</v>
      </c>
      <c r="B32" s="20" t="s">
        <v>63</v>
      </c>
      <c r="C32" s="6" t="str">
        <f t="shared" si="0"/>
        <v>0_6-370</v>
      </c>
      <c r="D32" s="22"/>
      <c r="E32" s="22"/>
      <c r="F32" s="17" t="s">
        <v>35</v>
      </c>
      <c r="G32" s="23"/>
    </row>
    <row r="33" spans="1:10" ht="12.75" customHeight="1" x14ac:dyDescent="0.25">
      <c r="A33" s="1">
        <v>32</v>
      </c>
      <c r="B33" s="20" t="s">
        <v>64</v>
      </c>
      <c r="C33" s="6" t="str">
        <f t="shared" si="0"/>
        <v>0_6-371</v>
      </c>
      <c r="D33" s="22"/>
      <c r="E33" s="22"/>
      <c r="F33" s="17" t="s">
        <v>35</v>
      </c>
      <c r="G33" s="23"/>
      <c r="I33" s="56" t="s">
        <v>130</v>
      </c>
      <c r="J33" s="57"/>
    </row>
    <row r="34" spans="1:10" ht="12.75" customHeight="1" x14ac:dyDescent="0.25">
      <c r="A34" s="1">
        <v>33</v>
      </c>
      <c r="B34" s="20" t="s">
        <v>65</v>
      </c>
      <c r="C34" s="6" t="str">
        <f t="shared" si="0"/>
        <v>0_6-372</v>
      </c>
      <c r="D34" s="22"/>
      <c r="E34" s="22"/>
      <c r="F34" s="17" t="s">
        <v>35</v>
      </c>
      <c r="G34" s="23"/>
      <c r="I34" s="58"/>
      <c r="J34" s="59"/>
    </row>
    <row r="35" spans="1:10" ht="12.75" customHeight="1" x14ac:dyDescent="0.2">
      <c r="A35" s="1">
        <v>34</v>
      </c>
      <c r="B35" s="20" t="s">
        <v>66</v>
      </c>
      <c r="C35" s="6" t="str">
        <f>_xlfn.CONCAT($I$2,"_", $H$2, "-"&amp;((ROW()-12+350)))</f>
        <v>0_6-373</v>
      </c>
      <c r="D35" s="55" t="s">
        <v>131</v>
      </c>
      <c r="E35" s="22"/>
      <c r="F35" s="17" t="s">
        <v>35</v>
      </c>
      <c r="G35" s="23"/>
      <c r="I35" s="58"/>
      <c r="J35" s="59"/>
    </row>
    <row r="36" spans="1:10" ht="12.75" customHeight="1" x14ac:dyDescent="0.25">
      <c r="A36" s="1">
        <v>35</v>
      </c>
      <c r="B36" s="20" t="s">
        <v>67</v>
      </c>
      <c r="C36" s="15" t="str">
        <f>_xlfn.CONCAT(D36&amp;I$2,"_",$H$2&amp;"-8")</f>
        <v>48-UWSIF-Glut-4-0_6-8</v>
      </c>
      <c r="D36" s="4" t="s">
        <v>11</v>
      </c>
      <c r="E36" s="5"/>
      <c r="F36" s="17" t="s">
        <v>27</v>
      </c>
      <c r="G36" s="19"/>
      <c r="I36" s="58"/>
      <c r="J36" s="59"/>
    </row>
    <row r="37" spans="1:10" ht="12.9" customHeight="1" x14ac:dyDescent="0.25">
      <c r="A37" s="1">
        <v>36</v>
      </c>
      <c r="B37" s="20" t="s">
        <v>68</v>
      </c>
      <c r="C37" s="15" t="str">
        <f>_xlfn.CONCAT(D37&amp;I$2,"_",$H$2&amp;"-9")</f>
        <v>48-UWSIF-Glut-4-0_6-9</v>
      </c>
      <c r="D37" s="4" t="s">
        <v>11</v>
      </c>
      <c r="E37" s="5"/>
      <c r="F37" s="17" t="s">
        <v>27</v>
      </c>
      <c r="G37" s="19"/>
      <c r="I37" s="58"/>
      <c r="J37" s="59"/>
    </row>
    <row r="38" spans="1:10" ht="12.9" customHeight="1" x14ac:dyDescent="0.25">
      <c r="A38" s="1">
        <v>37</v>
      </c>
      <c r="B38" s="20" t="s">
        <v>69</v>
      </c>
      <c r="C38" s="15" t="str">
        <f>_xlfn.CONCAT(D38&amp;I$2,"_",$H$2&amp;"-3")</f>
        <v>39-UWSIF-Glut-2-0_6-3</v>
      </c>
      <c r="D38" s="4" t="s">
        <v>26</v>
      </c>
      <c r="E38" s="5"/>
      <c r="F38" s="17" t="s">
        <v>27</v>
      </c>
      <c r="G38" s="19"/>
      <c r="I38" s="58"/>
      <c r="J38" s="59"/>
    </row>
    <row r="39" spans="1:10" ht="12.9" customHeight="1" x14ac:dyDescent="0.25">
      <c r="A39" s="1">
        <v>38</v>
      </c>
      <c r="B39" s="20" t="s">
        <v>70</v>
      </c>
      <c r="C39" s="15" t="str">
        <f>_xlfn.CONCAT(D39&amp;I$2,"_",$H$2&amp;"-4")</f>
        <v>39-UWSIF-Glut-2-0_6-4</v>
      </c>
      <c r="D39" s="4" t="s">
        <v>26</v>
      </c>
      <c r="E39" s="5"/>
      <c r="F39" s="17" t="s">
        <v>27</v>
      </c>
      <c r="G39" s="19"/>
      <c r="I39" s="58"/>
      <c r="J39" s="59"/>
    </row>
    <row r="40" spans="1:10" ht="12.9" customHeight="1" x14ac:dyDescent="0.25">
      <c r="A40" s="1">
        <v>39</v>
      </c>
      <c r="B40" s="20" t="s">
        <v>71</v>
      </c>
      <c r="C40" s="15" t="str">
        <f>_xlfn.CONCAT(D40&amp;I$2,"_",$H$2&amp;"-3")</f>
        <v>47-UWSIF-Alfalfa2-0_6-3</v>
      </c>
      <c r="D40" s="4" t="s">
        <v>31</v>
      </c>
      <c r="E40" s="5"/>
      <c r="F40" s="17" t="s">
        <v>129</v>
      </c>
      <c r="G40" s="19"/>
      <c r="I40" s="58"/>
      <c r="J40" s="59"/>
    </row>
    <row r="41" spans="1:10" ht="12.9" customHeight="1" x14ac:dyDescent="0.25">
      <c r="A41" s="1">
        <v>40</v>
      </c>
      <c r="B41" s="20" t="s">
        <v>72</v>
      </c>
      <c r="C41" s="15" t="str">
        <f>_xlfn.CONCAT(D41&amp;I$2,"_",$H$2&amp;"-4")</f>
        <v>47-UWSIF-Alfalfa2-0_6-4</v>
      </c>
      <c r="D41" s="4" t="s">
        <v>31</v>
      </c>
      <c r="E41" s="5"/>
      <c r="F41" s="17" t="s">
        <v>129</v>
      </c>
      <c r="G41" s="19"/>
      <c r="I41" s="58"/>
      <c r="J41" s="59"/>
    </row>
    <row r="42" spans="1:10" ht="12.9" customHeight="1" x14ac:dyDescent="0.25">
      <c r="A42" s="1">
        <v>41</v>
      </c>
      <c r="B42" s="20" t="s">
        <v>73</v>
      </c>
      <c r="C42" s="6" t="str">
        <f t="shared" ref="C42:C60" si="1">_xlfn.CONCAT($I$2,"_", $H$2, "-"&amp;((ROW()-18+350)))</f>
        <v>0_6-374</v>
      </c>
      <c r="D42" s="22"/>
      <c r="E42" s="22"/>
      <c r="F42" s="17" t="s">
        <v>35</v>
      </c>
      <c r="G42" s="23"/>
      <c r="I42" s="58"/>
      <c r="J42" s="59"/>
    </row>
    <row r="43" spans="1:10" ht="12.9" customHeight="1" thickBot="1" x14ac:dyDescent="0.3">
      <c r="A43" s="1">
        <v>42</v>
      </c>
      <c r="B43" s="20" t="s">
        <v>74</v>
      </c>
      <c r="C43" s="6" t="str">
        <f t="shared" si="1"/>
        <v>0_6-375</v>
      </c>
      <c r="D43" s="22"/>
      <c r="E43" s="22"/>
      <c r="F43" s="17" t="s">
        <v>35</v>
      </c>
      <c r="G43" s="23"/>
      <c r="I43" s="53"/>
      <c r="J43" s="54"/>
    </row>
    <row r="44" spans="1:10" ht="12.9" customHeight="1" x14ac:dyDescent="0.25">
      <c r="A44" s="1">
        <v>43</v>
      </c>
      <c r="B44" s="20" t="s">
        <v>75</v>
      </c>
      <c r="C44" s="6" t="str">
        <f t="shared" si="1"/>
        <v>0_6-376</v>
      </c>
      <c r="D44" s="22"/>
      <c r="E44" s="22"/>
      <c r="F44" s="17" t="s">
        <v>35</v>
      </c>
      <c r="G44" s="23"/>
    </row>
    <row r="45" spans="1:10" ht="12.9" customHeight="1" x14ac:dyDescent="0.25">
      <c r="A45" s="1">
        <v>44</v>
      </c>
      <c r="B45" s="20" t="s">
        <v>76</v>
      </c>
      <c r="C45" s="6" t="str">
        <f t="shared" si="1"/>
        <v>0_6-377</v>
      </c>
      <c r="D45" s="22"/>
      <c r="E45" s="22"/>
      <c r="F45" s="17" t="s">
        <v>35</v>
      </c>
      <c r="G45" s="23"/>
    </row>
    <row r="46" spans="1:10" ht="12.9" customHeight="1" x14ac:dyDescent="0.25">
      <c r="A46" s="1">
        <v>45</v>
      </c>
      <c r="B46" s="20" t="s">
        <v>77</v>
      </c>
      <c r="C46" s="6" t="str">
        <f t="shared" si="1"/>
        <v>0_6-378</v>
      </c>
      <c r="D46" s="22"/>
      <c r="E46" s="22"/>
      <c r="F46" s="17" t="s">
        <v>35</v>
      </c>
      <c r="G46" s="23"/>
    </row>
    <row r="47" spans="1:10" ht="12.9" customHeight="1" x14ac:dyDescent="0.25">
      <c r="A47" s="1">
        <v>46</v>
      </c>
      <c r="B47" s="20" t="s">
        <v>78</v>
      </c>
      <c r="C47" s="6" t="str">
        <f t="shared" si="1"/>
        <v>0_6-379</v>
      </c>
      <c r="D47" s="22"/>
      <c r="E47" s="22"/>
      <c r="F47" s="17" t="s">
        <v>35</v>
      </c>
      <c r="G47" s="23"/>
    </row>
    <row r="48" spans="1:10" ht="12.9" customHeight="1" x14ac:dyDescent="0.25">
      <c r="A48" s="1">
        <v>47</v>
      </c>
      <c r="B48" s="20" t="s">
        <v>79</v>
      </c>
      <c r="C48" s="6" t="str">
        <f t="shared" si="1"/>
        <v>0_6-380</v>
      </c>
      <c r="D48" s="22"/>
      <c r="E48" s="22"/>
      <c r="F48" s="17" t="s">
        <v>35</v>
      </c>
      <c r="G48" s="23"/>
    </row>
    <row r="49" spans="1:7" ht="12.9" customHeight="1" x14ac:dyDescent="0.25">
      <c r="A49" s="1">
        <v>48</v>
      </c>
      <c r="B49" s="20" t="s">
        <v>80</v>
      </c>
      <c r="C49" s="6" t="str">
        <f t="shared" si="1"/>
        <v>0_6-381</v>
      </c>
      <c r="D49" s="22"/>
      <c r="E49" s="22"/>
      <c r="F49" s="17" t="s">
        <v>35</v>
      </c>
      <c r="G49" s="23"/>
    </row>
    <row r="50" spans="1:7" ht="12.9" customHeight="1" x14ac:dyDescent="0.25">
      <c r="A50" s="1">
        <v>49</v>
      </c>
      <c r="B50" s="20" t="s">
        <v>81</v>
      </c>
      <c r="C50" s="6" t="str">
        <f t="shared" si="1"/>
        <v>0_6-382</v>
      </c>
      <c r="D50" s="22"/>
      <c r="E50" s="22"/>
      <c r="F50" s="17" t="s">
        <v>35</v>
      </c>
      <c r="G50" s="23"/>
    </row>
    <row r="51" spans="1:7" ht="12.9" customHeight="1" x14ac:dyDescent="0.25">
      <c r="A51" s="1">
        <v>50</v>
      </c>
      <c r="B51" s="20" t="s">
        <v>82</v>
      </c>
      <c r="C51" s="6" t="str">
        <f t="shared" si="1"/>
        <v>0_6-383</v>
      </c>
      <c r="D51" s="22"/>
      <c r="E51" s="22"/>
      <c r="F51" s="17" t="s">
        <v>35</v>
      </c>
      <c r="G51" s="23"/>
    </row>
    <row r="52" spans="1:7" ht="12.9" customHeight="1" x14ac:dyDescent="0.25">
      <c r="A52" s="1">
        <v>51</v>
      </c>
      <c r="B52" s="20" t="s">
        <v>83</v>
      </c>
      <c r="C52" s="6" t="str">
        <f t="shared" si="1"/>
        <v>0_6-384</v>
      </c>
      <c r="D52" s="22"/>
      <c r="E52" s="22"/>
      <c r="F52" s="17" t="s">
        <v>35</v>
      </c>
      <c r="G52" s="23"/>
    </row>
    <row r="53" spans="1:7" ht="12.9" customHeight="1" x14ac:dyDescent="0.25">
      <c r="A53" s="1">
        <v>52</v>
      </c>
      <c r="B53" s="20" t="s">
        <v>84</v>
      </c>
      <c r="C53" s="6" t="str">
        <f t="shared" si="1"/>
        <v>0_6-385</v>
      </c>
      <c r="D53" s="22"/>
      <c r="E53" s="22"/>
      <c r="F53" s="17" t="s">
        <v>35</v>
      </c>
      <c r="G53" s="23"/>
    </row>
    <row r="54" spans="1:7" ht="12.9" customHeight="1" x14ac:dyDescent="0.25">
      <c r="A54" s="1">
        <v>53</v>
      </c>
      <c r="B54" s="20" t="s">
        <v>85</v>
      </c>
      <c r="C54" s="6" t="str">
        <f t="shared" si="1"/>
        <v>0_6-386</v>
      </c>
      <c r="D54" s="22"/>
      <c r="E54" s="22"/>
      <c r="F54" s="17" t="s">
        <v>35</v>
      </c>
      <c r="G54" s="23"/>
    </row>
    <row r="55" spans="1:7" ht="12.9" customHeight="1" x14ac:dyDescent="0.25">
      <c r="A55" s="1">
        <v>54</v>
      </c>
      <c r="B55" s="20" t="s">
        <v>86</v>
      </c>
      <c r="C55" s="6" t="str">
        <f t="shared" si="1"/>
        <v>0_6-387</v>
      </c>
      <c r="D55" s="22"/>
      <c r="E55" s="22"/>
      <c r="F55" s="17" t="s">
        <v>35</v>
      </c>
      <c r="G55" s="23"/>
    </row>
    <row r="56" spans="1:7" ht="12.9" customHeight="1" x14ac:dyDescent="0.25">
      <c r="A56" s="1">
        <v>55</v>
      </c>
      <c r="B56" s="20" t="s">
        <v>87</v>
      </c>
      <c r="C56" s="6" t="str">
        <f t="shared" si="1"/>
        <v>0_6-388</v>
      </c>
      <c r="D56" s="22"/>
      <c r="E56" s="22"/>
      <c r="F56" s="17" t="s">
        <v>35</v>
      </c>
      <c r="G56" s="23"/>
    </row>
    <row r="57" spans="1:7" ht="12.9" customHeight="1" x14ac:dyDescent="0.25">
      <c r="A57" s="1">
        <v>56</v>
      </c>
      <c r="B57" s="20" t="s">
        <v>88</v>
      </c>
      <c r="C57" s="6" t="str">
        <f t="shared" si="1"/>
        <v>0_6-389</v>
      </c>
      <c r="D57" s="22"/>
      <c r="E57" s="22"/>
      <c r="F57" s="17" t="s">
        <v>35</v>
      </c>
      <c r="G57" s="23"/>
    </row>
    <row r="58" spans="1:7" ht="12.9" customHeight="1" x14ac:dyDescent="0.25">
      <c r="A58" s="1">
        <v>57</v>
      </c>
      <c r="B58" s="20" t="s">
        <v>89</v>
      </c>
      <c r="C58" s="6" t="str">
        <f t="shared" si="1"/>
        <v>0_6-390</v>
      </c>
      <c r="D58" s="22"/>
      <c r="E58" s="22"/>
      <c r="F58" s="17" t="s">
        <v>35</v>
      </c>
      <c r="G58" s="23"/>
    </row>
    <row r="59" spans="1:7" ht="12.9" customHeight="1" x14ac:dyDescent="0.25">
      <c r="A59" s="1">
        <v>58</v>
      </c>
      <c r="B59" s="20" t="s">
        <v>90</v>
      </c>
      <c r="C59" s="6" t="str">
        <f t="shared" si="1"/>
        <v>0_6-391</v>
      </c>
      <c r="D59" s="22"/>
      <c r="E59" s="22"/>
      <c r="F59" s="17" t="s">
        <v>35</v>
      </c>
      <c r="G59" s="23"/>
    </row>
    <row r="60" spans="1:7" ht="12.9" customHeight="1" x14ac:dyDescent="0.25">
      <c r="A60" s="1">
        <v>59</v>
      </c>
      <c r="B60" s="20" t="s">
        <v>91</v>
      </c>
      <c r="C60" s="6" t="str">
        <f t="shared" si="1"/>
        <v>0_6-392</v>
      </c>
      <c r="D60" s="22"/>
      <c r="E60" s="22"/>
      <c r="F60" s="17" t="s">
        <v>35</v>
      </c>
      <c r="G60" s="23"/>
    </row>
    <row r="61" spans="1:7" ht="12.9" customHeight="1" x14ac:dyDescent="0.2">
      <c r="A61" s="1">
        <v>60</v>
      </c>
      <c r="B61" s="20" t="s">
        <v>92</v>
      </c>
      <c r="C61" s="6" t="str">
        <f>_xlfn.CONCAT($I$2,"_", $H$2, "-"&amp;((ROW()-18+350)))</f>
        <v>0_6-393</v>
      </c>
      <c r="D61" s="55" t="s">
        <v>131</v>
      </c>
      <c r="E61" s="22"/>
      <c r="F61" s="17" t="s">
        <v>35</v>
      </c>
      <c r="G61" s="23"/>
    </row>
    <row r="62" spans="1:7" ht="12.9" customHeight="1" x14ac:dyDescent="0.25">
      <c r="A62" s="1">
        <v>61</v>
      </c>
      <c r="B62" s="20" t="s">
        <v>93</v>
      </c>
      <c r="C62" s="6" t="str">
        <f>_xlfn.CONCAT($I$2,"_", $H$2, "-"&amp;((ROW()-18+350)))</f>
        <v>0_6-394</v>
      </c>
      <c r="D62" s="22"/>
      <c r="E62" s="22"/>
      <c r="F62" s="17" t="s">
        <v>35</v>
      </c>
      <c r="G62" s="23"/>
    </row>
    <row r="63" spans="1:7" ht="12.9" customHeight="1" x14ac:dyDescent="0.25">
      <c r="A63" s="1">
        <v>62</v>
      </c>
      <c r="B63" s="20" t="s">
        <v>94</v>
      </c>
      <c r="C63" s="6" t="str">
        <f>_xlfn.CONCAT($I$2,"_", $H$2, "-"&amp;((ROW()-18+350)))</f>
        <v>0_6-395</v>
      </c>
      <c r="D63" s="22"/>
      <c r="E63" s="22"/>
      <c r="F63" s="17" t="s">
        <v>35</v>
      </c>
      <c r="G63" s="23"/>
    </row>
    <row r="64" spans="1:7" ht="12.9" customHeight="1" x14ac:dyDescent="0.25">
      <c r="A64" s="1">
        <v>63</v>
      </c>
      <c r="B64" s="20" t="s">
        <v>95</v>
      </c>
      <c r="C64" s="6" t="str">
        <f>_xlfn.CONCAT($I$2,"_", $H$2, "-"&amp;((ROW()-18+350)))</f>
        <v>0_6-396</v>
      </c>
      <c r="D64" s="22"/>
      <c r="E64" s="22"/>
      <c r="F64" s="17" t="s">
        <v>35</v>
      </c>
      <c r="G64" s="23"/>
    </row>
    <row r="65" spans="1:9" ht="12.9" customHeight="1" x14ac:dyDescent="0.25">
      <c r="A65" s="1">
        <v>64</v>
      </c>
      <c r="B65" s="20" t="s">
        <v>96</v>
      </c>
      <c r="C65" s="15" t="str">
        <f>_xlfn.CONCAT(D65&amp;I$2,"_",$H$2&amp;"-9")</f>
        <v>48-UWSIF-Glut-4-0_6-9</v>
      </c>
      <c r="D65" s="4" t="s">
        <v>11</v>
      </c>
      <c r="E65" s="5"/>
      <c r="F65" s="17" t="s">
        <v>27</v>
      </c>
      <c r="G65" s="19"/>
    </row>
    <row r="66" spans="1:9" ht="12.9" customHeight="1" x14ac:dyDescent="0.25">
      <c r="A66" s="1">
        <v>65</v>
      </c>
      <c r="B66" s="20" t="s">
        <v>97</v>
      </c>
      <c r="C66" s="15" t="str">
        <f>_xlfn.CONCAT(D66&amp;I$2,"_",$H$2&amp;"-10")</f>
        <v>48-UWSIF-Glut-4-0_6-10</v>
      </c>
      <c r="D66" s="4" t="s">
        <v>11</v>
      </c>
      <c r="E66" s="5"/>
      <c r="F66" s="17" t="s">
        <v>27</v>
      </c>
      <c r="G66" s="19"/>
    </row>
    <row r="67" spans="1:9" ht="12.9" customHeight="1" x14ac:dyDescent="0.25">
      <c r="A67" s="1">
        <v>66</v>
      </c>
      <c r="B67" s="20" t="s">
        <v>98</v>
      </c>
      <c r="C67" s="15" t="str">
        <f>_xlfn.CONCAT(D67&amp;I$2,"_",$H$2&amp;"-5")</f>
        <v>39-UWSIF-Glut-2-0_6-5</v>
      </c>
      <c r="D67" s="4" t="s">
        <v>26</v>
      </c>
      <c r="E67" s="5"/>
      <c r="F67" s="17" t="s">
        <v>27</v>
      </c>
      <c r="G67" s="19"/>
    </row>
    <row r="68" spans="1:9" ht="12.9" customHeight="1" x14ac:dyDescent="0.25">
      <c r="A68" s="1">
        <v>67</v>
      </c>
      <c r="B68" s="20" t="s">
        <v>99</v>
      </c>
      <c r="C68" s="15" t="str">
        <f>_xlfn.CONCAT(D68&amp;I$2,"_",$H$2&amp;"-6")</f>
        <v>39-UWSIF-Glut-2-0_6-6</v>
      </c>
      <c r="D68" s="4" t="s">
        <v>26</v>
      </c>
      <c r="E68" s="5"/>
      <c r="F68" s="17" t="s">
        <v>27</v>
      </c>
      <c r="G68" s="19"/>
    </row>
    <row r="69" spans="1:9" ht="12.9" customHeight="1" x14ac:dyDescent="0.25">
      <c r="A69" s="1">
        <v>68</v>
      </c>
      <c r="B69" s="20" t="s">
        <v>100</v>
      </c>
      <c r="C69" s="15" t="str">
        <f>_xlfn.CONCAT(D69&amp;I$2,"_",$H$2&amp;"-5")</f>
        <v>47-UWSIF-Alfalfa2-0_6-5</v>
      </c>
      <c r="D69" s="4" t="s">
        <v>31</v>
      </c>
      <c r="E69" s="5"/>
      <c r="F69" s="17" t="s">
        <v>129</v>
      </c>
      <c r="G69" s="19"/>
    </row>
    <row r="70" spans="1:9" ht="12.9" customHeight="1" x14ac:dyDescent="0.25">
      <c r="A70" s="1">
        <v>69</v>
      </c>
      <c r="B70" s="20" t="s">
        <v>101</v>
      </c>
      <c r="C70" s="15" t="str">
        <f>_xlfn.CONCAT(D70&amp;I$2,"_",$H$2&amp;"-6")</f>
        <v>47-UWSIF-Alfalfa2-0_6-6</v>
      </c>
      <c r="D70" s="4" t="s">
        <v>31</v>
      </c>
      <c r="E70" s="5"/>
      <c r="F70" s="17" t="s">
        <v>129</v>
      </c>
      <c r="G70" s="19"/>
    </row>
    <row r="71" spans="1:9" ht="12.9" customHeight="1" x14ac:dyDescent="0.25">
      <c r="A71" s="1">
        <v>70</v>
      </c>
      <c r="B71" s="20" t="s">
        <v>102</v>
      </c>
      <c r="C71" s="6" t="str">
        <f t="shared" ref="C71:C93" si="2">_xlfn.CONCAT($I$2,"_", $H$2, "-"&amp;((ROW()-24+350)))</f>
        <v>0_6-397</v>
      </c>
      <c r="D71" s="22"/>
      <c r="E71" s="22"/>
      <c r="F71" s="17" t="s">
        <v>35</v>
      </c>
      <c r="G71" s="23"/>
    </row>
    <row r="72" spans="1:9" ht="12.9" customHeight="1" x14ac:dyDescent="0.25">
      <c r="A72" s="1">
        <v>71</v>
      </c>
      <c r="B72" s="20" t="s">
        <v>103</v>
      </c>
      <c r="C72" s="6" t="str">
        <f t="shared" si="2"/>
        <v>0_6-398</v>
      </c>
      <c r="D72" s="22"/>
      <c r="E72" s="22"/>
      <c r="F72" s="17" t="s">
        <v>35</v>
      </c>
      <c r="G72" s="23"/>
    </row>
    <row r="73" spans="1:9" ht="12.9" customHeight="1" x14ac:dyDescent="0.25">
      <c r="A73" s="1">
        <v>72</v>
      </c>
      <c r="B73" s="20" t="s">
        <v>104</v>
      </c>
      <c r="C73" s="6" t="str">
        <f t="shared" si="2"/>
        <v>0_6-399</v>
      </c>
      <c r="D73" s="22"/>
      <c r="E73" s="22"/>
      <c r="F73" s="17" t="s">
        <v>35</v>
      </c>
      <c r="G73" s="23"/>
    </row>
    <row r="74" spans="1:9" ht="12.9" customHeight="1" x14ac:dyDescent="0.25">
      <c r="A74" s="1">
        <v>73</v>
      </c>
      <c r="B74" s="20" t="s">
        <v>105</v>
      </c>
      <c r="C74" s="6" t="str">
        <f t="shared" si="2"/>
        <v>0_6-400</v>
      </c>
      <c r="D74" s="22"/>
      <c r="E74" s="22"/>
      <c r="F74" s="17" t="s">
        <v>35</v>
      </c>
      <c r="G74" s="23"/>
    </row>
    <row r="75" spans="1:9" ht="12.9" customHeight="1" x14ac:dyDescent="0.25">
      <c r="A75" s="1">
        <v>74</v>
      </c>
      <c r="B75" s="20" t="s">
        <v>106</v>
      </c>
      <c r="C75" s="6" t="str">
        <f t="shared" si="2"/>
        <v>0_6-401</v>
      </c>
      <c r="D75" s="22"/>
      <c r="E75" s="22"/>
      <c r="F75" s="17" t="s">
        <v>35</v>
      </c>
      <c r="G75" s="23"/>
    </row>
    <row r="76" spans="1:9" ht="12.9" customHeight="1" x14ac:dyDescent="0.25">
      <c r="A76" s="1">
        <v>75</v>
      </c>
      <c r="B76" s="20" t="s">
        <v>107</v>
      </c>
      <c r="C76" s="6" t="str">
        <f t="shared" si="2"/>
        <v>0_6-402</v>
      </c>
      <c r="D76" s="22"/>
      <c r="E76" s="22"/>
      <c r="F76" s="17" t="s">
        <v>35</v>
      </c>
      <c r="G76" s="23"/>
    </row>
    <row r="77" spans="1:9" ht="12.9" customHeight="1" x14ac:dyDescent="0.25">
      <c r="A77" s="1">
        <v>76</v>
      </c>
      <c r="B77" s="20" t="s">
        <v>108</v>
      </c>
      <c r="C77" s="6" t="str">
        <f t="shared" si="2"/>
        <v>0_6-403</v>
      </c>
      <c r="D77" s="22"/>
      <c r="E77" s="22"/>
      <c r="F77" s="17" t="s">
        <v>35</v>
      </c>
      <c r="G77" s="23"/>
    </row>
    <row r="78" spans="1:9" ht="12.9" customHeight="1" x14ac:dyDescent="0.25">
      <c r="A78" s="1">
        <v>77</v>
      </c>
      <c r="B78" s="20" t="s">
        <v>109</v>
      </c>
      <c r="C78" s="6" t="str">
        <f t="shared" si="2"/>
        <v>0_6-404</v>
      </c>
      <c r="D78" s="22"/>
      <c r="E78" s="22"/>
      <c r="F78" s="17" t="s">
        <v>35</v>
      </c>
      <c r="G78" s="23"/>
    </row>
    <row r="79" spans="1:9" ht="12.9" customHeight="1" x14ac:dyDescent="0.25">
      <c r="A79" s="1">
        <v>78</v>
      </c>
      <c r="B79" s="20" t="s">
        <v>110</v>
      </c>
      <c r="C79" s="6" t="str">
        <f t="shared" si="2"/>
        <v>0_6-405</v>
      </c>
      <c r="D79" s="22"/>
      <c r="E79" s="22"/>
      <c r="F79" s="17" t="s">
        <v>35</v>
      </c>
      <c r="G79" s="23"/>
    </row>
    <row r="80" spans="1:9" ht="12.9" customHeight="1" x14ac:dyDescent="0.25">
      <c r="A80" s="1">
        <v>79</v>
      </c>
      <c r="B80" s="20" t="s">
        <v>111</v>
      </c>
      <c r="C80" s="6" t="str">
        <f t="shared" si="2"/>
        <v>0_6-406</v>
      </c>
      <c r="D80" s="22"/>
      <c r="E80" s="22"/>
      <c r="F80" s="17" t="s">
        <v>35</v>
      </c>
      <c r="G80" s="23"/>
      <c r="I80" s="12"/>
    </row>
    <row r="81" spans="1:7" ht="12.9" customHeight="1" x14ac:dyDescent="0.25">
      <c r="A81" s="1">
        <v>80</v>
      </c>
      <c r="B81" s="20" t="s">
        <v>112</v>
      </c>
      <c r="C81" s="6" t="str">
        <f t="shared" si="2"/>
        <v>0_6-407</v>
      </c>
      <c r="D81" s="22"/>
      <c r="E81" s="22"/>
      <c r="F81" s="17" t="s">
        <v>35</v>
      </c>
      <c r="G81" s="23"/>
    </row>
    <row r="82" spans="1:7" ht="12.9" customHeight="1" x14ac:dyDescent="0.25">
      <c r="A82" s="1">
        <v>81</v>
      </c>
      <c r="B82" s="20" t="s">
        <v>113</v>
      </c>
      <c r="C82" s="6" t="str">
        <f t="shared" si="2"/>
        <v>0_6-408</v>
      </c>
      <c r="D82" s="22"/>
      <c r="E82" s="22"/>
      <c r="F82" s="17" t="s">
        <v>35</v>
      </c>
      <c r="G82" s="23"/>
    </row>
    <row r="83" spans="1:7" ht="12.9" customHeight="1" x14ac:dyDescent="0.25">
      <c r="A83" s="1">
        <v>82</v>
      </c>
      <c r="B83" s="20" t="s">
        <v>114</v>
      </c>
      <c r="C83" s="6" t="str">
        <f t="shared" si="2"/>
        <v>0_6-409</v>
      </c>
      <c r="D83" s="22"/>
      <c r="E83" s="22"/>
      <c r="F83" s="17" t="s">
        <v>35</v>
      </c>
      <c r="G83" s="23"/>
    </row>
    <row r="84" spans="1:7" ht="12.9" customHeight="1" x14ac:dyDescent="0.25">
      <c r="A84" s="1">
        <v>83</v>
      </c>
      <c r="B84" s="20" t="s">
        <v>115</v>
      </c>
      <c r="C84" s="6" t="str">
        <f t="shared" si="2"/>
        <v>0_6-410</v>
      </c>
      <c r="D84" s="22"/>
      <c r="E84" s="22"/>
      <c r="F84" s="17" t="s">
        <v>35</v>
      </c>
      <c r="G84" s="23"/>
    </row>
    <row r="85" spans="1:7" ht="12.9" customHeight="1" x14ac:dyDescent="0.25">
      <c r="A85" s="1">
        <v>84</v>
      </c>
      <c r="B85" s="20" t="s">
        <v>116</v>
      </c>
      <c r="C85" s="6" t="str">
        <f t="shared" si="2"/>
        <v>0_6-411</v>
      </c>
      <c r="D85" s="22"/>
      <c r="E85" s="22"/>
      <c r="F85" s="17" t="s">
        <v>35</v>
      </c>
      <c r="G85" s="23"/>
    </row>
    <row r="86" spans="1:7" ht="12.9" customHeight="1" x14ac:dyDescent="0.25">
      <c r="A86" s="1">
        <v>85</v>
      </c>
      <c r="B86" s="20" t="s">
        <v>117</v>
      </c>
      <c r="C86" s="6" t="str">
        <f t="shared" si="2"/>
        <v>0_6-412</v>
      </c>
      <c r="D86" s="22"/>
      <c r="E86" s="22"/>
      <c r="F86" s="17" t="s">
        <v>35</v>
      </c>
      <c r="G86" s="23"/>
    </row>
    <row r="87" spans="1:7" ht="12.9" customHeight="1" x14ac:dyDescent="0.25">
      <c r="A87" s="1">
        <v>86</v>
      </c>
      <c r="B87" s="20" t="s">
        <v>118</v>
      </c>
      <c r="C87" s="6" t="str">
        <f t="shared" si="2"/>
        <v>0_6-413</v>
      </c>
      <c r="D87" s="22"/>
      <c r="E87" s="22"/>
      <c r="F87" s="17" t="s">
        <v>35</v>
      </c>
      <c r="G87" s="23"/>
    </row>
    <row r="88" spans="1:7" ht="12.9" customHeight="1" x14ac:dyDescent="0.25">
      <c r="A88" s="1">
        <v>87</v>
      </c>
      <c r="B88" s="20" t="s">
        <v>119</v>
      </c>
      <c r="C88" s="6" t="str">
        <f t="shared" si="2"/>
        <v>0_6-414</v>
      </c>
      <c r="D88" s="22"/>
      <c r="E88" s="22"/>
      <c r="F88" s="17" t="s">
        <v>35</v>
      </c>
      <c r="G88" s="23"/>
    </row>
    <row r="89" spans="1:7" ht="12.9" customHeight="1" x14ac:dyDescent="0.25">
      <c r="A89" s="1">
        <v>88</v>
      </c>
      <c r="B89" s="20" t="s">
        <v>120</v>
      </c>
      <c r="C89" s="6" t="str">
        <f t="shared" si="2"/>
        <v>0_6-415</v>
      </c>
      <c r="D89" s="22"/>
      <c r="E89" s="22"/>
      <c r="F89" s="17" t="s">
        <v>35</v>
      </c>
      <c r="G89" s="23"/>
    </row>
    <row r="90" spans="1:7" ht="12.9" customHeight="1" x14ac:dyDescent="0.25">
      <c r="A90" s="1">
        <v>89</v>
      </c>
      <c r="B90" s="20" t="s">
        <v>121</v>
      </c>
      <c r="C90" s="6" t="str">
        <f t="shared" si="2"/>
        <v>0_6-416</v>
      </c>
      <c r="D90" s="22"/>
      <c r="E90" s="22"/>
      <c r="F90" s="17" t="s">
        <v>35</v>
      </c>
      <c r="G90" s="23"/>
    </row>
    <row r="91" spans="1:7" ht="12.9" customHeight="1" x14ac:dyDescent="0.25">
      <c r="A91" s="1">
        <v>90</v>
      </c>
      <c r="B91" s="20" t="s">
        <v>122</v>
      </c>
      <c r="C91" s="6" t="str">
        <f t="shared" si="2"/>
        <v>0_6-417</v>
      </c>
      <c r="D91" s="22"/>
      <c r="E91" s="22"/>
      <c r="F91" s="17" t="s">
        <v>35</v>
      </c>
      <c r="G91" s="23"/>
    </row>
    <row r="92" spans="1:7" ht="12.9" customHeight="1" x14ac:dyDescent="0.25">
      <c r="A92" s="1">
        <v>91</v>
      </c>
      <c r="B92" s="20" t="s">
        <v>123</v>
      </c>
      <c r="C92" s="6" t="str">
        <f t="shared" si="2"/>
        <v>0_6-418</v>
      </c>
      <c r="D92" s="22"/>
      <c r="E92" s="22"/>
      <c r="F92" s="17" t="s">
        <v>35</v>
      </c>
      <c r="G92" s="23"/>
    </row>
    <row r="93" spans="1:7" ht="12.9" customHeight="1" x14ac:dyDescent="0.25">
      <c r="A93" s="1">
        <v>92</v>
      </c>
      <c r="B93" s="20" t="s">
        <v>124</v>
      </c>
      <c r="C93" s="6" t="str">
        <f t="shared" si="2"/>
        <v>0_6-419</v>
      </c>
      <c r="D93" s="22"/>
      <c r="E93" s="22"/>
      <c r="F93" s="17" t="s">
        <v>35</v>
      </c>
      <c r="G93" s="23"/>
    </row>
    <row r="94" spans="1:7" ht="12.9" customHeight="1" x14ac:dyDescent="0.2">
      <c r="A94" s="1">
        <v>93</v>
      </c>
      <c r="B94" s="20" t="s">
        <v>125</v>
      </c>
      <c r="C94" s="6" t="str">
        <f>_xlfn.CONCAT($I$2,"_", $H$2, "-"&amp;((ROW()-24+350)))</f>
        <v>0_6-420</v>
      </c>
      <c r="D94" s="55" t="s">
        <v>131</v>
      </c>
      <c r="E94" s="22"/>
      <c r="F94" s="17" t="s">
        <v>35</v>
      </c>
      <c r="G94" s="23"/>
    </row>
    <row r="95" spans="1:7" ht="12.9" customHeight="1" x14ac:dyDescent="0.25">
      <c r="A95" s="1">
        <v>94</v>
      </c>
      <c r="B95" s="20" t="s">
        <v>126</v>
      </c>
      <c r="C95" s="15" t="str">
        <f>_xlfn.CONCAT(D95&amp;I$2,"_",$H$2&amp;"-11")</f>
        <v>48-UWSIF-Glut-4-0_6-11</v>
      </c>
      <c r="D95" s="4" t="s">
        <v>11</v>
      </c>
      <c r="E95" s="5"/>
      <c r="F95" s="17" t="s">
        <v>27</v>
      </c>
      <c r="G95" s="19"/>
    </row>
    <row r="96" spans="1:7" ht="12.9" customHeight="1" x14ac:dyDescent="0.25">
      <c r="A96" s="1">
        <v>95</v>
      </c>
      <c r="B96" s="20" t="s">
        <v>127</v>
      </c>
      <c r="C96" s="15" t="str">
        <f>_xlfn.CONCAT(D96&amp;I$2,"_",$H$2&amp;"-12")</f>
        <v>48-UWSIF-Glut-4-0_6-12</v>
      </c>
      <c r="D96" s="4" t="s">
        <v>11</v>
      </c>
      <c r="E96" s="5"/>
      <c r="F96" s="17" t="s">
        <v>27</v>
      </c>
      <c r="G96" s="19"/>
    </row>
    <row r="97" spans="1:7" ht="12.9" customHeight="1" x14ac:dyDescent="0.25">
      <c r="A97" s="1">
        <v>96</v>
      </c>
      <c r="B97" s="20" t="s">
        <v>128</v>
      </c>
      <c r="C97" s="15" t="str">
        <f>_xlfn.CONCAT(D97&amp;I$2,"_",$H$2&amp;"-7")</f>
        <v>39-UWSIF-Glut-2-0_6-7</v>
      </c>
      <c r="D97" s="4" t="s">
        <v>26</v>
      </c>
      <c r="E97" s="5"/>
      <c r="F97" s="17" t="s">
        <v>27</v>
      </c>
      <c r="G97" s="19"/>
    </row>
    <row r="98" spans="1:7" ht="12.9" customHeight="1" x14ac:dyDescent="0.25">
      <c r="A98" s="1">
        <v>97</v>
      </c>
      <c r="B98" s="20" t="s">
        <v>10</v>
      </c>
      <c r="C98" s="15" t="str">
        <f>_xlfn.CONCAT(D98&amp;I$2,"_",$H$2&amp;"-8")</f>
        <v>39-UWSIF-Glut-2-0_6-8</v>
      </c>
      <c r="D98" s="4" t="s">
        <v>26</v>
      </c>
      <c r="E98" s="5"/>
      <c r="F98" s="17" t="s">
        <v>27</v>
      </c>
      <c r="G98" s="19"/>
    </row>
    <row r="99" spans="1:7" ht="12.9" customHeight="1" x14ac:dyDescent="0.25">
      <c r="A99" s="1">
        <v>98</v>
      </c>
      <c r="B99" s="20" t="s">
        <v>13</v>
      </c>
      <c r="C99" s="15" t="str">
        <f>_xlfn.CONCAT(D99&amp;I$2,"_",$H$2&amp;"-7")</f>
        <v>47-UWSIF-Alfalfa2-0_6-7</v>
      </c>
      <c r="D99" s="4" t="s">
        <v>31</v>
      </c>
      <c r="E99" s="5"/>
      <c r="F99" s="17" t="s">
        <v>129</v>
      </c>
      <c r="G99" s="19"/>
    </row>
    <row r="100" spans="1:7" ht="12.9" customHeight="1" x14ac:dyDescent="0.25">
      <c r="A100" s="1">
        <v>99</v>
      </c>
      <c r="B100" s="20" t="s">
        <v>15</v>
      </c>
      <c r="C100" s="15" t="str">
        <f>_xlfn.CONCAT(D100&amp;I$2,"_",$H$2&amp;"-8")</f>
        <v>47-UWSIF-Alfalfa2-0_6-8</v>
      </c>
      <c r="D100" s="4" t="s">
        <v>31</v>
      </c>
      <c r="E100" s="5"/>
      <c r="F100" s="17" t="s">
        <v>129</v>
      </c>
      <c r="G100" s="19"/>
    </row>
  </sheetData>
  <mergeCells count="1">
    <mergeCell ref="I33:J42"/>
  </mergeCells>
  <dataValidations count="2">
    <dataValidation type="list" allowBlank="1" showInputMessage="1" showErrorMessage="1" sqref="F2:F100" xr:uid="{3099014E-9C6A-4423-9BF1-A077ED6E1F45}">
      <formula1>$J$21:$J$26</formula1>
    </dataValidation>
    <dataValidation type="list" allowBlank="1" showInputMessage="1" showErrorMessage="1" sqref="D2:D12 D36:D41 D65:D70 D95:D100" xr:uid="{C52106E1-D929-4AE3-8F7B-C0A044532E21}">
      <formula1>$I$21:$I$30</formula1>
    </dataValidation>
  </dataValidations>
  <printOptions horizontalCentered="1" verticalCentered="1"/>
  <pageMargins left="0.75" right="0.75" top="1" bottom="1" header="0.5" footer="0.5"/>
  <pageSetup scale="96" orientation="portrait" r:id="rId1"/>
  <headerFooter alignWithMargins="0"/>
  <ignoredErrors>
    <ignoredError sqref="C10:C14 C16:C34 C36:C60 C62:C93 C95:C10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F54D-9688-4970-9431-7AD74969E403}">
  <sheetPr>
    <pageSetUpPr fitToPage="1"/>
  </sheetPr>
  <dimension ref="A1:O100"/>
  <sheetViews>
    <sheetView zoomScaleNormal="100" workbookViewId="0">
      <pane ySplit="1" topLeftCell="A2" activePane="bottomLeft" state="frozen"/>
      <selection activeCell="M12" sqref="M12"/>
      <selection pane="bottomLeft" activeCell="H14" sqref="H14"/>
    </sheetView>
  </sheetViews>
  <sheetFormatPr defaultColWidth="9.109375" defaultRowHeight="12.9" customHeight="1" x14ac:dyDescent="0.25"/>
  <cols>
    <col min="1" max="1" width="4.44140625" style="2" customWidth="1"/>
    <col min="2" max="2" width="6.6640625" style="2" customWidth="1"/>
    <col min="3" max="3" width="24.6640625" style="12" customWidth="1"/>
    <col min="4" max="4" width="18.6640625" style="2" customWidth="1"/>
    <col min="5" max="5" width="13.5546875" style="2" customWidth="1"/>
    <col min="6" max="6" width="23.664062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48-UWSIF-Glut-4-0_7-1</v>
      </c>
      <c r="D2" s="4" t="s">
        <v>11</v>
      </c>
      <c r="E2" s="5"/>
      <c r="F2" s="46" t="s">
        <v>12</v>
      </c>
      <c r="G2" s="4"/>
      <c r="H2" s="11">
        <v>7</v>
      </c>
      <c r="I2" s="16">
        <f>'Tray 1'!$I$2</f>
        <v>0</v>
      </c>
      <c r="J2" s="4">
        <f>'Tray 1'!J2</f>
        <v>0</v>
      </c>
    </row>
    <row r="3" spans="1:15" ht="12.9" customHeight="1" x14ac:dyDescent="0.25">
      <c r="A3" s="1">
        <v>2</v>
      </c>
      <c r="B3" s="20" t="s">
        <v>13</v>
      </c>
      <c r="C3" s="15" t="str">
        <f>_xlfn.CONCAT(D3&amp;I$2,"_",$H$2&amp;"-2")</f>
        <v>48-UWSIF-Glut-4-0_7-2</v>
      </c>
      <c r="D3" s="4" t="s">
        <v>11</v>
      </c>
      <c r="E3" s="5"/>
      <c r="F3" s="17" t="s">
        <v>14</v>
      </c>
      <c r="G3" s="19"/>
    </row>
    <row r="4" spans="1:15" ht="12.9" customHeight="1" x14ac:dyDescent="0.25">
      <c r="A4" s="1">
        <v>3</v>
      </c>
      <c r="B4" s="20" t="s">
        <v>15</v>
      </c>
      <c r="C4" s="15" t="str">
        <f>_xlfn.CONCAT(D4&amp;I$2,"_",$H$2&amp;"-3")</f>
        <v>48-UWSIF-Glut-4-0_7-3</v>
      </c>
      <c r="D4" s="4" t="s">
        <v>11</v>
      </c>
      <c r="E4" s="5"/>
      <c r="F4" s="17" t="s">
        <v>14</v>
      </c>
      <c r="G4" s="19"/>
      <c r="I4" s="13" t="s">
        <v>16</v>
      </c>
      <c r="J4" s="14"/>
    </row>
    <row r="5" spans="1:15" ht="12.9" customHeight="1" x14ac:dyDescent="0.25">
      <c r="A5" s="1">
        <v>4</v>
      </c>
      <c r="B5" s="20" t="s">
        <v>17</v>
      </c>
      <c r="C5" s="15" t="str">
        <f>_xlfn.CONCAT(D5&amp;I$2,"_",$H$2&amp;"-4")</f>
        <v>48-UWSIF-Glut-4-0_7-4</v>
      </c>
      <c r="D5" s="4" t="s">
        <v>11</v>
      </c>
      <c r="E5" s="5"/>
      <c r="F5" s="17" t="s">
        <v>14</v>
      </c>
      <c r="G5" s="19"/>
      <c r="I5" s="31" t="s">
        <v>18</v>
      </c>
      <c r="J5" s="32"/>
    </row>
    <row r="6" spans="1:15" ht="12.9" customHeight="1" x14ac:dyDescent="0.25">
      <c r="A6" s="1">
        <v>5</v>
      </c>
      <c r="B6" s="20" t="s">
        <v>19</v>
      </c>
      <c r="C6" s="15" t="str">
        <f>_xlfn.CONCAT(D6&amp;$I$2,"_",$H$2&amp;"-5")</f>
        <v>48-UWSIF-Glut-4-0_7-5</v>
      </c>
      <c r="D6" s="4" t="s">
        <v>11</v>
      </c>
      <c r="E6" s="5"/>
      <c r="F6" s="17" t="s">
        <v>14</v>
      </c>
      <c r="G6" s="19"/>
      <c r="I6" s="44" t="s">
        <v>20</v>
      </c>
      <c r="J6" s="45"/>
    </row>
    <row r="7" spans="1:15" ht="12.9" customHeight="1" x14ac:dyDescent="0.25">
      <c r="A7" s="1">
        <v>6</v>
      </c>
      <c r="B7" s="20" t="s">
        <v>21</v>
      </c>
      <c r="C7" s="15" t="str">
        <f>_xlfn.CONCAT(D7&amp;$I$2,"_",$H$2&amp;"-6")</f>
        <v>48-UWSIF-Glut-4-0_7-6</v>
      </c>
      <c r="D7" s="4" t="s">
        <v>11</v>
      </c>
      <c r="E7" s="5"/>
      <c r="F7" s="17" t="s">
        <v>14</v>
      </c>
      <c r="G7" s="19"/>
      <c r="I7" s="29" t="s">
        <v>22</v>
      </c>
      <c r="J7" s="30"/>
    </row>
    <row r="8" spans="1:15" ht="12.9" customHeight="1" x14ac:dyDescent="0.25">
      <c r="A8" s="1">
        <v>7</v>
      </c>
      <c r="B8" s="20" t="s">
        <v>23</v>
      </c>
      <c r="C8" s="15" t="str">
        <f>_xlfn.CONCAT(D8&amp;$I$2,"-",$H$2&amp;"-7")</f>
        <v>48-UWSIF-Glut-4-0-7-7</v>
      </c>
      <c r="D8" s="4" t="s">
        <v>11</v>
      </c>
      <c r="E8" s="5"/>
      <c r="F8" s="17" t="s">
        <v>14</v>
      </c>
      <c r="G8" s="19"/>
      <c r="I8" s="33" t="s">
        <v>24</v>
      </c>
      <c r="J8" s="34"/>
    </row>
    <row r="9" spans="1:15" ht="12.9" customHeight="1" x14ac:dyDescent="0.25">
      <c r="A9" s="1">
        <v>8</v>
      </c>
      <c r="B9" s="20" t="s">
        <v>25</v>
      </c>
      <c r="C9" s="15" t="str">
        <f>_xlfn.CONCAT(D9&amp;I$2,"_",$H$2&amp;"-1")</f>
        <v>39-UWSIF-Glut-2-0_7-1</v>
      </c>
      <c r="D9" s="4" t="s">
        <v>26</v>
      </c>
      <c r="E9" s="5"/>
      <c r="F9" s="17" t="s">
        <v>27</v>
      </c>
      <c r="G9" s="19"/>
      <c r="I9" s="35" t="s">
        <v>28</v>
      </c>
      <c r="J9" s="24"/>
    </row>
    <row r="10" spans="1:15" ht="12.9" customHeight="1" x14ac:dyDescent="0.25">
      <c r="A10" s="1">
        <v>9</v>
      </c>
      <c r="B10" s="20" t="s">
        <v>29</v>
      </c>
      <c r="C10" s="15" t="str">
        <f>_xlfn.CONCAT(D10&amp;I$2,"_",$H$2&amp;"-2")</f>
        <v>39-UWSIF-Glut-2-0_7-2</v>
      </c>
      <c r="D10" s="4" t="s">
        <v>26</v>
      </c>
      <c r="E10" s="5"/>
      <c r="F10" s="17" t="s">
        <v>27</v>
      </c>
      <c r="G10" s="19"/>
      <c r="I10" s="25"/>
      <c r="J10" s="26"/>
    </row>
    <row r="11" spans="1:15" ht="12.9" customHeight="1" x14ac:dyDescent="0.25">
      <c r="A11" s="1">
        <v>10</v>
      </c>
      <c r="B11" s="20" t="s">
        <v>30</v>
      </c>
      <c r="C11" s="15" t="str">
        <f>_xlfn.CONCAT(D11&amp;I$2,"_",$H$2&amp;"-1")</f>
        <v>47-UWSIF-Alfalfa2-0_7-1</v>
      </c>
      <c r="D11" s="4" t="s">
        <v>31</v>
      </c>
      <c r="E11" s="5"/>
      <c r="F11" s="17" t="s">
        <v>129</v>
      </c>
      <c r="G11" s="19"/>
      <c r="I11" s="25"/>
      <c r="J11" s="26"/>
    </row>
    <row r="12" spans="1:15" ht="12.9" customHeight="1" x14ac:dyDescent="0.25">
      <c r="A12" s="1">
        <v>11</v>
      </c>
      <c r="B12" s="20" t="s">
        <v>33</v>
      </c>
      <c r="C12" s="15" t="str">
        <f>_xlfn.CONCAT(D12&amp;I$2,"_",$H$2&amp;"-2")</f>
        <v>47-UWSIF-Alfalfa2-0_7-2</v>
      </c>
      <c r="D12" s="4" t="s">
        <v>31</v>
      </c>
      <c r="E12" s="5"/>
      <c r="F12" s="17" t="s">
        <v>129</v>
      </c>
      <c r="G12" s="19"/>
      <c r="I12" s="25"/>
      <c r="J12" s="26"/>
    </row>
    <row r="13" spans="1:15" ht="12.75" customHeight="1" x14ac:dyDescent="0.25">
      <c r="A13" s="1">
        <v>12</v>
      </c>
      <c r="B13" s="20" t="s">
        <v>34</v>
      </c>
      <c r="C13" s="6" t="str">
        <f>_xlfn.CONCAT($I$2,"_", $H$2, "-"&amp;((ROW()-12+420)))</f>
        <v>0_7-421</v>
      </c>
      <c r="D13" s="22"/>
      <c r="E13" s="22"/>
      <c r="F13" s="17" t="s">
        <v>35</v>
      </c>
      <c r="G13" s="23"/>
      <c r="I13" s="25"/>
      <c r="J13" s="26"/>
    </row>
    <row r="14" spans="1:15" ht="12.9" customHeight="1" x14ac:dyDescent="0.25">
      <c r="A14" s="1">
        <v>13</v>
      </c>
      <c r="B14" s="20" t="s">
        <v>36</v>
      </c>
      <c r="C14" s="6" t="str">
        <f>_xlfn.CONCAT($I$2,"_", $H$2, "-"&amp;((ROW()-12+420)))</f>
        <v>0_7-422</v>
      </c>
      <c r="D14" s="22"/>
      <c r="E14" s="22"/>
      <c r="F14" s="17" t="s">
        <v>35</v>
      </c>
      <c r="G14" s="23"/>
      <c r="I14" s="25"/>
      <c r="J14" s="26"/>
      <c r="M14" s="3"/>
      <c r="N14" s="3"/>
      <c r="O14" s="3"/>
    </row>
    <row r="15" spans="1:15" ht="12.9" customHeight="1" x14ac:dyDescent="0.2">
      <c r="A15" s="1">
        <v>14</v>
      </c>
      <c r="B15" s="20" t="s">
        <v>37</v>
      </c>
      <c r="C15" s="6" t="str">
        <f>_xlfn.CONCAT($I$2,"_", $H$2, "-"&amp;((ROW()-12+420)))</f>
        <v>0_7-423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"-"&amp;((ROW()-12+420)))</f>
        <v>0_7-424</v>
      </c>
      <c r="D16" s="22"/>
      <c r="E16" s="22"/>
      <c r="F16" s="17" t="s">
        <v>35</v>
      </c>
      <c r="G16" s="23"/>
      <c r="I16" s="27"/>
      <c r="J16" s="28"/>
      <c r="L16" s="3"/>
      <c r="M16" s="3"/>
      <c r="N16" s="3"/>
    </row>
    <row r="17" spans="1:14" ht="12.9" customHeight="1" x14ac:dyDescent="0.25">
      <c r="A17" s="1">
        <v>16</v>
      </c>
      <c r="B17" s="20" t="s">
        <v>39</v>
      </c>
      <c r="C17" s="6" t="str">
        <f t="shared" si="0"/>
        <v>0_7-425</v>
      </c>
      <c r="D17" s="22"/>
      <c r="E17" s="22"/>
      <c r="F17" s="17" t="s">
        <v>35</v>
      </c>
      <c r="G17" s="23"/>
      <c r="L17" s="3"/>
      <c r="M17" s="3"/>
      <c r="N17" s="3"/>
    </row>
    <row r="18" spans="1:14" ht="12.9" customHeight="1" x14ac:dyDescent="0.25">
      <c r="A18" s="1">
        <v>17</v>
      </c>
      <c r="B18" s="20" t="s">
        <v>40</v>
      </c>
      <c r="C18" s="6" t="str">
        <f t="shared" si="0"/>
        <v>0_7-426</v>
      </c>
      <c r="D18" s="22"/>
      <c r="E18" s="22"/>
      <c r="F18" s="17" t="s">
        <v>35</v>
      </c>
      <c r="G18" s="23"/>
      <c r="L18" s="3"/>
      <c r="M18" s="3"/>
      <c r="N18" s="3"/>
    </row>
    <row r="19" spans="1:14" ht="12.9" customHeight="1" thickBot="1" x14ac:dyDescent="0.3">
      <c r="A19" s="1">
        <v>18</v>
      </c>
      <c r="B19" s="20" t="s">
        <v>41</v>
      </c>
      <c r="C19" s="6" t="str">
        <f t="shared" si="0"/>
        <v>0_7-427</v>
      </c>
      <c r="D19" s="22"/>
      <c r="E19" s="22"/>
      <c r="F19" s="17" t="s">
        <v>35</v>
      </c>
      <c r="G19" s="23"/>
      <c r="L19" s="3"/>
      <c r="M19" s="3"/>
      <c r="N19" s="3"/>
    </row>
    <row r="20" spans="1:14" ht="12.9" customHeight="1" thickBot="1" x14ac:dyDescent="0.3">
      <c r="A20" s="1">
        <v>19</v>
      </c>
      <c r="B20" s="20" t="s">
        <v>42</v>
      </c>
      <c r="C20" s="6" t="str">
        <f t="shared" si="0"/>
        <v>0_7-428</v>
      </c>
      <c r="D20" s="22"/>
      <c r="E20" s="22"/>
      <c r="F20" s="17" t="s">
        <v>35</v>
      </c>
      <c r="G20" s="23"/>
      <c r="I20" s="37" t="s">
        <v>43</v>
      </c>
      <c r="J20" s="36" t="s">
        <v>5</v>
      </c>
      <c r="L20" s="3"/>
      <c r="M20" s="3"/>
      <c r="N20" s="3"/>
    </row>
    <row r="21" spans="1:14" ht="12.9" customHeight="1" x14ac:dyDescent="0.25">
      <c r="A21" s="1">
        <v>20</v>
      </c>
      <c r="B21" s="20" t="s">
        <v>44</v>
      </c>
      <c r="C21" s="6" t="str">
        <f t="shared" si="0"/>
        <v>0_7-429</v>
      </c>
      <c r="D21" s="22"/>
      <c r="E21" s="22"/>
      <c r="F21" s="17" t="s">
        <v>35</v>
      </c>
      <c r="G21" s="23"/>
      <c r="I21" s="38" t="s">
        <v>45</v>
      </c>
      <c r="J21" s="41" t="s">
        <v>12</v>
      </c>
      <c r="L21" s="3"/>
      <c r="M21" s="3"/>
      <c r="N21" s="3"/>
    </row>
    <row r="22" spans="1:14" ht="12.9" customHeight="1" x14ac:dyDescent="0.25">
      <c r="A22" s="1">
        <v>21</v>
      </c>
      <c r="B22" s="20" t="s">
        <v>46</v>
      </c>
      <c r="C22" s="6" t="str">
        <f t="shared" si="0"/>
        <v>0_7-430</v>
      </c>
      <c r="D22" s="22"/>
      <c r="E22" s="22"/>
      <c r="F22" s="17" t="s">
        <v>35</v>
      </c>
      <c r="G22" s="23"/>
      <c r="I22" s="38" t="s">
        <v>47</v>
      </c>
      <c r="J22" s="42" t="s">
        <v>27</v>
      </c>
      <c r="M22" s="3"/>
      <c r="N22" s="3"/>
    </row>
    <row r="23" spans="1:14" ht="12.75" customHeight="1" x14ac:dyDescent="0.25">
      <c r="A23" s="1">
        <v>22</v>
      </c>
      <c r="B23" s="20" t="s">
        <v>48</v>
      </c>
      <c r="C23" s="6" t="str">
        <f t="shared" si="0"/>
        <v>0_7-431</v>
      </c>
      <c r="D23" s="22"/>
      <c r="E23" s="22"/>
      <c r="F23" s="17" t="s">
        <v>35</v>
      </c>
      <c r="G23" s="23"/>
      <c r="I23" s="38" t="s">
        <v>31</v>
      </c>
      <c r="J23" s="42" t="s">
        <v>49</v>
      </c>
      <c r="M23" s="3"/>
      <c r="N23" s="3"/>
    </row>
    <row r="24" spans="1:14" ht="12.75" customHeight="1" x14ac:dyDescent="0.25">
      <c r="A24" s="1">
        <v>23</v>
      </c>
      <c r="B24" s="20" t="s">
        <v>50</v>
      </c>
      <c r="C24" s="6" t="str">
        <f t="shared" si="0"/>
        <v>0_7-432</v>
      </c>
      <c r="D24" s="22"/>
      <c r="E24" s="22"/>
      <c r="F24" s="17" t="s">
        <v>35</v>
      </c>
      <c r="G24" s="23"/>
      <c r="I24" s="38" t="s">
        <v>51</v>
      </c>
      <c r="J24" s="42" t="s">
        <v>14</v>
      </c>
      <c r="M24" s="3"/>
      <c r="N24" s="3"/>
    </row>
    <row r="25" spans="1:14" ht="12.75" customHeight="1" x14ac:dyDescent="0.25">
      <c r="A25" s="1">
        <v>24</v>
      </c>
      <c r="B25" s="20" t="s">
        <v>52</v>
      </c>
      <c r="C25" s="6" t="str">
        <f t="shared" si="0"/>
        <v>0_7-433</v>
      </c>
      <c r="D25" s="22"/>
      <c r="E25" s="22"/>
      <c r="F25" s="17" t="s">
        <v>35</v>
      </c>
      <c r="G25" s="23"/>
      <c r="I25" s="38" t="s">
        <v>53</v>
      </c>
      <c r="J25" s="42" t="s">
        <v>129</v>
      </c>
    </row>
    <row r="26" spans="1:14" ht="12.75" customHeight="1" thickBot="1" x14ac:dyDescent="0.3">
      <c r="A26" s="1">
        <v>25</v>
      </c>
      <c r="B26" s="20" t="s">
        <v>54</v>
      </c>
      <c r="C26" s="6" t="str">
        <f t="shared" si="0"/>
        <v>0_7-434</v>
      </c>
      <c r="D26" s="22"/>
      <c r="E26" s="22"/>
      <c r="F26" s="17" t="s">
        <v>35</v>
      </c>
      <c r="G26" s="23"/>
      <c r="I26" s="39" t="s">
        <v>55</v>
      </c>
      <c r="J26" s="43" t="s">
        <v>35</v>
      </c>
    </row>
    <row r="27" spans="1:14" ht="12.75" customHeight="1" x14ac:dyDescent="0.25">
      <c r="A27" s="1">
        <v>26</v>
      </c>
      <c r="B27" s="20" t="s">
        <v>56</v>
      </c>
      <c r="C27" s="6" t="str">
        <f t="shared" si="0"/>
        <v>0_7-435</v>
      </c>
      <c r="D27" s="22"/>
      <c r="E27" s="22"/>
      <c r="F27" s="17" t="s">
        <v>35</v>
      </c>
      <c r="G27" s="23"/>
      <c r="I27" s="39" t="s">
        <v>57</v>
      </c>
    </row>
    <row r="28" spans="1:14" ht="12.75" customHeight="1" x14ac:dyDescent="0.25">
      <c r="A28" s="1">
        <v>27</v>
      </c>
      <c r="B28" s="20" t="s">
        <v>58</v>
      </c>
      <c r="C28" s="6" t="str">
        <f t="shared" si="0"/>
        <v>0_7-436</v>
      </c>
      <c r="D28" s="22"/>
      <c r="E28" s="22"/>
      <c r="F28" s="17" t="s">
        <v>35</v>
      </c>
      <c r="G28" s="23"/>
      <c r="I28" s="39" t="s">
        <v>59</v>
      </c>
    </row>
    <row r="29" spans="1:14" ht="12.75" customHeight="1" x14ac:dyDescent="0.25">
      <c r="A29" s="1">
        <v>28</v>
      </c>
      <c r="B29" s="20" t="s">
        <v>60</v>
      </c>
      <c r="C29" s="6" t="str">
        <f t="shared" si="0"/>
        <v>0_7-437</v>
      </c>
      <c r="D29" s="22"/>
      <c r="E29" s="22"/>
      <c r="F29" s="17" t="s">
        <v>35</v>
      </c>
      <c r="G29" s="23"/>
      <c r="I29" s="38" t="s">
        <v>26</v>
      </c>
    </row>
    <row r="30" spans="1:14" ht="12.75" customHeight="1" thickBot="1" x14ac:dyDescent="0.3">
      <c r="A30" s="1">
        <v>29</v>
      </c>
      <c r="B30" s="20" t="s">
        <v>61</v>
      </c>
      <c r="C30" s="6" t="str">
        <f t="shared" si="0"/>
        <v>0_7-438</v>
      </c>
      <c r="D30" s="22"/>
      <c r="E30" s="22"/>
      <c r="F30" s="17" t="s">
        <v>35</v>
      </c>
      <c r="G30" s="23"/>
      <c r="I30" s="40" t="s">
        <v>11</v>
      </c>
    </row>
    <row r="31" spans="1:14" ht="12.75" customHeight="1" x14ac:dyDescent="0.25">
      <c r="A31" s="1">
        <v>30</v>
      </c>
      <c r="B31" s="20" t="s">
        <v>62</v>
      </c>
      <c r="C31" s="6" t="str">
        <f t="shared" si="0"/>
        <v>0_7-439</v>
      </c>
      <c r="D31" s="22"/>
      <c r="E31" s="22"/>
      <c r="F31" s="17" t="s">
        <v>35</v>
      </c>
      <c r="G31" s="23"/>
    </row>
    <row r="32" spans="1:14" ht="12.75" customHeight="1" thickBot="1" x14ac:dyDescent="0.3">
      <c r="A32" s="1">
        <v>31</v>
      </c>
      <c r="B32" s="20" t="s">
        <v>63</v>
      </c>
      <c r="C32" s="6" t="str">
        <f t="shared" si="0"/>
        <v>0_7-440</v>
      </c>
      <c r="D32" s="22"/>
      <c r="E32" s="22"/>
      <c r="F32" s="17" t="s">
        <v>35</v>
      </c>
      <c r="G32" s="23"/>
    </row>
    <row r="33" spans="1:10" ht="12.75" customHeight="1" x14ac:dyDescent="0.25">
      <c r="A33" s="1">
        <v>32</v>
      </c>
      <c r="B33" s="20" t="s">
        <v>64</v>
      </c>
      <c r="C33" s="6" t="str">
        <f t="shared" si="0"/>
        <v>0_7-441</v>
      </c>
      <c r="D33" s="22"/>
      <c r="E33" s="22"/>
      <c r="F33" s="17" t="s">
        <v>35</v>
      </c>
      <c r="G33" s="23"/>
      <c r="I33" s="56" t="s">
        <v>130</v>
      </c>
      <c r="J33" s="57"/>
    </row>
    <row r="34" spans="1:10" ht="12.75" customHeight="1" x14ac:dyDescent="0.25">
      <c r="A34" s="1">
        <v>33</v>
      </c>
      <c r="B34" s="20" t="s">
        <v>65</v>
      </c>
      <c r="C34" s="6" t="str">
        <f t="shared" si="0"/>
        <v>0_7-442</v>
      </c>
      <c r="D34" s="22"/>
      <c r="E34" s="22"/>
      <c r="F34" s="17" t="s">
        <v>35</v>
      </c>
      <c r="G34" s="23"/>
      <c r="I34" s="58"/>
      <c r="J34" s="59"/>
    </row>
    <row r="35" spans="1:10" ht="12.75" customHeight="1" x14ac:dyDescent="0.2">
      <c r="A35" s="1">
        <v>34</v>
      </c>
      <c r="B35" s="20" t="s">
        <v>66</v>
      </c>
      <c r="C35" s="6" t="str">
        <f>_xlfn.CONCAT($I$2,"_", $H$2, "-"&amp;((ROW()-12+420)))</f>
        <v>0_7-443</v>
      </c>
      <c r="D35" s="55" t="s">
        <v>131</v>
      </c>
      <c r="E35" s="22"/>
      <c r="F35" s="17" t="s">
        <v>35</v>
      </c>
      <c r="G35" s="23"/>
      <c r="I35" s="58"/>
      <c r="J35" s="59"/>
    </row>
    <row r="36" spans="1:10" ht="12.75" customHeight="1" x14ac:dyDescent="0.25">
      <c r="A36" s="1">
        <v>35</v>
      </c>
      <c r="B36" s="20" t="s">
        <v>67</v>
      </c>
      <c r="C36" s="15" t="str">
        <f>_xlfn.CONCAT(D36&amp;I$2,"_",$H$2&amp;"-8")</f>
        <v>48-UWSIF-Glut-4-0_7-8</v>
      </c>
      <c r="D36" s="4" t="s">
        <v>11</v>
      </c>
      <c r="E36" s="5"/>
      <c r="F36" s="17" t="s">
        <v>27</v>
      </c>
      <c r="G36" s="19"/>
      <c r="I36" s="58"/>
      <c r="J36" s="59"/>
    </row>
    <row r="37" spans="1:10" ht="12.9" customHeight="1" x14ac:dyDescent="0.25">
      <c r="A37" s="1">
        <v>36</v>
      </c>
      <c r="B37" s="20" t="s">
        <v>68</v>
      </c>
      <c r="C37" s="15" t="str">
        <f>_xlfn.CONCAT(D37&amp;I$2,"_",$H$2&amp;"-9")</f>
        <v>48-UWSIF-Glut-4-0_7-9</v>
      </c>
      <c r="D37" s="4" t="s">
        <v>11</v>
      </c>
      <c r="E37" s="5"/>
      <c r="F37" s="17" t="s">
        <v>27</v>
      </c>
      <c r="G37" s="19"/>
      <c r="I37" s="58"/>
      <c r="J37" s="59"/>
    </row>
    <row r="38" spans="1:10" ht="12.9" customHeight="1" x14ac:dyDescent="0.25">
      <c r="A38" s="1">
        <v>37</v>
      </c>
      <c r="B38" s="20" t="s">
        <v>69</v>
      </c>
      <c r="C38" s="15" t="str">
        <f>_xlfn.CONCAT(D38&amp;I$2,"_",$H$2&amp;"-3")</f>
        <v>39-UWSIF-Glut-2-0_7-3</v>
      </c>
      <c r="D38" s="4" t="s">
        <v>26</v>
      </c>
      <c r="E38" s="5"/>
      <c r="F38" s="17" t="s">
        <v>27</v>
      </c>
      <c r="G38" s="19"/>
      <c r="I38" s="58"/>
      <c r="J38" s="59"/>
    </row>
    <row r="39" spans="1:10" ht="12.9" customHeight="1" x14ac:dyDescent="0.25">
      <c r="A39" s="1">
        <v>38</v>
      </c>
      <c r="B39" s="20" t="s">
        <v>70</v>
      </c>
      <c r="C39" s="15" t="str">
        <f>_xlfn.CONCAT(D39&amp;I$2,"_",$H$2&amp;"-4")</f>
        <v>39-UWSIF-Glut-2-0_7-4</v>
      </c>
      <c r="D39" s="4" t="s">
        <v>26</v>
      </c>
      <c r="E39" s="5"/>
      <c r="F39" s="17" t="s">
        <v>27</v>
      </c>
      <c r="G39" s="19"/>
      <c r="I39" s="58"/>
      <c r="J39" s="59"/>
    </row>
    <row r="40" spans="1:10" ht="12.9" customHeight="1" x14ac:dyDescent="0.25">
      <c r="A40" s="1">
        <v>39</v>
      </c>
      <c r="B40" s="20" t="s">
        <v>71</v>
      </c>
      <c r="C40" s="15" t="str">
        <f>_xlfn.CONCAT(D40&amp;I$2,"_",$H$2&amp;"-3")</f>
        <v>47-UWSIF-Alfalfa2-0_7-3</v>
      </c>
      <c r="D40" s="4" t="s">
        <v>31</v>
      </c>
      <c r="E40" s="5"/>
      <c r="F40" s="17" t="s">
        <v>129</v>
      </c>
      <c r="G40" s="19"/>
      <c r="I40" s="58"/>
      <c r="J40" s="59"/>
    </row>
    <row r="41" spans="1:10" ht="12.9" customHeight="1" x14ac:dyDescent="0.25">
      <c r="A41" s="1">
        <v>40</v>
      </c>
      <c r="B41" s="20" t="s">
        <v>72</v>
      </c>
      <c r="C41" s="15" t="str">
        <f>_xlfn.CONCAT(D41&amp;I$2,"_",$H$2&amp;"-4")</f>
        <v>47-UWSIF-Alfalfa2-0_7-4</v>
      </c>
      <c r="D41" s="4" t="s">
        <v>31</v>
      </c>
      <c r="E41" s="5"/>
      <c r="F41" s="17" t="s">
        <v>129</v>
      </c>
      <c r="G41" s="19"/>
      <c r="I41" s="58"/>
      <c r="J41" s="59"/>
    </row>
    <row r="42" spans="1:10" ht="12.9" customHeight="1" x14ac:dyDescent="0.25">
      <c r="A42" s="1">
        <v>41</v>
      </c>
      <c r="B42" s="20" t="s">
        <v>73</v>
      </c>
      <c r="C42" s="6" t="str">
        <f t="shared" ref="C42:C60" si="1">_xlfn.CONCAT($I$2,"_", $H$2, "-"&amp;((ROW()-18+420)))</f>
        <v>0_7-444</v>
      </c>
      <c r="D42" s="22"/>
      <c r="E42" s="22"/>
      <c r="F42" s="17" t="s">
        <v>35</v>
      </c>
      <c r="G42" s="23"/>
      <c r="I42" s="58"/>
      <c r="J42" s="59"/>
    </row>
    <row r="43" spans="1:10" ht="12.9" customHeight="1" thickBot="1" x14ac:dyDescent="0.3">
      <c r="A43" s="1">
        <v>42</v>
      </c>
      <c r="B43" s="20" t="s">
        <v>74</v>
      </c>
      <c r="C43" s="6" t="str">
        <f t="shared" si="1"/>
        <v>0_7-445</v>
      </c>
      <c r="D43" s="22"/>
      <c r="E43" s="22"/>
      <c r="F43" s="17" t="s">
        <v>35</v>
      </c>
      <c r="G43" s="23"/>
      <c r="I43" s="53"/>
      <c r="J43" s="54"/>
    </row>
    <row r="44" spans="1:10" ht="12.9" customHeight="1" x14ac:dyDescent="0.25">
      <c r="A44" s="1">
        <v>43</v>
      </c>
      <c r="B44" s="20" t="s">
        <v>75</v>
      </c>
      <c r="C44" s="6" t="str">
        <f t="shared" si="1"/>
        <v>0_7-446</v>
      </c>
      <c r="D44" s="22"/>
      <c r="E44" s="22"/>
      <c r="F44" s="17" t="s">
        <v>35</v>
      </c>
      <c r="G44" s="23"/>
    </row>
    <row r="45" spans="1:10" ht="12.9" customHeight="1" x14ac:dyDescent="0.25">
      <c r="A45" s="1">
        <v>44</v>
      </c>
      <c r="B45" s="20" t="s">
        <v>76</v>
      </c>
      <c r="C45" s="6" t="str">
        <f t="shared" si="1"/>
        <v>0_7-447</v>
      </c>
      <c r="D45" s="22"/>
      <c r="E45" s="22"/>
      <c r="F45" s="17" t="s">
        <v>35</v>
      </c>
      <c r="G45" s="23"/>
    </row>
    <row r="46" spans="1:10" ht="12.9" customHeight="1" x14ac:dyDescent="0.25">
      <c r="A46" s="1">
        <v>45</v>
      </c>
      <c r="B46" s="20" t="s">
        <v>77</v>
      </c>
      <c r="C46" s="6" t="str">
        <f t="shared" si="1"/>
        <v>0_7-448</v>
      </c>
      <c r="D46" s="22"/>
      <c r="E46" s="22"/>
      <c r="F46" s="17" t="s">
        <v>35</v>
      </c>
      <c r="G46" s="23"/>
    </row>
    <row r="47" spans="1:10" ht="12.9" customHeight="1" x14ac:dyDescent="0.25">
      <c r="A47" s="1">
        <v>46</v>
      </c>
      <c r="B47" s="20" t="s">
        <v>78</v>
      </c>
      <c r="C47" s="6" t="str">
        <f t="shared" si="1"/>
        <v>0_7-449</v>
      </c>
      <c r="D47" s="22"/>
      <c r="E47" s="22"/>
      <c r="F47" s="17" t="s">
        <v>35</v>
      </c>
      <c r="G47" s="23"/>
    </row>
    <row r="48" spans="1:10" ht="12.9" customHeight="1" x14ac:dyDescent="0.25">
      <c r="A48" s="1">
        <v>47</v>
      </c>
      <c r="B48" s="20" t="s">
        <v>79</v>
      </c>
      <c r="C48" s="6" t="str">
        <f t="shared" si="1"/>
        <v>0_7-450</v>
      </c>
      <c r="D48" s="22"/>
      <c r="E48" s="22"/>
      <c r="F48" s="17" t="s">
        <v>35</v>
      </c>
      <c r="G48" s="23"/>
    </row>
    <row r="49" spans="1:7" ht="12.9" customHeight="1" x14ac:dyDescent="0.25">
      <c r="A49" s="1">
        <v>48</v>
      </c>
      <c r="B49" s="20" t="s">
        <v>80</v>
      </c>
      <c r="C49" s="6" t="str">
        <f t="shared" si="1"/>
        <v>0_7-451</v>
      </c>
      <c r="D49" s="22"/>
      <c r="E49" s="22"/>
      <c r="F49" s="17" t="s">
        <v>35</v>
      </c>
      <c r="G49" s="23"/>
    </row>
    <row r="50" spans="1:7" ht="12.9" customHeight="1" x14ac:dyDescent="0.25">
      <c r="A50" s="1">
        <v>49</v>
      </c>
      <c r="B50" s="20" t="s">
        <v>81</v>
      </c>
      <c r="C50" s="6" t="str">
        <f t="shared" si="1"/>
        <v>0_7-452</v>
      </c>
      <c r="D50" s="22"/>
      <c r="E50" s="22"/>
      <c r="F50" s="17" t="s">
        <v>35</v>
      </c>
      <c r="G50" s="23"/>
    </row>
    <row r="51" spans="1:7" ht="12.9" customHeight="1" x14ac:dyDescent="0.25">
      <c r="A51" s="1">
        <v>50</v>
      </c>
      <c r="B51" s="20" t="s">
        <v>82</v>
      </c>
      <c r="C51" s="6" t="str">
        <f t="shared" si="1"/>
        <v>0_7-453</v>
      </c>
      <c r="D51" s="22"/>
      <c r="E51" s="22"/>
      <c r="F51" s="17" t="s">
        <v>35</v>
      </c>
      <c r="G51" s="23"/>
    </row>
    <row r="52" spans="1:7" ht="12.9" customHeight="1" x14ac:dyDescent="0.25">
      <c r="A52" s="1">
        <v>51</v>
      </c>
      <c r="B52" s="20" t="s">
        <v>83</v>
      </c>
      <c r="C52" s="6" t="str">
        <f t="shared" si="1"/>
        <v>0_7-454</v>
      </c>
      <c r="D52" s="22"/>
      <c r="E52" s="22"/>
      <c r="F52" s="17" t="s">
        <v>35</v>
      </c>
      <c r="G52" s="23"/>
    </row>
    <row r="53" spans="1:7" ht="12.9" customHeight="1" x14ac:dyDescent="0.25">
      <c r="A53" s="1">
        <v>52</v>
      </c>
      <c r="B53" s="20" t="s">
        <v>84</v>
      </c>
      <c r="C53" s="6" t="str">
        <f t="shared" si="1"/>
        <v>0_7-455</v>
      </c>
      <c r="D53" s="22"/>
      <c r="E53" s="22"/>
      <c r="F53" s="17" t="s">
        <v>35</v>
      </c>
      <c r="G53" s="23"/>
    </row>
    <row r="54" spans="1:7" ht="12.9" customHeight="1" x14ac:dyDescent="0.25">
      <c r="A54" s="1">
        <v>53</v>
      </c>
      <c r="B54" s="20" t="s">
        <v>85</v>
      </c>
      <c r="C54" s="6" t="str">
        <f t="shared" si="1"/>
        <v>0_7-456</v>
      </c>
      <c r="D54" s="22"/>
      <c r="E54" s="22"/>
      <c r="F54" s="17" t="s">
        <v>35</v>
      </c>
      <c r="G54" s="23"/>
    </row>
    <row r="55" spans="1:7" ht="12.9" customHeight="1" x14ac:dyDescent="0.25">
      <c r="A55" s="1">
        <v>54</v>
      </c>
      <c r="B55" s="20" t="s">
        <v>86</v>
      </c>
      <c r="C55" s="6" t="str">
        <f t="shared" si="1"/>
        <v>0_7-457</v>
      </c>
      <c r="D55" s="22"/>
      <c r="E55" s="22"/>
      <c r="F55" s="17" t="s">
        <v>35</v>
      </c>
      <c r="G55" s="23"/>
    </row>
    <row r="56" spans="1:7" ht="12.9" customHeight="1" x14ac:dyDescent="0.25">
      <c r="A56" s="1">
        <v>55</v>
      </c>
      <c r="B56" s="20" t="s">
        <v>87</v>
      </c>
      <c r="C56" s="6" t="str">
        <f t="shared" si="1"/>
        <v>0_7-458</v>
      </c>
      <c r="D56" s="22"/>
      <c r="E56" s="22"/>
      <c r="F56" s="17" t="s">
        <v>35</v>
      </c>
      <c r="G56" s="23"/>
    </row>
    <row r="57" spans="1:7" ht="12.9" customHeight="1" x14ac:dyDescent="0.25">
      <c r="A57" s="1">
        <v>56</v>
      </c>
      <c r="B57" s="20" t="s">
        <v>88</v>
      </c>
      <c r="C57" s="6" t="str">
        <f t="shared" si="1"/>
        <v>0_7-459</v>
      </c>
      <c r="D57" s="22"/>
      <c r="E57" s="22"/>
      <c r="F57" s="17" t="s">
        <v>35</v>
      </c>
      <c r="G57" s="23"/>
    </row>
    <row r="58" spans="1:7" ht="12.9" customHeight="1" x14ac:dyDescent="0.25">
      <c r="A58" s="1">
        <v>57</v>
      </c>
      <c r="B58" s="20" t="s">
        <v>89</v>
      </c>
      <c r="C58" s="6" t="str">
        <f t="shared" si="1"/>
        <v>0_7-460</v>
      </c>
      <c r="D58" s="22"/>
      <c r="E58" s="22"/>
      <c r="F58" s="17" t="s">
        <v>35</v>
      </c>
      <c r="G58" s="23"/>
    </row>
    <row r="59" spans="1:7" ht="12.9" customHeight="1" x14ac:dyDescent="0.25">
      <c r="A59" s="1">
        <v>58</v>
      </c>
      <c r="B59" s="20" t="s">
        <v>90</v>
      </c>
      <c r="C59" s="6" t="str">
        <f t="shared" si="1"/>
        <v>0_7-461</v>
      </c>
      <c r="D59" s="22"/>
      <c r="E59" s="22"/>
      <c r="F59" s="17" t="s">
        <v>35</v>
      </c>
      <c r="G59" s="23"/>
    </row>
    <row r="60" spans="1:7" ht="12.9" customHeight="1" x14ac:dyDescent="0.25">
      <c r="A60" s="1">
        <v>59</v>
      </c>
      <c r="B60" s="20" t="s">
        <v>91</v>
      </c>
      <c r="C60" s="6" t="str">
        <f t="shared" si="1"/>
        <v>0_7-462</v>
      </c>
      <c r="D60" s="22"/>
      <c r="E60" s="22"/>
      <c r="F60" s="17" t="s">
        <v>35</v>
      </c>
      <c r="G60" s="23"/>
    </row>
    <row r="61" spans="1:7" ht="12.9" customHeight="1" x14ac:dyDescent="0.2">
      <c r="A61" s="1">
        <v>60</v>
      </c>
      <c r="B61" s="20" t="s">
        <v>92</v>
      </c>
      <c r="C61" s="6" t="str">
        <f>_xlfn.CONCAT($I$2,"_", $H$2, "-"&amp;((ROW()-18+420)))</f>
        <v>0_7-463</v>
      </c>
      <c r="D61" s="55" t="s">
        <v>131</v>
      </c>
      <c r="E61" s="22"/>
      <c r="F61" s="17" t="s">
        <v>35</v>
      </c>
      <c r="G61" s="23"/>
    </row>
    <row r="62" spans="1:7" ht="12.9" customHeight="1" x14ac:dyDescent="0.25">
      <c r="A62" s="1">
        <v>61</v>
      </c>
      <c r="B62" s="20" t="s">
        <v>93</v>
      </c>
      <c r="C62" s="6" t="str">
        <f>_xlfn.CONCAT($I$2,"_", $H$2, "-"&amp;((ROW()-18+420)))</f>
        <v>0_7-464</v>
      </c>
      <c r="D62" s="22"/>
      <c r="E62" s="22"/>
      <c r="F62" s="17" t="s">
        <v>35</v>
      </c>
      <c r="G62" s="23"/>
    </row>
    <row r="63" spans="1:7" ht="12.9" customHeight="1" x14ac:dyDescent="0.25">
      <c r="A63" s="1">
        <v>62</v>
      </c>
      <c r="B63" s="20" t="s">
        <v>94</v>
      </c>
      <c r="C63" s="6" t="str">
        <f>_xlfn.CONCAT($I$2,"_", $H$2, "-"&amp;((ROW()-18+420)))</f>
        <v>0_7-465</v>
      </c>
      <c r="D63" s="22"/>
      <c r="E63" s="22"/>
      <c r="F63" s="17" t="s">
        <v>35</v>
      </c>
      <c r="G63" s="23"/>
    </row>
    <row r="64" spans="1:7" ht="12.9" customHeight="1" x14ac:dyDescent="0.25">
      <c r="A64" s="1">
        <v>63</v>
      </c>
      <c r="B64" s="20" t="s">
        <v>95</v>
      </c>
      <c r="C64" s="6" t="str">
        <f>_xlfn.CONCAT($I$2,"_", $H$2, "-"&amp;((ROW()-18+420)))</f>
        <v>0_7-466</v>
      </c>
      <c r="D64" s="22"/>
      <c r="E64" s="22"/>
      <c r="F64" s="17" t="s">
        <v>35</v>
      </c>
      <c r="G64" s="23"/>
    </row>
    <row r="65" spans="1:9" ht="12.9" customHeight="1" x14ac:dyDescent="0.25">
      <c r="A65" s="1">
        <v>64</v>
      </c>
      <c r="B65" s="20" t="s">
        <v>96</v>
      </c>
      <c r="C65" s="15" t="str">
        <f>_xlfn.CONCAT(D65&amp;I$2,"_",$H$2&amp;"-9")</f>
        <v>48-UWSIF-Glut-4-0_7-9</v>
      </c>
      <c r="D65" s="4" t="s">
        <v>11</v>
      </c>
      <c r="E65" s="5"/>
      <c r="F65" s="17" t="s">
        <v>27</v>
      </c>
      <c r="G65" s="19"/>
    </row>
    <row r="66" spans="1:9" ht="12.9" customHeight="1" x14ac:dyDescent="0.25">
      <c r="A66" s="1">
        <v>65</v>
      </c>
      <c r="B66" s="20" t="s">
        <v>97</v>
      </c>
      <c r="C66" s="15" t="str">
        <f>_xlfn.CONCAT(D66&amp;I$2,"_",$H$2&amp;"-10")</f>
        <v>48-UWSIF-Glut-4-0_7-10</v>
      </c>
      <c r="D66" s="4" t="s">
        <v>11</v>
      </c>
      <c r="E66" s="5"/>
      <c r="F66" s="17" t="s">
        <v>27</v>
      </c>
      <c r="G66" s="19"/>
    </row>
    <row r="67" spans="1:9" ht="12.9" customHeight="1" x14ac:dyDescent="0.25">
      <c r="A67" s="1">
        <v>66</v>
      </c>
      <c r="B67" s="20" t="s">
        <v>98</v>
      </c>
      <c r="C67" s="15" t="str">
        <f>_xlfn.CONCAT(D67&amp;I$2,"_",$H$2&amp;"-5")</f>
        <v>39-UWSIF-Glut-2-0_7-5</v>
      </c>
      <c r="D67" s="4" t="s">
        <v>26</v>
      </c>
      <c r="E67" s="5"/>
      <c r="F67" s="17" t="s">
        <v>27</v>
      </c>
      <c r="G67" s="19"/>
    </row>
    <row r="68" spans="1:9" ht="12.9" customHeight="1" x14ac:dyDescent="0.25">
      <c r="A68" s="1">
        <v>67</v>
      </c>
      <c r="B68" s="20" t="s">
        <v>99</v>
      </c>
      <c r="C68" s="15" t="str">
        <f>_xlfn.CONCAT(D68&amp;I$2,"_",$H$2&amp;"-6")</f>
        <v>39-UWSIF-Glut-2-0_7-6</v>
      </c>
      <c r="D68" s="4" t="s">
        <v>26</v>
      </c>
      <c r="E68" s="5"/>
      <c r="F68" s="17" t="s">
        <v>27</v>
      </c>
      <c r="G68" s="19"/>
    </row>
    <row r="69" spans="1:9" ht="12.9" customHeight="1" x14ac:dyDescent="0.25">
      <c r="A69" s="1">
        <v>68</v>
      </c>
      <c r="B69" s="20" t="s">
        <v>100</v>
      </c>
      <c r="C69" s="15" t="str">
        <f>_xlfn.CONCAT(D69&amp;I$2,"_",$H$2&amp;"-5")</f>
        <v>47-UWSIF-Alfalfa2-0_7-5</v>
      </c>
      <c r="D69" s="4" t="s">
        <v>31</v>
      </c>
      <c r="E69" s="5"/>
      <c r="F69" s="17" t="s">
        <v>129</v>
      </c>
      <c r="G69" s="19"/>
    </row>
    <row r="70" spans="1:9" ht="12.9" customHeight="1" x14ac:dyDescent="0.25">
      <c r="A70" s="1">
        <v>69</v>
      </c>
      <c r="B70" s="20" t="s">
        <v>101</v>
      </c>
      <c r="C70" s="15" t="str">
        <f>_xlfn.CONCAT(D70&amp;I$2,"_",$H$2&amp;"-6")</f>
        <v>47-UWSIF-Alfalfa2-0_7-6</v>
      </c>
      <c r="D70" s="4" t="s">
        <v>31</v>
      </c>
      <c r="E70" s="5"/>
      <c r="F70" s="17" t="s">
        <v>129</v>
      </c>
      <c r="G70" s="19"/>
    </row>
    <row r="71" spans="1:9" ht="12.9" customHeight="1" x14ac:dyDescent="0.25">
      <c r="A71" s="1">
        <v>70</v>
      </c>
      <c r="B71" s="20" t="s">
        <v>102</v>
      </c>
      <c r="C71" s="6" t="str">
        <f t="shared" ref="C71:C93" si="2">_xlfn.CONCAT($I$2,"_", $H$2, "-"&amp;((ROW()-24+420)))</f>
        <v>0_7-467</v>
      </c>
      <c r="D71" s="22"/>
      <c r="E71" s="22"/>
      <c r="F71" s="17" t="s">
        <v>35</v>
      </c>
      <c r="G71" s="23"/>
    </row>
    <row r="72" spans="1:9" ht="12.9" customHeight="1" x14ac:dyDescent="0.25">
      <c r="A72" s="1">
        <v>71</v>
      </c>
      <c r="B72" s="20" t="s">
        <v>103</v>
      </c>
      <c r="C72" s="6" t="str">
        <f t="shared" si="2"/>
        <v>0_7-468</v>
      </c>
      <c r="D72" s="22"/>
      <c r="E72" s="22"/>
      <c r="F72" s="17" t="s">
        <v>35</v>
      </c>
      <c r="G72" s="23"/>
    </row>
    <row r="73" spans="1:9" ht="12.9" customHeight="1" x14ac:dyDescent="0.25">
      <c r="A73" s="1">
        <v>72</v>
      </c>
      <c r="B73" s="20" t="s">
        <v>104</v>
      </c>
      <c r="C73" s="6" t="str">
        <f t="shared" si="2"/>
        <v>0_7-469</v>
      </c>
      <c r="D73" s="22"/>
      <c r="E73" s="22"/>
      <c r="F73" s="17" t="s">
        <v>35</v>
      </c>
      <c r="G73" s="23"/>
    </row>
    <row r="74" spans="1:9" ht="12.9" customHeight="1" x14ac:dyDescent="0.25">
      <c r="A74" s="1">
        <v>73</v>
      </c>
      <c r="B74" s="20" t="s">
        <v>105</v>
      </c>
      <c r="C74" s="6" t="str">
        <f t="shared" si="2"/>
        <v>0_7-470</v>
      </c>
      <c r="D74" s="22"/>
      <c r="E74" s="22"/>
      <c r="F74" s="17" t="s">
        <v>35</v>
      </c>
      <c r="G74" s="23"/>
    </row>
    <row r="75" spans="1:9" ht="12.9" customHeight="1" x14ac:dyDescent="0.25">
      <c r="A75" s="1">
        <v>74</v>
      </c>
      <c r="B75" s="20" t="s">
        <v>106</v>
      </c>
      <c r="C75" s="6" t="str">
        <f t="shared" si="2"/>
        <v>0_7-471</v>
      </c>
      <c r="D75" s="22"/>
      <c r="E75" s="22"/>
      <c r="F75" s="17" t="s">
        <v>35</v>
      </c>
      <c r="G75" s="23"/>
    </row>
    <row r="76" spans="1:9" ht="12.9" customHeight="1" x14ac:dyDescent="0.25">
      <c r="A76" s="1">
        <v>75</v>
      </c>
      <c r="B76" s="20" t="s">
        <v>107</v>
      </c>
      <c r="C76" s="6" t="str">
        <f t="shared" si="2"/>
        <v>0_7-472</v>
      </c>
      <c r="D76" s="22"/>
      <c r="E76" s="22"/>
      <c r="F76" s="17" t="s">
        <v>35</v>
      </c>
      <c r="G76" s="23"/>
    </row>
    <row r="77" spans="1:9" ht="12.9" customHeight="1" x14ac:dyDescent="0.25">
      <c r="A77" s="1">
        <v>76</v>
      </c>
      <c r="B77" s="20" t="s">
        <v>108</v>
      </c>
      <c r="C77" s="6" t="str">
        <f t="shared" si="2"/>
        <v>0_7-473</v>
      </c>
      <c r="D77" s="22"/>
      <c r="E77" s="22"/>
      <c r="F77" s="17" t="s">
        <v>35</v>
      </c>
      <c r="G77" s="23"/>
    </row>
    <row r="78" spans="1:9" ht="12.9" customHeight="1" x14ac:dyDescent="0.25">
      <c r="A78" s="1">
        <v>77</v>
      </c>
      <c r="B78" s="20" t="s">
        <v>109</v>
      </c>
      <c r="C78" s="6" t="str">
        <f t="shared" si="2"/>
        <v>0_7-474</v>
      </c>
      <c r="D78" s="22"/>
      <c r="E78" s="22"/>
      <c r="F78" s="17" t="s">
        <v>35</v>
      </c>
      <c r="G78" s="23"/>
    </row>
    <row r="79" spans="1:9" ht="12.9" customHeight="1" x14ac:dyDescent="0.25">
      <c r="A79" s="1">
        <v>78</v>
      </c>
      <c r="B79" s="20" t="s">
        <v>110</v>
      </c>
      <c r="C79" s="6" t="str">
        <f t="shared" si="2"/>
        <v>0_7-475</v>
      </c>
      <c r="D79" s="22"/>
      <c r="E79" s="22"/>
      <c r="F79" s="17" t="s">
        <v>35</v>
      </c>
      <c r="G79" s="23"/>
    </row>
    <row r="80" spans="1:9" ht="12.9" customHeight="1" x14ac:dyDescent="0.25">
      <c r="A80" s="1">
        <v>79</v>
      </c>
      <c r="B80" s="20" t="s">
        <v>111</v>
      </c>
      <c r="C80" s="6" t="str">
        <f t="shared" si="2"/>
        <v>0_7-476</v>
      </c>
      <c r="D80" s="22"/>
      <c r="E80" s="22"/>
      <c r="F80" s="17" t="s">
        <v>35</v>
      </c>
      <c r="G80" s="23"/>
      <c r="I80" s="12"/>
    </row>
    <row r="81" spans="1:7" ht="12.9" customHeight="1" x14ac:dyDescent="0.25">
      <c r="A81" s="1">
        <v>80</v>
      </c>
      <c r="B81" s="20" t="s">
        <v>112</v>
      </c>
      <c r="C81" s="6" t="str">
        <f t="shared" si="2"/>
        <v>0_7-477</v>
      </c>
      <c r="D81" s="22"/>
      <c r="E81" s="22"/>
      <c r="F81" s="17" t="s">
        <v>35</v>
      </c>
      <c r="G81" s="23"/>
    </row>
    <row r="82" spans="1:7" ht="12.9" customHeight="1" x14ac:dyDescent="0.25">
      <c r="A82" s="1">
        <v>81</v>
      </c>
      <c r="B82" s="20" t="s">
        <v>113</v>
      </c>
      <c r="C82" s="6" t="str">
        <f t="shared" si="2"/>
        <v>0_7-478</v>
      </c>
      <c r="D82" s="22"/>
      <c r="E82" s="22"/>
      <c r="F82" s="17" t="s">
        <v>35</v>
      </c>
      <c r="G82" s="23"/>
    </row>
    <row r="83" spans="1:7" ht="12.9" customHeight="1" x14ac:dyDescent="0.25">
      <c r="A83" s="1">
        <v>82</v>
      </c>
      <c r="B83" s="20" t="s">
        <v>114</v>
      </c>
      <c r="C83" s="6" t="str">
        <f t="shared" si="2"/>
        <v>0_7-479</v>
      </c>
      <c r="D83" s="22"/>
      <c r="E83" s="22"/>
      <c r="F83" s="17" t="s">
        <v>35</v>
      </c>
      <c r="G83" s="23"/>
    </row>
    <row r="84" spans="1:7" ht="12.9" customHeight="1" x14ac:dyDescent="0.25">
      <c r="A84" s="1">
        <v>83</v>
      </c>
      <c r="B84" s="20" t="s">
        <v>115</v>
      </c>
      <c r="C84" s="6" t="str">
        <f t="shared" si="2"/>
        <v>0_7-480</v>
      </c>
      <c r="D84" s="22"/>
      <c r="E84" s="22"/>
      <c r="F84" s="17" t="s">
        <v>35</v>
      </c>
      <c r="G84" s="23"/>
    </row>
    <row r="85" spans="1:7" ht="12.9" customHeight="1" x14ac:dyDescent="0.25">
      <c r="A85" s="1">
        <v>84</v>
      </c>
      <c r="B85" s="20" t="s">
        <v>116</v>
      </c>
      <c r="C85" s="6" t="str">
        <f t="shared" si="2"/>
        <v>0_7-481</v>
      </c>
      <c r="D85" s="22"/>
      <c r="E85" s="22"/>
      <c r="F85" s="17" t="s">
        <v>35</v>
      </c>
      <c r="G85" s="23"/>
    </row>
    <row r="86" spans="1:7" ht="12.9" customHeight="1" x14ac:dyDescent="0.25">
      <c r="A86" s="1">
        <v>85</v>
      </c>
      <c r="B86" s="20" t="s">
        <v>117</v>
      </c>
      <c r="C86" s="6" t="str">
        <f t="shared" si="2"/>
        <v>0_7-482</v>
      </c>
      <c r="D86" s="22"/>
      <c r="E86" s="22"/>
      <c r="F86" s="17" t="s">
        <v>35</v>
      </c>
      <c r="G86" s="23"/>
    </row>
    <row r="87" spans="1:7" ht="12.9" customHeight="1" x14ac:dyDescent="0.25">
      <c r="A87" s="1">
        <v>86</v>
      </c>
      <c r="B87" s="20" t="s">
        <v>118</v>
      </c>
      <c r="C87" s="6" t="str">
        <f t="shared" si="2"/>
        <v>0_7-483</v>
      </c>
      <c r="D87" s="22"/>
      <c r="E87" s="22"/>
      <c r="F87" s="17" t="s">
        <v>35</v>
      </c>
      <c r="G87" s="23"/>
    </row>
    <row r="88" spans="1:7" ht="12.9" customHeight="1" x14ac:dyDescent="0.25">
      <c r="A88" s="1">
        <v>87</v>
      </c>
      <c r="B88" s="20" t="s">
        <v>119</v>
      </c>
      <c r="C88" s="6" t="str">
        <f t="shared" si="2"/>
        <v>0_7-484</v>
      </c>
      <c r="D88" s="22"/>
      <c r="E88" s="22"/>
      <c r="F88" s="17" t="s">
        <v>35</v>
      </c>
      <c r="G88" s="23"/>
    </row>
    <row r="89" spans="1:7" ht="12.9" customHeight="1" x14ac:dyDescent="0.25">
      <c r="A89" s="1">
        <v>88</v>
      </c>
      <c r="B89" s="20" t="s">
        <v>120</v>
      </c>
      <c r="C89" s="6" t="str">
        <f t="shared" si="2"/>
        <v>0_7-485</v>
      </c>
      <c r="D89" s="22"/>
      <c r="E89" s="22"/>
      <c r="F89" s="17" t="s">
        <v>35</v>
      </c>
      <c r="G89" s="23"/>
    </row>
    <row r="90" spans="1:7" ht="12.9" customHeight="1" x14ac:dyDescent="0.25">
      <c r="A90" s="1">
        <v>89</v>
      </c>
      <c r="B90" s="20" t="s">
        <v>121</v>
      </c>
      <c r="C90" s="6" t="str">
        <f t="shared" si="2"/>
        <v>0_7-486</v>
      </c>
      <c r="D90" s="22"/>
      <c r="E90" s="22"/>
      <c r="F90" s="17" t="s">
        <v>35</v>
      </c>
      <c r="G90" s="23"/>
    </row>
    <row r="91" spans="1:7" ht="12.9" customHeight="1" x14ac:dyDescent="0.25">
      <c r="A91" s="1">
        <v>90</v>
      </c>
      <c r="B91" s="20" t="s">
        <v>122</v>
      </c>
      <c r="C91" s="6" t="str">
        <f t="shared" si="2"/>
        <v>0_7-487</v>
      </c>
      <c r="D91" s="22"/>
      <c r="E91" s="22"/>
      <c r="F91" s="17" t="s">
        <v>35</v>
      </c>
      <c r="G91" s="23"/>
    </row>
    <row r="92" spans="1:7" ht="12.9" customHeight="1" x14ac:dyDescent="0.25">
      <c r="A92" s="1">
        <v>91</v>
      </c>
      <c r="B92" s="20" t="s">
        <v>123</v>
      </c>
      <c r="C92" s="6" t="str">
        <f t="shared" si="2"/>
        <v>0_7-488</v>
      </c>
      <c r="D92" s="22"/>
      <c r="E92" s="22"/>
      <c r="F92" s="17" t="s">
        <v>35</v>
      </c>
      <c r="G92" s="23"/>
    </row>
    <row r="93" spans="1:7" ht="12.9" customHeight="1" x14ac:dyDescent="0.25">
      <c r="A93" s="1">
        <v>92</v>
      </c>
      <c r="B93" s="20" t="s">
        <v>124</v>
      </c>
      <c r="C93" s="6" t="str">
        <f t="shared" si="2"/>
        <v>0_7-489</v>
      </c>
      <c r="D93" s="22"/>
      <c r="E93" s="22"/>
      <c r="F93" s="17" t="s">
        <v>35</v>
      </c>
      <c r="G93" s="23"/>
    </row>
    <row r="94" spans="1:7" ht="12.9" customHeight="1" x14ac:dyDescent="0.2">
      <c r="A94" s="1">
        <v>93</v>
      </c>
      <c r="B94" s="20" t="s">
        <v>125</v>
      </c>
      <c r="C94" s="6" t="str">
        <f>_xlfn.CONCAT($I$2,"_", $H$2, "-"&amp;((ROW()-24+420)))</f>
        <v>0_7-490</v>
      </c>
      <c r="D94" s="55" t="s">
        <v>131</v>
      </c>
      <c r="E94" s="22"/>
      <c r="F94" s="17" t="s">
        <v>35</v>
      </c>
      <c r="G94" s="23"/>
    </row>
    <row r="95" spans="1:7" ht="12.9" customHeight="1" x14ac:dyDescent="0.25">
      <c r="A95" s="1">
        <v>94</v>
      </c>
      <c r="B95" s="20" t="s">
        <v>126</v>
      </c>
      <c r="C95" s="15" t="str">
        <f>_xlfn.CONCAT(D95&amp;I$2,"_",$H$2&amp;"-11")</f>
        <v>48-UWSIF-Glut-4-0_7-11</v>
      </c>
      <c r="D95" s="4" t="s">
        <v>11</v>
      </c>
      <c r="E95" s="5"/>
      <c r="F95" s="17" t="s">
        <v>27</v>
      </c>
      <c r="G95" s="19"/>
    </row>
    <row r="96" spans="1:7" ht="12.9" customHeight="1" x14ac:dyDescent="0.25">
      <c r="A96" s="1">
        <v>95</v>
      </c>
      <c r="B96" s="20" t="s">
        <v>127</v>
      </c>
      <c r="C96" s="15" t="str">
        <f>_xlfn.CONCAT(D96&amp;I$2,"_",$H$2&amp;"-12")</f>
        <v>48-UWSIF-Glut-4-0_7-12</v>
      </c>
      <c r="D96" s="4" t="s">
        <v>11</v>
      </c>
      <c r="E96" s="5"/>
      <c r="F96" s="17" t="s">
        <v>27</v>
      </c>
      <c r="G96" s="19"/>
    </row>
    <row r="97" spans="1:7" ht="12.9" customHeight="1" x14ac:dyDescent="0.25">
      <c r="A97" s="1">
        <v>96</v>
      </c>
      <c r="B97" s="20" t="s">
        <v>128</v>
      </c>
      <c r="C97" s="15" t="str">
        <f>_xlfn.CONCAT(D97&amp;I$2,"_",$H$2&amp;"-7")</f>
        <v>39-UWSIF-Glut-2-0_7-7</v>
      </c>
      <c r="D97" s="4" t="s">
        <v>26</v>
      </c>
      <c r="E97" s="5"/>
      <c r="F97" s="17" t="s">
        <v>27</v>
      </c>
      <c r="G97" s="19"/>
    </row>
    <row r="98" spans="1:7" ht="12.9" customHeight="1" x14ac:dyDescent="0.25">
      <c r="A98" s="1">
        <v>97</v>
      </c>
      <c r="B98" s="20" t="s">
        <v>10</v>
      </c>
      <c r="C98" s="15" t="str">
        <f>_xlfn.CONCAT(D98&amp;I$2,"_",$H$2&amp;"-8")</f>
        <v>39-UWSIF-Glut-2-0_7-8</v>
      </c>
      <c r="D98" s="4" t="s">
        <v>26</v>
      </c>
      <c r="E98" s="5"/>
      <c r="F98" s="17" t="s">
        <v>27</v>
      </c>
      <c r="G98" s="19"/>
    </row>
    <row r="99" spans="1:7" ht="12.9" customHeight="1" x14ac:dyDescent="0.25">
      <c r="A99" s="1">
        <v>98</v>
      </c>
      <c r="B99" s="20" t="s">
        <v>13</v>
      </c>
      <c r="C99" s="15" t="str">
        <f>_xlfn.CONCAT(D99&amp;I$2,"_",$H$2&amp;"-7")</f>
        <v>47-UWSIF-Alfalfa2-0_7-7</v>
      </c>
      <c r="D99" s="4" t="s">
        <v>31</v>
      </c>
      <c r="E99" s="5"/>
      <c r="F99" s="17" t="s">
        <v>129</v>
      </c>
      <c r="G99" s="19"/>
    </row>
    <row r="100" spans="1:7" ht="12.9" customHeight="1" x14ac:dyDescent="0.25">
      <c r="A100" s="1">
        <v>99</v>
      </c>
      <c r="B100" s="20" t="s">
        <v>15</v>
      </c>
      <c r="C100" s="15" t="str">
        <f>_xlfn.CONCAT(D100&amp;I$2,"_",$H$2&amp;"-8")</f>
        <v>47-UWSIF-Alfalfa2-0_7-8</v>
      </c>
      <c r="D100" s="4" t="s">
        <v>31</v>
      </c>
      <c r="E100" s="5"/>
      <c r="F100" s="17" t="s">
        <v>129</v>
      </c>
      <c r="G100" s="19"/>
    </row>
  </sheetData>
  <mergeCells count="1">
    <mergeCell ref="I33:J42"/>
  </mergeCells>
  <dataValidations count="2">
    <dataValidation type="list" allowBlank="1" showInputMessage="1" showErrorMessage="1" sqref="D2:D12 D36:D41 D65:D70 D95:D100" xr:uid="{87F652A6-2F1C-4C3F-8F2A-0767DA6152B5}">
      <formula1>$I$21:$I$30</formula1>
    </dataValidation>
    <dataValidation type="list" allowBlank="1" showInputMessage="1" showErrorMessage="1" sqref="F2:F100" xr:uid="{D83904B4-4DA0-4076-9A04-B9579851F21D}">
      <formula1>$J$21:$J$26</formula1>
    </dataValidation>
  </dataValidations>
  <printOptions horizontalCentered="1" verticalCentered="1"/>
  <pageMargins left="0.75" right="0.75" top="1" bottom="1" header="0.5" footer="0.5"/>
  <pageSetup scale="96" orientation="portrait" r:id="rId1"/>
  <headerFooter alignWithMargins="0"/>
  <ignoredErrors>
    <ignoredError sqref="C10:C14 C16:C34 C36:C60 C62:C93 C95:C10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EE74-3B8B-4B48-BB3A-80886FB565C4}">
  <sheetPr>
    <pageSetUpPr fitToPage="1"/>
  </sheetPr>
  <dimension ref="A1:O100"/>
  <sheetViews>
    <sheetView zoomScaleNormal="100" workbookViewId="0">
      <pane ySplit="1" topLeftCell="A2" activePane="bottomLeft" state="frozen"/>
      <selection activeCell="M12" sqref="M12"/>
      <selection pane="bottomLeft" activeCell="H13" sqref="H13"/>
    </sheetView>
  </sheetViews>
  <sheetFormatPr defaultColWidth="9.109375" defaultRowHeight="12.9" customHeight="1" x14ac:dyDescent="0.25"/>
  <cols>
    <col min="1" max="1" width="4.44140625" style="2" customWidth="1"/>
    <col min="2" max="2" width="6.6640625" style="2" customWidth="1"/>
    <col min="3" max="3" width="24.6640625" style="12" customWidth="1"/>
    <col min="4" max="4" width="18.6640625" style="2" customWidth="1"/>
    <col min="5" max="5" width="13.5546875" style="2" customWidth="1"/>
    <col min="6" max="6" width="23.6640625" style="2" hidden="1" customWidth="1"/>
    <col min="7" max="7" width="17.88671875" style="2" bestFit="1" customWidth="1"/>
    <col min="8" max="8" width="8.44140625" style="2" customWidth="1"/>
    <col min="9" max="9" width="24.88671875" style="2" customWidth="1"/>
    <col min="10" max="10" width="24.109375" style="2" bestFit="1" customWidth="1"/>
    <col min="11" max="11" width="26.33203125" style="2" customWidth="1"/>
    <col min="12" max="12" width="27" style="2" customWidth="1"/>
    <col min="13" max="16384" width="9.109375" style="2"/>
  </cols>
  <sheetData>
    <row r="1" spans="1:15" ht="12.9" customHeight="1" x14ac:dyDescent="0.25">
      <c r="A1" s="7" t="s">
        <v>0</v>
      </c>
      <c r="B1" s="8" t="s">
        <v>1</v>
      </c>
      <c r="C1" s="9" t="s">
        <v>2</v>
      </c>
      <c r="D1" s="10" t="s">
        <v>3</v>
      </c>
      <c r="E1" s="8" t="s">
        <v>4</v>
      </c>
      <c r="F1" s="10" t="s">
        <v>5</v>
      </c>
      <c r="G1" s="18" t="s">
        <v>6</v>
      </c>
      <c r="H1" s="8" t="s">
        <v>7</v>
      </c>
      <c r="I1" s="8" t="s">
        <v>8</v>
      </c>
      <c r="J1" s="8" t="s">
        <v>9</v>
      </c>
    </row>
    <row r="2" spans="1:15" ht="12.9" customHeight="1" x14ac:dyDescent="0.25">
      <c r="A2" s="1">
        <v>1</v>
      </c>
      <c r="B2" s="20" t="s">
        <v>10</v>
      </c>
      <c r="C2" s="15" t="str">
        <f>_xlfn.CONCAT(D2&amp;I$2,"_",$H$2&amp;"-1")</f>
        <v>48-UWSIF-Glut-4-0_8-1</v>
      </c>
      <c r="D2" s="4" t="s">
        <v>11</v>
      </c>
      <c r="E2" s="5"/>
      <c r="F2" s="46" t="s">
        <v>12</v>
      </c>
      <c r="G2" s="4"/>
      <c r="H2" s="11">
        <v>8</v>
      </c>
      <c r="I2" s="16">
        <f>'Tray 1'!$I$2</f>
        <v>0</v>
      </c>
      <c r="J2" s="4">
        <f>'Tray 1'!J2</f>
        <v>0</v>
      </c>
    </row>
    <row r="3" spans="1:15" ht="12.9" customHeight="1" x14ac:dyDescent="0.25">
      <c r="A3" s="1">
        <v>2</v>
      </c>
      <c r="B3" s="20" t="s">
        <v>13</v>
      </c>
      <c r="C3" s="15" t="str">
        <f>_xlfn.CONCAT(D3&amp;I$2,"_",$H$2&amp;"-2")</f>
        <v>48-UWSIF-Glut-4-0_8-2</v>
      </c>
      <c r="D3" s="4" t="s">
        <v>11</v>
      </c>
      <c r="E3" s="5"/>
      <c r="F3" s="17" t="s">
        <v>14</v>
      </c>
      <c r="G3" s="19"/>
    </row>
    <row r="4" spans="1:15" ht="12.9" customHeight="1" x14ac:dyDescent="0.25">
      <c r="A4" s="1">
        <v>3</v>
      </c>
      <c r="B4" s="20" t="s">
        <v>15</v>
      </c>
      <c r="C4" s="15" t="str">
        <f>_xlfn.CONCAT(D4&amp;I$2,"_",$H$2&amp;"-3")</f>
        <v>48-UWSIF-Glut-4-0_8-3</v>
      </c>
      <c r="D4" s="4" t="s">
        <v>11</v>
      </c>
      <c r="E4" s="5"/>
      <c r="F4" s="17" t="s">
        <v>14</v>
      </c>
      <c r="G4" s="19"/>
      <c r="I4" s="13" t="s">
        <v>16</v>
      </c>
      <c r="J4" s="14"/>
    </row>
    <row r="5" spans="1:15" ht="12.9" customHeight="1" x14ac:dyDescent="0.25">
      <c r="A5" s="1">
        <v>4</v>
      </c>
      <c r="B5" s="20" t="s">
        <v>17</v>
      </c>
      <c r="C5" s="15" t="str">
        <f>_xlfn.CONCAT(D5&amp;I$2,"_",$H$2&amp;"-4")</f>
        <v>48-UWSIF-Glut-4-0_8-4</v>
      </c>
      <c r="D5" s="4" t="s">
        <v>11</v>
      </c>
      <c r="E5" s="5"/>
      <c r="F5" s="17" t="s">
        <v>14</v>
      </c>
      <c r="G5" s="19"/>
      <c r="I5" s="31" t="s">
        <v>18</v>
      </c>
      <c r="J5" s="32"/>
    </row>
    <row r="6" spans="1:15" ht="12.9" customHeight="1" x14ac:dyDescent="0.25">
      <c r="A6" s="1">
        <v>5</v>
      </c>
      <c r="B6" s="20" t="s">
        <v>19</v>
      </c>
      <c r="C6" s="15" t="str">
        <f>_xlfn.CONCAT(D6&amp;$I$2,"_",$H$2&amp;"-5")</f>
        <v>48-UWSIF-Glut-4-0_8-5</v>
      </c>
      <c r="D6" s="4" t="s">
        <v>11</v>
      </c>
      <c r="E6" s="5"/>
      <c r="F6" s="17" t="s">
        <v>14</v>
      </c>
      <c r="G6" s="19"/>
      <c r="I6" s="44" t="s">
        <v>20</v>
      </c>
      <c r="J6" s="45"/>
    </row>
    <row r="7" spans="1:15" ht="12.9" customHeight="1" x14ac:dyDescent="0.25">
      <c r="A7" s="1">
        <v>6</v>
      </c>
      <c r="B7" s="20" t="s">
        <v>21</v>
      </c>
      <c r="C7" s="15" t="str">
        <f>_xlfn.CONCAT(D7&amp;$I$2,"_",$H$2&amp;"-6")</f>
        <v>48-UWSIF-Glut-4-0_8-6</v>
      </c>
      <c r="D7" s="4" t="s">
        <v>11</v>
      </c>
      <c r="E7" s="5"/>
      <c r="F7" s="17" t="s">
        <v>14</v>
      </c>
      <c r="G7" s="19"/>
      <c r="I7" s="29" t="s">
        <v>22</v>
      </c>
      <c r="J7" s="30"/>
    </row>
    <row r="8" spans="1:15" ht="12.9" customHeight="1" x14ac:dyDescent="0.25">
      <c r="A8" s="1">
        <v>7</v>
      </c>
      <c r="B8" s="20" t="s">
        <v>23</v>
      </c>
      <c r="C8" s="15" t="str">
        <f>_xlfn.CONCAT(D8&amp;$I$2,"-",$H$2&amp;"-7")</f>
        <v>48-UWSIF-Glut-4-0-8-7</v>
      </c>
      <c r="D8" s="4" t="s">
        <v>11</v>
      </c>
      <c r="E8" s="5"/>
      <c r="F8" s="17" t="s">
        <v>14</v>
      </c>
      <c r="G8" s="19"/>
      <c r="I8" s="33" t="s">
        <v>24</v>
      </c>
      <c r="J8" s="34"/>
    </row>
    <row r="9" spans="1:15" ht="12.9" customHeight="1" x14ac:dyDescent="0.25">
      <c r="A9" s="1">
        <v>8</v>
      </c>
      <c r="B9" s="20" t="s">
        <v>25</v>
      </c>
      <c r="C9" s="15" t="str">
        <f>_xlfn.CONCAT(D9&amp;I$2,"_",$H$2&amp;"-1")</f>
        <v>39-UWSIF-Glut-2-0_8-1</v>
      </c>
      <c r="D9" s="4" t="s">
        <v>26</v>
      </c>
      <c r="E9" s="5"/>
      <c r="F9" s="17" t="s">
        <v>27</v>
      </c>
      <c r="G9" s="19"/>
      <c r="I9" s="35" t="s">
        <v>28</v>
      </c>
      <c r="J9" s="24"/>
    </row>
    <row r="10" spans="1:15" ht="12.9" customHeight="1" x14ac:dyDescent="0.25">
      <c r="A10" s="1">
        <v>9</v>
      </c>
      <c r="B10" s="20" t="s">
        <v>29</v>
      </c>
      <c r="C10" s="15" t="str">
        <f>_xlfn.CONCAT(D10&amp;I$2,"_",$H$2&amp;"-2")</f>
        <v>39-UWSIF-Glut-2-0_8-2</v>
      </c>
      <c r="D10" s="4" t="s">
        <v>26</v>
      </c>
      <c r="E10" s="5"/>
      <c r="F10" s="17" t="s">
        <v>27</v>
      </c>
      <c r="G10" s="19"/>
      <c r="I10" s="25"/>
      <c r="J10" s="26"/>
    </row>
    <row r="11" spans="1:15" ht="12.9" customHeight="1" x14ac:dyDescent="0.25">
      <c r="A11" s="1">
        <v>10</v>
      </c>
      <c r="B11" s="20" t="s">
        <v>30</v>
      </c>
      <c r="C11" s="15" t="str">
        <f>_xlfn.CONCAT(D11&amp;I$2,"_",$H$2&amp;"-1")</f>
        <v>47-UWSIF-Alfalfa2-0_8-1</v>
      </c>
      <c r="D11" s="4" t="s">
        <v>31</v>
      </c>
      <c r="E11" s="5"/>
      <c r="F11" s="17" t="s">
        <v>129</v>
      </c>
      <c r="G11" s="19"/>
      <c r="I11" s="25"/>
      <c r="J11" s="26"/>
    </row>
    <row r="12" spans="1:15" ht="12.9" customHeight="1" x14ac:dyDescent="0.25">
      <c r="A12" s="1">
        <v>11</v>
      </c>
      <c r="B12" s="20" t="s">
        <v>33</v>
      </c>
      <c r="C12" s="15" t="str">
        <f>_xlfn.CONCAT(D12&amp;I$2,"_",$H$2&amp;"-2")</f>
        <v>47-UWSIF-Alfalfa2-0_8-2</v>
      </c>
      <c r="D12" s="4" t="s">
        <v>31</v>
      </c>
      <c r="E12" s="5"/>
      <c r="F12" s="17" t="s">
        <v>129</v>
      </c>
      <c r="G12" s="19"/>
      <c r="I12" s="25"/>
      <c r="J12" s="26"/>
    </row>
    <row r="13" spans="1:15" ht="12.75" customHeight="1" x14ac:dyDescent="0.25">
      <c r="A13" s="1">
        <v>12</v>
      </c>
      <c r="B13" s="20" t="s">
        <v>34</v>
      </c>
      <c r="C13" s="6" t="str">
        <f>_xlfn.CONCAT($I$2,"_", $H$2, "-"&amp;((ROW()-12+490)))</f>
        <v>0_8-491</v>
      </c>
      <c r="D13" s="22"/>
      <c r="E13" s="22"/>
      <c r="F13" s="17" t="s">
        <v>35</v>
      </c>
      <c r="G13" s="23"/>
      <c r="I13" s="25"/>
      <c r="J13" s="26"/>
    </row>
    <row r="14" spans="1:15" ht="12.9" customHeight="1" x14ac:dyDescent="0.25">
      <c r="A14" s="1">
        <v>13</v>
      </c>
      <c r="B14" s="20" t="s">
        <v>36</v>
      </c>
      <c r="C14" s="6" t="str">
        <f>_xlfn.CONCAT($I$2,"_", $H$2, "-"&amp;((ROW()-12+490)))</f>
        <v>0_8-492</v>
      </c>
      <c r="D14" s="22"/>
      <c r="E14" s="22"/>
      <c r="F14" s="17" t="s">
        <v>35</v>
      </c>
      <c r="G14" s="23"/>
      <c r="I14" s="25"/>
      <c r="J14" s="26"/>
      <c r="M14" s="3"/>
      <c r="N14" s="3"/>
      <c r="O14" s="3"/>
    </row>
    <row r="15" spans="1:15" ht="12.9" customHeight="1" x14ac:dyDescent="0.2">
      <c r="A15" s="1">
        <v>14</v>
      </c>
      <c r="B15" s="20" t="s">
        <v>37</v>
      </c>
      <c r="C15" s="6" t="str">
        <f>_xlfn.CONCAT($I$2,"_", $H$2, "-"&amp;((ROW()-12+490)))</f>
        <v>0_8-493</v>
      </c>
      <c r="D15" s="55" t="s">
        <v>131</v>
      </c>
      <c r="E15" s="22"/>
      <c r="F15" s="17" t="s">
        <v>35</v>
      </c>
      <c r="G15" s="23"/>
      <c r="I15" s="25"/>
      <c r="J15" s="26"/>
      <c r="M15" s="3"/>
      <c r="N15" s="3"/>
      <c r="O15" s="3"/>
    </row>
    <row r="16" spans="1:15" ht="12.9" customHeight="1" x14ac:dyDescent="0.25">
      <c r="A16" s="1">
        <v>15</v>
      </c>
      <c r="B16" s="20" t="s">
        <v>38</v>
      </c>
      <c r="C16" s="6" t="str">
        <f t="shared" ref="C16:C34" si="0">_xlfn.CONCAT($I$2,"_", $H$2, "-"&amp;((ROW()-12+490)))</f>
        <v>0_8-494</v>
      </c>
      <c r="D16" s="22"/>
      <c r="E16" s="22"/>
      <c r="F16" s="17" t="s">
        <v>35</v>
      </c>
      <c r="G16" s="23"/>
      <c r="I16" s="27"/>
      <c r="J16" s="28"/>
      <c r="L16" s="3"/>
      <c r="M16" s="3"/>
      <c r="N16" s="3"/>
    </row>
    <row r="17" spans="1:14" ht="12.9" customHeight="1" x14ac:dyDescent="0.25">
      <c r="A17" s="1">
        <v>16</v>
      </c>
      <c r="B17" s="20" t="s">
        <v>39</v>
      </c>
      <c r="C17" s="6" t="str">
        <f t="shared" si="0"/>
        <v>0_8-495</v>
      </c>
      <c r="D17" s="22"/>
      <c r="E17" s="22"/>
      <c r="F17" s="17" t="s">
        <v>35</v>
      </c>
      <c r="G17" s="23"/>
      <c r="L17" s="3"/>
      <c r="M17" s="3"/>
      <c r="N17" s="3"/>
    </row>
    <row r="18" spans="1:14" ht="12.9" customHeight="1" x14ac:dyDescent="0.25">
      <c r="A18" s="1">
        <v>17</v>
      </c>
      <c r="B18" s="20" t="s">
        <v>40</v>
      </c>
      <c r="C18" s="6" t="str">
        <f t="shared" si="0"/>
        <v>0_8-496</v>
      </c>
      <c r="D18" s="22"/>
      <c r="E18" s="22"/>
      <c r="F18" s="17" t="s">
        <v>35</v>
      </c>
      <c r="G18" s="23"/>
      <c r="L18" s="3"/>
      <c r="M18" s="3"/>
      <c r="N18" s="3"/>
    </row>
    <row r="19" spans="1:14" ht="12.9" customHeight="1" thickBot="1" x14ac:dyDescent="0.3">
      <c r="A19" s="1">
        <v>18</v>
      </c>
      <c r="B19" s="20" t="s">
        <v>41</v>
      </c>
      <c r="C19" s="6" t="str">
        <f t="shared" si="0"/>
        <v>0_8-497</v>
      </c>
      <c r="D19" s="22"/>
      <c r="E19" s="22"/>
      <c r="F19" s="17" t="s">
        <v>35</v>
      </c>
      <c r="G19" s="23"/>
      <c r="L19" s="3"/>
      <c r="M19" s="3"/>
      <c r="N19" s="3"/>
    </row>
    <row r="20" spans="1:14" ht="12.9" customHeight="1" thickBot="1" x14ac:dyDescent="0.3">
      <c r="A20" s="1">
        <v>19</v>
      </c>
      <c r="B20" s="20" t="s">
        <v>42</v>
      </c>
      <c r="C20" s="6" t="str">
        <f t="shared" si="0"/>
        <v>0_8-498</v>
      </c>
      <c r="D20" s="22"/>
      <c r="E20" s="22"/>
      <c r="F20" s="17" t="s">
        <v>35</v>
      </c>
      <c r="G20" s="23"/>
      <c r="I20" s="37" t="s">
        <v>43</v>
      </c>
      <c r="J20" s="36" t="s">
        <v>5</v>
      </c>
      <c r="L20" s="3"/>
      <c r="M20" s="3"/>
      <c r="N20" s="3"/>
    </row>
    <row r="21" spans="1:14" ht="12.9" customHeight="1" x14ac:dyDescent="0.25">
      <c r="A21" s="1">
        <v>20</v>
      </c>
      <c r="B21" s="20" t="s">
        <v>44</v>
      </c>
      <c r="C21" s="6" t="str">
        <f t="shared" si="0"/>
        <v>0_8-499</v>
      </c>
      <c r="D21" s="22"/>
      <c r="E21" s="22"/>
      <c r="F21" s="17" t="s">
        <v>35</v>
      </c>
      <c r="G21" s="23"/>
      <c r="I21" s="38" t="s">
        <v>45</v>
      </c>
      <c r="J21" s="41" t="s">
        <v>12</v>
      </c>
      <c r="L21" s="3"/>
      <c r="M21" s="3"/>
      <c r="N21" s="3"/>
    </row>
    <row r="22" spans="1:14" ht="12.9" customHeight="1" x14ac:dyDescent="0.25">
      <c r="A22" s="1">
        <v>21</v>
      </c>
      <c r="B22" s="20" t="s">
        <v>46</v>
      </c>
      <c r="C22" s="6" t="str">
        <f t="shared" si="0"/>
        <v>0_8-500</v>
      </c>
      <c r="D22" s="22"/>
      <c r="E22" s="22"/>
      <c r="F22" s="17" t="s">
        <v>35</v>
      </c>
      <c r="G22" s="23"/>
      <c r="I22" s="38" t="s">
        <v>47</v>
      </c>
      <c r="J22" s="42" t="s">
        <v>27</v>
      </c>
      <c r="M22" s="3"/>
      <c r="N22" s="3"/>
    </row>
    <row r="23" spans="1:14" ht="12.75" customHeight="1" x14ac:dyDescent="0.25">
      <c r="A23" s="1">
        <v>22</v>
      </c>
      <c r="B23" s="20" t="s">
        <v>48</v>
      </c>
      <c r="C23" s="6" t="str">
        <f t="shared" si="0"/>
        <v>0_8-501</v>
      </c>
      <c r="D23" s="22"/>
      <c r="E23" s="22"/>
      <c r="F23" s="17" t="s">
        <v>35</v>
      </c>
      <c r="G23" s="23"/>
      <c r="I23" s="38" t="s">
        <v>31</v>
      </c>
      <c r="J23" s="42" t="s">
        <v>49</v>
      </c>
      <c r="M23" s="3"/>
      <c r="N23" s="3"/>
    </row>
    <row r="24" spans="1:14" ht="12.75" customHeight="1" x14ac:dyDescent="0.25">
      <c r="A24" s="1">
        <v>23</v>
      </c>
      <c r="B24" s="20" t="s">
        <v>50</v>
      </c>
      <c r="C24" s="6" t="str">
        <f t="shared" si="0"/>
        <v>0_8-502</v>
      </c>
      <c r="D24" s="22"/>
      <c r="E24" s="22"/>
      <c r="F24" s="17" t="s">
        <v>35</v>
      </c>
      <c r="G24" s="23"/>
      <c r="I24" s="38" t="s">
        <v>51</v>
      </c>
      <c r="J24" s="42" t="s">
        <v>14</v>
      </c>
      <c r="M24" s="3"/>
      <c r="N24" s="3"/>
    </row>
    <row r="25" spans="1:14" ht="12.75" customHeight="1" x14ac:dyDescent="0.25">
      <c r="A25" s="1">
        <v>24</v>
      </c>
      <c r="B25" s="20" t="s">
        <v>52</v>
      </c>
      <c r="C25" s="6" t="str">
        <f t="shared" si="0"/>
        <v>0_8-503</v>
      </c>
      <c r="D25" s="22"/>
      <c r="E25" s="22"/>
      <c r="F25" s="17" t="s">
        <v>35</v>
      </c>
      <c r="G25" s="23"/>
      <c r="I25" s="38" t="s">
        <v>53</v>
      </c>
      <c r="J25" s="42" t="s">
        <v>129</v>
      </c>
    </row>
    <row r="26" spans="1:14" ht="12.75" customHeight="1" thickBot="1" x14ac:dyDescent="0.3">
      <c r="A26" s="1">
        <v>25</v>
      </c>
      <c r="B26" s="20" t="s">
        <v>54</v>
      </c>
      <c r="C26" s="6" t="str">
        <f t="shared" si="0"/>
        <v>0_8-504</v>
      </c>
      <c r="D26" s="22"/>
      <c r="E26" s="22"/>
      <c r="F26" s="17" t="s">
        <v>35</v>
      </c>
      <c r="G26" s="23"/>
      <c r="I26" s="39" t="s">
        <v>55</v>
      </c>
      <c r="J26" s="43" t="s">
        <v>35</v>
      </c>
    </row>
    <row r="27" spans="1:14" ht="12.75" customHeight="1" x14ac:dyDescent="0.25">
      <c r="A27" s="1">
        <v>26</v>
      </c>
      <c r="B27" s="20" t="s">
        <v>56</v>
      </c>
      <c r="C27" s="6" t="str">
        <f t="shared" si="0"/>
        <v>0_8-505</v>
      </c>
      <c r="D27" s="22"/>
      <c r="E27" s="22"/>
      <c r="F27" s="17" t="s">
        <v>35</v>
      </c>
      <c r="G27" s="23"/>
      <c r="I27" s="39" t="s">
        <v>57</v>
      </c>
    </row>
    <row r="28" spans="1:14" ht="12.75" customHeight="1" x14ac:dyDescent="0.25">
      <c r="A28" s="1">
        <v>27</v>
      </c>
      <c r="B28" s="20" t="s">
        <v>58</v>
      </c>
      <c r="C28" s="6" t="str">
        <f t="shared" si="0"/>
        <v>0_8-506</v>
      </c>
      <c r="D28" s="22"/>
      <c r="E28" s="22"/>
      <c r="F28" s="17" t="s">
        <v>35</v>
      </c>
      <c r="G28" s="23"/>
      <c r="I28" s="39" t="s">
        <v>59</v>
      </c>
    </row>
    <row r="29" spans="1:14" ht="12.75" customHeight="1" x14ac:dyDescent="0.25">
      <c r="A29" s="1">
        <v>28</v>
      </c>
      <c r="B29" s="20" t="s">
        <v>60</v>
      </c>
      <c r="C29" s="6" t="str">
        <f t="shared" si="0"/>
        <v>0_8-507</v>
      </c>
      <c r="D29" s="22"/>
      <c r="E29" s="22"/>
      <c r="F29" s="17" t="s">
        <v>35</v>
      </c>
      <c r="G29" s="23"/>
      <c r="I29" s="38" t="s">
        <v>26</v>
      </c>
    </row>
    <row r="30" spans="1:14" ht="12.75" customHeight="1" thickBot="1" x14ac:dyDescent="0.3">
      <c r="A30" s="1">
        <v>29</v>
      </c>
      <c r="B30" s="20" t="s">
        <v>61</v>
      </c>
      <c r="C30" s="6" t="str">
        <f t="shared" si="0"/>
        <v>0_8-508</v>
      </c>
      <c r="D30" s="22"/>
      <c r="E30" s="22"/>
      <c r="F30" s="17" t="s">
        <v>35</v>
      </c>
      <c r="G30" s="23"/>
      <c r="I30" s="40" t="s">
        <v>11</v>
      </c>
    </row>
    <row r="31" spans="1:14" ht="12.75" customHeight="1" x14ac:dyDescent="0.25">
      <c r="A31" s="1">
        <v>30</v>
      </c>
      <c r="B31" s="20" t="s">
        <v>62</v>
      </c>
      <c r="C31" s="6" t="str">
        <f t="shared" si="0"/>
        <v>0_8-509</v>
      </c>
      <c r="D31" s="22"/>
      <c r="E31" s="22"/>
      <c r="F31" s="17" t="s">
        <v>35</v>
      </c>
      <c r="G31" s="23"/>
    </row>
    <row r="32" spans="1:14" ht="12.75" customHeight="1" thickBot="1" x14ac:dyDescent="0.3">
      <c r="A32" s="1">
        <v>31</v>
      </c>
      <c r="B32" s="20" t="s">
        <v>63</v>
      </c>
      <c r="C32" s="6" t="str">
        <f t="shared" si="0"/>
        <v>0_8-510</v>
      </c>
      <c r="D32" s="22"/>
      <c r="E32" s="22"/>
      <c r="F32" s="17" t="s">
        <v>35</v>
      </c>
      <c r="G32" s="23"/>
    </row>
    <row r="33" spans="1:10" ht="12.75" customHeight="1" x14ac:dyDescent="0.25">
      <c r="A33" s="1">
        <v>32</v>
      </c>
      <c r="B33" s="20" t="s">
        <v>64</v>
      </c>
      <c r="C33" s="6" t="str">
        <f t="shared" si="0"/>
        <v>0_8-511</v>
      </c>
      <c r="D33" s="22"/>
      <c r="E33" s="22"/>
      <c r="F33" s="17" t="s">
        <v>35</v>
      </c>
      <c r="G33" s="23"/>
      <c r="I33" s="56" t="s">
        <v>130</v>
      </c>
      <c r="J33" s="57"/>
    </row>
    <row r="34" spans="1:10" ht="12.75" customHeight="1" x14ac:dyDescent="0.25">
      <c r="A34" s="1">
        <v>33</v>
      </c>
      <c r="B34" s="20" t="s">
        <v>65</v>
      </c>
      <c r="C34" s="6" t="str">
        <f t="shared" si="0"/>
        <v>0_8-512</v>
      </c>
      <c r="D34" s="22"/>
      <c r="E34" s="22"/>
      <c r="F34" s="17" t="s">
        <v>35</v>
      </c>
      <c r="G34" s="23"/>
      <c r="I34" s="58"/>
      <c r="J34" s="59"/>
    </row>
    <row r="35" spans="1:10" ht="12.75" customHeight="1" x14ac:dyDescent="0.2">
      <c r="A35" s="1">
        <v>34</v>
      </c>
      <c r="B35" s="20" t="s">
        <v>66</v>
      </c>
      <c r="C35" s="6" t="str">
        <f>_xlfn.CONCAT($I$2,"_", $H$2, "-"&amp;((ROW()-12+490)))</f>
        <v>0_8-513</v>
      </c>
      <c r="D35" s="55" t="s">
        <v>131</v>
      </c>
      <c r="E35" s="22"/>
      <c r="F35" s="17" t="s">
        <v>35</v>
      </c>
      <c r="G35" s="23"/>
      <c r="I35" s="58"/>
      <c r="J35" s="59"/>
    </row>
    <row r="36" spans="1:10" ht="12.75" customHeight="1" x14ac:dyDescent="0.25">
      <c r="A36" s="1">
        <v>35</v>
      </c>
      <c r="B36" s="20" t="s">
        <v>67</v>
      </c>
      <c r="C36" s="15" t="str">
        <f>_xlfn.CONCAT(D36&amp;I$2,"_",$H$2&amp;"-8")</f>
        <v>48-UWSIF-Glut-4-0_8-8</v>
      </c>
      <c r="D36" s="4" t="s">
        <v>11</v>
      </c>
      <c r="E36" s="5"/>
      <c r="F36" s="17" t="s">
        <v>27</v>
      </c>
      <c r="G36" s="19"/>
      <c r="I36" s="58"/>
      <c r="J36" s="59"/>
    </row>
    <row r="37" spans="1:10" ht="12.9" customHeight="1" x14ac:dyDescent="0.25">
      <c r="A37" s="1">
        <v>36</v>
      </c>
      <c r="B37" s="20" t="s">
        <v>68</v>
      </c>
      <c r="C37" s="15" t="str">
        <f>_xlfn.CONCAT(D37&amp;I$2,"_",$H$2&amp;"-9")</f>
        <v>48-UWSIF-Glut-4-0_8-9</v>
      </c>
      <c r="D37" s="4" t="s">
        <v>11</v>
      </c>
      <c r="E37" s="5"/>
      <c r="F37" s="17" t="s">
        <v>27</v>
      </c>
      <c r="G37" s="19"/>
      <c r="I37" s="58"/>
      <c r="J37" s="59"/>
    </row>
    <row r="38" spans="1:10" ht="12.9" customHeight="1" x14ac:dyDescent="0.25">
      <c r="A38" s="1">
        <v>37</v>
      </c>
      <c r="B38" s="20" t="s">
        <v>69</v>
      </c>
      <c r="C38" s="15" t="str">
        <f>_xlfn.CONCAT(D38&amp;I$2,"_",$H$2&amp;"-3")</f>
        <v>39-UWSIF-Glut-2-0_8-3</v>
      </c>
      <c r="D38" s="4" t="s">
        <v>26</v>
      </c>
      <c r="E38" s="5"/>
      <c r="F38" s="17" t="s">
        <v>27</v>
      </c>
      <c r="G38" s="19"/>
      <c r="I38" s="58"/>
      <c r="J38" s="59"/>
    </row>
    <row r="39" spans="1:10" ht="12.9" customHeight="1" x14ac:dyDescent="0.25">
      <c r="A39" s="1">
        <v>38</v>
      </c>
      <c r="B39" s="20" t="s">
        <v>70</v>
      </c>
      <c r="C39" s="15" t="str">
        <f>_xlfn.CONCAT(D39&amp;I$2,"_",$H$2&amp;"-4")</f>
        <v>39-UWSIF-Glut-2-0_8-4</v>
      </c>
      <c r="D39" s="4" t="s">
        <v>26</v>
      </c>
      <c r="E39" s="5"/>
      <c r="F39" s="17" t="s">
        <v>27</v>
      </c>
      <c r="G39" s="19"/>
      <c r="I39" s="58"/>
      <c r="J39" s="59"/>
    </row>
    <row r="40" spans="1:10" ht="12.9" customHeight="1" x14ac:dyDescent="0.25">
      <c r="A40" s="1">
        <v>39</v>
      </c>
      <c r="B40" s="20" t="s">
        <v>71</v>
      </c>
      <c r="C40" s="15" t="str">
        <f>_xlfn.CONCAT(D40&amp;I$2,"_",$H$2&amp;"-3")</f>
        <v>47-UWSIF-Alfalfa2-0_8-3</v>
      </c>
      <c r="D40" s="4" t="s">
        <v>31</v>
      </c>
      <c r="E40" s="5"/>
      <c r="F40" s="17" t="s">
        <v>129</v>
      </c>
      <c r="G40" s="19"/>
      <c r="I40" s="58"/>
      <c r="J40" s="59"/>
    </row>
    <row r="41" spans="1:10" ht="12.9" customHeight="1" x14ac:dyDescent="0.25">
      <c r="A41" s="1">
        <v>40</v>
      </c>
      <c r="B41" s="20" t="s">
        <v>72</v>
      </c>
      <c r="C41" s="15" t="str">
        <f>_xlfn.CONCAT(D41&amp;I$2,"_",$H$2&amp;"-4")</f>
        <v>47-UWSIF-Alfalfa2-0_8-4</v>
      </c>
      <c r="D41" s="4" t="s">
        <v>31</v>
      </c>
      <c r="E41" s="5"/>
      <c r="F41" s="17" t="s">
        <v>129</v>
      </c>
      <c r="G41" s="19"/>
      <c r="I41" s="58"/>
      <c r="J41" s="59"/>
    </row>
    <row r="42" spans="1:10" ht="12.9" customHeight="1" x14ac:dyDescent="0.25">
      <c r="A42" s="1">
        <v>41</v>
      </c>
      <c r="B42" s="20" t="s">
        <v>73</v>
      </c>
      <c r="C42" s="6" t="str">
        <f t="shared" ref="C42:C60" si="1">_xlfn.CONCAT($I$2,"_", $H$2, "-"&amp;((ROW()-18+490)))</f>
        <v>0_8-514</v>
      </c>
      <c r="D42" s="22"/>
      <c r="E42" s="22"/>
      <c r="F42" s="17" t="s">
        <v>35</v>
      </c>
      <c r="G42" s="23"/>
      <c r="I42" s="58"/>
      <c r="J42" s="59"/>
    </row>
    <row r="43" spans="1:10" ht="12.9" customHeight="1" thickBot="1" x14ac:dyDescent="0.3">
      <c r="A43" s="1">
        <v>42</v>
      </c>
      <c r="B43" s="20" t="s">
        <v>74</v>
      </c>
      <c r="C43" s="6" t="str">
        <f t="shared" si="1"/>
        <v>0_8-515</v>
      </c>
      <c r="D43" s="22"/>
      <c r="E43" s="22"/>
      <c r="F43" s="17" t="s">
        <v>35</v>
      </c>
      <c r="G43" s="23"/>
      <c r="I43" s="53"/>
      <c r="J43" s="54"/>
    </row>
    <row r="44" spans="1:10" ht="12.9" customHeight="1" x14ac:dyDescent="0.25">
      <c r="A44" s="1">
        <v>43</v>
      </c>
      <c r="B44" s="20" t="s">
        <v>75</v>
      </c>
      <c r="C44" s="6" t="str">
        <f t="shared" si="1"/>
        <v>0_8-516</v>
      </c>
      <c r="D44" s="22"/>
      <c r="E44" s="22"/>
      <c r="F44" s="17" t="s">
        <v>35</v>
      </c>
      <c r="G44" s="23"/>
    </row>
    <row r="45" spans="1:10" ht="12.9" customHeight="1" x14ac:dyDescent="0.25">
      <c r="A45" s="1">
        <v>44</v>
      </c>
      <c r="B45" s="20" t="s">
        <v>76</v>
      </c>
      <c r="C45" s="6" t="str">
        <f t="shared" si="1"/>
        <v>0_8-517</v>
      </c>
      <c r="D45" s="22"/>
      <c r="E45" s="22"/>
      <c r="F45" s="17" t="s">
        <v>35</v>
      </c>
      <c r="G45" s="23"/>
    </row>
    <row r="46" spans="1:10" ht="12.9" customHeight="1" x14ac:dyDescent="0.25">
      <c r="A46" s="1">
        <v>45</v>
      </c>
      <c r="B46" s="20" t="s">
        <v>77</v>
      </c>
      <c r="C46" s="6" t="str">
        <f t="shared" si="1"/>
        <v>0_8-518</v>
      </c>
      <c r="D46" s="22"/>
      <c r="E46" s="22"/>
      <c r="F46" s="17" t="s">
        <v>35</v>
      </c>
      <c r="G46" s="23"/>
    </row>
    <row r="47" spans="1:10" ht="12.9" customHeight="1" x14ac:dyDescent="0.25">
      <c r="A47" s="1">
        <v>46</v>
      </c>
      <c r="B47" s="20" t="s">
        <v>78</v>
      </c>
      <c r="C47" s="6" t="str">
        <f t="shared" si="1"/>
        <v>0_8-519</v>
      </c>
      <c r="D47" s="22"/>
      <c r="E47" s="22"/>
      <c r="F47" s="17" t="s">
        <v>35</v>
      </c>
      <c r="G47" s="23"/>
    </row>
    <row r="48" spans="1:10" ht="12.9" customHeight="1" x14ac:dyDescent="0.25">
      <c r="A48" s="1">
        <v>47</v>
      </c>
      <c r="B48" s="20" t="s">
        <v>79</v>
      </c>
      <c r="C48" s="6" t="str">
        <f t="shared" si="1"/>
        <v>0_8-520</v>
      </c>
      <c r="D48" s="22"/>
      <c r="E48" s="22"/>
      <c r="F48" s="17" t="s">
        <v>35</v>
      </c>
      <c r="G48" s="23"/>
    </row>
    <row r="49" spans="1:7" ht="12.9" customHeight="1" x14ac:dyDescent="0.25">
      <c r="A49" s="1">
        <v>48</v>
      </c>
      <c r="B49" s="20" t="s">
        <v>80</v>
      </c>
      <c r="C49" s="6" t="str">
        <f t="shared" si="1"/>
        <v>0_8-521</v>
      </c>
      <c r="D49" s="22"/>
      <c r="E49" s="22"/>
      <c r="F49" s="17" t="s">
        <v>35</v>
      </c>
      <c r="G49" s="23"/>
    </row>
    <row r="50" spans="1:7" ht="12.9" customHeight="1" x14ac:dyDescent="0.25">
      <c r="A50" s="1">
        <v>49</v>
      </c>
      <c r="B50" s="20" t="s">
        <v>81</v>
      </c>
      <c r="C50" s="6" t="str">
        <f t="shared" si="1"/>
        <v>0_8-522</v>
      </c>
      <c r="D50" s="22"/>
      <c r="E50" s="22"/>
      <c r="F50" s="17" t="s">
        <v>35</v>
      </c>
      <c r="G50" s="23"/>
    </row>
    <row r="51" spans="1:7" ht="12.9" customHeight="1" x14ac:dyDescent="0.25">
      <c r="A51" s="1">
        <v>50</v>
      </c>
      <c r="B51" s="20" t="s">
        <v>82</v>
      </c>
      <c r="C51" s="6" t="str">
        <f t="shared" si="1"/>
        <v>0_8-523</v>
      </c>
      <c r="D51" s="22"/>
      <c r="E51" s="22"/>
      <c r="F51" s="17" t="s">
        <v>35</v>
      </c>
      <c r="G51" s="23"/>
    </row>
    <row r="52" spans="1:7" ht="12.9" customHeight="1" x14ac:dyDescent="0.25">
      <c r="A52" s="1">
        <v>51</v>
      </c>
      <c r="B52" s="20" t="s">
        <v>83</v>
      </c>
      <c r="C52" s="6" t="str">
        <f t="shared" si="1"/>
        <v>0_8-524</v>
      </c>
      <c r="D52" s="22"/>
      <c r="E52" s="22"/>
      <c r="F52" s="17" t="s">
        <v>35</v>
      </c>
      <c r="G52" s="23"/>
    </row>
    <row r="53" spans="1:7" ht="12.9" customHeight="1" x14ac:dyDescent="0.25">
      <c r="A53" s="1">
        <v>52</v>
      </c>
      <c r="B53" s="20" t="s">
        <v>84</v>
      </c>
      <c r="C53" s="6" t="str">
        <f t="shared" si="1"/>
        <v>0_8-525</v>
      </c>
      <c r="D53" s="22"/>
      <c r="E53" s="22"/>
      <c r="F53" s="17" t="s">
        <v>35</v>
      </c>
      <c r="G53" s="23"/>
    </row>
    <row r="54" spans="1:7" ht="12.9" customHeight="1" x14ac:dyDescent="0.25">
      <c r="A54" s="1">
        <v>53</v>
      </c>
      <c r="B54" s="20" t="s">
        <v>85</v>
      </c>
      <c r="C54" s="6" t="str">
        <f t="shared" si="1"/>
        <v>0_8-526</v>
      </c>
      <c r="D54" s="22"/>
      <c r="E54" s="22"/>
      <c r="F54" s="17" t="s">
        <v>35</v>
      </c>
      <c r="G54" s="23"/>
    </row>
    <row r="55" spans="1:7" ht="12.9" customHeight="1" x14ac:dyDescent="0.25">
      <c r="A55" s="1">
        <v>54</v>
      </c>
      <c r="B55" s="20" t="s">
        <v>86</v>
      </c>
      <c r="C55" s="6" t="str">
        <f t="shared" si="1"/>
        <v>0_8-527</v>
      </c>
      <c r="D55" s="22"/>
      <c r="E55" s="22"/>
      <c r="F55" s="17" t="s">
        <v>35</v>
      </c>
      <c r="G55" s="23"/>
    </row>
    <row r="56" spans="1:7" ht="12.9" customHeight="1" x14ac:dyDescent="0.25">
      <c r="A56" s="1">
        <v>55</v>
      </c>
      <c r="B56" s="20" t="s">
        <v>87</v>
      </c>
      <c r="C56" s="6" t="str">
        <f t="shared" si="1"/>
        <v>0_8-528</v>
      </c>
      <c r="D56" s="22"/>
      <c r="E56" s="22"/>
      <c r="F56" s="17" t="s">
        <v>35</v>
      </c>
      <c r="G56" s="23"/>
    </row>
    <row r="57" spans="1:7" ht="12.9" customHeight="1" x14ac:dyDescent="0.25">
      <c r="A57" s="1">
        <v>56</v>
      </c>
      <c r="B57" s="20" t="s">
        <v>88</v>
      </c>
      <c r="C57" s="6" t="str">
        <f t="shared" si="1"/>
        <v>0_8-529</v>
      </c>
      <c r="D57" s="22"/>
      <c r="E57" s="22"/>
      <c r="F57" s="17" t="s">
        <v>35</v>
      </c>
      <c r="G57" s="23"/>
    </row>
    <row r="58" spans="1:7" ht="12.9" customHeight="1" x14ac:dyDescent="0.25">
      <c r="A58" s="1">
        <v>57</v>
      </c>
      <c r="B58" s="20" t="s">
        <v>89</v>
      </c>
      <c r="C58" s="6" t="str">
        <f t="shared" si="1"/>
        <v>0_8-530</v>
      </c>
      <c r="D58" s="22"/>
      <c r="E58" s="22"/>
      <c r="F58" s="17" t="s">
        <v>35</v>
      </c>
      <c r="G58" s="23"/>
    </row>
    <row r="59" spans="1:7" ht="12.9" customHeight="1" x14ac:dyDescent="0.25">
      <c r="A59" s="1">
        <v>58</v>
      </c>
      <c r="B59" s="20" t="s">
        <v>90</v>
      </c>
      <c r="C59" s="6" t="str">
        <f t="shared" si="1"/>
        <v>0_8-531</v>
      </c>
      <c r="D59" s="22"/>
      <c r="E59" s="22"/>
      <c r="F59" s="17" t="s">
        <v>35</v>
      </c>
      <c r="G59" s="23"/>
    </row>
    <row r="60" spans="1:7" ht="12.9" customHeight="1" x14ac:dyDescent="0.25">
      <c r="A60" s="1">
        <v>59</v>
      </c>
      <c r="B60" s="20" t="s">
        <v>91</v>
      </c>
      <c r="C60" s="6" t="str">
        <f t="shared" si="1"/>
        <v>0_8-532</v>
      </c>
      <c r="D60" s="22"/>
      <c r="E60" s="22"/>
      <c r="F60" s="17" t="s">
        <v>35</v>
      </c>
      <c r="G60" s="23"/>
    </row>
    <row r="61" spans="1:7" ht="12.9" customHeight="1" x14ac:dyDescent="0.2">
      <c r="A61" s="1">
        <v>60</v>
      </c>
      <c r="B61" s="20" t="s">
        <v>92</v>
      </c>
      <c r="C61" s="6" t="str">
        <f>_xlfn.CONCAT($I$2,"_", $H$2, "-"&amp;((ROW()-18+490)))</f>
        <v>0_8-533</v>
      </c>
      <c r="D61" s="55" t="s">
        <v>131</v>
      </c>
      <c r="E61" s="22"/>
      <c r="F61" s="17" t="s">
        <v>35</v>
      </c>
      <c r="G61" s="23"/>
    </row>
    <row r="62" spans="1:7" ht="12.9" customHeight="1" x14ac:dyDescent="0.25">
      <c r="A62" s="1">
        <v>61</v>
      </c>
      <c r="B62" s="20" t="s">
        <v>93</v>
      </c>
      <c r="C62" s="6" t="str">
        <f>_xlfn.CONCAT($I$2,"_", $H$2, "-"&amp;((ROW()-18+490)))</f>
        <v>0_8-534</v>
      </c>
      <c r="D62" s="22"/>
      <c r="E62" s="22"/>
      <c r="F62" s="17" t="s">
        <v>35</v>
      </c>
      <c r="G62" s="23"/>
    </row>
    <row r="63" spans="1:7" ht="12.9" customHeight="1" x14ac:dyDescent="0.25">
      <c r="A63" s="1">
        <v>62</v>
      </c>
      <c r="B63" s="20" t="s">
        <v>94</v>
      </c>
      <c r="C63" s="6" t="str">
        <f>_xlfn.CONCAT($I$2,"_", $H$2, "-"&amp;((ROW()-18+490)))</f>
        <v>0_8-535</v>
      </c>
      <c r="D63" s="22"/>
      <c r="E63" s="22"/>
      <c r="F63" s="17" t="s">
        <v>35</v>
      </c>
      <c r="G63" s="23"/>
    </row>
    <row r="64" spans="1:7" ht="12.9" customHeight="1" x14ac:dyDescent="0.25">
      <c r="A64" s="1">
        <v>63</v>
      </c>
      <c r="B64" s="20" t="s">
        <v>95</v>
      </c>
      <c r="C64" s="6" t="str">
        <f>_xlfn.CONCAT($I$2,"_", $H$2, "-"&amp;((ROW()-18+490)))</f>
        <v>0_8-536</v>
      </c>
      <c r="D64" s="22"/>
      <c r="E64" s="22"/>
      <c r="F64" s="17" t="s">
        <v>35</v>
      </c>
      <c r="G64" s="23"/>
    </row>
    <row r="65" spans="1:9" ht="12.9" customHeight="1" x14ac:dyDescent="0.25">
      <c r="A65" s="1">
        <v>64</v>
      </c>
      <c r="B65" s="20" t="s">
        <v>96</v>
      </c>
      <c r="C65" s="15" t="str">
        <f>_xlfn.CONCAT(D65&amp;I$2,"_",$H$2&amp;"-9")</f>
        <v>48-UWSIF-Glut-4-0_8-9</v>
      </c>
      <c r="D65" s="4" t="s">
        <v>11</v>
      </c>
      <c r="E65" s="5"/>
      <c r="F65" s="17" t="s">
        <v>27</v>
      </c>
      <c r="G65" s="19"/>
    </row>
    <row r="66" spans="1:9" ht="12.9" customHeight="1" x14ac:dyDescent="0.25">
      <c r="A66" s="1">
        <v>65</v>
      </c>
      <c r="B66" s="20" t="s">
        <v>97</v>
      </c>
      <c r="C66" s="15" t="str">
        <f>_xlfn.CONCAT(D66&amp;I$2,"_",$H$2&amp;"-10")</f>
        <v>48-UWSIF-Glut-4-0_8-10</v>
      </c>
      <c r="D66" s="4" t="s">
        <v>11</v>
      </c>
      <c r="E66" s="5"/>
      <c r="F66" s="17" t="s">
        <v>27</v>
      </c>
      <c r="G66" s="19"/>
    </row>
    <row r="67" spans="1:9" ht="12.9" customHeight="1" x14ac:dyDescent="0.25">
      <c r="A67" s="1">
        <v>66</v>
      </c>
      <c r="B67" s="20" t="s">
        <v>98</v>
      </c>
      <c r="C67" s="15" t="str">
        <f>_xlfn.CONCAT(D67&amp;I$2,"_",$H$2&amp;"-5")</f>
        <v>39-UWSIF-Glut-2-0_8-5</v>
      </c>
      <c r="D67" s="4" t="s">
        <v>26</v>
      </c>
      <c r="E67" s="5"/>
      <c r="F67" s="17" t="s">
        <v>27</v>
      </c>
      <c r="G67" s="19"/>
    </row>
    <row r="68" spans="1:9" ht="12.9" customHeight="1" x14ac:dyDescent="0.25">
      <c r="A68" s="1">
        <v>67</v>
      </c>
      <c r="B68" s="20" t="s">
        <v>99</v>
      </c>
      <c r="C68" s="15" t="str">
        <f>_xlfn.CONCAT(D68&amp;I$2,"_",$H$2&amp;"-6")</f>
        <v>39-UWSIF-Glut-2-0_8-6</v>
      </c>
      <c r="D68" s="4" t="s">
        <v>26</v>
      </c>
      <c r="E68" s="5"/>
      <c r="F68" s="17" t="s">
        <v>27</v>
      </c>
      <c r="G68" s="19"/>
    </row>
    <row r="69" spans="1:9" ht="12.9" customHeight="1" x14ac:dyDescent="0.25">
      <c r="A69" s="1">
        <v>68</v>
      </c>
      <c r="B69" s="20" t="s">
        <v>100</v>
      </c>
      <c r="C69" s="15" t="str">
        <f>_xlfn.CONCAT(D69&amp;I$2,"_",$H$2&amp;"-5")</f>
        <v>47-UWSIF-Alfalfa2-0_8-5</v>
      </c>
      <c r="D69" s="4" t="s">
        <v>31</v>
      </c>
      <c r="E69" s="5"/>
      <c r="F69" s="17" t="s">
        <v>129</v>
      </c>
      <c r="G69" s="19"/>
    </row>
    <row r="70" spans="1:9" ht="12.9" customHeight="1" x14ac:dyDescent="0.25">
      <c r="A70" s="1">
        <v>69</v>
      </c>
      <c r="B70" s="20" t="s">
        <v>101</v>
      </c>
      <c r="C70" s="15" t="str">
        <f>_xlfn.CONCAT(D70&amp;I$2,"_",$H$2&amp;"-6")</f>
        <v>47-UWSIF-Alfalfa2-0_8-6</v>
      </c>
      <c r="D70" s="4" t="s">
        <v>31</v>
      </c>
      <c r="E70" s="5"/>
      <c r="F70" s="17" t="s">
        <v>129</v>
      </c>
      <c r="G70" s="19"/>
    </row>
    <row r="71" spans="1:9" ht="12.9" customHeight="1" x14ac:dyDescent="0.25">
      <c r="A71" s="1">
        <v>70</v>
      </c>
      <c r="B71" s="20" t="s">
        <v>102</v>
      </c>
      <c r="C71" s="6" t="str">
        <f t="shared" ref="C71:C93" si="2">_xlfn.CONCAT($I$2,"_", $H$2, "-"&amp;((ROW()-24+490)))</f>
        <v>0_8-537</v>
      </c>
      <c r="D71" s="22"/>
      <c r="E71" s="22"/>
      <c r="F71" s="17" t="s">
        <v>35</v>
      </c>
      <c r="G71" s="23"/>
    </row>
    <row r="72" spans="1:9" ht="12.9" customHeight="1" x14ac:dyDescent="0.25">
      <c r="A72" s="1">
        <v>71</v>
      </c>
      <c r="B72" s="20" t="s">
        <v>103</v>
      </c>
      <c r="C72" s="6" t="str">
        <f t="shared" si="2"/>
        <v>0_8-538</v>
      </c>
      <c r="D72" s="22"/>
      <c r="E72" s="22"/>
      <c r="F72" s="17" t="s">
        <v>35</v>
      </c>
      <c r="G72" s="23"/>
    </row>
    <row r="73" spans="1:9" ht="12.9" customHeight="1" x14ac:dyDescent="0.25">
      <c r="A73" s="1">
        <v>72</v>
      </c>
      <c r="B73" s="20" t="s">
        <v>104</v>
      </c>
      <c r="C73" s="6" t="str">
        <f t="shared" si="2"/>
        <v>0_8-539</v>
      </c>
      <c r="D73" s="22"/>
      <c r="E73" s="22"/>
      <c r="F73" s="17" t="s">
        <v>35</v>
      </c>
      <c r="G73" s="23"/>
    </row>
    <row r="74" spans="1:9" ht="12.9" customHeight="1" x14ac:dyDescent="0.25">
      <c r="A74" s="1">
        <v>73</v>
      </c>
      <c r="B74" s="20" t="s">
        <v>105</v>
      </c>
      <c r="C74" s="6" t="str">
        <f t="shared" si="2"/>
        <v>0_8-540</v>
      </c>
      <c r="D74" s="22"/>
      <c r="E74" s="22"/>
      <c r="F74" s="17" t="s">
        <v>35</v>
      </c>
      <c r="G74" s="23"/>
    </row>
    <row r="75" spans="1:9" ht="12.9" customHeight="1" x14ac:dyDescent="0.25">
      <c r="A75" s="1">
        <v>74</v>
      </c>
      <c r="B75" s="20" t="s">
        <v>106</v>
      </c>
      <c r="C75" s="6" t="str">
        <f t="shared" si="2"/>
        <v>0_8-541</v>
      </c>
      <c r="D75" s="22"/>
      <c r="E75" s="22"/>
      <c r="F75" s="17" t="s">
        <v>35</v>
      </c>
      <c r="G75" s="23"/>
    </row>
    <row r="76" spans="1:9" ht="12.9" customHeight="1" x14ac:dyDescent="0.25">
      <c r="A76" s="1">
        <v>75</v>
      </c>
      <c r="B76" s="20" t="s">
        <v>107</v>
      </c>
      <c r="C76" s="6" t="str">
        <f t="shared" si="2"/>
        <v>0_8-542</v>
      </c>
      <c r="D76" s="22"/>
      <c r="E76" s="22"/>
      <c r="F76" s="17" t="s">
        <v>35</v>
      </c>
      <c r="G76" s="23"/>
    </row>
    <row r="77" spans="1:9" ht="12.9" customHeight="1" x14ac:dyDescent="0.25">
      <c r="A77" s="1">
        <v>76</v>
      </c>
      <c r="B77" s="20" t="s">
        <v>108</v>
      </c>
      <c r="C77" s="6" t="str">
        <f t="shared" si="2"/>
        <v>0_8-543</v>
      </c>
      <c r="D77" s="22"/>
      <c r="E77" s="22"/>
      <c r="F77" s="17" t="s">
        <v>35</v>
      </c>
      <c r="G77" s="23"/>
    </row>
    <row r="78" spans="1:9" ht="12.9" customHeight="1" x14ac:dyDescent="0.25">
      <c r="A78" s="1">
        <v>77</v>
      </c>
      <c r="B78" s="20" t="s">
        <v>109</v>
      </c>
      <c r="C78" s="6" t="str">
        <f t="shared" si="2"/>
        <v>0_8-544</v>
      </c>
      <c r="D78" s="22"/>
      <c r="E78" s="22"/>
      <c r="F78" s="17" t="s">
        <v>35</v>
      </c>
      <c r="G78" s="23"/>
    </row>
    <row r="79" spans="1:9" ht="12.9" customHeight="1" x14ac:dyDescent="0.25">
      <c r="A79" s="1">
        <v>78</v>
      </c>
      <c r="B79" s="20" t="s">
        <v>110</v>
      </c>
      <c r="C79" s="6" t="str">
        <f t="shared" si="2"/>
        <v>0_8-545</v>
      </c>
      <c r="D79" s="22"/>
      <c r="E79" s="22"/>
      <c r="F79" s="17" t="s">
        <v>35</v>
      </c>
      <c r="G79" s="23"/>
    </row>
    <row r="80" spans="1:9" ht="12.9" customHeight="1" x14ac:dyDescent="0.25">
      <c r="A80" s="1">
        <v>79</v>
      </c>
      <c r="B80" s="20" t="s">
        <v>111</v>
      </c>
      <c r="C80" s="6" t="str">
        <f t="shared" si="2"/>
        <v>0_8-546</v>
      </c>
      <c r="D80" s="22"/>
      <c r="E80" s="22"/>
      <c r="F80" s="17" t="s">
        <v>35</v>
      </c>
      <c r="G80" s="23"/>
      <c r="I80" s="12"/>
    </row>
    <row r="81" spans="1:7" ht="12.9" customHeight="1" x14ac:dyDescent="0.25">
      <c r="A81" s="1">
        <v>80</v>
      </c>
      <c r="B81" s="20" t="s">
        <v>112</v>
      </c>
      <c r="C81" s="6" t="str">
        <f t="shared" si="2"/>
        <v>0_8-547</v>
      </c>
      <c r="D81" s="22"/>
      <c r="E81" s="22"/>
      <c r="F81" s="17" t="s">
        <v>35</v>
      </c>
      <c r="G81" s="23"/>
    </row>
    <row r="82" spans="1:7" ht="12.9" customHeight="1" x14ac:dyDescent="0.25">
      <c r="A82" s="1">
        <v>81</v>
      </c>
      <c r="B82" s="20" t="s">
        <v>113</v>
      </c>
      <c r="C82" s="6" t="str">
        <f t="shared" si="2"/>
        <v>0_8-548</v>
      </c>
      <c r="D82" s="22"/>
      <c r="E82" s="22"/>
      <c r="F82" s="17" t="s">
        <v>35</v>
      </c>
      <c r="G82" s="23"/>
    </row>
    <row r="83" spans="1:7" ht="12.9" customHeight="1" x14ac:dyDescent="0.25">
      <c r="A83" s="1">
        <v>82</v>
      </c>
      <c r="B83" s="20" t="s">
        <v>114</v>
      </c>
      <c r="C83" s="6" t="str">
        <f t="shared" si="2"/>
        <v>0_8-549</v>
      </c>
      <c r="D83" s="22"/>
      <c r="E83" s="22"/>
      <c r="F83" s="17" t="s">
        <v>35</v>
      </c>
      <c r="G83" s="23"/>
    </row>
    <row r="84" spans="1:7" ht="12.9" customHeight="1" x14ac:dyDescent="0.25">
      <c r="A84" s="1">
        <v>83</v>
      </c>
      <c r="B84" s="20" t="s">
        <v>115</v>
      </c>
      <c r="C84" s="6" t="str">
        <f t="shared" si="2"/>
        <v>0_8-550</v>
      </c>
      <c r="D84" s="22"/>
      <c r="E84" s="22"/>
      <c r="F84" s="17" t="s">
        <v>35</v>
      </c>
      <c r="G84" s="23"/>
    </row>
    <row r="85" spans="1:7" ht="12.9" customHeight="1" x14ac:dyDescent="0.25">
      <c r="A85" s="1">
        <v>84</v>
      </c>
      <c r="B85" s="20" t="s">
        <v>116</v>
      </c>
      <c r="C85" s="6" t="str">
        <f t="shared" si="2"/>
        <v>0_8-551</v>
      </c>
      <c r="D85" s="22"/>
      <c r="E85" s="22"/>
      <c r="F85" s="17" t="s">
        <v>35</v>
      </c>
      <c r="G85" s="23"/>
    </row>
    <row r="86" spans="1:7" ht="12.9" customHeight="1" x14ac:dyDescent="0.25">
      <c r="A86" s="1">
        <v>85</v>
      </c>
      <c r="B86" s="20" t="s">
        <v>117</v>
      </c>
      <c r="C86" s="6" t="str">
        <f t="shared" si="2"/>
        <v>0_8-552</v>
      </c>
      <c r="D86" s="22"/>
      <c r="E86" s="22"/>
      <c r="F86" s="17" t="s">
        <v>35</v>
      </c>
      <c r="G86" s="23"/>
    </row>
    <row r="87" spans="1:7" ht="12.9" customHeight="1" x14ac:dyDescent="0.25">
      <c r="A87" s="1">
        <v>86</v>
      </c>
      <c r="B87" s="20" t="s">
        <v>118</v>
      </c>
      <c r="C87" s="6" t="str">
        <f t="shared" si="2"/>
        <v>0_8-553</v>
      </c>
      <c r="D87" s="22"/>
      <c r="E87" s="22"/>
      <c r="F87" s="17" t="s">
        <v>35</v>
      </c>
      <c r="G87" s="23"/>
    </row>
    <row r="88" spans="1:7" ht="12.9" customHeight="1" x14ac:dyDescent="0.25">
      <c r="A88" s="1">
        <v>87</v>
      </c>
      <c r="B88" s="20" t="s">
        <v>119</v>
      </c>
      <c r="C88" s="6" t="str">
        <f t="shared" si="2"/>
        <v>0_8-554</v>
      </c>
      <c r="D88" s="22"/>
      <c r="E88" s="22"/>
      <c r="F88" s="17" t="s">
        <v>35</v>
      </c>
      <c r="G88" s="23"/>
    </row>
    <row r="89" spans="1:7" ht="12.9" customHeight="1" x14ac:dyDescent="0.25">
      <c r="A89" s="1">
        <v>88</v>
      </c>
      <c r="B89" s="20" t="s">
        <v>120</v>
      </c>
      <c r="C89" s="6" t="str">
        <f t="shared" si="2"/>
        <v>0_8-555</v>
      </c>
      <c r="D89" s="22"/>
      <c r="E89" s="22"/>
      <c r="F89" s="17" t="s">
        <v>35</v>
      </c>
      <c r="G89" s="23"/>
    </row>
    <row r="90" spans="1:7" ht="12.9" customHeight="1" x14ac:dyDescent="0.25">
      <c r="A90" s="1">
        <v>89</v>
      </c>
      <c r="B90" s="20" t="s">
        <v>121</v>
      </c>
      <c r="C90" s="6" t="str">
        <f t="shared" si="2"/>
        <v>0_8-556</v>
      </c>
      <c r="D90" s="22"/>
      <c r="E90" s="22"/>
      <c r="F90" s="17" t="s">
        <v>35</v>
      </c>
      <c r="G90" s="23"/>
    </row>
    <row r="91" spans="1:7" ht="12.9" customHeight="1" x14ac:dyDescent="0.25">
      <c r="A91" s="1">
        <v>90</v>
      </c>
      <c r="B91" s="20" t="s">
        <v>122</v>
      </c>
      <c r="C91" s="6" t="str">
        <f t="shared" si="2"/>
        <v>0_8-557</v>
      </c>
      <c r="D91" s="22"/>
      <c r="E91" s="22"/>
      <c r="F91" s="17" t="s">
        <v>35</v>
      </c>
      <c r="G91" s="23"/>
    </row>
    <row r="92" spans="1:7" ht="12.9" customHeight="1" x14ac:dyDescent="0.25">
      <c r="A92" s="1">
        <v>91</v>
      </c>
      <c r="B92" s="20" t="s">
        <v>123</v>
      </c>
      <c r="C92" s="6" t="str">
        <f t="shared" si="2"/>
        <v>0_8-558</v>
      </c>
      <c r="D92" s="22"/>
      <c r="E92" s="22"/>
      <c r="F92" s="17" t="s">
        <v>35</v>
      </c>
      <c r="G92" s="23"/>
    </row>
    <row r="93" spans="1:7" ht="12.9" customHeight="1" x14ac:dyDescent="0.25">
      <c r="A93" s="1">
        <v>92</v>
      </c>
      <c r="B93" s="20" t="s">
        <v>124</v>
      </c>
      <c r="C93" s="6" t="str">
        <f t="shared" si="2"/>
        <v>0_8-559</v>
      </c>
      <c r="D93" s="22"/>
      <c r="E93" s="22"/>
      <c r="F93" s="17" t="s">
        <v>35</v>
      </c>
      <c r="G93" s="23"/>
    </row>
    <row r="94" spans="1:7" ht="12.9" customHeight="1" x14ac:dyDescent="0.2">
      <c r="A94" s="1">
        <v>93</v>
      </c>
      <c r="B94" s="20" t="s">
        <v>125</v>
      </c>
      <c r="C94" s="6" t="str">
        <f>_xlfn.CONCAT($I$2,"_", $H$2, "-"&amp;((ROW()-24+490)))</f>
        <v>0_8-560</v>
      </c>
      <c r="D94" s="55" t="s">
        <v>131</v>
      </c>
      <c r="E94" s="22"/>
      <c r="F94" s="17" t="s">
        <v>35</v>
      </c>
      <c r="G94" s="23"/>
    </row>
    <row r="95" spans="1:7" ht="12.9" customHeight="1" x14ac:dyDescent="0.25">
      <c r="A95" s="1">
        <v>94</v>
      </c>
      <c r="B95" s="20" t="s">
        <v>126</v>
      </c>
      <c r="C95" s="15" t="str">
        <f>_xlfn.CONCAT(D95&amp;I$2,"_",$H$2&amp;"-11")</f>
        <v>48-UWSIF-Glut-4-0_8-11</v>
      </c>
      <c r="D95" s="4" t="s">
        <v>11</v>
      </c>
      <c r="E95" s="5"/>
      <c r="F95" s="17" t="s">
        <v>27</v>
      </c>
      <c r="G95" s="19"/>
    </row>
    <row r="96" spans="1:7" ht="12.9" customHeight="1" x14ac:dyDescent="0.25">
      <c r="A96" s="1">
        <v>95</v>
      </c>
      <c r="B96" s="20" t="s">
        <v>127</v>
      </c>
      <c r="C96" s="15" t="str">
        <f>_xlfn.CONCAT(D96&amp;I$2,"_",$H$2&amp;"-12")</f>
        <v>48-UWSIF-Glut-4-0_8-12</v>
      </c>
      <c r="D96" s="4" t="s">
        <v>11</v>
      </c>
      <c r="E96" s="5"/>
      <c r="F96" s="17" t="s">
        <v>27</v>
      </c>
      <c r="G96" s="19"/>
    </row>
    <row r="97" spans="1:7" ht="12.9" customHeight="1" x14ac:dyDescent="0.25">
      <c r="A97" s="1">
        <v>96</v>
      </c>
      <c r="B97" s="20" t="s">
        <v>128</v>
      </c>
      <c r="C97" s="15" t="str">
        <f>_xlfn.CONCAT(D97&amp;I$2,"_",$H$2&amp;"-7")</f>
        <v>39-UWSIF-Glut-2-0_8-7</v>
      </c>
      <c r="D97" s="4" t="s">
        <v>26</v>
      </c>
      <c r="E97" s="5"/>
      <c r="F97" s="17" t="s">
        <v>27</v>
      </c>
      <c r="G97" s="19"/>
    </row>
    <row r="98" spans="1:7" ht="12.9" customHeight="1" x14ac:dyDescent="0.25">
      <c r="A98" s="1">
        <v>97</v>
      </c>
      <c r="B98" s="20" t="s">
        <v>10</v>
      </c>
      <c r="C98" s="15" t="str">
        <f>_xlfn.CONCAT(D98&amp;I$2,"_",$H$2&amp;"-8")</f>
        <v>39-UWSIF-Glut-2-0_8-8</v>
      </c>
      <c r="D98" s="4" t="s">
        <v>26</v>
      </c>
      <c r="E98" s="5"/>
      <c r="F98" s="17" t="s">
        <v>27</v>
      </c>
      <c r="G98" s="19"/>
    </row>
    <row r="99" spans="1:7" ht="12.9" customHeight="1" x14ac:dyDescent="0.25">
      <c r="A99" s="1">
        <v>98</v>
      </c>
      <c r="B99" s="20" t="s">
        <v>13</v>
      </c>
      <c r="C99" s="15" t="str">
        <f>_xlfn.CONCAT(D99&amp;I$2,"_",$H$2&amp;"-7")</f>
        <v>47-UWSIF-Alfalfa2-0_8-7</v>
      </c>
      <c r="D99" s="4" t="s">
        <v>31</v>
      </c>
      <c r="E99" s="5"/>
      <c r="F99" s="17" t="s">
        <v>129</v>
      </c>
      <c r="G99" s="19"/>
    </row>
    <row r="100" spans="1:7" ht="12.9" customHeight="1" x14ac:dyDescent="0.25">
      <c r="A100" s="1">
        <v>99</v>
      </c>
      <c r="B100" s="20" t="s">
        <v>15</v>
      </c>
      <c r="C100" s="15" t="str">
        <f>_xlfn.CONCAT(D100&amp;I$2,"_",$H$2&amp;"-8")</f>
        <v>47-UWSIF-Alfalfa2-0_8-8</v>
      </c>
      <c r="D100" s="4" t="s">
        <v>31</v>
      </c>
      <c r="E100" s="5"/>
      <c r="F100" s="17" t="s">
        <v>129</v>
      </c>
      <c r="G100" s="19"/>
    </row>
  </sheetData>
  <mergeCells count="1">
    <mergeCell ref="I33:J42"/>
  </mergeCells>
  <dataValidations count="2">
    <dataValidation type="list" allowBlank="1" showInputMessage="1" showErrorMessage="1" sqref="F2:F100" xr:uid="{0E6C2E4B-8863-4869-B0AA-1D89B354E902}">
      <formula1>$J$21:$J$26</formula1>
    </dataValidation>
    <dataValidation type="list" allowBlank="1" showInputMessage="1" showErrorMessage="1" sqref="D2:D12 D36:D41 D65:D70 D95:D100" xr:uid="{5E3BC777-90DE-4BAB-BF5A-44822A4B7235}">
      <formula1>$I$21:$I$30</formula1>
    </dataValidation>
  </dataValidations>
  <printOptions horizontalCentered="1" verticalCentered="1"/>
  <pageMargins left="0.75" right="0.75" top="1" bottom="1" header="0.5" footer="0.5"/>
  <pageSetup scale="96" orientation="portrait" r:id="rId1"/>
  <headerFooter alignWithMargins="0"/>
  <ignoredErrors>
    <ignoredError sqref="C10:C14 C16:C34 C36:C60 C62:C93 C95:C10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1" ma:contentTypeDescription="Create a new document." ma:contentTypeScope="" ma:versionID="9c8b9057af39ae3d6823559e7a15ea1b">
  <xsd:schema xmlns:xsd="http://www.w3.org/2001/XMLSchema" xmlns:xs="http://www.w3.org/2001/XMLSchema" xmlns:p="http://schemas.microsoft.com/office/2006/metadata/properties" xmlns:ns3="d2ccbbc5-702b-444b-9f83-8538eea9e26d" targetNamespace="http://schemas.microsoft.com/office/2006/metadata/properties" ma:root="true" ma:fieldsID="70bddb91bf52c3c0720aae8bde0d65a3" ns3:_="">
    <xsd:import namespace="d2ccbbc5-702b-444b-9f83-8538eea9e26d"/>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7843D3-7C76-4B5B-A082-0527CD323E0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0DDE94F-F5B1-46F6-A195-16DFAF2C3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E0D50F-80D1-4160-A522-B0EC440899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Info</vt:lpstr>
      <vt:lpstr>Tray 1</vt:lpstr>
      <vt:lpstr>Tray 2</vt:lpstr>
      <vt:lpstr>Tray 3</vt:lpstr>
      <vt:lpstr>Tray 4</vt:lpstr>
      <vt:lpstr>Tray 5</vt:lpstr>
      <vt:lpstr>Tray 6</vt:lpstr>
      <vt:lpstr>Tray 7</vt:lpstr>
      <vt:lpstr>Tray 8</vt:lpstr>
      <vt:lpstr>Tray 9</vt:lpstr>
      <vt:lpstr>'Tray 2'!_45_UWSIF__Soil2</vt:lpstr>
      <vt:lpstr>'Tray 3'!_45_UWSIF__Soil2</vt:lpstr>
      <vt:lpstr>'Tray 4'!_45_UWSIF__Soil2</vt:lpstr>
      <vt:lpstr>'Tray 5'!_45_UWSIF__Soil2</vt:lpstr>
      <vt:lpstr>'Tray 6'!_45_UWSIF__Soil2</vt:lpstr>
      <vt:lpstr>'Tray 7'!_45_UWSIF__Soil2</vt:lpstr>
      <vt:lpstr>'Tray 8'!_45_UWSIF__Soil2</vt:lpstr>
      <vt:lpstr>'Tray 9'!_45_UWSIF__Soil2</vt:lpstr>
      <vt:lpstr>_45_UWSIF__Soil2</vt:lpstr>
    </vt:vector>
  </TitlesOfParts>
  <Manager/>
  <Company>University of Wyoming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Chandelle Joan Macdonald</dc:creator>
  <cp:keywords/>
  <dc:description/>
  <cp:lastModifiedBy>Chandelle Joan Macdonald</cp:lastModifiedBy>
  <cp:revision/>
  <dcterms:created xsi:type="dcterms:W3CDTF">2012-03-27T18:03:20Z</dcterms:created>
  <dcterms:modified xsi:type="dcterms:W3CDTF">2026-01-12T23:45:55Z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0x0101000F1C89CA6FD94745B5721A025ADC314F</vt:lpwstr>
  </property>
</Properties>
</file>