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wy-my.sharepoint.com/personal/cmacdon1_uwyo_edu/Documents/UWYOSIFSharedWorkspace/UWYOSIFTeamFolder/SampleSheetTemplates/2025/"/>
    </mc:Choice>
  </mc:AlternateContent>
  <xr:revisionPtr revIDLastSave="6" documentId="14_{EA884610-3026-4E2D-BCF2-B5ED13F47AA4}" xr6:coauthVersionLast="47" xr6:coauthVersionMax="47" xr10:uidLastSave="{9B267A06-4C1D-4235-A94D-12BE6C669739}"/>
  <bookViews>
    <workbookView xWindow="28680" yWindow="-120" windowWidth="29040" windowHeight="15840" activeTab="1" xr2:uid="{00000000-000D-0000-FFFF-FFFF00000000}"/>
  </bookViews>
  <sheets>
    <sheet name="Info" sheetId="50" r:id="rId1"/>
    <sheet name="Tray 1" sheetId="21" r:id="rId2"/>
    <sheet name="Tray 2" sheetId="51" r:id="rId3"/>
    <sheet name="Tray 3" sheetId="52" r:id="rId4"/>
    <sheet name="Tray 4" sheetId="53" r:id="rId5"/>
    <sheet name="Tray 5" sheetId="54" r:id="rId6"/>
    <sheet name="Tray 6" sheetId="55" r:id="rId7"/>
    <sheet name="Tray 7" sheetId="56" r:id="rId8"/>
    <sheet name="Tray 8" sheetId="57" r:id="rId9"/>
    <sheet name="Tray 9" sheetId="58" r:id="rId10"/>
  </sheets>
  <definedNames>
    <definedName name="_45_UWSIF__Soil2" localSheetId="2">'Tray 2'!$I$33:$I$40</definedName>
    <definedName name="_45_UWSIF__Soil2" localSheetId="3">'Tray 3'!$I$33:$I$40</definedName>
    <definedName name="_45_UWSIF__Soil2" localSheetId="4">'Tray 4'!$I$33:$I$40</definedName>
    <definedName name="_45_UWSIF__Soil2" localSheetId="5">'Tray 5'!$I$33:$I$40</definedName>
    <definedName name="_45_UWSIF__Soil2" localSheetId="6">'Tray 6'!$I$33:$I$40</definedName>
    <definedName name="_45_UWSIF__Soil2" localSheetId="7">'Tray 7'!$I$33:$I$40</definedName>
    <definedName name="_45_UWSIF__Soil2" localSheetId="8">'Tray 8'!$I$33:$I$40</definedName>
    <definedName name="_45_UWSIF__Soil2" localSheetId="9">'Tray 9'!$I$33:$I$40</definedName>
    <definedName name="_45_UWSIF__Soil2">'Tray 1'!$I$33:$I$40</definedName>
  </definedNames>
  <calcPr calcId="191028"/>
  <customWorkbookViews>
    <customWorkbookView name="Chandelle Joan Macdonald - Personal View" guid="{7E158502-C153-4CC7-A325-986E2F368088}" mergeInterval="0" personalView="1" maximized="1" windowWidth="1676" windowHeight="811" activeSheetId="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57" l="1"/>
  <c r="C28" i="57"/>
  <c r="C25" i="57"/>
  <c r="C23" i="57"/>
  <c r="C22" i="57"/>
  <c r="C19" i="57"/>
  <c r="C17" i="57"/>
  <c r="C16" i="57"/>
  <c r="C13" i="57"/>
  <c r="C11" i="57"/>
  <c r="C30" i="56"/>
  <c r="C27" i="56"/>
  <c r="C25" i="56"/>
  <c r="C24" i="56"/>
  <c r="C21" i="56"/>
  <c r="C19" i="56"/>
  <c r="C18" i="56"/>
  <c r="C15" i="56"/>
  <c r="C13" i="56"/>
  <c r="C12" i="56"/>
  <c r="C29" i="54"/>
  <c r="C28" i="54"/>
  <c r="C25" i="54"/>
  <c r="C23" i="54"/>
  <c r="C22" i="54"/>
  <c r="C19" i="54"/>
  <c r="C17" i="54"/>
  <c r="C16" i="54"/>
  <c r="C13" i="54"/>
  <c r="C11" i="54"/>
  <c r="C30" i="53"/>
  <c r="C27" i="53"/>
  <c r="C25" i="53"/>
  <c r="C24" i="53"/>
  <c r="C21" i="53"/>
  <c r="C19" i="53"/>
  <c r="C18" i="53"/>
  <c r="C15" i="53"/>
  <c r="C13" i="53"/>
  <c r="C12" i="53"/>
  <c r="C30" i="51"/>
  <c r="C29" i="51"/>
  <c r="C26" i="51"/>
  <c r="C24" i="51"/>
  <c r="C23" i="51"/>
  <c r="C20" i="51"/>
  <c r="C17" i="51"/>
  <c r="C16" i="51"/>
  <c r="C13" i="51"/>
  <c r="C11" i="51"/>
  <c r="C18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7" i="21"/>
  <c r="C16" i="21"/>
  <c r="C15" i="21"/>
  <c r="C14" i="21"/>
  <c r="C13" i="21"/>
  <c r="C12" i="21"/>
  <c r="C11" i="21"/>
  <c r="C31" i="57"/>
  <c r="C5" i="57"/>
  <c r="C32" i="54"/>
  <c r="C8" i="54"/>
  <c r="C3" i="54"/>
  <c r="C2" i="54"/>
  <c r="C6" i="51"/>
  <c r="J2" i="58"/>
  <c r="I2" i="58"/>
  <c r="C25" i="58" s="1"/>
  <c r="J2" i="57"/>
  <c r="I2" i="57"/>
  <c r="C27" i="57" s="1"/>
  <c r="J2" i="56"/>
  <c r="I2" i="56"/>
  <c r="C29" i="56" s="1"/>
  <c r="J2" i="55"/>
  <c r="I2" i="55"/>
  <c r="C25" i="55" s="1"/>
  <c r="J2" i="54"/>
  <c r="I2" i="54"/>
  <c r="C31" i="54" s="1"/>
  <c r="J2" i="53"/>
  <c r="I2" i="53"/>
  <c r="C32" i="53" s="1"/>
  <c r="J2" i="52"/>
  <c r="I2" i="52"/>
  <c r="C25" i="52" s="1"/>
  <c r="J2" i="51"/>
  <c r="I2" i="51"/>
  <c r="C28" i="51" s="1"/>
  <c r="C32" i="21"/>
  <c r="C31" i="21"/>
  <c r="C10" i="21"/>
  <c r="C9" i="21"/>
  <c r="C8" i="21"/>
  <c r="C7" i="21"/>
  <c r="C6" i="21"/>
  <c r="C5" i="21"/>
  <c r="C4" i="21"/>
  <c r="C3" i="21"/>
  <c r="C2" i="21"/>
  <c r="C14" i="52" l="1"/>
  <c r="C14" i="55"/>
  <c r="C26" i="55"/>
  <c r="C14" i="58"/>
  <c r="C26" i="58"/>
  <c r="C5" i="52"/>
  <c r="C32" i="55"/>
  <c r="C21" i="52"/>
  <c r="C27" i="52"/>
  <c r="C15" i="55"/>
  <c r="C21" i="55"/>
  <c r="C27" i="55"/>
  <c r="C15" i="58"/>
  <c r="C21" i="58"/>
  <c r="C27" i="58"/>
  <c r="C5" i="51"/>
  <c r="C6" i="52"/>
  <c r="C4" i="54"/>
  <c r="C3" i="55"/>
  <c r="C6" i="56"/>
  <c r="C5" i="58"/>
  <c r="C12" i="51"/>
  <c r="C19" i="51"/>
  <c r="C25" i="51"/>
  <c r="C18" i="51"/>
  <c r="C16" i="52"/>
  <c r="C22" i="52"/>
  <c r="C28" i="52"/>
  <c r="C14" i="53"/>
  <c r="C20" i="53"/>
  <c r="C26" i="53"/>
  <c r="C12" i="54"/>
  <c r="C18" i="54"/>
  <c r="C24" i="54"/>
  <c r="C30" i="54"/>
  <c r="C16" i="55"/>
  <c r="C22" i="55"/>
  <c r="C28" i="55"/>
  <c r="C14" i="56"/>
  <c r="C20" i="56"/>
  <c r="C26" i="56"/>
  <c r="C12" i="57"/>
  <c r="C18" i="57"/>
  <c r="C24" i="57"/>
  <c r="C30" i="57"/>
  <c r="C16" i="58"/>
  <c r="C22" i="58"/>
  <c r="C28" i="58"/>
  <c r="C4" i="52"/>
  <c r="C31" i="55"/>
  <c r="C20" i="58"/>
  <c r="C2" i="55"/>
  <c r="C10" i="52"/>
  <c r="C17" i="52"/>
  <c r="C11" i="55"/>
  <c r="C17" i="55"/>
  <c r="C29" i="55"/>
  <c r="C11" i="58"/>
  <c r="C23" i="58"/>
  <c r="C7" i="51"/>
  <c r="C3" i="53"/>
  <c r="C9" i="54"/>
  <c r="C8" i="55"/>
  <c r="C6" i="57"/>
  <c r="C10" i="58"/>
  <c r="C14" i="51"/>
  <c r="C21" i="51"/>
  <c r="C27" i="51"/>
  <c r="C12" i="52"/>
  <c r="C18" i="52"/>
  <c r="C24" i="52"/>
  <c r="C30" i="52"/>
  <c r="C16" i="53"/>
  <c r="C22" i="53"/>
  <c r="C28" i="53"/>
  <c r="C14" i="54"/>
  <c r="C20" i="54"/>
  <c r="C26" i="54"/>
  <c r="C12" i="55"/>
  <c r="C18" i="55"/>
  <c r="C24" i="55"/>
  <c r="C30" i="55"/>
  <c r="C16" i="56"/>
  <c r="C22" i="56"/>
  <c r="C28" i="56"/>
  <c r="C14" i="57"/>
  <c r="C20" i="57"/>
  <c r="C26" i="57"/>
  <c r="C12" i="58"/>
  <c r="C18" i="58"/>
  <c r="C24" i="58"/>
  <c r="C30" i="58"/>
  <c r="C20" i="52"/>
  <c r="C26" i="52"/>
  <c r="C20" i="55"/>
  <c r="C4" i="58"/>
  <c r="C15" i="52"/>
  <c r="C7" i="55"/>
  <c r="C6" i="58"/>
  <c r="C11" i="52"/>
  <c r="C23" i="52"/>
  <c r="C29" i="52"/>
  <c r="C23" i="55"/>
  <c r="C17" i="58"/>
  <c r="C29" i="58"/>
  <c r="C31" i="51"/>
  <c r="C9" i="53"/>
  <c r="C10" i="54"/>
  <c r="C9" i="55"/>
  <c r="C7" i="57"/>
  <c r="C15" i="51"/>
  <c r="C22" i="51"/>
  <c r="C13" i="52"/>
  <c r="C19" i="52"/>
  <c r="C11" i="53"/>
  <c r="C17" i="53"/>
  <c r="C23" i="53"/>
  <c r="C29" i="53"/>
  <c r="C15" i="54"/>
  <c r="C21" i="54"/>
  <c r="C27" i="54"/>
  <c r="C13" i="55"/>
  <c r="C19" i="55"/>
  <c r="C11" i="56"/>
  <c r="C17" i="56"/>
  <c r="C23" i="56"/>
  <c r="C15" i="57"/>
  <c r="C21" i="57"/>
  <c r="C13" i="58"/>
  <c r="C19" i="58"/>
  <c r="C4" i="53"/>
  <c r="C7" i="56"/>
  <c r="C2" i="51"/>
  <c r="C8" i="51"/>
  <c r="C32" i="51"/>
  <c r="C7" i="52"/>
  <c r="C31" i="52"/>
  <c r="C6" i="53"/>
  <c r="C5" i="54"/>
  <c r="C4" i="55"/>
  <c r="C10" i="55"/>
  <c r="C3" i="56"/>
  <c r="C9" i="56"/>
  <c r="C2" i="57"/>
  <c r="C8" i="57"/>
  <c r="C32" i="57"/>
  <c r="C7" i="58"/>
  <c r="C31" i="58"/>
  <c r="C10" i="53"/>
  <c r="C3" i="51"/>
  <c r="C9" i="51"/>
  <c r="C2" i="52"/>
  <c r="C8" i="52"/>
  <c r="C32" i="52"/>
  <c r="C7" i="53"/>
  <c r="C31" i="53"/>
  <c r="C6" i="54"/>
  <c r="C5" i="55"/>
  <c r="C4" i="56"/>
  <c r="C10" i="56"/>
  <c r="C3" i="57"/>
  <c r="C9" i="57"/>
  <c r="C2" i="58"/>
  <c r="C8" i="58"/>
  <c r="C32" i="58"/>
  <c r="C31" i="56"/>
  <c r="C5" i="53"/>
  <c r="C2" i="56"/>
  <c r="C8" i="56"/>
  <c r="C32" i="56"/>
  <c r="C4" i="51"/>
  <c r="C10" i="51"/>
  <c r="C3" i="52"/>
  <c r="C9" i="52"/>
  <c r="C2" i="53"/>
  <c r="C8" i="53"/>
  <c r="C7" i="54"/>
  <c r="C6" i="55"/>
  <c r="C5" i="56"/>
  <c r="C4" i="57"/>
  <c r="C10" i="57"/>
  <c r="C3" i="58"/>
  <c r="C9" i="58"/>
</calcChain>
</file>

<file path=xl/sharedStrings.xml><?xml version="1.0" encoding="utf-8"?>
<sst xmlns="http://schemas.openxmlformats.org/spreadsheetml/2006/main" count="1080" uniqueCount="79">
  <si>
    <t>AS#</t>
  </si>
  <si>
    <t>WELL</t>
  </si>
  <si>
    <t>UWSIF ID</t>
  </si>
  <si>
    <t>SAMPLE ID</t>
  </si>
  <si>
    <t>WEIGHT</t>
  </si>
  <si>
    <t>TRAY #</t>
  </si>
  <si>
    <t>PI</t>
  </si>
  <si>
    <t>ROUTING SHEET #</t>
  </si>
  <si>
    <t>A1</t>
  </si>
  <si>
    <t>A2</t>
  </si>
  <si>
    <t>A3</t>
  </si>
  <si>
    <t>A4</t>
  </si>
  <si>
    <t>100-CAROUSEL TEMPLATE*</t>
  </si>
  <si>
    <t>A5</t>
  </si>
  <si>
    <t>A6</t>
  </si>
  <si>
    <t>A7</t>
  </si>
  <si>
    <t xml:space="preserve">Grey fields are filled out by SIF Techs Only </t>
  </si>
  <si>
    <t>A8</t>
  </si>
  <si>
    <t>47-UWSIF-Alfalfa2-</t>
  </si>
  <si>
    <t>B1</t>
  </si>
  <si>
    <t>*Use 50 Carousel template if sample diameter</t>
  </si>
  <si>
    <t>B2</t>
  </si>
  <si>
    <t>is larger than 3.5mm</t>
  </si>
  <si>
    <t>B3</t>
  </si>
  <si>
    <t>B4</t>
  </si>
  <si>
    <t>B5</t>
  </si>
  <si>
    <t>B6</t>
  </si>
  <si>
    <t>B7</t>
  </si>
  <si>
    <t>B8</t>
  </si>
  <si>
    <t>C1</t>
  </si>
  <si>
    <t>C2</t>
  </si>
  <si>
    <t>C3</t>
  </si>
  <si>
    <t>C4</t>
  </si>
  <si>
    <t>C5</t>
  </si>
  <si>
    <t>C6</t>
  </si>
  <si>
    <t>C7</t>
  </si>
  <si>
    <t>User Comments:</t>
  </si>
  <si>
    <t>C8</t>
  </si>
  <si>
    <t>D1</t>
  </si>
  <si>
    <t>D2</t>
  </si>
  <si>
    <t>D3</t>
  </si>
  <si>
    <t>D4</t>
  </si>
  <si>
    <t>D5</t>
  </si>
  <si>
    <t>D6</t>
  </si>
  <si>
    <t>D7</t>
  </si>
  <si>
    <t>STDS</t>
  </si>
  <si>
    <t>01-UWSIF-Liver-</t>
  </si>
  <si>
    <t>02-UWSIF-Whole Blood-</t>
  </si>
  <si>
    <t xml:space="preserve">15-UWISF-Collagen- </t>
  </si>
  <si>
    <t>32-UWSIF-Keratin-</t>
  </si>
  <si>
    <t>46-UWSIF- Soil3-</t>
  </si>
  <si>
    <t>312-UWSIF-Cellulose-</t>
  </si>
  <si>
    <t>315-UWSIF-Chitin-</t>
  </si>
  <si>
    <t>SIF USE ONLY</t>
  </si>
  <si>
    <t>Data Recordings</t>
  </si>
  <si>
    <t>Initials</t>
  </si>
  <si>
    <t>Additional Notes</t>
  </si>
  <si>
    <t>Run Batch File</t>
  </si>
  <si>
    <t>Loading &amp; Pre-Run Notes</t>
  </si>
  <si>
    <t>Post-Run Notes</t>
  </si>
  <si>
    <t>Chromatography Reviewed</t>
  </si>
  <si>
    <t>Analysis#s</t>
  </si>
  <si>
    <t>G-#s</t>
  </si>
  <si>
    <t>Repro</t>
  </si>
  <si>
    <t>Data Processing Notes</t>
  </si>
  <si>
    <t>Unbillable Data? (#/yes/maybe)</t>
  </si>
  <si>
    <t>Identifier_3</t>
  </si>
  <si>
    <t>Preparation_notes</t>
  </si>
  <si>
    <t>48-UWSIF-Glut-4-</t>
  </si>
  <si>
    <t>conditioning</t>
  </si>
  <si>
    <t>linearity+drift+normalization</t>
  </si>
  <si>
    <t>39-UWSIF-Glut-2-</t>
  </si>
  <si>
    <t>drift+normalization</t>
  </si>
  <si>
    <t>qaqc</t>
  </si>
  <si>
    <t>unknown</t>
  </si>
  <si>
    <t>Blue/green fields are filled out by User.</t>
  </si>
  <si>
    <t>linearity</t>
  </si>
  <si>
    <t>_Rep 
Including replicates throughout the run is recommended to assess sample homogeneity. Users may decide how to use replicates. Cells labeled with "_Rep" are provided free of charge. To indicate a replicate, prepend the sample ID to "_Rep" (e.g., SampleID_Rep). If replicates are not needed, avoid using the "_Rep" suffix. Do not update the UWSIF ID manually; this will be handled by the facility.</t>
  </si>
  <si>
    <t>_Rep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</si>
</sst>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u/>
      <sz val="10"/>
      <color theme="10"/>
      <name val="Arial"/>
      <family val="2"/>
    </font>
    <font>
      <sz val="12"/>
      <color rgb="FF323338"/>
      <name val="Poppins"/>
    </font>
    <font>
      <b/>
      <sz val="10"/>
      <color rgb="FFC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AFABAB"/>
        <bgColor rgb="FF96969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DED8"/>
        <bgColor indexed="64"/>
      </patternFill>
    </fill>
    <fill>
      <patternFill patternType="solid">
        <fgColor rgb="FFABC8BE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</cellStyleXfs>
  <cellXfs count="77">
    <xf numFmtId="0" fontId="0" fillId="0" borderId="0" xfId="0"/>
    <xf numFmtId="0" fontId="1" fillId="2" borderId="1" xfId="1" applyFill="1" applyBorder="1" applyAlignment="1">
      <alignment vertical="center"/>
    </xf>
    <xf numFmtId="0" fontId="1" fillId="0" borderId="0" xfId="1" applyAlignment="1">
      <alignment vertical="center"/>
    </xf>
    <xf numFmtId="0" fontId="9" fillId="0" borderId="0" xfId="0" applyFont="1" applyAlignment="1">
      <alignment vertical="center"/>
    </xf>
    <xf numFmtId="0" fontId="1" fillId="0" borderId="10" xfId="1" applyBorder="1" applyAlignment="1">
      <alignment vertical="center" wrapText="1"/>
    </xf>
    <xf numFmtId="0" fontId="1" fillId="0" borderId="0" xfId="1" applyAlignment="1">
      <alignment vertical="center" wrapText="1"/>
    </xf>
    <xf numFmtId="0" fontId="1" fillId="4" borderId="3" xfId="1" applyFill="1" applyBorder="1" applyAlignment="1">
      <alignment vertical="center"/>
    </xf>
    <xf numFmtId="0" fontId="1" fillId="4" borderId="1" xfId="1" applyFill="1" applyBorder="1" applyAlignment="1">
      <alignment vertical="center"/>
    </xf>
    <xf numFmtId="164" fontId="1" fillId="3" borderId="3" xfId="1" applyNumberFormat="1" applyFill="1" applyBorder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2" fillId="2" borderId="1" xfId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1" fillId="4" borderId="1" xfId="1" applyFill="1" applyBorder="1" applyAlignment="1" applyProtection="1">
      <alignment vertical="center"/>
      <protection locked="0"/>
    </xf>
    <xf numFmtId="0" fontId="8" fillId="0" borderId="0" xfId="3" applyAlignment="1">
      <alignment vertical="center"/>
    </xf>
    <xf numFmtId="0" fontId="2" fillId="4" borderId="19" xfId="0" applyFont="1" applyFill="1" applyBorder="1" applyAlignment="1">
      <alignment vertical="center"/>
    </xf>
    <xf numFmtId="0" fontId="4" fillId="4" borderId="24" xfId="0" applyFont="1" applyFill="1" applyBorder="1" applyAlignment="1">
      <alignment vertical="center"/>
    </xf>
    <xf numFmtId="0" fontId="4" fillId="4" borderId="14" xfId="0" applyFont="1" applyFill="1" applyBorder="1" applyAlignment="1">
      <alignment vertical="center"/>
    </xf>
    <xf numFmtId="0" fontId="1" fillId="4" borderId="16" xfId="1" applyFill="1" applyBorder="1" applyAlignment="1">
      <alignment vertical="center"/>
    </xf>
    <xf numFmtId="0" fontId="1" fillId="4" borderId="18" xfId="1" applyFill="1" applyBorder="1" applyAlignment="1">
      <alignment vertical="center"/>
    </xf>
    <xf numFmtId="0" fontId="1" fillId="4" borderId="17" xfId="1" applyFill="1" applyBorder="1" applyAlignment="1">
      <alignment vertical="center"/>
    </xf>
    <xf numFmtId="0" fontId="2" fillId="4" borderId="25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7" fillId="4" borderId="8" xfId="0" applyFont="1" applyFill="1" applyBorder="1" applyAlignment="1">
      <alignment vertical="center"/>
    </xf>
    <xf numFmtId="0" fontId="7" fillId="4" borderId="26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15" xfId="0" applyFont="1" applyFill="1" applyBorder="1" applyAlignment="1">
      <alignment vertical="center"/>
    </xf>
    <xf numFmtId="0" fontId="2" fillId="4" borderId="20" xfId="0" applyFont="1" applyFill="1" applyBorder="1" applyAlignment="1">
      <alignment vertical="center"/>
    </xf>
    <xf numFmtId="0" fontId="6" fillId="4" borderId="21" xfId="0" applyFont="1" applyFill="1" applyBorder="1" applyAlignment="1">
      <alignment vertical="center"/>
    </xf>
    <xf numFmtId="0" fontId="6" fillId="4" borderId="22" xfId="0" applyFont="1" applyFill="1" applyBorder="1" applyAlignment="1">
      <alignment vertical="center"/>
    </xf>
    <xf numFmtId="0" fontId="6" fillId="4" borderId="23" xfId="0" applyFont="1" applyFill="1" applyBorder="1" applyAlignment="1">
      <alignment vertical="center"/>
    </xf>
    <xf numFmtId="164" fontId="1" fillId="0" borderId="0" xfId="1" applyNumberFormat="1" applyAlignment="1">
      <alignment vertical="center"/>
    </xf>
    <xf numFmtId="164" fontId="5" fillId="4" borderId="6" xfId="1" applyNumberFormat="1" applyFont="1" applyFill="1" applyBorder="1" applyAlignment="1">
      <alignment vertical="center"/>
    </xf>
    <xf numFmtId="164" fontId="5" fillId="4" borderId="7" xfId="1" applyNumberFormat="1" applyFont="1" applyFill="1" applyBorder="1" applyAlignment="1">
      <alignment vertical="center"/>
    </xf>
    <xf numFmtId="0" fontId="1" fillId="4" borderId="0" xfId="1" applyFill="1" applyAlignment="1">
      <alignment vertical="center"/>
    </xf>
    <xf numFmtId="0" fontId="2" fillId="2" borderId="27" xfId="1" applyFont="1" applyFill="1" applyBorder="1" applyAlignment="1">
      <alignment vertical="center"/>
    </xf>
    <xf numFmtId="164" fontId="1" fillId="3" borderId="3" xfId="1" quotePrefix="1" applyNumberFormat="1" applyFill="1" applyBorder="1" applyAlignment="1">
      <alignment horizontal="right" vertical="center"/>
    </xf>
    <xf numFmtId="0" fontId="1" fillId="4" borderId="7" xfId="1" applyFill="1" applyBorder="1" applyAlignment="1">
      <alignment vertical="center"/>
    </xf>
    <xf numFmtId="0" fontId="1" fillId="4" borderId="4" xfId="1" applyFill="1" applyBorder="1" applyAlignment="1">
      <alignment vertical="center"/>
    </xf>
    <xf numFmtId="0" fontId="3" fillId="5" borderId="1" xfId="1" applyFont="1" applyFill="1" applyBorder="1" applyAlignment="1" applyProtection="1">
      <alignment vertical="center"/>
      <protection locked="0"/>
    </xf>
    <xf numFmtId="0" fontId="3" fillId="5" borderId="0" xfId="1" applyFont="1" applyFill="1" applyAlignment="1" applyProtection="1">
      <alignment vertical="center"/>
      <protection locked="0"/>
    </xf>
    <xf numFmtId="49" fontId="1" fillId="4" borderId="1" xfId="1" applyNumberFormat="1" applyFill="1" applyBorder="1" applyAlignment="1">
      <alignment vertical="center"/>
    </xf>
    <xf numFmtId="0" fontId="3" fillId="6" borderId="1" xfId="1" applyFont="1" applyFill="1" applyBorder="1" applyAlignment="1" applyProtection="1">
      <alignment vertical="center"/>
      <protection locked="0"/>
    </xf>
    <xf numFmtId="0" fontId="10" fillId="5" borderId="6" xfId="1" applyFont="1" applyFill="1" applyBorder="1" applyAlignment="1">
      <alignment vertical="center"/>
    </xf>
    <xf numFmtId="0" fontId="11" fillId="5" borderId="7" xfId="1" applyFont="1" applyFill="1" applyBorder="1" applyAlignment="1">
      <alignment vertical="center"/>
    </xf>
    <xf numFmtId="164" fontId="10" fillId="4" borderId="6" xfId="1" applyNumberFormat="1" applyFont="1" applyFill="1" applyBorder="1" applyAlignment="1">
      <alignment vertical="center"/>
    </xf>
    <xf numFmtId="164" fontId="12" fillId="4" borderId="7" xfId="1" applyNumberFormat="1" applyFont="1" applyFill="1" applyBorder="1" applyAlignment="1">
      <alignment vertical="center"/>
    </xf>
    <xf numFmtId="0" fontId="2" fillId="5" borderId="6" xfId="1" applyFont="1" applyFill="1" applyBorder="1" applyAlignment="1">
      <alignment vertical="center"/>
    </xf>
    <xf numFmtId="0" fontId="2" fillId="5" borderId="7" xfId="1" applyFont="1" applyFill="1" applyBorder="1" applyAlignment="1">
      <alignment vertical="center"/>
    </xf>
    <xf numFmtId="0" fontId="2" fillId="5" borderId="10" xfId="1" applyFont="1" applyFill="1" applyBorder="1" applyAlignment="1">
      <alignment vertical="center"/>
    </xf>
    <xf numFmtId="0" fontId="2" fillId="5" borderId="9" xfId="1" applyFont="1" applyFill="1" applyBorder="1" applyAlignment="1">
      <alignment vertical="center"/>
    </xf>
    <xf numFmtId="0" fontId="2" fillId="5" borderId="6" xfId="1" applyFont="1" applyFill="1" applyBorder="1" applyAlignment="1" applyProtection="1">
      <alignment vertical="center"/>
      <protection locked="0"/>
    </xf>
    <xf numFmtId="0" fontId="1" fillId="5" borderId="7" xfId="1" applyFill="1" applyBorder="1" applyAlignment="1" applyProtection="1">
      <alignment vertical="center"/>
      <protection locked="0"/>
    </xf>
    <xf numFmtId="0" fontId="1" fillId="5" borderId="10" xfId="1" applyFill="1" applyBorder="1" applyAlignment="1" applyProtection="1">
      <alignment vertical="center"/>
      <protection locked="0"/>
    </xf>
    <xf numFmtId="0" fontId="1" fillId="5" borderId="11" xfId="1" applyFill="1" applyBorder="1" applyAlignment="1" applyProtection="1">
      <alignment vertical="center"/>
      <protection locked="0"/>
    </xf>
    <xf numFmtId="0" fontId="1" fillId="5" borderId="8" xfId="1" applyFill="1" applyBorder="1" applyAlignment="1" applyProtection="1">
      <alignment vertical="center"/>
      <protection locked="0"/>
    </xf>
    <xf numFmtId="0" fontId="1" fillId="5" borderId="9" xfId="1" applyFill="1" applyBorder="1" applyAlignment="1" applyProtection="1">
      <alignment vertical="center"/>
      <protection locked="0"/>
    </xf>
    <xf numFmtId="0" fontId="1" fillId="0" borderId="28" xfId="1" applyBorder="1" applyAlignment="1">
      <alignment vertical="center"/>
    </xf>
    <xf numFmtId="0" fontId="1" fillId="0" borderId="29" xfId="1" applyBorder="1" applyAlignment="1">
      <alignment vertical="center"/>
    </xf>
    <xf numFmtId="0" fontId="1" fillId="0" borderId="30" xfId="1" applyBorder="1" applyAlignment="1">
      <alignment vertical="center"/>
    </xf>
    <xf numFmtId="0" fontId="1" fillId="0" borderId="31" xfId="1" applyBorder="1" applyAlignment="1">
      <alignment vertical="center"/>
    </xf>
    <xf numFmtId="0" fontId="1" fillId="0" borderId="32" xfId="1" applyBorder="1" applyAlignment="1">
      <alignment vertical="center"/>
    </xf>
    <xf numFmtId="0" fontId="1" fillId="0" borderId="30" xfId="0" quotePrefix="1" applyFont="1" applyBorder="1" applyAlignment="1">
      <alignment vertical="center"/>
    </xf>
    <xf numFmtId="0" fontId="1" fillId="0" borderId="33" xfId="1" applyBorder="1" applyAlignment="1">
      <alignment vertical="center"/>
    </xf>
    <xf numFmtId="0" fontId="0" fillId="0" borderId="34" xfId="0" applyBorder="1"/>
    <xf numFmtId="0" fontId="1" fillId="0" borderId="0" xfId="1"/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35" xfId="1" applyFill="1" applyBorder="1" applyAlignment="1" applyProtection="1">
      <alignment horizontal="left" vertical="center" wrapText="1"/>
      <protection locked="0"/>
    </xf>
    <xf numFmtId="0" fontId="1" fillId="6" borderId="36" xfId="1" applyFill="1" applyBorder="1" applyAlignment="1" applyProtection="1">
      <alignment horizontal="left" vertical="center" wrapText="1"/>
      <protection locked="0"/>
    </xf>
    <xf numFmtId="0" fontId="1" fillId="6" borderId="37" xfId="1" applyFill="1" applyBorder="1" applyAlignment="1" applyProtection="1">
      <alignment horizontal="left" vertical="center" wrapText="1"/>
      <protection locked="0"/>
    </xf>
    <xf numFmtId="0" fontId="1" fillId="6" borderId="16" xfId="1" applyFill="1" applyBorder="1" applyAlignment="1" applyProtection="1">
      <alignment horizontal="left" vertical="center" wrapText="1"/>
      <protection locked="0"/>
    </xf>
    <xf numFmtId="0" fontId="1" fillId="6" borderId="17" xfId="1" applyFill="1" applyBorder="1" applyAlignment="1" applyProtection="1">
      <alignment horizontal="left" vertical="center" wrapText="1"/>
      <protection locked="0"/>
    </xf>
    <xf numFmtId="0" fontId="1" fillId="0" borderId="10" xfId="1" applyBorder="1" applyAlignment="1">
      <alignment vertical="center"/>
    </xf>
    <xf numFmtId="0" fontId="1" fillId="0" borderId="0" xfId="1" applyAlignment="1">
      <alignment vertical="center"/>
    </xf>
    <xf numFmtId="0" fontId="3" fillId="5" borderId="3" xfId="1" applyFont="1" applyFill="1" applyBorder="1" applyAlignment="1" applyProtection="1">
      <alignment vertical="center"/>
      <protection locked="0"/>
    </xf>
  </cellXfs>
  <cellStyles count="4">
    <cellStyle name="Hyperlink" xfId="3" builtinId="8"/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colors>
    <mruColors>
      <color rgb="FFFFFF8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9524</xdr:rowOff>
    </xdr:from>
    <xdr:to>
      <xdr:col>14</xdr:col>
      <xdr:colOff>95251</xdr:colOff>
      <xdr:row>46</xdr:row>
      <xdr:rowOff>104774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D68BF9F-58D1-4A1A-9B0F-7D97924F290E}"/>
            </a:ext>
          </a:extLst>
        </xdr:cNvPr>
        <xdr:cNvSpPr txBox="1"/>
      </xdr:nvSpPr>
      <xdr:spPr>
        <a:xfrm>
          <a:off x="1" y="2114549"/>
          <a:ext cx="8629650" cy="5438775"/>
        </a:xfrm>
        <a:prstGeom prst="rect">
          <a:avLst/>
        </a:prstGeom>
        <a:solidFill>
          <a:srgbClr val="CCDED8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Please use the following  information when</a:t>
          </a:r>
          <a:r>
            <a:rPr lang="en-US" sz="1400" b="1" baseline="0"/>
            <a:t> loading trays and submitting samples for analysis.</a:t>
          </a:r>
        </a:p>
        <a:p>
          <a:r>
            <a:rPr lang="en-US" sz="1400" b="0"/>
            <a:t>-Samples should be thoroughly dried, ground and well mixed.  </a:t>
          </a:r>
        </a:p>
        <a:p>
          <a:r>
            <a:rPr lang="en-US" sz="1400" b="0"/>
            <a:t>-Samples pretreated with acids need to be given at least 5-8 rinses with distilled water to get rid of all the acid in the sample.  </a:t>
          </a:r>
        </a:p>
        <a:p>
          <a:r>
            <a:rPr lang="en-US" sz="1400" b="0"/>
            <a:t>-If you decide to load your own samples please use 96 well plastic trays and make sure that none of the capsules are leaking.</a:t>
          </a:r>
          <a:r>
            <a:rPr lang="en-US" sz="1400" b="0" baseline="0"/>
            <a:t> (see picture below)</a:t>
          </a:r>
          <a:r>
            <a:rPr lang="en-US" sz="1400" b="0"/>
            <a:t> </a:t>
          </a:r>
        </a:p>
        <a:p>
          <a:r>
            <a:rPr lang="en-US" sz="1400" b="0"/>
            <a:t>-Samples must be loaded according to the tray loading template.   Fill</a:t>
          </a:r>
          <a:r>
            <a:rPr lang="en-US" sz="1400" b="0" baseline="0"/>
            <a:t> in the blue/green cells only and load the samples into the tray exactly how they are on the template. </a:t>
          </a:r>
        </a:p>
        <a:p>
          <a:r>
            <a:rPr lang="en-US" sz="1400" b="0" baseline="0"/>
            <a:t>-If there are any modifications to the template or the template is not used, the samples will be returned to you and will not be placed in the queue.</a:t>
          </a:r>
        </a:p>
        <a:p>
          <a:r>
            <a:rPr lang="en-US" sz="1400" b="0" baseline="0"/>
            <a:t>-Sample ID's must be unique.  Do not use duplicate names.  Maximum of 20 characters.</a:t>
          </a:r>
        </a:p>
        <a:p>
          <a:r>
            <a:rPr lang="en-US" sz="1400" b="0" baseline="0"/>
            <a:t>-Sample names should not include commas, apostrophes, quotation marks, back slash, or forward slash.</a:t>
          </a:r>
          <a:endParaRPr lang="en-US" sz="1400" b="0"/>
        </a:p>
        <a:p>
          <a:r>
            <a:rPr lang="en-US" sz="1400" b="0"/>
            <a:t>-Include</a:t>
          </a:r>
          <a:r>
            <a:rPr lang="en-US" sz="1400" b="0" baseline="0"/>
            <a:t> weights for solid samples.  If SIF is weighing the samples enter sample IDs and leave weight column blank.</a:t>
          </a:r>
        </a:p>
        <a:p>
          <a:r>
            <a:rPr lang="en-US" sz="1400" b="0"/>
            <a:t>-If</a:t>
          </a:r>
          <a:r>
            <a:rPr lang="en-US" sz="1400" b="0" baseline="0"/>
            <a:t> a job has multiple types of material, group samples of similar material together.</a:t>
          </a:r>
        </a:p>
        <a:p>
          <a:r>
            <a:rPr lang="en-US" sz="1400" b="0" baseline="0"/>
            <a:t>-Load the trays/template in the order you want your samples to be run.</a:t>
          </a:r>
        </a:p>
        <a:p>
          <a:r>
            <a:rPr lang="en-US" sz="1400" b="0" baseline="0"/>
            <a:t>-If your samples are enriched, load them from low to high enrichment to reduce the memory effect.</a:t>
          </a:r>
          <a:r>
            <a:rPr lang="en-US" sz="1400" b="0"/>
            <a:t>  </a:t>
          </a:r>
        </a:p>
        <a:p>
          <a:r>
            <a:rPr lang="en-US" sz="1400" b="0"/>
            <a:t>-Always use different trays for enriched</a:t>
          </a:r>
          <a:r>
            <a:rPr lang="en-US" sz="1400" b="0" baseline="0"/>
            <a:t> and natural abundance samples.</a:t>
          </a:r>
        </a:p>
        <a:p>
          <a:r>
            <a:rPr lang="en-US" sz="1400" b="0" baseline="0"/>
            <a:t>-If mailing the 96 well plates, ensure that when the tray is turned upsidedown and shaken the samples do not jump to other wells.  You can cut a piece of cardstock, thick paper, or cardboard to fit in the top of the tray.</a:t>
          </a:r>
        </a:p>
        <a:p>
          <a:r>
            <a:rPr lang="en-US" sz="1400" b="0"/>
            <a:t>-If you have more samples</a:t>
          </a:r>
          <a:r>
            <a:rPr lang="en-US" sz="1400" b="0" baseline="0"/>
            <a:t> that fit into 9 trays, please submit as two jobs.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-Including replicates throughout the run is recommended to assess sample homogeneity. Users may decide how to use replicates. Cells labeled with "_Rep" are provided free of charge. To indicate a replicate, prepend the sample ID to "_Rep" (e.g., SampleID_Rep). If replicates are not needed, avoid using the "_Rep" suffix. Do not update the UWSIF ID manually; this will be handled by the facility.</a:t>
          </a:r>
          <a:endParaRPr lang="en-US" sz="1400" b="0" baseline="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104775</xdr:colOff>
      <xdr:row>13</xdr:row>
      <xdr:rowOff>76199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41D66C-3576-4D2A-B1E2-07905F929EC4}"/>
            </a:ext>
          </a:extLst>
        </xdr:cNvPr>
        <xdr:cNvGrpSpPr/>
      </xdr:nvGrpSpPr>
      <xdr:grpSpPr>
        <a:xfrm>
          <a:off x="0" y="0"/>
          <a:ext cx="8639175" cy="2181224"/>
          <a:chOff x="9525" y="9525"/>
          <a:chExt cx="10874375" cy="2895600"/>
        </a:xfrm>
      </xdr:grpSpPr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F468BAEB-FBC5-CEFA-5738-ED757106BBDC}"/>
              </a:ext>
            </a:extLst>
          </xdr:cNvPr>
          <xdr:cNvGrpSpPr/>
        </xdr:nvGrpSpPr>
        <xdr:grpSpPr>
          <a:xfrm>
            <a:off x="9525" y="9525"/>
            <a:ext cx="10874375" cy="2895600"/>
            <a:chOff x="0" y="0"/>
            <a:chExt cx="10874375" cy="2895600"/>
          </a:xfrm>
        </xdr:grpSpPr>
        <xdr:sp macro="" textlink="">
          <xdr:nvSpPr>
            <xdr:cNvPr id="6" name="Rectangle 5">
              <a:extLst>
                <a:ext uri="{FF2B5EF4-FFF2-40B4-BE49-F238E27FC236}">
                  <a16:creationId xmlns:a16="http://schemas.microsoft.com/office/drawing/2014/main" id="{672E71EF-EA3E-F3D2-00AB-7DE6C4B47B34}"/>
                </a:ext>
              </a:extLst>
            </xdr:cNvPr>
            <xdr:cNvSpPr/>
          </xdr:nvSpPr>
          <xdr:spPr>
            <a:xfrm>
              <a:off x="0" y="1668145"/>
              <a:ext cx="10874375" cy="1170305"/>
            </a:xfrm>
            <a:prstGeom prst="rect">
              <a:avLst/>
            </a:prstGeom>
            <a:solidFill>
              <a:srgbClr val="CBCCCD"/>
            </a:solidFill>
            <a:ln w="19050">
              <a:solidFill>
                <a:schemeClr val="tx1"/>
              </a:solidFill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en-US"/>
            </a:p>
          </xdr:txBody>
        </xdr:sp>
        <xdr:sp macro="" textlink="">
          <xdr:nvSpPr>
            <xdr:cNvPr id="7" name="Rectangle 6">
              <a:extLst>
                <a:ext uri="{FF2B5EF4-FFF2-40B4-BE49-F238E27FC236}">
                  <a16:creationId xmlns:a16="http://schemas.microsoft.com/office/drawing/2014/main" id="{6968F13A-B1B6-E728-4332-DD69B8FB0A27}"/>
                </a:ext>
              </a:extLst>
            </xdr:cNvPr>
            <xdr:cNvSpPr/>
          </xdr:nvSpPr>
          <xdr:spPr>
            <a:xfrm>
              <a:off x="0" y="0"/>
              <a:ext cx="10874375" cy="1698625"/>
            </a:xfrm>
            <a:prstGeom prst="rect">
              <a:avLst/>
            </a:prstGeom>
            <a:solidFill>
              <a:srgbClr val="492F24"/>
            </a:solidFill>
            <a:ln w="19050">
              <a:solidFill>
                <a:schemeClr val="tx1"/>
              </a:solidFill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l"/>
              <a:endParaRPr lang="en-US" sz="1100"/>
            </a:p>
          </xdr:txBody>
        </xdr:sp>
        <xdr:pic>
          <xdr:nvPicPr>
            <xdr:cNvPr id="8" name="Picture 2">
              <a:extLst>
                <a:ext uri="{FF2B5EF4-FFF2-40B4-BE49-F238E27FC236}">
                  <a16:creationId xmlns:a16="http://schemas.microsoft.com/office/drawing/2014/main" id="{6BBBE3D1-8FB2-62E9-F21B-BBC365554AD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1343" t="4256" r="11411" b="34042"/>
            <a:stretch>
              <a:fillRect/>
            </a:stretch>
          </xdr:blipFill>
          <xdr:spPr bwMode="auto">
            <a:xfrm>
              <a:off x="752232" y="1731645"/>
              <a:ext cx="1468149" cy="942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E844DFE-E7D6-A390-AF84-2CD97DE45E10}"/>
                </a:ext>
              </a:extLst>
            </xdr:cNvPr>
            <xdr:cNvSpPr txBox="1"/>
          </xdr:nvSpPr>
          <xdr:spPr bwMode="auto">
            <a:xfrm>
              <a:off x="2739398" y="1647825"/>
              <a:ext cx="5667375" cy="12477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/>
              <a:r>
                <a:rPr lang="en-US" sz="3200" b="0">
                  <a:solidFill>
                    <a:srgbClr val="79160C"/>
                  </a:solidFill>
                  <a:latin typeface="Century Schoolbook" pitchFamily="18" charset="0"/>
                </a:rPr>
                <a:t>Stable Isotope</a:t>
              </a:r>
              <a:r>
                <a:rPr lang="en-US" sz="3200" b="0" baseline="0">
                  <a:solidFill>
                    <a:srgbClr val="79160C"/>
                  </a:solidFill>
                  <a:latin typeface="Century Schoolbook" pitchFamily="18" charset="0"/>
                </a:rPr>
                <a:t> Facility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49E3B5A0-01C3-27A6-43A5-B29DEC00B28E}"/>
                </a:ext>
              </a:extLst>
            </xdr:cNvPr>
            <xdr:cNvGrpSpPr/>
          </xdr:nvGrpSpPr>
          <xdr:grpSpPr>
            <a:xfrm>
              <a:off x="8877301" y="1666874"/>
              <a:ext cx="1238250" cy="1152525"/>
              <a:chOff x="10458450" y="3019425"/>
              <a:chExt cx="2714625" cy="2400300"/>
            </a:xfrm>
          </xdr:grpSpPr>
          <xdr:pic>
            <xdr:nvPicPr>
              <xdr:cNvPr id="11" name="Picture 10">
                <a:extLst>
                  <a:ext uri="{FF2B5EF4-FFF2-40B4-BE49-F238E27FC236}">
                    <a16:creationId xmlns:a16="http://schemas.microsoft.com/office/drawing/2014/main" id="{B4E1BAF6-9418-F2C7-20CC-EFF68324F1D3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2"/>
              <a:srcRect r="685" b="24767"/>
              <a:stretch/>
            </xdr:blipFill>
            <xdr:spPr>
              <a:xfrm>
                <a:off x="10458450" y="3019425"/>
                <a:ext cx="2714625" cy="2400300"/>
              </a:xfrm>
              <a:prstGeom prst="rect">
                <a:avLst/>
              </a:prstGeom>
            </xdr:spPr>
          </xdr:pic>
          <xdr:sp macro="" textlink="">
            <xdr:nvSpPr>
              <xdr:cNvPr id="12" name="Oval 11">
                <a:extLst>
                  <a:ext uri="{FF2B5EF4-FFF2-40B4-BE49-F238E27FC236}">
                    <a16:creationId xmlns:a16="http://schemas.microsoft.com/office/drawing/2014/main" id="{6659FACC-7D62-09E6-0122-388F86E17BD8}"/>
                  </a:ext>
                </a:extLst>
              </xdr:cNvPr>
              <xdr:cNvSpPr/>
            </xdr:nvSpPr>
            <xdr:spPr>
              <a:xfrm>
                <a:off x="11744325" y="4314825"/>
                <a:ext cx="123825" cy="133350"/>
              </a:xfrm>
              <a:prstGeom prst="ellipse">
                <a:avLst/>
              </a:prstGeom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3">
                <a:schemeClr val="accent1"/>
              </a:fillRef>
              <a:effectRef idx="2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3" name="Oval 12">
                <a:extLst>
                  <a:ext uri="{FF2B5EF4-FFF2-40B4-BE49-F238E27FC236}">
                    <a16:creationId xmlns:a16="http://schemas.microsoft.com/office/drawing/2014/main" id="{0C8AD47D-EB76-318F-D854-A5C2F415A7B1}"/>
                  </a:ext>
                </a:extLst>
              </xdr:cNvPr>
              <xdr:cNvSpPr/>
            </xdr:nvSpPr>
            <xdr:spPr>
              <a:xfrm>
                <a:off x="11658600" y="4229100"/>
                <a:ext cx="123825" cy="133350"/>
              </a:xfrm>
              <a:prstGeom prst="ellipse">
                <a:avLst/>
              </a:prstGeom>
              <a:solidFill>
                <a:srgbClr val="FF0000"/>
              </a:solidFill>
              <a:ln w="31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3">
                <a:schemeClr val="accent1"/>
              </a:fillRef>
              <a:effectRef idx="2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4" name="Oval 13">
                <a:extLst>
                  <a:ext uri="{FF2B5EF4-FFF2-40B4-BE49-F238E27FC236}">
                    <a16:creationId xmlns:a16="http://schemas.microsoft.com/office/drawing/2014/main" id="{9911ED2D-9900-1153-7901-CDE33EC058F9}"/>
                  </a:ext>
                </a:extLst>
              </xdr:cNvPr>
              <xdr:cNvSpPr/>
            </xdr:nvSpPr>
            <xdr:spPr>
              <a:xfrm>
                <a:off x="11801475" y="4152900"/>
                <a:ext cx="123825" cy="133350"/>
              </a:xfrm>
              <a:prstGeom prst="ellipse">
                <a:avLst/>
              </a:prstGeom>
              <a:solidFill>
                <a:srgbClr val="FF0000"/>
              </a:solidFill>
              <a:ln w="31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3">
                <a:schemeClr val="accent1"/>
              </a:fillRef>
              <a:effectRef idx="2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5" name="Oval 14">
                <a:extLst>
                  <a:ext uri="{FF2B5EF4-FFF2-40B4-BE49-F238E27FC236}">
                    <a16:creationId xmlns:a16="http://schemas.microsoft.com/office/drawing/2014/main" id="{E8F6734A-DBBE-7500-EBCA-2AB5EA6B3657}"/>
                  </a:ext>
                </a:extLst>
              </xdr:cNvPr>
              <xdr:cNvSpPr/>
            </xdr:nvSpPr>
            <xdr:spPr>
              <a:xfrm>
                <a:off x="11820525" y="4248150"/>
                <a:ext cx="123825" cy="133350"/>
              </a:xfrm>
              <a:prstGeom prst="ellipse">
                <a:avLst/>
              </a:prstGeom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3">
                <a:schemeClr val="accent1"/>
              </a:fillRef>
              <a:effectRef idx="2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6" name="Oval 15">
                <a:extLst>
                  <a:ext uri="{FF2B5EF4-FFF2-40B4-BE49-F238E27FC236}">
                    <a16:creationId xmlns:a16="http://schemas.microsoft.com/office/drawing/2014/main" id="{ED3D00EE-32CF-B2C8-4F6B-86FEF9BBA8F8}"/>
                  </a:ext>
                </a:extLst>
              </xdr:cNvPr>
              <xdr:cNvSpPr/>
            </xdr:nvSpPr>
            <xdr:spPr>
              <a:xfrm>
                <a:off x="11744325" y="4229100"/>
                <a:ext cx="123825" cy="133350"/>
              </a:xfrm>
              <a:prstGeom prst="ellipse">
                <a:avLst/>
              </a:prstGeom>
              <a:solidFill>
                <a:srgbClr val="FF0000"/>
              </a:solidFill>
              <a:ln w="31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3">
                <a:schemeClr val="accent1"/>
              </a:fillRef>
              <a:effectRef idx="2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7" name="Oval 16">
                <a:extLst>
                  <a:ext uri="{FF2B5EF4-FFF2-40B4-BE49-F238E27FC236}">
                    <a16:creationId xmlns:a16="http://schemas.microsoft.com/office/drawing/2014/main" id="{1CDA6A55-6A3B-B489-48D0-BA68725B6373}"/>
                  </a:ext>
                </a:extLst>
              </xdr:cNvPr>
              <xdr:cNvSpPr/>
            </xdr:nvSpPr>
            <xdr:spPr>
              <a:xfrm>
                <a:off x="11715750" y="4133850"/>
                <a:ext cx="123825" cy="133350"/>
              </a:xfrm>
              <a:prstGeom prst="ellipse">
                <a:avLst/>
              </a:prstGeom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3">
                <a:schemeClr val="accent1"/>
              </a:fillRef>
              <a:effectRef idx="2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l"/>
                <a:endParaRPr lang="en-US" sz="1100"/>
              </a:p>
            </xdr:txBody>
          </xdr:sp>
        </xdr:grpSp>
      </xdr:grp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DBC3320C-8A7E-C983-6E54-8591674524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485935" y="9525"/>
            <a:ext cx="6106159" cy="1695450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0</xdr:colOff>
      <xdr:row>46</xdr:row>
      <xdr:rowOff>129121</xdr:rowOff>
    </xdr:from>
    <xdr:to>
      <xdr:col>14</xdr:col>
      <xdr:colOff>97779</xdr:colOff>
      <xdr:row>62</xdr:row>
      <xdr:rowOff>104775</xdr:rowOff>
    </xdr:to>
    <xdr:pic>
      <xdr:nvPicPr>
        <xdr:cNvPr id="18" name="Picture 17" descr="tins properly and improperly packed">
          <a:extLst>
            <a:ext uri="{FF2B5EF4-FFF2-40B4-BE49-F238E27FC236}">
              <a16:creationId xmlns:a16="http://schemas.microsoft.com/office/drawing/2014/main" id="{1C5A37CB-9A1F-4778-9DDE-49D12865D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77671"/>
          <a:ext cx="8632179" cy="2566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B7BC7-FC7A-43F5-AC2A-8ED2BA21E812}">
  <dimension ref="A1"/>
  <sheetViews>
    <sheetView workbookViewId="0">
      <selection activeCell="Q21" sqref="Q21"/>
    </sheetView>
  </sheetViews>
  <sheetFormatPr defaultRowHeight="12.75" x14ac:dyDescent="0.2"/>
  <cols>
    <col min="1" max="16384" width="9.140625" style="67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8813C-F001-4851-BC2F-6AE0971983E2}">
  <sheetPr>
    <pageSetUpPr fitToPage="1"/>
  </sheetPr>
  <dimension ref="A1:P56"/>
  <sheetViews>
    <sheetView zoomScaleNormal="100" workbookViewId="0">
      <selection activeCell="E20" sqref="E20"/>
    </sheetView>
  </sheetViews>
  <sheetFormatPr defaultColWidth="9.140625" defaultRowHeight="12.95" customHeight="1" x14ac:dyDescent="0.2"/>
  <cols>
    <col min="1" max="1" width="4.42578125" style="2" customWidth="1"/>
    <col min="2" max="2" width="6.7109375" style="2" customWidth="1"/>
    <col min="3" max="3" width="30.28515625" style="33" customWidth="1"/>
    <col min="4" max="4" width="19.5703125" style="2" bestFit="1" customWidth="1"/>
    <col min="5" max="5" width="16.140625" style="2" customWidth="1"/>
    <col min="6" max="6" width="24.140625" style="2" hidden="1" customWidth="1"/>
    <col min="7" max="7" width="16.140625" style="2" customWidth="1"/>
    <col min="8" max="8" width="8.42578125" style="2" customWidth="1"/>
    <col min="9" max="9" width="21.5703125" style="2" customWidth="1"/>
    <col min="10" max="10" width="24.140625" style="2" bestFit="1" customWidth="1"/>
    <col min="11" max="11" width="26.28515625" style="2" customWidth="1"/>
    <col min="12" max="12" width="17.28515625" style="2" customWidth="1"/>
    <col min="13" max="16384" width="9.140625" style="2"/>
  </cols>
  <sheetData>
    <row r="1" spans="1:10" ht="12.95" customHeight="1" x14ac:dyDescent="0.2">
      <c r="A1" s="9" t="s">
        <v>0</v>
      </c>
      <c r="B1" s="10" t="s">
        <v>1</v>
      </c>
      <c r="C1" s="11" t="s">
        <v>2</v>
      </c>
      <c r="D1" s="12" t="s">
        <v>3</v>
      </c>
      <c r="E1" s="10" t="s">
        <v>4</v>
      </c>
      <c r="F1" s="12" t="s">
        <v>66</v>
      </c>
      <c r="G1" s="37" t="s">
        <v>67</v>
      </c>
      <c r="H1" s="10" t="s">
        <v>5</v>
      </c>
      <c r="I1" s="10" t="s">
        <v>7</v>
      </c>
      <c r="J1" s="10" t="s">
        <v>6</v>
      </c>
    </row>
    <row r="2" spans="1:10" ht="12.95" customHeight="1" x14ac:dyDescent="0.2">
      <c r="A2" s="1">
        <v>1</v>
      </c>
      <c r="B2" s="1" t="s">
        <v>8</v>
      </c>
      <c r="C2" s="38" t="str">
        <f>_xlfn.CONCAT(D2&amp;I$2,"_",$H$2&amp;"-1")</f>
        <v>48-UWSIF-Glut-4-0_9-1</v>
      </c>
      <c r="D2" s="6" t="s">
        <v>68</v>
      </c>
      <c r="E2" s="7"/>
      <c r="F2" s="6" t="s">
        <v>69</v>
      </c>
      <c r="G2" s="39"/>
      <c r="H2" s="13">
        <v>9</v>
      </c>
      <c r="I2" s="43">
        <f>'Tray 1'!I2</f>
        <v>0</v>
      </c>
      <c r="J2" s="44">
        <f>'Tray 1'!J2</f>
        <v>0</v>
      </c>
    </row>
    <row r="3" spans="1:10" ht="12.95" customHeight="1" x14ac:dyDescent="0.2">
      <c r="A3" s="1">
        <v>2</v>
      </c>
      <c r="B3" s="1" t="s">
        <v>9</v>
      </c>
      <c r="C3" s="38" t="str">
        <f>_xlfn.CONCAT(D3&amp;I$2,"_",$H$2&amp;"-2")</f>
        <v>48-UWSIF-Glut-4-0_9-2</v>
      </c>
      <c r="D3" s="6" t="s">
        <v>68</v>
      </c>
      <c r="E3" s="7"/>
      <c r="F3" s="40" t="s">
        <v>70</v>
      </c>
      <c r="G3" s="36"/>
    </row>
    <row r="4" spans="1:10" ht="12.95" customHeight="1" x14ac:dyDescent="0.2">
      <c r="A4" s="1">
        <v>3</v>
      </c>
      <c r="B4" s="1" t="s">
        <v>10</v>
      </c>
      <c r="C4" s="38" t="str">
        <f>_xlfn.CONCAT(D4&amp;I$2,"_",$H$2&amp;"-3")</f>
        <v>48-UWSIF-Glut-4-0_9-3</v>
      </c>
      <c r="D4" s="6" t="s">
        <v>68</v>
      </c>
      <c r="E4" s="7"/>
      <c r="F4" s="40" t="s">
        <v>70</v>
      </c>
      <c r="G4" s="36"/>
      <c r="I4" s="34" t="s">
        <v>12</v>
      </c>
      <c r="J4" s="35"/>
    </row>
    <row r="5" spans="1:10" ht="12.95" customHeight="1" x14ac:dyDescent="0.2">
      <c r="A5" s="1">
        <v>4</v>
      </c>
      <c r="B5" s="1" t="s">
        <v>11</v>
      </c>
      <c r="C5" s="38" t="str">
        <f>_xlfn.CONCAT(D5&amp;I$2,"_",$H$2&amp;"-4")</f>
        <v>48-UWSIF-Glut-4-0_9-4</v>
      </c>
      <c r="D5" s="6" t="s">
        <v>68</v>
      </c>
      <c r="E5" s="7"/>
      <c r="F5" s="40" t="s">
        <v>70</v>
      </c>
      <c r="G5" s="36"/>
      <c r="I5" s="45" t="s">
        <v>75</v>
      </c>
      <c r="J5" s="46"/>
    </row>
    <row r="6" spans="1:10" ht="12.95" customHeight="1" x14ac:dyDescent="0.2">
      <c r="A6" s="1">
        <v>5</v>
      </c>
      <c r="B6" s="1" t="s">
        <v>13</v>
      </c>
      <c r="C6" s="38" t="str">
        <f>_xlfn.CONCAT(D6&amp;$I$2,"_",$H$2&amp;"-5")</f>
        <v>48-UWSIF-Glut-4-0_9-5</v>
      </c>
      <c r="D6" s="6" t="s">
        <v>68</v>
      </c>
      <c r="E6" s="7"/>
      <c r="F6" s="40" t="s">
        <v>70</v>
      </c>
      <c r="G6" s="36"/>
      <c r="I6" s="47" t="s">
        <v>16</v>
      </c>
      <c r="J6" s="48"/>
    </row>
    <row r="7" spans="1:10" ht="12.95" customHeight="1" x14ac:dyDescent="0.2">
      <c r="A7" s="1">
        <v>6</v>
      </c>
      <c r="B7" s="1" t="s">
        <v>14</v>
      </c>
      <c r="C7" s="38" t="str">
        <f>_xlfn.CONCAT(D7&amp;$I$2,"_",$H$2&amp;"-6")</f>
        <v>39-UWSIF-Glut-2-0_9-6</v>
      </c>
      <c r="D7" s="6" t="s">
        <v>71</v>
      </c>
      <c r="E7" s="7"/>
      <c r="F7" s="40" t="s">
        <v>70</v>
      </c>
      <c r="G7" s="36"/>
      <c r="I7" s="49" t="s">
        <v>20</v>
      </c>
      <c r="J7" s="50"/>
    </row>
    <row r="8" spans="1:10" ht="12.95" customHeight="1" x14ac:dyDescent="0.2">
      <c r="A8" s="1">
        <v>7</v>
      </c>
      <c r="B8" s="1" t="s">
        <v>15</v>
      </c>
      <c r="C8" s="38" t="str">
        <f>_xlfn.CONCAT(D8&amp;$I$2,"-",$H$2&amp;"-7")</f>
        <v>39-UWSIF-Glut-2-0-9-7</v>
      </c>
      <c r="D8" s="6" t="s">
        <v>71</v>
      </c>
      <c r="E8" s="7"/>
      <c r="F8" s="40" t="s">
        <v>70</v>
      </c>
      <c r="G8" s="36"/>
      <c r="I8" s="51" t="s">
        <v>22</v>
      </c>
      <c r="J8" s="52"/>
    </row>
    <row r="9" spans="1:10" ht="12.95" customHeight="1" x14ac:dyDescent="0.2">
      <c r="A9" s="1">
        <v>8</v>
      </c>
      <c r="B9" s="1" t="s">
        <v>17</v>
      </c>
      <c r="C9" s="38" t="str">
        <f>_xlfn.CONCAT(D9&amp;I$2,"_",$H$2&amp;"-1")</f>
        <v>47-UWSIF-Alfalfa2-0_9-1</v>
      </c>
      <c r="D9" s="6" t="s">
        <v>18</v>
      </c>
      <c r="E9" s="7"/>
      <c r="F9" s="40" t="s">
        <v>73</v>
      </c>
      <c r="G9" s="36"/>
      <c r="I9" s="53" t="s">
        <v>36</v>
      </c>
      <c r="J9" s="54"/>
    </row>
    <row r="10" spans="1:10" ht="12.95" customHeight="1" x14ac:dyDescent="0.2">
      <c r="A10" s="1">
        <v>9</v>
      </c>
      <c r="B10" s="1" t="s">
        <v>19</v>
      </c>
      <c r="C10" s="38" t="str">
        <f>_xlfn.CONCAT(D10&amp;I$2,"_",$H$2&amp;"-2")</f>
        <v>47-UWSIF-Alfalfa2-0_9-2</v>
      </c>
      <c r="D10" s="6" t="s">
        <v>18</v>
      </c>
      <c r="E10" s="7"/>
      <c r="F10" s="40" t="s">
        <v>73</v>
      </c>
      <c r="G10" s="36"/>
      <c r="I10" s="55"/>
      <c r="J10" s="56"/>
    </row>
    <row r="11" spans="1:10" ht="12.95" customHeight="1" x14ac:dyDescent="0.2">
      <c r="A11" s="1">
        <v>10</v>
      </c>
      <c r="B11" s="1" t="s">
        <v>21</v>
      </c>
      <c r="C11" s="8" t="str">
        <f>_xlfn.CONCAT($I$2,"_", $H$2, "-"&amp;((ROW()-10+160)))</f>
        <v>0_9-161</v>
      </c>
      <c r="D11" s="41"/>
      <c r="E11" s="41"/>
      <c r="F11" s="40" t="s">
        <v>74</v>
      </c>
      <c r="G11" s="42"/>
      <c r="I11" s="55"/>
      <c r="J11" s="56"/>
    </row>
    <row r="12" spans="1:10" ht="12.95" customHeight="1" x14ac:dyDescent="0.2">
      <c r="A12" s="1">
        <v>11</v>
      </c>
      <c r="B12" s="1" t="s">
        <v>23</v>
      </c>
      <c r="C12" s="8" t="str">
        <f>_xlfn.CONCAT($I$2,"_", $H$2, "-"&amp;((ROW()-10+160)))</f>
        <v>0_9-162</v>
      </c>
      <c r="D12" s="41"/>
      <c r="E12" s="41"/>
      <c r="F12" s="40" t="s">
        <v>74</v>
      </c>
      <c r="G12" s="42"/>
      <c r="I12" s="55"/>
      <c r="J12" s="56"/>
    </row>
    <row r="13" spans="1:10" ht="12.95" customHeight="1" x14ac:dyDescent="0.2">
      <c r="A13" s="1">
        <v>12</v>
      </c>
      <c r="B13" s="1" t="s">
        <v>24</v>
      </c>
      <c r="C13" s="8" t="str">
        <f>_xlfn.CONCAT($I$2,"_", $H$2, "-"&amp;((ROW()-10+160)))</f>
        <v>0_9-163</v>
      </c>
      <c r="D13" s="41"/>
      <c r="E13" s="41"/>
      <c r="F13" s="40" t="s">
        <v>74</v>
      </c>
      <c r="G13" s="42"/>
      <c r="I13" s="55"/>
      <c r="J13" s="56"/>
    </row>
    <row r="14" spans="1:10" ht="12.95" customHeight="1" x14ac:dyDescent="0.2">
      <c r="A14" s="1">
        <v>13</v>
      </c>
      <c r="B14" s="1" t="s">
        <v>25</v>
      </c>
      <c r="C14" s="8" t="str">
        <f>_xlfn.CONCAT($I$2,"_", $H$2, "-"&amp;((ROW()-10+160)))</f>
        <v>0_9-164</v>
      </c>
      <c r="D14" s="41"/>
      <c r="E14" s="41"/>
      <c r="F14" s="40" t="s">
        <v>74</v>
      </c>
      <c r="G14" s="42"/>
      <c r="I14" s="55"/>
      <c r="J14" s="56"/>
    </row>
    <row r="15" spans="1:10" ht="12.95" customHeight="1" x14ac:dyDescent="0.2">
      <c r="A15" s="1">
        <v>14</v>
      </c>
      <c r="B15" s="1" t="s">
        <v>26</v>
      </c>
      <c r="C15" s="8" t="str">
        <f>_xlfn.CONCAT($I$2,"_", $H$2, "-"&amp;((ROW()-10+160)))</f>
        <v>0_9-165</v>
      </c>
      <c r="D15" s="41"/>
      <c r="E15" s="41"/>
      <c r="F15" s="40" t="s">
        <v>74</v>
      </c>
      <c r="G15" s="42"/>
      <c r="I15" s="55"/>
      <c r="J15" s="56"/>
    </row>
    <row r="16" spans="1:10" ht="12.95" customHeight="1" x14ac:dyDescent="0.2">
      <c r="A16" s="1">
        <v>15</v>
      </c>
      <c r="B16" s="1" t="s">
        <v>27</v>
      </c>
      <c r="C16" s="8" t="str">
        <f>_xlfn.CONCAT($I$2,"_", $H$2, "-"&amp;((ROW()-10+160)))</f>
        <v>0_9-166</v>
      </c>
      <c r="D16" s="41"/>
      <c r="E16" s="41"/>
      <c r="F16" s="40" t="s">
        <v>74</v>
      </c>
      <c r="G16" s="42"/>
      <c r="I16" s="57"/>
      <c r="J16" s="58"/>
    </row>
    <row r="17" spans="1:16" ht="12.95" customHeight="1" x14ac:dyDescent="0.2">
      <c r="A17" s="1">
        <v>16</v>
      </c>
      <c r="B17" s="1" t="s">
        <v>28</v>
      </c>
      <c r="C17" s="8" t="str">
        <f>_xlfn.CONCAT($I$2,"_", $H$2, "-"&amp;((ROW()-10+160)))</f>
        <v>0_9-167</v>
      </c>
      <c r="D17" s="41"/>
      <c r="E17" s="41"/>
      <c r="F17" s="40" t="s">
        <v>74</v>
      </c>
      <c r="G17" s="42"/>
      <c r="K17" s="14"/>
    </row>
    <row r="18" spans="1:16" ht="12.95" customHeight="1" x14ac:dyDescent="0.2">
      <c r="A18" s="1">
        <v>17</v>
      </c>
      <c r="B18" s="1" t="s">
        <v>29</v>
      </c>
      <c r="C18" s="8" t="str">
        <f>_xlfn.CONCAT($I$2,"_", $H$2, "-"&amp;((ROW()-10+160)&amp; "r"))</f>
        <v>0_9-168r</v>
      </c>
      <c r="D18" s="44" t="s">
        <v>78</v>
      </c>
      <c r="E18" s="41"/>
      <c r="F18" s="40" t="s">
        <v>74</v>
      </c>
      <c r="G18" s="42"/>
    </row>
    <row r="19" spans="1:16" ht="12.95" customHeight="1" thickBot="1" x14ac:dyDescent="0.25">
      <c r="A19" s="1">
        <v>18</v>
      </c>
      <c r="B19" s="1" t="s">
        <v>30</v>
      </c>
      <c r="C19" s="8" t="str">
        <f>_xlfn.CONCAT($I$2,"_", $H$2, "-"&amp;((ROW()-10+160)))</f>
        <v>0_9-169</v>
      </c>
      <c r="D19" s="41"/>
      <c r="E19" s="41"/>
      <c r="F19" s="40" t="s">
        <v>74</v>
      </c>
      <c r="G19" s="42"/>
    </row>
    <row r="20" spans="1:16" ht="12.95" customHeight="1" thickBot="1" x14ac:dyDescent="0.25">
      <c r="A20" s="1">
        <v>19</v>
      </c>
      <c r="B20" s="1" t="s">
        <v>31</v>
      </c>
      <c r="C20" s="8" t="str">
        <f>_xlfn.CONCAT($I$2,"_", $H$2, "-"&amp;((ROW()-10+160)))</f>
        <v>0_9-170</v>
      </c>
      <c r="D20" s="41"/>
      <c r="E20" s="41"/>
      <c r="F20" s="40" t="s">
        <v>74</v>
      </c>
      <c r="G20" s="42"/>
      <c r="I20" s="59" t="s">
        <v>45</v>
      </c>
      <c r="J20" s="60" t="s">
        <v>66</v>
      </c>
    </row>
    <row r="21" spans="1:16" ht="12.95" customHeight="1" x14ac:dyDescent="0.2">
      <c r="A21" s="1">
        <v>20</v>
      </c>
      <c r="B21" s="1" t="s">
        <v>32</v>
      </c>
      <c r="C21" s="8" t="str">
        <f>_xlfn.CONCAT($I$2,"_", $H$2, "-"&amp;((ROW()-10+160)))</f>
        <v>0_9-171</v>
      </c>
      <c r="D21" s="41"/>
      <c r="E21" s="41"/>
      <c r="F21" s="40" t="s">
        <v>74</v>
      </c>
      <c r="G21" s="42"/>
      <c r="I21" s="61" t="s">
        <v>46</v>
      </c>
      <c r="J21" s="62" t="s">
        <v>69</v>
      </c>
      <c r="L21" s="3"/>
      <c r="M21" s="3"/>
      <c r="N21" s="3"/>
      <c r="O21" s="3"/>
    </row>
    <row r="22" spans="1:16" ht="12.95" customHeight="1" x14ac:dyDescent="0.2">
      <c r="A22" s="1">
        <v>21</v>
      </c>
      <c r="B22" s="1" t="s">
        <v>33</v>
      </c>
      <c r="C22" s="8" t="str">
        <f>_xlfn.CONCAT($I$2,"_", $H$2, "-"&amp;((ROW()-10+160)))</f>
        <v>0_9-172</v>
      </c>
      <c r="D22" s="41"/>
      <c r="E22" s="41"/>
      <c r="F22" s="40" t="s">
        <v>74</v>
      </c>
      <c r="G22" s="42"/>
      <c r="I22" s="61" t="s">
        <v>47</v>
      </c>
      <c r="J22" s="63" t="s">
        <v>72</v>
      </c>
      <c r="L22" s="3"/>
      <c r="M22" s="3"/>
      <c r="N22" s="3"/>
      <c r="O22" s="3"/>
    </row>
    <row r="23" spans="1:16" ht="12.95" customHeight="1" x14ac:dyDescent="0.2">
      <c r="A23" s="1">
        <v>22</v>
      </c>
      <c r="B23" s="1" t="s">
        <v>34</v>
      </c>
      <c r="C23" s="8" t="str">
        <f>_xlfn.CONCAT($I$2,"_", $H$2, "-"&amp;((ROW()-10+160)))</f>
        <v>0_9-173</v>
      </c>
      <c r="D23" s="41"/>
      <c r="E23" s="41"/>
      <c r="F23" s="40" t="s">
        <v>74</v>
      </c>
      <c r="G23" s="42"/>
      <c r="I23" s="61" t="s">
        <v>18</v>
      </c>
      <c r="J23" s="63" t="s">
        <v>76</v>
      </c>
      <c r="K23" s="74"/>
      <c r="L23" s="75"/>
      <c r="M23" s="75"/>
      <c r="N23" s="75"/>
      <c r="O23" s="75"/>
      <c r="P23" s="75"/>
    </row>
    <row r="24" spans="1:16" ht="12.95" customHeight="1" x14ac:dyDescent="0.2">
      <c r="A24" s="1">
        <v>23</v>
      </c>
      <c r="B24" s="1" t="s">
        <v>35</v>
      </c>
      <c r="C24" s="8" t="str">
        <f>_xlfn.CONCAT($I$2,"_", $H$2, "-"&amp;((ROW()-10+160)))</f>
        <v>0_9-174</v>
      </c>
      <c r="D24" s="41"/>
      <c r="E24" s="41"/>
      <c r="F24" s="40" t="s">
        <v>74</v>
      </c>
      <c r="G24" s="42"/>
      <c r="I24" s="61" t="s">
        <v>48</v>
      </c>
      <c r="J24" s="63" t="s">
        <v>70</v>
      </c>
      <c r="K24" s="4"/>
      <c r="L24" s="5"/>
      <c r="M24" s="3"/>
      <c r="N24" s="3"/>
      <c r="O24" s="3"/>
    </row>
    <row r="25" spans="1:16" ht="12.95" customHeight="1" x14ac:dyDescent="0.2">
      <c r="A25" s="1">
        <v>24</v>
      </c>
      <c r="B25" s="1" t="s">
        <v>37</v>
      </c>
      <c r="C25" s="8" t="str">
        <f>_xlfn.CONCAT($I$2,"_", $H$2, "-"&amp;((ROW()-10+160)))</f>
        <v>0_9-175</v>
      </c>
      <c r="D25" s="41"/>
      <c r="E25" s="41"/>
      <c r="F25" s="40" t="s">
        <v>74</v>
      </c>
      <c r="G25" s="42"/>
      <c r="I25" s="61" t="s">
        <v>49</v>
      </c>
      <c r="J25" s="63" t="s">
        <v>73</v>
      </c>
      <c r="L25" s="3"/>
      <c r="M25" s="3"/>
      <c r="N25" s="3"/>
      <c r="O25" s="3"/>
    </row>
    <row r="26" spans="1:16" ht="12.95" customHeight="1" thickBot="1" x14ac:dyDescent="0.25">
      <c r="A26" s="1">
        <v>25</v>
      </c>
      <c r="B26" s="1" t="s">
        <v>38</v>
      </c>
      <c r="C26" s="8" t="str">
        <f>_xlfn.CONCAT($I$2,"_", $H$2, "-"&amp;((ROW()-10+160)))</f>
        <v>0_9-176</v>
      </c>
      <c r="D26" s="41"/>
      <c r="E26" s="41"/>
      <c r="F26" s="40" t="s">
        <v>74</v>
      </c>
      <c r="G26" s="42"/>
      <c r="I26" s="64" t="s">
        <v>50</v>
      </c>
      <c r="J26" s="65" t="s">
        <v>74</v>
      </c>
      <c r="L26" s="3"/>
      <c r="M26" s="3"/>
      <c r="N26" s="3"/>
      <c r="O26" s="3"/>
    </row>
    <row r="27" spans="1:16" ht="12.95" customHeight="1" x14ac:dyDescent="0.2">
      <c r="A27" s="1">
        <v>26</v>
      </c>
      <c r="B27" s="1" t="s">
        <v>39</v>
      </c>
      <c r="C27" s="8" t="str">
        <f>_xlfn.CONCAT($I$2,"_", $H$2, "-"&amp;((ROW()-10+160)))</f>
        <v>0_9-177</v>
      </c>
      <c r="D27" s="41"/>
      <c r="E27" s="41"/>
      <c r="F27" s="40" t="s">
        <v>74</v>
      </c>
      <c r="G27" s="42"/>
      <c r="I27" s="64" t="s">
        <v>51</v>
      </c>
      <c r="L27" s="3"/>
      <c r="M27" s="3"/>
      <c r="N27" s="3"/>
      <c r="O27" s="3"/>
    </row>
    <row r="28" spans="1:16" ht="12.95" customHeight="1" x14ac:dyDescent="0.2">
      <c r="A28" s="1">
        <v>27</v>
      </c>
      <c r="B28" s="1" t="s">
        <v>40</v>
      </c>
      <c r="C28" s="8" t="str">
        <f>_xlfn.CONCAT($I$2,"_", $H$2, "-"&amp;((ROW()-10+160)))</f>
        <v>0_9-178</v>
      </c>
      <c r="D28" s="41"/>
      <c r="E28" s="41"/>
      <c r="F28" s="40" t="s">
        <v>74</v>
      </c>
      <c r="G28" s="42"/>
      <c r="I28" s="64" t="s">
        <v>52</v>
      </c>
      <c r="L28" s="3"/>
      <c r="M28" s="3"/>
      <c r="N28" s="3"/>
      <c r="O28" s="3"/>
    </row>
    <row r="29" spans="1:16" ht="12.95" customHeight="1" x14ac:dyDescent="0.2">
      <c r="A29" s="1">
        <v>28</v>
      </c>
      <c r="B29" s="1" t="s">
        <v>41</v>
      </c>
      <c r="C29" s="8" t="str">
        <f>_xlfn.CONCAT($I$2,"_", $H$2, "-"&amp;((ROW()-10+160)))</f>
        <v>0_9-179</v>
      </c>
      <c r="D29" s="76"/>
      <c r="E29" s="41"/>
      <c r="F29" s="40"/>
      <c r="G29" s="42"/>
      <c r="I29" s="61" t="s">
        <v>71</v>
      </c>
      <c r="L29" s="3"/>
      <c r="M29" s="3"/>
      <c r="N29" s="3"/>
      <c r="O29" s="3"/>
    </row>
    <row r="30" spans="1:16" ht="12.95" customHeight="1" thickBot="1" x14ac:dyDescent="0.25">
      <c r="A30" s="1">
        <v>29</v>
      </c>
      <c r="B30" s="1" t="s">
        <v>42</v>
      </c>
      <c r="C30" s="8" t="str">
        <f>_xlfn.CONCAT($I$2,"_", $H$2, "-"&amp;((ROW()-10+160)))</f>
        <v>0_9-180</v>
      </c>
      <c r="D30" s="76"/>
      <c r="E30" s="41"/>
      <c r="F30" s="40"/>
      <c r="G30" s="42"/>
      <c r="I30" s="66" t="s">
        <v>68</v>
      </c>
      <c r="L30" s="3"/>
      <c r="M30" s="3"/>
      <c r="N30" s="3"/>
      <c r="O30" s="3"/>
    </row>
    <row r="31" spans="1:16" ht="12.95" customHeight="1" x14ac:dyDescent="0.2">
      <c r="A31" s="1">
        <v>30</v>
      </c>
      <c r="B31" s="1" t="s">
        <v>43</v>
      </c>
      <c r="C31" s="38" t="str">
        <f>_xlfn.CONCAT(D31&amp;I$2,"_",$H$2&amp;"-3")</f>
        <v>47-UWSIF-Alfalfa2-0_9-3</v>
      </c>
      <c r="D31" s="6" t="s">
        <v>18</v>
      </c>
      <c r="E31" s="7"/>
      <c r="F31" s="40" t="s">
        <v>73</v>
      </c>
      <c r="G31" s="36"/>
      <c r="L31" s="3"/>
      <c r="M31" s="3"/>
      <c r="N31" s="3"/>
      <c r="O31" s="3"/>
    </row>
    <row r="32" spans="1:16" ht="12.95" customHeight="1" thickBot="1" x14ac:dyDescent="0.25">
      <c r="A32" s="1">
        <v>31</v>
      </c>
      <c r="B32" s="1" t="s">
        <v>44</v>
      </c>
      <c r="C32" s="38" t="str">
        <f>_xlfn.CONCAT(D32&amp;I$2,"_",$H$2&amp;"-4")</f>
        <v>47-UWSIF-Alfalfa2-0_9-4</v>
      </c>
      <c r="D32" s="6" t="s">
        <v>18</v>
      </c>
      <c r="E32" s="7"/>
      <c r="F32" s="40" t="s">
        <v>73</v>
      </c>
      <c r="G32" s="36"/>
      <c r="L32" s="3"/>
      <c r="M32" s="3"/>
      <c r="N32" s="3"/>
      <c r="O32" s="3"/>
    </row>
    <row r="33" spans="9:15" ht="12.95" customHeight="1" x14ac:dyDescent="0.2">
      <c r="I33" s="68" t="s">
        <v>77</v>
      </c>
      <c r="J33" s="69"/>
      <c r="L33" s="3"/>
      <c r="M33" s="3"/>
      <c r="N33" s="3"/>
      <c r="O33" s="3"/>
    </row>
    <row r="34" spans="9:15" ht="12.95" customHeight="1" x14ac:dyDescent="0.2">
      <c r="I34" s="70"/>
      <c r="J34" s="71"/>
      <c r="L34" s="3"/>
      <c r="M34" s="3"/>
      <c r="N34" s="3"/>
      <c r="O34" s="3"/>
    </row>
    <row r="35" spans="9:15" ht="12.95" customHeight="1" x14ac:dyDescent="0.2">
      <c r="I35" s="70"/>
      <c r="J35" s="71"/>
    </row>
    <row r="36" spans="9:15" ht="12.95" customHeight="1" x14ac:dyDescent="0.2">
      <c r="I36" s="70"/>
      <c r="J36" s="71"/>
    </row>
    <row r="37" spans="9:15" ht="12.95" customHeight="1" x14ac:dyDescent="0.2">
      <c r="I37" s="70"/>
      <c r="J37" s="71"/>
    </row>
    <row r="38" spans="9:15" ht="12.95" customHeight="1" x14ac:dyDescent="0.2">
      <c r="I38" s="70"/>
      <c r="J38" s="71"/>
    </row>
    <row r="39" spans="9:15" ht="12.95" customHeight="1" x14ac:dyDescent="0.2">
      <c r="I39" s="70"/>
      <c r="J39" s="71"/>
    </row>
    <row r="40" spans="9:15" ht="12.95" customHeight="1" thickBot="1" x14ac:dyDescent="0.25">
      <c r="I40" s="72"/>
      <c r="J40" s="73"/>
    </row>
    <row r="43" spans="9:15" ht="12.95" customHeight="1" thickBot="1" x14ac:dyDescent="0.25"/>
    <row r="44" spans="9:15" ht="12.95" customHeight="1" x14ac:dyDescent="0.2">
      <c r="I44" s="15" t="s">
        <v>53</v>
      </c>
      <c r="J44" s="16" t="s">
        <v>54</v>
      </c>
      <c r="K44" s="16" t="s">
        <v>55</v>
      </c>
      <c r="L44" s="17" t="s">
        <v>56</v>
      </c>
    </row>
    <row r="45" spans="9:15" ht="12.95" customHeight="1" thickBot="1" x14ac:dyDescent="0.25">
      <c r="I45" s="18"/>
      <c r="J45" s="19"/>
      <c r="K45" s="19"/>
      <c r="L45" s="20"/>
    </row>
    <row r="46" spans="9:15" ht="12.95" customHeight="1" x14ac:dyDescent="0.2">
      <c r="I46" s="21"/>
      <c r="J46" s="22"/>
      <c r="K46" s="23"/>
      <c r="L46" s="24"/>
    </row>
    <row r="47" spans="9:15" ht="12.95" customHeight="1" x14ac:dyDescent="0.2">
      <c r="I47" s="25" t="s">
        <v>57</v>
      </c>
      <c r="J47" s="26"/>
      <c r="K47" s="27"/>
      <c r="L47" s="28"/>
    </row>
    <row r="48" spans="9:15" ht="12.95" customHeight="1" x14ac:dyDescent="0.2">
      <c r="I48" s="25" t="s">
        <v>58</v>
      </c>
      <c r="J48" s="26"/>
      <c r="K48" s="27"/>
      <c r="L48" s="28"/>
    </row>
    <row r="49" spans="9:12" ht="12.95" customHeight="1" x14ac:dyDescent="0.2">
      <c r="I49" s="25" t="s">
        <v>59</v>
      </c>
      <c r="J49" s="26"/>
      <c r="K49" s="27"/>
      <c r="L49" s="28"/>
    </row>
    <row r="50" spans="9:12" ht="12.95" customHeight="1" x14ac:dyDescent="0.2">
      <c r="I50" s="25" t="s">
        <v>60</v>
      </c>
      <c r="J50" s="26"/>
      <c r="K50" s="27"/>
      <c r="L50" s="28"/>
    </row>
    <row r="51" spans="9:12" ht="12.95" customHeight="1" x14ac:dyDescent="0.2">
      <c r="I51" s="25" t="s">
        <v>61</v>
      </c>
      <c r="J51" s="26"/>
      <c r="K51" s="27"/>
      <c r="L51" s="28"/>
    </row>
    <row r="52" spans="9:12" ht="12.95" customHeight="1" x14ac:dyDescent="0.2">
      <c r="I52" s="25" t="s">
        <v>62</v>
      </c>
      <c r="J52" s="26"/>
      <c r="K52" s="27"/>
      <c r="L52" s="28"/>
    </row>
    <row r="53" spans="9:12" ht="12.95" customHeight="1" x14ac:dyDescent="0.2">
      <c r="I53" s="25" t="s">
        <v>63</v>
      </c>
      <c r="J53" s="26"/>
      <c r="K53" s="27"/>
      <c r="L53" s="28"/>
    </row>
    <row r="54" spans="9:12" ht="12.95" customHeight="1" x14ac:dyDescent="0.2">
      <c r="I54" s="25"/>
      <c r="J54" s="26"/>
      <c r="K54" s="27"/>
      <c r="L54" s="28"/>
    </row>
    <row r="55" spans="9:12" ht="12.95" customHeight="1" x14ac:dyDescent="0.2">
      <c r="I55" s="25" t="s">
        <v>64</v>
      </c>
      <c r="J55" s="26"/>
      <c r="K55" s="27"/>
      <c r="L55" s="28"/>
    </row>
    <row r="56" spans="9:12" ht="12.95" customHeight="1" thickBot="1" x14ac:dyDescent="0.25">
      <c r="I56" s="29" t="s">
        <v>65</v>
      </c>
      <c r="J56" s="30"/>
      <c r="K56" s="31"/>
      <c r="L56" s="32"/>
    </row>
  </sheetData>
  <mergeCells count="2">
    <mergeCell ref="K23:P23"/>
    <mergeCell ref="I33:J40"/>
  </mergeCells>
  <dataValidations count="2">
    <dataValidation type="list" allowBlank="1" showInputMessage="1" showErrorMessage="1" sqref="F2:F32" xr:uid="{D0BBF0F4-427E-40CB-9447-519CF7836AC3}">
      <formula1>$J$21:$J$26</formula1>
    </dataValidation>
    <dataValidation type="list" allowBlank="1" showInputMessage="1" showErrorMessage="1" sqref="D31:D32 D2:D10" xr:uid="{8BEBF626-52D3-4C2A-9CAC-9B9F715551EA}">
      <formula1>$I$21:$I$30</formula1>
    </dataValidation>
  </dataValidations>
  <printOptions horizontalCentered="1" verticalCentered="1"/>
  <pageMargins left="0.75" right="0.75" top="1" bottom="1" header="0.5" footer="0.5"/>
  <pageSetup scale="96" orientation="portrait" r:id="rId1"/>
  <headerFooter alignWithMargins="0"/>
  <ignoredErrors>
    <ignoredError sqref="C31:C32 C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1:P56"/>
  <sheetViews>
    <sheetView tabSelected="1" zoomScaleNormal="100" workbookViewId="0">
      <selection activeCell="D14" sqref="D14"/>
    </sheetView>
  </sheetViews>
  <sheetFormatPr defaultColWidth="9.140625" defaultRowHeight="12.95" customHeight="1" x14ac:dyDescent="0.2"/>
  <cols>
    <col min="1" max="1" width="4.42578125" style="2" customWidth="1"/>
    <col min="2" max="2" width="6.7109375" style="2" customWidth="1"/>
    <col min="3" max="3" width="30.28515625" style="33" customWidth="1"/>
    <col min="4" max="4" width="19.5703125" style="2" bestFit="1" customWidth="1"/>
    <col min="5" max="5" width="16.140625" style="2" customWidth="1"/>
    <col min="6" max="6" width="24.140625" style="2" hidden="1" customWidth="1"/>
    <col min="7" max="7" width="17.85546875" style="2" bestFit="1" customWidth="1"/>
    <col min="8" max="8" width="8.42578125" style="2" customWidth="1"/>
    <col min="9" max="9" width="21.5703125" style="2" customWidth="1"/>
    <col min="10" max="10" width="24.140625" style="2" bestFit="1" customWidth="1"/>
    <col min="11" max="11" width="26.28515625" style="2" customWidth="1"/>
    <col min="12" max="12" width="17.28515625" style="2" customWidth="1"/>
    <col min="13" max="16384" width="9.140625" style="2"/>
  </cols>
  <sheetData>
    <row r="1" spans="1:10" ht="12.95" customHeight="1" x14ac:dyDescent="0.2">
      <c r="A1" s="9" t="s">
        <v>0</v>
      </c>
      <c r="B1" s="10" t="s">
        <v>1</v>
      </c>
      <c r="C1" s="11" t="s">
        <v>2</v>
      </c>
      <c r="D1" s="12" t="s">
        <v>3</v>
      </c>
      <c r="E1" s="10" t="s">
        <v>4</v>
      </c>
      <c r="F1" s="12" t="s">
        <v>66</v>
      </c>
      <c r="G1" s="37" t="s">
        <v>67</v>
      </c>
      <c r="H1" s="10" t="s">
        <v>5</v>
      </c>
      <c r="I1" s="10" t="s">
        <v>7</v>
      </c>
      <c r="J1" s="10" t="s">
        <v>6</v>
      </c>
    </row>
    <row r="2" spans="1:10" ht="12.95" customHeight="1" x14ac:dyDescent="0.2">
      <c r="A2" s="1">
        <v>1</v>
      </c>
      <c r="B2" s="1" t="s">
        <v>8</v>
      </c>
      <c r="C2" s="38" t="str">
        <f>_xlfn.CONCAT(D2&amp;I$2,"_",$H$2&amp;"-1")</f>
        <v>48-UWSIF-Glut-4-_1-1</v>
      </c>
      <c r="D2" s="6" t="s">
        <v>68</v>
      </c>
      <c r="E2" s="7"/>
      <c r="F2" s="6" t="s">
        <v>69</v>
      </c>
      <c r="G2" s="39"/>
      <c r="H2" s="13">
        <v>1</v>
      </c>
      <c r="I2" s="43"/>
      <c r="J2" s="44"/>
    </row>
    <row r="3" spans="1:10" ht="12.95" customHeight="1" x14ac:dyDescent="0.2">
      <c r="A3" s="1">
        <v>2</v>
      </c>
      <c r="B3" s="1" t="s">
        <v>9</v>
      </c>
      <c r="C3" s="38" t="str">
        <f>_xlfn.CONCAT(D3&amp;I$2,"_",$H$2&amp;"-2")</f>
        <v>48-UWSIF-Glut-4-_1-2</v>
      </c>
      <c r="D3" s="6" t="s">
        <v>68</v>
      </c>
      <c r="E3" s="7"/>
      <c r="F3" s="40" t="s">
        <v>70</v>
      </c>
      <c r="G3" s="36"/>
    </row>
    <row r="4" spans="1:10" ht="12.95" customHeight="1" x14ac:dyDescent="0.2">
      <c r="A4" s="1">
        <v>3</v>
      </c>
      <c r="B4" s="1" t="s">
        <v>10</v>
      </c>
      <c r="C4" s="38" t="str">
        <f>_xlfn.CONCAT(D4&amp;I$2,"_",$H$2&amp;"-3")</f>
        <v>48-UWSIF-Glut-4-_1-3</v>
      </c>
      <c r="D4" s="6" t="s">
        <v>68</v>
      </c>
      <c r="E4" s="7"/>
      <c r="F4" s="40" t="s">
        <v>70</v>
      </c>
      <c r="G4" s="36"/>
      <c r="I4" s="34" t="s">
        <v>12</v>
      </c>
      <c r="J4" s="35"/>
    </row>
    <row r="5" spans="1:10" ht="12.95" customHeight="1" x14ac:dyDescent="0.2">
      <c r="A5" s="1">
        <v>4</v>
      </c>
      <c r="B5" s="1" t="s">
        <v>11</v>
      </c>
      <c r="C5" s="38" t="str">
        <f>_xlfn.CONCAT(D5&amp;I$2,"_",$H$2&amp;"-4")</f>
        <v>48-UWSIF-Glut-4-_1-4</v>
      </c>
      <c r="D5" s="6" t="s">
        <v>68</v>
      </c>
      <c r="E5" s="7"/>
      <c r="F5" s="40" t="s">
        <v>70</v>
      </c>
      <c r="G5" s="36"/>
      <c r="I5" s="45" t="s">
        <v>75</v>
      </c>
      <c r="J5" s="46"/>
    </row>
    <row r="6" spans="1:10" ht="12.95" customHeight="1" x14ac:dyDescent="0.2">
      <c r="A6" s="1">
        <v>5</v>
      </c>
      <c r="B6" s="1" t="s">
        <v>13</v>
      </c>
      <c r="C6" s="38" t="str">
        <f>_xlfn.CONCAT(D6&amp;$I$2,"_",$H$2&amp;"-5")</f>
        <v>48-UWSIF-Glut-4-_1-5</v>
      </c>
      <c r="D6" s="6" t="s">
        <v>68</v>
      </c>
      <c r="E6" s="7"/>
      <c r="F6" s="40" t="s">
        <v>70</v>
      </c>
      <c r="G6" s="36"/>
      <c r="I6" s="47" t="s">
        <v>16</v>
      </c>
      <c r="J6" s="48"/>
    </row>
    <row r="7" spans="1:10" ht="12.95" customHeight="1" x14ac:dyDescent="0.2">
      <c r="A7" s="1">
        <v>6</v>
      </c>
      <c r="B7" s="1" t="s">
        <v>14</v>
      </c>
      <c r="C7" s="38" t="str">
        <f>_xlfn.CONCAT(D7&amp;$I$2,"_",$H$2&amp;"-6")</f>
        <v>39-UWSIF-Glut-2-_1-6</v>
      </c>
      <c r="D7" s="6" t="s">
        <v>71</v>
      </c>
      <c r="E7" s="7"/>
      <c r="F7" s="40" t="s">
        <v>70</v>
      </c>
      <c r="G7" s="36"/>
      <c r="I7" s="49" t="s">
        <v>20</v>
      </c>
      <c r="J7" s="50"/>
    </row>
    <row r="8" spans="1:10" ht="12.95" customHeight="1" x14ac:dyDescent="0.2">
      <c r="A8" s="1">
        <v>7</v>
      </c>
      <c r="B8" s="1" t="s">
        <v>15</v>
      </c>
      <c r="C8" s="38" t="str">
        <f>_xlfn.CONCAT(D8&amp;$I$2,"-",$H$2&amp;"-7")</f>
        <v>39-UWSIF-Glut-2--1-7</v>
      </c>
      <c r="D8" s="6" t="s">
        <v>71</v>
      </c>
      <c r="E8" s="7"/>
      <c r="F8" s="40" t="s">
        <v>70</v>
      </c>
      <c r="G8" s="36"/>
      <c r="I8" s="51" t="s">
        <v>22</v>
      </c>
      <c r="J8" s="52"/>
    </row>
    <row r="9" spans="1:10" ht="12.95" customHeight="1" x14ac:dyDescent="0.2">
      <c r="A9" s="1">
        <v>8</v>
      </c>
      <c r="B9" s="1" t="s">
        <v>17</v>
      </c>
      <c r="C9" s="38" t="str">
        <f>_xlfn.CONCAT(D9&amp;I$2,"_",$H$2&amp;"-1")</f>
        <v>47-UWSIF-Alfalfa2-_1-1</v>
      </c>
      <c r="D9" s="6" t="s">
        <v>18</v>
      </c>
      <c r="E9" s="7"/>
      <c r="F9" s="40" t="s">
        <v>73</v>
      </c>
      <c r="G9" s="36"/>
      <c r="I9" s="53" t="s">
        <v>36</v>
      </c>
      <c r="J9" s="54"/>
    </row>
    <row r="10" spans="1:10" ht="12.95" customHeight="1" x14ac:dyDescent="0.2">
      <c r="A10" s="1">
        <v>9</v>
      </c>
      <c r="B10" s="1" t="s">
        <v>19</v>
      </c>
      <c r="C10" s="38" t="str">
        <f>_xlfn.CONCAT(D10&amp;I$2,"_",$H$2&amp;"-2")</f>
        <v>47-UWSIF-Alfalfa2-_1-2</v>
      </c>
      <c r="D10" s="6" t="s">
        <v>18</v>
      </c>
      <c r="E10" s="7"/>
      <c r="F10" s="40" t="s">
        <v>73</v>
      </c>
      <c r="G10" s="36"/>
      <c r="I10" s="55"/>
      <c r="J10" s="56"/>
    </row>
    <row r="11" spans="1:10" ht="12.95" customHeight="1" x14ac:dyDescent="0.2">
      <c r="A11" s="1">
        <v>10</v>
      </c>
      <c r="B11" s="1" t="s">
        <v>21</v>
      </c>
      <c r="C11" s="8" t="str">
        <f>_xlfn.CONCAT($I$2,"_", $H$2, "-"&amp;((ROW()-10)))</f>
        <v>_1-1</v>
      </c>
      <c r="D11" s="41"/>
      <c r="E11" s="41"/>
      <c r="F11" s="40" t="s">
        <v>74</v>
      </c>
      <c r="G11" s="42"/>
      <c r="I11" s="55"/>
      <c r="J11" s="56"/>
    </row>
    <row r="12" spans="1:10" ht="12.95" customHeight="1" x14ac:dyDescent="0.2">
      <c r="A12" s="1">
        <v>11</v>
      </c>
      <c r="B12" s="1" t="s">
        <v>23</v>
      </c>
      <c r="C12" s="8" t="str">
        <f t="shared" ref="C12:C30" si="0">_xlfn.CONCAT($I$2,"_", $H$2, "-"&amp;((ROW()-10)))</f>
        <v>_1-2</v>
      </c>
      <c r="D12" s="41"/>
      <c r="E12" s="41"/>
      <c r="F12" s="40" t="s">
        <v>74</v>
      </c>
      <c r="G12" s="42"/>
      <c r="I12" s="55"/>
      <c r="J12" s="56"/>
    </row>
    <row r="13" spans="1:10" ht="12.95" customHeight="1" x14ac:dyDescent="0.2">
      <c r="A13" s="1">
        <v>12</v>
      </c>
      <c r="B13" s="1" t="s">
        <v>24</v>
      </c>
      <c r="C13" s="8" t="str">
        <f t="shared" si="0"/>
        <v>_1-3</v>
      </c>
      <c r="D13" s="41"/>
      <c r="E13" s="41"/>
      <c r="F13" s="40" t="s">
        <v>74</v>
      </c>
      <c r="G13" s="42"/>
      <c r="I13" s="55"/>
      <c r="J13" s="56"/>
    </row>
    <row r="14" spans="1:10" ht="12.95" customHeight="1" x14ac:dyDescent="0.2">
      <c r="A14" s="1">
        <v>13</v>
      </c>
      <c r="B14" s="1" t="s">
        <v>25</v>
      </c>
      <c r="C14" s="8" t="str">
        <f t="shared" si="0"/>
        <v>_1-4</v>
      </c>
      <c r="D14" s="41"/>
      <c r="E14" s="41"/>
      <c r="F14" s="40" t="s">
        <v>74</v>
      </c>
      <c r="G14" s="42"/>
      <c r="I14" s="55"/>
      <c r="J14" s="56"/>
    </row>
    <row r="15" spans="1:10" ht="12.95" customHeight="1" x14ac:dyDescent="0.2">
      <c r="A15" s="1">
        <v>14</v>
      </c>
      <c r="B15" s="1" t="s">
        <v>26</v>
      </c>
      <c r="C15" s="8" t="str">
        <f t="shared" si="0"/>
        <v>_1-5</v>
      </c>
      <c r="D15" s="41"/>
      <c r="E15" s="41"/>
      <c r="F15" s="40" t="s">
        <v>74</v>
      </c>
      <c r="G15" s="42"/>
      <c r="I15" s="55"/>
      <c r="J15" s="56"/>
    </row>
    <row r="16" spans="1:10" ht="12.95" customHeight="1" x14ac:dyDescent="0.2">
      <c r="A16" s="1">
        <v>15</v>
      </c>
      <c r="B16" s="1" t="s">
        <v>27</v>
      </c>
      <c r="C16" s="8" t="str">
        <f t="shared" si="0"/>
        <v>_1-6</v>
      </c>
      <c r="D16" s="41"/>
      <c r="E16" s="41"/>
      <c r="F16" s="40" t="s">
        <v>74</v>
      </c>
      <c r="G16" s="42"/>
      <c r="I16" s="57"/>
      <c r="J16" s="58"/>
    </row>
    <row r="17" spans="1:16" ht="12.95" customHeight="1" x14ac:dyDescent="0.2">
      <c r="A17" s="1">
        <v>16</v>
      </c>
      <c r="B17" s="1" t="s">
        <v>28</v>
      </c>
      <c r="C17" s="8" t="str">
        <f t="shared" si="0"/>
        <v>_1-7</v>
      </c>
      <c r="D17" s="41"/>
      <c r="E17" s="41"/>
      <c r="F17" s="40" t="s">
        <v>74</v>
      </c>
      <c r="G17" s="42"/>
      <c r="K17" s="14"/>
    </row>
    <row r="18" spans="1:16" ht="12.95" customHeight="1" x14ac:dyDescent="0.2">
      <c r="A18" s="1">
        <v>17</v>
      </c>
      <c r="B18" s="1" t="s">
        <v>29</v>
      </c>
      <c r="C18" s="8" t="str">
        <f>_xlfn.CONCAT($I$2,"_", $H$2, "-"&amp;((ROW()-10)&amp; "r"))</f>
        <v>_1-8r</v>
      </c>
      <c r="D18" s="44" t="s">
        <v>78</v>
      </c>
      <c r="E18" s="41"/>
      <c r="F18" s="40" t="s">
        <v>74</v>
      </c>
      <c r="G18" s="42"/>
    </row>
    <row r="19" spans="1:16" ht="12.95" customHeight="1" thickBot="1" x14ac:dyDescent="0.25">
      <c r="A19" s="1">
        <v>18</v>
      </c>
      <c r="B19" s="1" t="s">
        <v>30</v>
      </c>
      <c r="C19" s="8" t="str">
        <f t="shared" si="0"/>
        <v>_1-9</v>
      </c>
      <c r="D19" s="41"/>
      <c r="E19" s="41"/>
      <c r="F19" s="40" t="s">
        <v>74</v>
      </c>
      <c r="G19" s="42"/>
    </row>
    <row r="20" spans="1:16" ht="12.95" customHeight="1" thickBot="1" x14ac:dyDescent="0.25">
      <c r="A20" s="1">
        <v>19</v>
      </c>
      <c r="B20" s="1" t="s">
        <v>31</v>
      </c>
      <c r="C20" s="8" t="str">
        <f t="shared" si="0"/>
        <v>_1-10</v>
      </c>
      <c r="D20" s="41"/>
      <c r="E20" s="41"/>
      <c r="F20" s="40" t="s">
        <v>74</v>
      </c>
      <c r="G20" s="42"/>
      <c r="I20" s="59" t="s">
        <v>45</v>
      </c>
      <c r="J20" s="60" t="s">
        <v>66</v>
      </c>
    </row>
    <row r="21" spans="1:16" ht="12.95" customHeight="1" x14ac:dyDescent="0.2">
      <c r="A21" s="1">
        <v>20</v>
      </c>
      <c r="B21" s="1" t="s">
        <v>32</v>
      </c>
      <c r="C21" s="8" t="str">
        <f t="shared" si="0"/>
        <v>_1-11</v>
      </c>
      <c r="D21" s="41"/>
      <c r="E21" s="41"/>
      <c r="F21" s="40" t="s">
        <v>74</v>
      </c>
      <c r="G21" s="42"/>
      <c r="I21" s="61" t="s">
        <v>46</v>
      </c>
      <c r="J21" s="62" t="s">
        <v>69</v>
      </c>
      <c r="L21" s="3"/>
      <c r="M21" s="3"/>
      <c r="N21" s="3"/>
      <c r="O21" s="3"/>
    </row>
    <row r="22" spans="1:16" ht="12.95" customHeight="1" x14ac:dyDescent="0.2">
      <c r="A22" s="1">
        <v>21</v>
      </c>
      <c r="B22" s="1" t="s">
        <v>33</v>
      </c>
      <c r="C22" s="8" t="str">
        <f t="shared" si="0"/>
        <v>_1-12</v>
      </c>
      <c r="D22" s="41"/>
      <c r="E22" s="41"/>
      <c r="F22" s="40" t="s">
        <v>74</v>
      </c>
      <c r="G22" s="42"/>
      <c r="I22" s="61" t="s">
        <v>47</v>
      </c>
      <c r="J22" s="63" t="s">
        <v>72</v>
      </c>
      <c r="L22" s="3"/>
      <c r="M22" s="3"/>
      <c r="N22" s="3"/>
      <c r="O22" s="3"/>
    </row>
    <row r="23" spans="1:16" ht="12.95" customHeight="1" x14ac:dyDescent="0.2">
      <c r="A23" s="1">
        <v>22</v>
      </c>
      <c r="B23" s="1" t="s">
        <v>34</v>
      </c>
      <c r="C23" s="8" t="str">
        <f t="shared" si="0"/>
        <v>_1-13</v>
      </c>
      <c r="D23" s="41"/>
      <c r="E23" s="41"/>
      <c r="F23" s="40" t="s">
        <v>74</v>
      </c>
      <c r="G23" s="42"/>
      <c r="I23" s="61" t="s">
        <v>18</v>
      </c>
      <c r="J23" s="63" t="s">
        <v>76</v>
      </c>
      <c r="K23" s="74"/>
      <c r="L23" s="75"/>
      <c r="M23" s="75"/>
      <c r="N23" s="75"/>
      <c r="O23" s="75"/>
      <c r="P23" s="75"/>
    </row>
    <row r="24" spans="1:16" ht="12.95" customHeight="1" x14ac:dyDescent="0.2">
      <c r="A24" s="1">
        <v>23</v>
      </c>
      <c r="B24" s="1" t="s">
        <v>35</v>
      </c>
      <c r="C24" s="8" t="str">
        <f t="shared" si="0"/>
        <v>_1-14</v>
      </c>
      <c r="D24" s="41"/>
      <c r="E24" s="41"/>
      <c r="F24" s="40" t="s">
        <v>74</v>
      </c>
      <c r="G24" s="42"/>
      <c r="I24" s="61" t="s">
        <v>48</v>
      </c>
      <c r="J24" s="63" t="s">
        <v>70</v>
      </c>
      <c r="K24" s="4"/>
      <c r="L24" s="5"/>
      <c r="M24" s="3"/>
      <c r="N24" s="3"/>
      <c r="O24" s="3"/>
    </row>
    <row r="25" spans="1:16" ht="12.95" customHeight="1" x14ac:dyDescent="0.2">
      <c r="A25" s="1">
        <v>24</v>
      </c>
      <c r="B25" s="1" t="s">
        <v>37</v>
      </c>
      <c r="C25" s="8" t="str">
        <f t="shared" si="0"/>
        <v>_1-15</v>
      </c>
      <c r="D25" s="41"/>
      <c r="E25" s="41"/>
      <c r="F25" s="40" t="s">
        <v>74</v>
      </c>
      <c r="G25" s="42"/>
      <c r="I25" s="61" t="s">
        <v>49</v>
      </c>
      <c r="J25" s="63" t="s">
        <v>73</v>
      </c>
      <c r="L25" s="3"/>
      <c r="M25" s="3"/>
      <c r="N25" s="3"/>
      <c r="O25" s="3"/>
    </row>
    <row r="26" spans="1:16" ht="12.95" customHeight="1" thickBot="1" x14ac:dyDescent="0.25">
      <c r="A26" s="1">
        <v>25</v>
      </c>
      <c r="B26" s="1" t="s">
        <v>38</v>
      </c>
      <c r="C26" s="8" t="str">
        <f t="shared" si="0"/>
        <v>_1-16</v>
      </c>
      <c r="D26" s="41"/>
      <c r="E26" s="41"/>
      <c r="F26" s="40" t="s">
        <v>74</v>
      </c>
      <c r="G26" s="42"/>
      <c r="I26" s="64" t="s">
        <v>50</v>
      </c>
      <c r="J26" s="65" t="s">
        <v>74</v>
      </c>
      <c r="L26" s="3"/>
      <c r="M26" s="3"/>
      <c r="N26" s="3"/>
      <c r="O26" s="3"/>
    </row>
    <row r="27" spans="1:16" ht="12.95" customHeight="1" x14ac:dyDescent="0.2">
      <c r="A27" s="1">
        <v>26</v>
      </c>
      <c r="B27" s="1" t="s">
        <v>39</v>
      </c>
      <c r="C27" s="8" t="str">
        <f t="shared" si="0"/>
        <v>_1-17</v>
      </c>
      <c r="D27" s="41"/>
      <c r="E27" s="41"/>
      <c r="F27" s="40" t="s">
        <v>74</v>
      </c>
      <c r="G27" s="42"/>
      <c r="I27" s="64" t="s">
        <v>51</v>
      </c>
      <c r="L27" s="3"/>
      <c r="M27" s="3"/>
      <c r="N27" s="3"/>
      <c r="O27" s="3"/>
    </row>
    <row r="28" spans="1:16" ht="12.95" customHeight="1" x14ac:dyDescent="0.2">
      <c r="A28" s="1">
        <v>27</v>
      </c>
      <c r="B28" s="1" t="s">
        <v>40</v>
      </c>
      <c r="C28" s="8" t="str">
        <f t="shared" si="0"/>
        <v>_1-18</v>
      </c>
      <c r="D28" s="41"/>
      <c r="E28" s="41"/>
      <c r="F28" s="40" t="s">
        <v>74</v>
      </c>
      <c r="G28" s="42"/>
      <c r="I28" s="64" t="s">
        <v>52</v>
      </c>
      <c r="L28" s="3"/>
      <c r="M28" s="3"/>
      <c r="N28" s="3"/>
      <c r="O28" s="3"/>
    </row>
    <row r="29" spans="1:16" ht="12.95" customHeight="1" x14ac:dyDescent="0.2">
      <c r="A29" s="1">
        <v>28</v>
      </c>
      <c r="B29" s="1" t="s">
        <v>41</v>
      </c>
      <c r="C29" s="8" t="str">
        <f t="shared" si="0"/>
        <v>_1-19</v>
      </c>
      <c r="D29" s="76"/>
      <c r="E29" s="41"/>
      <c r="F29" s="40"/>
      <c r="G29" s="42"/>
      <c r="I29" s="61" t="s">
        <v>71</v>
      </c>
      <c r="L29" s="3"/>
      <c r="M29" s="3"/>
      <c r="N29" s="3"/>
      <c r="O29" s="3"/>
    </row>
    <row r="30" spans="1:16" ht="12.95" customHeight="1" thickBot="1" x14ac:dyDescent="0.25">
      <c r="A30" s="1">
        <v>29</v>
      </c>
      <c r="B30" s="1" t="s">
        <v>42</v>
      </c>
      <c r="C30" s="8" t="str">
        <f t="shared" si="0"/>
        <v>_1-20</v>
      </c>
      <c r="D30" s="76"/>
      <c r="E30" s="41"/>
      <c r="F30" s="40"/>
      <c r="G30" s="42"/>
      <c r="I30" s="66" t="s">
        <v>68</v>
      </c>
      <c r="L30" s="3"/>
      <c r="M30" s="3"/>
      <c r="N30" s="3"/>
      <c r="O30" s="3"/>
    </row>
    <row r="31" spans="1:16" ht="12.95" customHeight="1" x14ac:dyDescent="0.2">
      <c r="A31" s="1">
        <v>30</v>
      </c>
      <c r="B31" s="1" t="s">
        <v>43</v>
      </c>
      <c r="C31" s="38" t="str">
        <f>_xlfn.CONCAT(D31&amp;I$2,"_",$H$2&amp;"-3")</f>
        <v>47-UWSIF-Alfalfa2-_1-3</v>
      </c>
      <c r="D31" s="6" t="s">
        <v>18</v>
      </c>
      <c r="E31" s="7"/>
      <c r="F31" s="40" t="s">
        <v>73</v>
      </c>
      <c r="G31" s="36"/>
      <c r="L31" s="3"/>
      <c r="M31" s="3"/>
      <c r="N31" s="3"/>
      <c r="O31" s="3"/>
    </row>
    <row r="32" spans="1:16" ht="12.95" customHeight="1" thickBot="1" x14ac:dyDescent="0.25">
      <c r="A32" s="1">
        <v>31</v>
      </c>
      <c r="B32" s="1" t="s">
        <v>44</v>
      </c>
      <c r="C32" s="38" t="str">
        <f>_xlfn.CONCAT(D32&amp;I$2,"_",$H$2&amp;"-4")</f>
        <v>47-UWSIF-Alfalfa2-_1-4</v>
      </c>
      <c r="D32" s="6" t="s">
        <v>18</v>
      </c>
      <c r="E32" s="7"/>
      <c r="F32" s="40" t="s">
        <v>73</v>
      </c>
      <c r="G32" s="36"/>
      <c r="L32" s="3"/>
      <c r="M32" s="3"/>
      <c r="N32" s="3"/>
      <c r="O32" s="3"/>
    </row>
    <row r="33" spans="9:15" ht="12.95" customHeight="1" x14ac:dyDescent="0.2">
      <c r="I33" s="68" t="s">
        <v>77</v>
      </c>
      <c r="J33" s="69"/>
      <c r="L33" s="3"/>
      <c r="M33" s="3"/>
      <c r="N33" s="3"/>
      <c r="O33" s="3"/>
    </row>
    <row r="34" spans="9:15" ht="12.95" customHeight="1" x14ac:dyDescent="0.2">
      <c r="I34" s="70"/>
      <c r="J34" s="71"/>
      <c r="L34" s="3"/>
      <c r="M34" s="3"/>
      <c r="N34" s="3"/>
      <c r="O34" s="3"/>
    </row>
    <row r="35" spans="9:15" ht="12.95" customHeight="1" x14ac:dyDescent="0.2">
      <c r="I35" s="70"/>
      <c r="J35" s="71"/>
    </row>
    <row r="36" spans="9:15" ht="12.95" customHeight="1" x14ac:dyDescent="0.2">
      <c r="I36" s="70"/>
      <c r="J36" s="71"/>
    </row>
    <row r="37" spans="9:15" ht="12.95" customHeight="1" x14ac:dyDescent="0.2">
      <c r="I37" s="70"/>
      <c r="J37" s="71"/>
    </row>
    <row r="38" spans="9:15" ht="12.95" customHeight="1" x14ac:dyDescent="0.2">
      <c r="I38" s="70"/>
      <c r="J38" s="71"/>
    </row>
    <row r="39" spans="9:15" ht="12.95" customHeight="1" x14ac:dyDescent="0.2">
      <c r="I39" s="70"/>
      <c r="J39" s="71"/>
    </row>
    <row r="40" spans="9:15" ht="12.95" customHeight="1" thickBot="1" x14ac:dyDescent="0.25">
      <c r="I40" s="72"/>
      <c r="J40" s="73"/>
    </row>
    <row r="43" spans="9:15" ht="12.95" customHeight="1" thickBot="1" x14ac:dyDescent="0.25"/>
    <row r="44" spans="9:15" ht="12.95" customHeight="1" x14ac:dyDescent="0.2">
      <c r="I44" s="15" t="s">
        <v>53</v>
      </c>
      <c r="J44" s="16" t="s">
        <v>54</v>
      </c>
      <c r="K44" s="16" t="s">
        <v>55</v>
      </c>
      <c r="L44" s="17" t="s">
        <v>56</v>
      </c>
    </row>
    <row r="45" spans="9:15" ht="12.95" customHeight="1" thickBot="1" x14ac:dyDescent="0.25">
      <c r="I45" s="18"/>
      <c r="J45" s="19"/>
      <c r="K45" s="19"/>
      <c r="L45" s="20"/>
    </row>
    <row r="46" spans="9:15" ht="12.95" customHeight="1" x14ac:dyDescent="0.2">
      <c r="I46" s="21"/>
      <c r="J46" s="22"/>
      <c r="K46" s="23"/>
      <c r="L46" s="24"/>
    </row>
    <row r="47" spans="9:15" ht="12.95" customHeight="1" x14ac:dyDescent="0.2">
      <c r="I47" s="25" t="s">
        <v>57</v>
      </c>
      <c r="J47" s="26"/>
      <c r="K47" s="27"/>
      <c r="L47" s="28"/>
    </row>
    <row r="48" spans="9:15" ht="12.95" customHeight="1" x14ac:dyDescent="0.2">
      <c r="I48" s="25" t="s">
        <v>58</v>
      </c>
      <c r="J48" s="26"/>
      <c r="K48" s="27"/>
      <c r="L48" s="28"/>
    </row>
    <row r="49" spans="9:12" ht="12.95" customHeight="1" x14ac:dyDescent="0.2">
      <c r="I49" s="25" t="s">
        <v>59</v>
      </c>
      <c r="J49" s="26"/>
      <c r="K49" s="27"/>
      <c r="L49" s="28"/>
    </row>
    <row r="50" spans="9:12" ht="12.95" customHeight="1" x14ac:dyDescent="0.2">
      <c r="I50" s="25" t="s">
        <v>60</v>
      </c>
      <c r="J50" s="26"/>
      <c r="K50" s="27"/>
      <c r="L50" s="28"/>
    </row>
    <row r="51" spans="9:12" ht="12.95" customHeight="1" x14ac:dyDescent="0.2">
      <c r="I51" s="25" t="s">
        <v>61</v>
      </c>
      <c r="J51" s="26"/>
      <c r="K51" s="27"/>
      <c r="L51" s="28"/>
    </row>
    <row r="52" spans="9:12" ht="12.95" customHeight="1" x14ac:dyDescent="0.2">
      <c r="I52" s="25" t="s">
        <v>62</v>
      </c>
      <c r="J52" s="26"/>
      <c r="K52" s="27"/>
      <c r="L52" s="28"/>
    </row>
    <row r="53" spans="9:12" ht="12.95" customHeight="1" x14ac:dyDescent="0.2">
      <c r="I53" s="25" t="s">
        <v>63</v>
      </c>
      <c r="J53" s="26"/>
      <c r="K53" s="27"/>
      <c r="L53" s="28"/>
    </row>
    <row r="54" spans="9:12" ht="12.95" customHeight="1" x14ac:dyDescent="0.2">
      <c r="I54" s="25"/>
      <c r="J54" s="26"/>
      <c r="K54" s="27"/>
      <c r="L54" s="28"/>
    </row>
    <row r="55" spans="9:12" ht="12.95" customHeight="1" x14ac:dyDescent="0.2">
      <c r="I55" s="25" t="s">
        <v>64</v>
      </c>
      <c r="J55" s="26"/>
      <c r="K55" s="27"/>
      <c r="L55" s="28"/>
    </row>
    <row r="56" spans="9:12" ht="12.95" customHeight="1" thickBot="1" x14ac:dyDescent="0.25">
      <c r="I56" s="29" t="s">
        <v>65</v>
      </c>
      <c r="J56" s="30"/>
      <c r="K56" s="31"/>
      <c r="L56" s="32"/>
    </row>
  </sheetData>
  <mergeCells count="2">
    <mergeCell ref="I33:J40"/>
    <mergeCell ref="K23:P23"/>
  </mergeCells>
  <dataValidations count="2">
    <dataValidation type="list" allowBlank="1" showInputMessage="1" showErrorMessage="1" sqref="D31:D32 D2:D10" xr:uid="{29DB2A4D-54BD-4254-AE3A-EEE53675700F}">
      <formula1>$I$21:$I$30</formula1>
    </dataValidation>
    <dataValidation type="list" allowBlank="1" showInputMessage="1" showErrorMessage="1" sqref="F2:F32" xr:uid="{DEF89664-CE1E-4B30-860A-4845D06E5BEB}">
      <formula1>$J$21:$J$26</formula1>
    </dataValidation>
  </dataValidations>
  <printOptions horizontalCentered="1" verticalCentered="1"/>
  <pageMargins left="0.75" right="0.75" top="1" bottom="1" header="0.5" footer="0.5"/>
  <pageSetup scale="96" orientation="portrait" r:id="rId1"/>
  <headerFooter alignWithMargins="0"/>
  <ignoredErrors>
    <ignoredError sqref="C31:C32 C9:C10 C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6B59B-4FB7-47AB-B8B0-FA0140BD99D1}">
  <sheetPr>
    <pageSetUpPr fitToPage="1"/>
  </sheetPr>
  <dimension ref="A1:P56"/>
  <sheetViews>
    <sheetView zoomScaleNormal="100" workbookViewId="0">
      <selection activeCell="E20" sqref="E20"/>
    </sheetView>
  </sheetViews>
  <sheetFormatPr defaultColWidth="9.140625" defaultRowHeight="12.95" customHeight="1" x14ac:dyDescent="0.2"/>
  <cols>
    <col min="1" max="1" width="4.42578125" style="2" customWidth="1"/>
    <col min="2" max="2" width="6.7109375" style="2" customWidth="1"/>
    <col min="3" max="3" width="30.28515625" style="33" customWidth="1"/>
    <col min="4" max="4" width="19.5703125" style="2" bestFit="1" customWidth="1"/>
    <col min="5" max="5" width="16.140625" style="2" customWidth="1"/>
    <col min="6" max="6" width="24.140625" style="2" hidden="1" customWidth="1"/>
    <col min="7" max="7" width="17.85546875" style="2" bestFit="1" customWidth="1"/>
    <col min="8" max="8" width="8.42578125" style="2" customWidth="1"/>
    <col min="9" max="9" width="21.5703125" style="2" customWidth="1"/>
    <col min="10" max="10" width="24.140625" style="2" bestFit="1" customWidth="1"/>
    <col min="11" max="11" width="26.28515625" style="2" customWidth="1"/>
    <col min="12" max="12" width="17.28515625" style="2" customWidth="1"/>
    <col min="13" max="16384" width="9.140625" style="2"/>
  </cols>
  <sheetData>
    <row r="1" spans="1:10" ht="12.95" customHeight="1" x14ac:dyDescent="0.2">
      <c r="A1" s="9" t="s">
        <v>0</v>
      </c>
      <c r="B1" s="10" t="s">
        <v>1</v>
      </c>
      <c r="C1" s="11" t="s">
        <v>2</v>
      </c>
      <c r="D1" s="12" t="s">
        <v>3</v>
      </c>
      <c r="E1" s="10" t="s">
        <v>4</v>
      </c>
      <c r="F1" s="12" t="s">
        <v>66</v>
      </c>
      <c r="G1" s="37" t="s">
        <v>67</v>
      </c>
      <c r="H1" s="10" t="s">
        <v>5</v>
      </c>
      <c r="I1" s="10" t="s">
        <v>7</v>
      </c>
      <c r="J1" s="10" t="s">
        <v>6</v>
      </c>
    </row>
    <row r="2" spans="1:10" ht="12.95" customHeight="1" x14ac:dyDescent="0.2">
      <c r="A2" s="1">
        <v>1</v>
      </c>
      <c r="B2" s="1" t="s">
        <v>8</v>
      </c>
      <c r="C2" s="38" t="str">
        <f>_xlfn.CONCAT(D2&amp;I$2,"_",$H$2&amp;"-1")</f>
        <v>48-UWSIF-Glut-4-0_2-1</v>
      </c>
      <c r="D2" s="6" t="s">
        <v>68</v>
      </c>
      <c r="E2" s="7"/>
      <c r="F2" s="6" t="s">
        <v>69</v>
      </c>
      <c r="G2" s="39"/>
      <c r="H2" s="13">
        <v>2</v>
      </c>
      <c r="I2" s="43">
        <f>'Tray 1'!I2</f>
        <v>0</v>
      </c>
      <c r="J2" s="44">
        <f>'Tray 1'!J2</f>
        <v>0</v>
      </c>
    </row>
    <row r="3" spans="1:10" ht="12.95" customHeight="1" x14ac:dyDescent="0.2">
      <c r="A3" s="1">
        <v>2</v>
      </c>
      <c r="B3" s="1" t="s">
        <v>9</v>
      </c>
      <c r="C3" s="38" t="str">
        <f>_xlfn.CONCAT(D3&amp;I$2,"_",$H$2&amp;"-2")</f>
        <v>48-UWSIF-Glut-4-0_2-2</v>
      </c>
      <c r="D3" s="6" t="s">
        <v>68</v>
      </c>
      <c r="E3" s="7"/>
      <c r="F3" s="40" t="s">
        <v>70</v>
      </c>
      <c r="G3" s="36"/>
    </row>
    <row r="4" spans="1:10" ht="12.95" customHeight="1" x14ac:dyDescent="0.2">
      <c r="A4" s="1">
        <v>3</v>
      </c>
      <c r="B4" s="1" t="s">
        <v>10</v>
      </c>
      <c r="C4" s="38" t="str">
        <f>_xlfn.CONCAT(D4&amp;I$2,"_",$H$2&amp;"-3")</f>
        <v>48-UWSIF-Glut-4-0_2-3</v>
      </c>
      <c r="D4" s="6" t="s">
        <v>68</v>
      </c>
      <c r="E4" s="7"/>
      <c r="F4" s="40" t="s">
        <v>70</v>
      </c>
      <c r="G4" s="36"/>
      <c r="I4" s="34" t="s">
        <v>12</v>
      </c>
      <c r="J4" s="35"/>
    </row>
    <row r="5" spans="1:10" ht="12.95" customHeight="1" x14ac:dyDescent="0.2">
      <c r="A5" s="1">
        <v>4</v>
      </c>
      <c r="B5" s="1" t="s">
        <v>11</v>
      </c>
      <c r="C5" s="38" t="str">
        <f>_xlfn.CONCAT(D5&amp;I$2,"_",$H$2&amp;"-4")</f>
        <v>48-UWSIF-Glut-4-0_2-4</v>
      </c>
      <c r="D5" s="6" t="s">
        <v>68</v>
      </c>
      <c r="E5" s="7"/>
      <c r="F5" s="40" t="s">
        <v>70</v>
      </c>
      <c r="G5" s="36"/>
      <c r="I5" s="45" t="s">
        <v>75</v>
      </c>
      <c r="J5" s="46"/>
    </row>
    <row r="6" spans="1:10" ht="12.95" customHeight="1" x14ac:dyDescent="0.2">
      <c r="A6" s="1">
        <v>5</v>
      </c>
      <c r="B6" s="1" t="s">
        <v>13</v>
      </c>
      <c r="C6" s="38" t="str">
        <f>_xlfn.CONCAT(D6&amp;$I$2,"_",$H$2&amp;"-5")</f>
        <v>48-UWSIF-Glut-4-0_2-5</v>
      </c>
      <c r="D6" s="6" t="s">
        <v>68</v>
      </c>
      <c r="E6" s="7"/>
      <c r="F6" s="40" t="s">
        <v>70</v>
      </c>
      <c r="G6" s="36"/>
      <c r="I6" s="47" t="s">
        <v>16</v>
      </c>
      <c r="J6" s="48"/>
    </row>
    <row r="7" spans="1:10" ht="12.95" customHeight="1" x14ac:dyDescent="0.2">
      <c r="A7" s="1">
        <v>6</v>
      </c>
      <c r="B7" s="1" t="s">
        <v>14</v>
      </c>
      <c r="C7" s="38" t="str">
        <f>_xlfn.CONCAT(D7&amp;$I$2,"_",$H$2&amp;"-6")</f>
        <v>39-UWSIF-Glut-2-0_2-6</v>
      </c>
      <c r="D7" s="6" t="s">
        <v>71</v>
      </c>
      <c r="E7" s="7"/>
      <c r="F7" s="40" t="s">
        <v>70</v>
      </c>
      <c r="G7" s="36"/>
      <c r="I7" s="49" t="s">
        <v>20</v>
      </c>
      <c r="J7" s="50"/>
    </row>
    <row r="8" spans="1:10" ht="12.95" customHeight="1" x14ac:dyDescent="0.2">
      <c r="A8" s="1">
        <v>7</v>
      </c>
      <c r="B8" s="1" t="s">
        <v>15</v>
      </c>
      <c r="C8" s="38" t="str">
        <f>_xlfn.CONCAT(D8&amp;$I$2,"-",$H$2&amp;"-7")</f>
        <v>39-UWSIF-Glut-2-0-2-7</v>
      </c>
      <c r="D8" s="6" t="s">
        <v>71</v>
      </c>
      <c r="E8" s="7"/>
      <c r="F8" s="40" t="s">
        <v>70</v>
      </c>
      <c r="G8" s="36"/>
      <c r="I8" s="51" t="s">
        <v>22</v>
      </c>
      <c r="J8" s="52"/>
    </row>
    <row r="9" spans="1:10" ht="12.95" customHeight="1" x14ac:dyDescent="0.2">
      <c r="A9" s="1">
        <v>8</v>
      </c>
      <c r="B9" s="1" t="s">
        <v>17</v>
      </c>
      <c r="C9" s="38" t="str">
        <f>_xlfn.CONCAT(D9&amp;I$2,"_",$H$2&amp;"-1")</f>
        <v>47-UWSIF-Alfalfa2-0_2-1</v>
      </c>
      <c r="D9" s="6" t="s">
        <v>18</v>
      </c>
      <c r="E9" s="7"/>
      <c r="F9" s="40" t="s">
        <v>73</v>
      </c>
      <c r="G9" s="36"/>
      <c r="I9" s="53" t="s">
        <v>36</v>
      </c>
      <c r="J9" s="54"/>
    </row>
    <row r="10" spans="1:10" ht="12.95" customHeight="1" x14ac:dyDescent="0.2">
      <c r="A10" s="1">
        <v>9</v>
      </c>
      <c r="B10" s="1" t="s">
        <v>19</v>
      </c>
      <c r="C10" s="38" t="str">
        <f>_xlfn.CONCAT(D10&amp;I$2,"_",$H$2&amp;"-2")</f>
        <v>47-UWSIF-Alfalfa2-0_2-2</v>
      </c>
      <c r="D10" s="6" t="s">
        <v>18</v>
      </c>
      <c r="E10" s="7"/>
      <c r="F10" s="40" t="s">
        <v>73</v>
      </c>
      <c r="G10" s="36"/>
      <c r="I10" s="55"/>
      <c r="J10" s="56"/>
    </row>
    <row r="11" spans="1:10" ht="12.95" customHeight="1" x14ac:dyDescent="0.2">
      <c r="A11" s="1">
        <v>10</v>
      </c>
      <c r="B11" s="1" t="s">
        <v>21</v>
      </c>
      <c r="C11" s="8" t="str">
        <f>_xlfn.CONCAT($I$2,"_", $H$2, "-"&amp;((ROW()-10+20)))</f>
        <v>0_2-21</v>
      </c>
      <c r="D11" s="41"/>
      <c r="E11" s="41"/>
      <c r="F11" s="40" t="s">
        <v>74</v>
      </c>
      <c r="G11" s="42"/>
      <c r="I11" s="55"/>
      <c r="J11" s="56"/>
    </row>
    <row r="12" spans="1:10" ht="12.95" customHeight="1" x14ac:dyDescent="0.2">
      <c r="A12" s="1">
        <v>11</v>
      </c>
      <c r="B12" s="1" t="s">
        <v>23</v>
      </c>
      <c r="C12" s="8" t="str">
        <f t="shared" ref="C12:C17" si="0">_xlfn.CONCAT($I$2,"_", $H$2, "-"&amp;((ROW()-10+20)))</f>
        <v>0_2-22</v>
      </c>
      <c r="D12" s="41"/>
      <c r="E12" s="41"/>
      <c r="F12" s="40" t="s">
        <v>74</v>
      </c>
      <c r="G12" s="42"/>
      <c r="I12" s="55"/>
      <c r="J12" s="56"/>
    </row>
    <row r="13" spans="1:10" ht="12.95" customHeight="1" x14ac:dyDescent="0.2">
      <c r="A13" s="1">
        <v>12</v>
      </c>
      <c r="B13" s="1" t="s">
        <v>24</v>
      </c>
      <c r="C13" s="8" t="str">
        <f t="shared" si="0"/>
        <v>0_2-23</v>
      </c>
      <c r="D13" s="41"/>
      <c r="E13" s="41"/>
      <c r="F13" s="40" t="s">
        <v>74</v>
      </c>
      <c r="G13" s="42"/>
      <c r="I13" s="55"/>
      <c r="J13" s="56"/>
    </row>
    <row r="14" spans="1:10" ht="12.95" customHeight="1" x14ac:dyDescent="0.2">
      <c r="A14" s="1">
        <v>13</v>
      </c>
      <c r="B14" s="1" t="s">
        <v>25</v>
      </c>
      <c r="C14" s="8" t="str">
        <f t="shared" si="0"/>
        <v>0_2-24</v>
      </c>
      <c r="D14" s="41"/>
      <c r="E14" s="41"/>
      <c r="F14" s="40" t="s">
        <v>74</v>
      </c>
      <c r="G14" s="42"/>
      <c r="I14" s="55"/>
      <c r="J14" s="56"/>
    </row>
    <row r="15" spans="1:10" ht="12.95" customHeight="1" x14ac:dyDescent="0.2">
      <c r="A15" s="1">
        <v>14</v>
      </c>
      <c r="B15" s="1" t="s">
        <v>26</v>
      </c>
      <c r="C15" s="8" t="str">
        <f t="shared" si="0"/>
        <v>0_2-25</v>
      </c>
      <c r="D15" s="41"/>
      <c r="E15" s="41"/>
      <c r="F15" s="40" t="s">
        <v>74</v>
      </c>
      <c r="G15" s="42"/>
      <c r="I15" s="55"/>
      <c r="J15" s="56"/>
    </row>
    <row r="16" spans="1:10" ht="12.95" customHeight="1" x14ac:dyDescent="0.2">
      <c r="A16" s="1">
        <v>15</v>
      </c>
      <c r="B16" s="1" t="s">
        <v>27</v>
      </c>
      <c r="C16" s="8" t="str">
        <f t="shared" si="0"/>
        <v>0_2-26</v>
      </c>
      <c r="D16" s="41"/>
      <c r="E16" s="41"/>
      <c r="F16" s="40" t="s">
        <v>74</v>
      </c>
      <c r="G16" s="42"/>
      <c r="I16" s="57"/>
      <c r="J16" s="58"/>
    </row>
    <row r="17" spans="1:16" ht="12.95" customHeight="1" x14ac:dyDescent="0.2">
      <c r="A17" s="1">
        <v>16</v>
      </c>
      <c r="B17" s="1" t="s">
        <v>28</v>
      </c>
      <c r="C17" s="8" t="str">
        <f t="shared" si="0"/>
        <v>0_2-27</v>
      </c>
      <c r="D17" s="41"/>
      <c r="E17" s="41"/>
      <c r="F17" s="40" t="s">
        <v>74</v>
      </c>
      <c r="G17" s="42"/>
      <c r="K17" s="14"/>
    </row>
    <row r="18" spans="1:16" ht="12.95" customHeight="1" x14ac:dyDescent="0.2">
      <c r="A18" s="1">
        <v>17</v>
      </c>
      <c r="B18" s="1" t="s">
        <v>29</v>
      </c>
      <c r="C18" s="8" t="str">
        <f>_xlfn.CONCAT($I$2,"_", $H$2, "-"&amp;((ROW()-10+20)&amp; "r"))</f>
        <v>0_2-28r</v>
      </c>
      <c r="D18" s="44" t="s">
        <v>78</v>
      </c>
      <c r="E18" s="41"/>
      <c r="F18" s="40" t="s">
        <v>74</v>
      </c>
      <c r="G18" s="42"/>
    </row>
    <row r="19" spans="1:16" ht="12.95" customHeight="1" thickBot="1" x14ac:dyDescent="0.25">
      <c r="A19" s="1">
        <v>18</v>
      </c>
      <c r="B19" s="1" t="s">
        <v>30</v>
      </c>
      <c r="C19" s="8" t="str">
        <f t="shared" ref="C19:C30" si="1">_xlfn.CONCAT($I$2,"_", $H$2, "-"&amp;((ROW()-10+20)))</f>
        <v>0_2-29</v>
      </c>
      <c r="D19" s="41"/>
      <c r="E19" s="41"/>
      <c r="F19" s="40" t="s">
        <v>74</v>
      </c>
      <c r="G19" s="42"/>
    </row>
    <row r="20" spans="1:16" ht="12.95" customHeight="1" thickBot="1" x14ac:dyDescent="0.25">
      <c r="A20" s="1">
        <v>19</v>
      </c>
      <c r="B20" s="1" t="s">
        <v>31</v>
      </c>
      <c r="C20" s="8" t="str">
        <f t="shared" si="1"/>
        <v>0_2-30</v>
      </c>
      <c r="D20" s="41"/>
      <c r="E20" s="41"/>
      <c r="F20" s="40" t="s">
        <v>74</v>
      </c>
      <c r="G20" s="42"/>
      <c r="I20" s="59" t="s">
        <v>45</v>
      </c>
      <c r="J20" s="60" t="s">
        <v>66</v>
      </c>
    </row>
    <row r="21" spans="1:16" ht="12.95" customHeight="1" x14ac:dyDescent="0.2">
      <c r="A21" s="1">
        <v>20</v>
      </c>
      <c r="B21" s="1" t="s">
        <v>32</v>
      </c>
      <c r="C21" s="8" t="str">
        <f t="shared" si="1"/>
        <v>0_2-31</v>
      </c>
      <c r="D21" s="41"/>
      <c r="E21" s="41"/>
      <c r="F21" s="40" t="s">
        <v>74</v>
      </c>
      <c r="G21" s="42"/>
      <c r="I21" s="61" t="s">
        <v>46</v>
      </c>
      <c r="J21" s="62" t="s">
        <v>69</v>
      </c>
      <c r="L21" s="3"/>
      <c r="M21" s="3"/>
      <c r="N21" s="3"/>
      <c r="O21" s="3"/>
    </row>
    <row r="22" spans="1:16" ht="12.95" customHeight="1" x14ac:dyDescent="0.2">
      <c r="A22" s="1">
        <v>21</v>
      </c>
      <c r="B22" s="1" t="s">
        <v>33</v>
      </c>
      <c r="C22" s="8" t="str">
        <f t="shared" si="1"/>
        <v>0_2-32</v>
      </c>
      <c r="D22" s="41"/>
      <c r="E22" s="41"/>
      <c r="F22" s="40" t="s">
        <v>74</v>
      </c>
      <c r="G22" s="42"/>
      <c r="I22" s="61" t="s">
        <v>47</v>
      </c>
      <c r="J22" s="63" t="s">
        <v>72</v>
      </c>
      <c r="L22" s="3"/>
      <c r="M22" s="3"/>
      <c r="N22" s="3"/>
      <c r="O22" s="3"/>
    </row>
    <row r="23" spans="1:16" ht="12.95" customHeight="1" x14ac:dyDescent="0.2">
      <c r="A23" s="1">
        <v>22</v>
      </c>
      <c r="B23" s="1" t="s">
        <v>34</v>
      </c>
      <c r="C23" s="8" t="str">
        <f t="shared" si="1"/>
        <v>0_2-33</v>
      </c>
      <c r="D23" s="41"/>
      <c r="E23" s="41"/>
      <c r="F23" s="40" t="s">
        <v>74</v>
      </c>
      <c r="G23" s="42"/>
      <c r="I23" s="61" t="s">
        <v>18</v>
      </c>
      <c r="J23" s="63" t="s">
        <v>76</v>
      </c>
      <c r="K23" s="74"/>
      <c r="L23" s="75"/>
      <c r="M23" s="75"/>
      <c r="N23" s="75"/>
      <c r="O23" s="75"/>
      <c r="P23" s="75"/>
    </row>
    <row r="24" spans="1:16" ht="12.95" customHeight="1" x14ac:dyDescent="0.2">
      <c r="A24" s="1">
        <v>23</v>
      </c>
      <c r="B24" s="1" t="s">
        <v>35</v>
      </c>
      <c r="C24" s="8" t="str">
        <f t="shared" si="1"/>
        <v>0_2-34</v>
      </c>
      <c r="D24" s="41"/>
      <c r="E24" s="41"/>
      <c r="F24" s="40" t="s">
        <v>74</v>
      </c>
      <c r="G24" s="42"/>
      <c r="I24" s="61" t="s">
        <v>48</v>
      </c>
      <c r="J24" s="63" t="s">
        <v>70</v>
      </c>
      <c r="K24" s="4"/>
      <c r="L24" s="5"/>
      <c r="M24" s="3"/>
      <c r="N24" s="3"/>
      <c r="O24" s="3"/>
    </row>
    <row r="25" spans="1:16" ht="12.95" customHeight="1" x14ac:dyDescent="0.2">
      <c r="A25" s="1">
        <v>24</v>
      </c>
      <c r="B25" s="1" t="s">
        <v>37</v>
      </c>
      <c r="C25" s="8" t="str">
        <f t="shared" si="1"/>
        <v>0_2-35</v>
      </c>
      <c r="D25" s="41"/>
      <c r="E25" s="41"/>
      <c r="F25" s="40" t="s">
        <v>74</v>
      </c>
      <c r="G25" s="42"/>
      <c r="I25" s="61" t="s">
        <v>49</v>
      </c>
      <c r="J25" s="63" t="s">
        <v>73</v>
      </c>
      <c r="L25" s="3"/>
      <c r="M25" s="3"/>
      <c r="N25" s="3"/>
      <c r="O25" s="3"/>
    </row>
    <row r="26" spans="1:16" ht="12.95" customHeight="1" thickBot="1" x14ac:dyDescent="0.25">
      <c r="A26" s="1">
        <v>25</v>
      </c>
      <c r="B26" s="1" t="s">
        <v>38</v>
      </c>
      <c r="C26" s="8" t="str">
        <f t="shared" si="1"/>
        <v>0_2-36</v>
      </c>
      <c r="D26" s="41"/>
      <c r="E26" s="41"/>
      <c r="F26" s="40" t="s">
        <v>74</v>
      </c>
      <c r="G26" s="42"/>
      <c r="I26" s="64" t="s">
        <v>50</v>
      </c>
      <c r="J26" s="65" t="s">
        <v>74</v>
      </c>
      <c r="L26" s="3"/>
      <c r="M26" s="3"/>
      <c r="N26" s="3"/>
      <c r="O26" s="3"/>
    </row>
    <row r="27" spans="1:16" ht="12.95" customHeight="1" x14ac:dyDescent="0.2">
      <c r="A27" s="1">
        <v>26</v>
      </c>
      <c r="B27" s="1" t="s">
        <v>39</v>
      </c>
      <c r="C27" s="8" t="str">
        <f t="shared" si="1"/>
        <v>0_2-37</v>
      </c>
      <c r="D27" s="41"/>
      <c r="E27" s="41"/>
      <c r="F27" s="40" t="s">
        <v>74</v>
      </c>
      <c r="G27" s="42"/>
      <c r="I27" s="64" t="s">
        <v>51</v>
      </c>
      <c r="L27" s="3"/>
      <c r="M27" s="3"/>
      <c r="N27" s="3"/>
      <c r="O27" s="3"/>
    </row>
    <row r="28" spans="1:16" ht="12.95" customHeight="1" x14ac:dyDescent="0.2">
      <c r="A28" s="1">
        <v>27</v>
      </c>
      <c r="B28" s="1" t="s">
        <v>40</v>
      </c>
      <c r="C28" s="8" t="str">
        <f t="shared" si="1"/>
        <v>0_2-38</v>
      </c>
      <c r="D28" s="41"/>
      <c r="E28" s="41"/>
      <c r="F28" s="40" t="s">
        <v>74</v>
      </c>
      <c r="G28" s="42"/>
      <c r="I28" s="64" t="s">
        <v>52</v>
      </c>
      <c r="L28" s="3"/>
      <c r="M28" s="3"/>
      <c r="N28" s="3"/>
      <c r="O28" s="3"/>
    </row>
    <row r="29" spans="1:16" ht="12.95" customHeight="1" x14ac:dyDescent="0.2">
      <c r="A29" s="1">
        <v>28</v>
      </c>
      <c r="B29" s="1" t="s">
        <v>41</v>
      </c>
      <c r="C29" s="8" t="str">
        <f t="shared" si="1"/>
        <v>0_2-39</v>
      </c>
      <c r="D29" s="76"/>
      <c r="E29" s="41"/>
      <c r="F29" s="40"/>
      <c r="G29" s="42"/>
      <c r="I29" s="61" t="s">
        <v>71</v>
      </c>
      <c r="L29" s="3"/>
      <c r="M29" s="3"/>
      <c r="N29" s="3"/>
      <c r="O29" s="3"/>
    </row>
    <row r="30" spans="1:16" ht="12.95" customHeight="1" thickBot="1" x14ac:dyDescent="0.25">
      <c r="A30" s="1">
        <v>29</v>
      </c>
      <c r="B30" s="1" t="s">
        <v>42</v>
      </c>
      <c r="C30" s="8" t="str">
        <f t="shared" si="1"/>
        <v>0_2-40</v>
      </c>
      <c r="D30" s="76"/>
      <c r="E30" s="41"/>
      <c r="F30" s="40"/>
      <c r="G30" s="42"/>
      <c r="I30" s="66" t="s">
        <v>68</v>
      </c>
      <c r="L30" s="3"/>
      <c r="M30" s="3"/>
      <c r="N30" s="3"/>
      <c r="O30" s="3"/>
    </row>
    <row r="31" spans="1:16" ht="12.95" customHeight="1" x14ac:dyDescent="0.2">
      <c r="A31" s="1">
        <v>30</v>
      </c>
      <c r="B31" s="1" t="s">
        <v>43</v>
      </c>
      <c r="C31" s="38" t="str">
        <f>_xlfn.CONCAT(D31&amp;I$2,"_",$H$2&amp;"-3")</f>
        <v>47-UWSIF-Alfalfa2-0_2-3</v>
      </c>
      <c r="D31" s="6" t="s">
        <v>18</v>
      </c>
      <c r="E31" s="7"/>
      <c r="F31" s="40" t="s">
        <v>73</v>
      </c>
      <c r="G31" s="36"/>
      <c r="L31" s="3"/>
      <c r="M31" s="3"/>
      <c r="N31" s="3"/>
      <c r="O31" s="3"/>
    </row>
    <row r="32" spans="1:16" ht="12.95" customHeight="1" thickBot="1" x14ac:dyDescent="0.25">
      <c r="A32" s="1">
        <v>31</v>
      </c>
      <c r="B32" s="1" t="s">
        <v>44</v>
      </c>
      <c r="C32" s="38" t="str">
        <f>_xlfn.CONCAT(D32&amp;I$2,"_",$H$2&amp;"-4")</f>
        <v>47-UWSIF-Alfalfa2-0_2-4</v>
      </c>
      <c r="D32" s="6" t="s">
        <v>18</v>
      </c>
      <c r="E32" s="7"/>
      <c r="F32" s="40" t="s">
        <v>73</v>
      </c>
      <c r="G32" s="36"/>
      <c r="L32" s="3"/>
      <c r="M32" s="3"/>
      <c r="N32" s="3"/>
      <c r="O32" s="3"/>
    </row>
    <row r="33" spans="9:15" ht="12.95" customHeight="1" x14ac:dyDescent="0.2">
      <c r="I33" s="68" t="s">
        <v>77</v>
      </c>
      <c r="J33" s="69"/>
      <c r="L33" s="3"/>
      <c r="M33" s="3"/>
      <c r="N33" s="3"/>
      <c r="O33" s="3"/>
    </row>
    <row r="34" spans="9:15" ht="12.95" customHeight="1" x14ac:dyDescent="0.2">
      <c r="I34" s="70"/>
      <c r="J34" s="71"/>
      <c r="L34" s="3"/>
      <c r="M34" s="3"/>
      <c r="N34" s="3"/>
      <c r="O34" s="3"/>
    </row>
    <row r="35" spans="9:15" ht="12.95" customHeight="1" x14ac:dyDescent="0.2">
      <c r="I35" s="70"/>
      <c r="J35" s="71"/>
    </row>
    <row r="36" spans="9:15" ht="12.95" customHeight="1" x14ac:dyDescent="0.2">
      <c r="I36" s="70"/>
      <c r="J36" s="71"/>
    </row>
    <row r="37" spans="9:15" ht="12.95" customHeight="1" x14ac:dyDescent="0.2">
      <c r="I37" s="70"/>
      <c r="J37" s="71"/>
    </row>
    <row r="38" spans="9:15" ht="12.95" customHeight="1" x14ac:dyDescent="0.2">
      <c r="I38" s="70"/>
      <c r="J38" s="71"/>
    </row>
    <row r="39" spans="9:15" ht="12.95" customHeight="1" x14ac:dyDescent="0.2">
      <c r="I39" s="70"/>
      <c r="J39" s="71"/>
    </row>
    <row r="40" spans="9:15" ht="12.95" customHeight="1" thickBot="1" x14ac:dyDescent="0.25">
      <c r="I40" s="72"/>
      <c r="J40" s="73"/>
    </row>
    <row r="43" spans="9:15" ht="12.95" customHeight="1" thickBot="1" x14ac:dyDescent="0.25"/>
    <row r="44" spans="9:15" ht="12.95" customHeight="1" x14ac:dyDescent="0.2">
      <c r="I44" s="15" t="s">
        <v>53</v>
      </c>
      <c r="J44" s="16" t="s">
        <v>54</v>
      </c>
      <c r="K44" s="16" t="s">
        <v>55</v>
      </c>
      <c r="L44" s="17" t="s">
        <v>56</v>
      </c>
    </row>
    <row r="45" spans="9:15" ht="12.95" customHeight="1" thickBot="1" x14ac:dyDescent="0.25">
      <c r="I45" s="18"/>
      <c r="J45" s="19"/>
      <c r="K45" s="19"/>
      <c r="L45" s="20"/>
    </row>
    <row r="46" spans="9:15" ht="12.95" customHeight="1" x14ac:dyDescent="0.2">
      <c r="I46" s="21"/>
      <c r="J46" s="22"/>
      <c r="K46" s="23"/>
      <c r="L46" s="24"/>
    </row>
    <row r="47" spans="9:15" ht="12.95" customHeight="1" x14ac:dyDescent="0.2">
      <c r="I47" s="25" t="s">
        <v>57</v>
      </c>
      <c r="J47" s="26"/>
      <c r="K47" s="27"/>
      <c r="L47" s="28"/>
    </row>
    <row r="48" spans="9:15" ht="12.95" customHeight="1" x14ac:dyDescent="0.2">
      <c r="I48" s="25" t="s">
        <v>58</v>
      </c>
      <c r="J48" s="26"/>
      <c r="K48" s="27"/>
      <c r="L48" s="28"/>
    </row>
    <row r="49" spans="9:12" ht="12.95" customHeight="1" x14ac:dyDescent="0.2">
      <c r="I49" s="25" t="s">
        <v>59</v>
      </c>
      <c r="J49" s="26"/>
      <c r="K49" s="27"/>
      <c r="L49" s="28"/>
    </row>
    <row r="50" spans="9:12" ht="12.95" customHeight="1" x14ac:dyDescent="0.2">
      <c r="I50" s="25" t="s">
        <v>60</v>
      </c>
      <c r="J50" s="26"/>
      <c r="K50" s="27"/>
      <c r="L50" s="28"/>
    </row>
    <row r="51" spans="9:12" ht="12.95" customHeight="1" x14ac:dyDescent="0.2">
      <c r="I51" s="25" t="s">
        <v>61</v>
      </c>
      <c r="J51" s="26"/>
      <c r="K51" s="27"/>
      <c r="L51" s="28"/>
    </row>
    <row r="52" spans="9:12" ht="12.95" customHeight="1" x14ac:dyDescent="0.2">
      <c r="I52" s="25" t="s">
        <v>62</v>
      </c>
      <c r="J52" s="26"/>
      <c r="K52" s="27"/>
      <c r="L52" s="28"/>
    </row>
    <row r="53" spans="9:12" ht="12.95" customHeight="1" x14ac:dyDescent="0.2">
      <c r="I53" s="25" t="s">
        <v>63</v>
      </c>
      <c r="J53" s="26"/>
      <c r="K53" s="27"/>
      <c r="L53" s="28"/>
    </row>
    <row r="54" spans="9:12" ht="12.95" customHeight="1" x14ac:dyDescent="0.2">
      <c r="I54" s="25"/>
      <c r="J54" s="26"/>
      <c r="K54" s="27"/>
      <c r="L54" s="28"/>
    </row>
    <row r="55" spans="9:12" ht="12.95" customHeight="1" x14ac:dyDescent="0.2">
      <c r="I55" s="25" t="s">
        <v>64</v>
      </c>
      <c r="J55" s="26"/>
      <c r="K55" s="27"/>
      <c r="L55" s="28"/>
    </row>
    <row r="56" spans="9:12" ht="12.95" customHeight="1" thickBot="1" x14ac:dyDescent="0.25">
      <c r="I56" s="29" t="s">
        <v>65</v>
      </c>
      <c r="J56" s="30"/>
      <c r="K56" s="31"/>
      <c r="L56" s="32"/>
    </row>
  </sheetData>
  <mergeCells count="2">
    <mergeCell ref="K23:P23"/>
    <mergeCell ref="I33:J40"/>
  </mergeCells>
  <dataValidations count="2">
    <dataValidation type="list" allowBlank="1" showInputMessage="1" showErrorMessage="1" sqref="D31:D32 D2:D10" xr:uid="{18E18442-FE74-4C6C-BD97-94F728511CA7}">
      <formula1>$I$21:$I$30</formula1>
    </dataValidation>
    <dataValidation type="list" allowBlank="1" showInputMessage="1" showErrorMessage="1" sqref="F2:F32" xr:uid="{61029A77-DE97-4B58-8B6E-C47D983E40A0}">
      <formula1>$J$21:$J$26</formula1>
    </dataValidation>
  </dataValidations>
  <printOptions horizontalCentered="1" verticalCentered="1"/>
  <pageMargins left="0.75" right="0.75" top="1" bottom="1" header="0.5" footer="0.5"/>
  <pageSetup scale="96" orientation="portrait" r:id="rId1"/>
  <headerFooter alignWithMargins="0"/>
  <ignoredErrors>
    <ignoredError sqref="C31:C32 C1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1D8BE-1254-4F1A-B350-C1A6CD7103F8}">
  <sheetPr>
    <pageSetUpPr fitToPage="1"/>
  </sheetPr>
  <dimension ref="A1:P56"/>
  <sheetViews>
    <sheetView zoomScaleNormal="100" workbookViewId="0">
      <selection activeCell="E20" sqref="E20"/>
    </sheetView>
  </sheetViews>
  <sheetFormatPr defaultColWidth="9.140625" defaultRowHeight="12.95" customHeight="1" x14ac:dyDescent="0.2"/>
  <cols>
    <col min="1" max="1" width="4.42578125" style="2" customWidth="1"/>
    <col min="2" max="2" width="6.7109375" style="2" customWidth="1"/>
    <col min="3" max="3" width="30.28515625" style="33" customWidth="1"/>
    <col min="4" max="4" width="19.5703125" style="2" bestFit="1" customWidth="1"/>
    <col min="5" max="5" width="16.140625" style="2" customWidth="1"/>
    <col min="6" max="6" width="24.140625" style="2" hidden="1" customWidth="1"/>
    <col min="7" max="7" width="16.140625" style="2" customWidth="1"/>
    <col min="8" max="8" width="8.42578125" style="2" customWidth="1"/>
    <col min="9" max="9" width="21.5703125" style="2" customWidth="1"/>
    <col min="10" max="10" width="24.140625" style="2" bestFit="1" customWidth="1"/>
    <col min="11" max="11" width="26.28515625" style="2" customWidth="1"/>
    <col min="12" max="12" width="17.28515625" style="2" customWidth="1"/>
    <col min="13" max="16384" width="9.140625" style="2"/>
  </cols>
  <sheetData>
    <row r="1" spans="1:10" ht="12.95" customHeight="1" x14ac:dyDescent="0.2">
      <c r="A1" s="9" t="s">
        <v>0</v>
      </c>
      <c r="B1" s="10" t="s">
        <v>1</v>
      </c>
      <c r="C1" s="11" t="s">
        <v>2</v>
      </c>
      <c r="D1" s="12" t="s">
        <v>3</v>
      </c>
      <c r="E1" s="10" t="s">
        <v>4</v>
      </c>
      <c r="F1" s="12" t="s">
        <v>66</v>
      </c>
      <c r="G1" s="37" t="s">
        <v>67</v>
      </c>
      <c r="H1" s="10" t="s">
        <v>5</v>
      </c>
      <c r="I1" s="10" t="s">
        <v>7</v>
      </c>
      <c r="J1" s="10" t="s">
        <v>6</v>
      </c>
    </row>
    <row r="2" spans="1:10" ht="12.95" customHeight="1" x14ac:dyDescent="0.2">
      <c r="A2" s="1">
        <v>1</v>
      </c>
      <c r="B2" s="1" t="s">
        <v>8</v>
      </c>
      <c r="C2" s="38" t="str">
        <f>_xlfn.CONCAT(D2&amp;I$2,"_",$H$2&amp;"-1")</f>
        <v>48-UWSIF-Glut-4-0_3-1</v>
      </c>
      <c r="D2" s="6" t="s">
        <v>68</v>
      </c>
      <c r="E2" s="7"/>
      <c r="F2" s="6" t="s">
        <v>69</v>
      </c>
      <c r="G2" s="39"/>
      <c r="H2" s="13">
        <v>3</v>
      </c>
      <c r="I2" s="43">
        <f>'Tray 1'!I2</f>
        <v>0</v>
      </c>
      <c r="J2" s="44">
        <f>'Tray 1'!J2</f>
        <v>0</v>
      </c>
    </row>
    <row r="3" spans="1:10" ht="12.95" customHeight="1" x14ac:dyDescent="0.2">
      <c r="A3" s="1">
        <v>2</v>
      </c>
      <c r="B3" s="1" t="s">
        <v>9</v>
      </c>
      <c r="C3" s="38" t="str">
        <f>_xlfn.CONCAT(D3&amp;I$2,"_",$H$2&amp;"-2")</f>
        <v>48-UWSIF-Glut-4-0_3-2</v>
      </c>
      <c r="D3" s="6" t="s">
        <v>68</v>
      </c>
      <c r="E3" s="7"/>
      <c r="F3" s="40" t="s">
        <v>70</v>
      </c>
      <c r="G3" s="36"/>
    </row>
    <row r="4" spans="1:10" ht="12.95" customHeight="1" x14ac:dyDescent="0.2">
      <c r="A4" s="1">
        <v>3</v>
      </c>
      <c r="B4" s="1" t="s">
        <v>10</v>
      </c>
      <c r="C4" s="38" t="str">
        <f>_xlfn.CONCAT(D4&amp;I$2,"_",$H$2&amp;"-3")</f>
        <v>48-UWSIF-Glut-4-0_3-3</v>
      </c>
      <c r="D4" s="6" t="s">
        <v>68</v>
      </c>
      <c r="E4" s="7"/>
      <c r="F4" s="40" t="s">
        <v>70</v>
      </c>
      <c r="G4" s="36"/>
      <c r="I4" s="34" t="s">
        <v>12</v>
      </c>
      <c r="J4" s="35"/>
    </row>
    <row r="5" spans="1:10" ht="12.95" customHeight="1" x14ac:dyDescent="0.2">
      <c r="A5" s="1">
        <v>4</v>
      </c>
      <c r="B5" s="1" t="s">
        <v>11</v>
      </c>
      <c r="C5" s="38" t="str">
        <f>_xlfn.CONCAT(D5&amp;I$2,"_",$H$2&amp;"-4")</f>
        <v>48-UWSIF-Glut-4-0_3-4</v>
      </c>
      <c r="D5" s="6" t="s">
        <v>68</v>
      </c>
      <c r="E5" s="7"/>
      <c r="F5" s="40" t="s">
        <v>70</v>
      </c>
      <c r="G5" s="36"/>
      <c r="I5" s="45" t="s">
        <v>75</v>
      </c>
      <c r="J5" s="46"/>
    </row>
    <row r="6" spans="1:10" ht="12.95" customHeight="1" x14ac:dyDescent="0.2">
      <c r="A6" s="1">
        <v>5</v>
      </c>
      <c r="B6" s="1" t="s">
        <v>13</v>
      </c>
      <c r="C6" s="38" t="str">
        <f>_xlfn.CONCAT(D6&amp;$I$2,"_",$H$2&amp;"-5")</f>
        <v>48-UWSIF-Glut-4-0_3-5</v>
      </c>
      <c r="D6" s="6" t="s">
        <v>68</v>
      </c>
      <c r="E6" s="7"/>
      <c r="F6" s="40" t="s">
        <v>70</v>
      </c>
      <c r="G6" s="36"/>
      <c r="I6" s="47" t="s">
        <v>16</v>
      </c>
      <c r="J6" s="48"/>
    </row>
    <row r="7" spans="1:10" ht="12.95" customHeight="1" x14ac:dyDescent="0.2">
      <c r="A7" s="1">
        <v>6</v>
      </c>
      <c r="B7" s="1" t="s">
        <v>14</v>
      </c>
      <c r="C7" s="38" t="str">
        <f>_xlfn.CONCAT(D7&amp;$I$2,"_",$H$2&amp;"-6")</f>
        <v>39-UWSIF-Glut-2-0_3-6</v>
      </c>
      <c r="D7" s="6" t="s">
        <v>71</v>
      </c>
      <c r="E7" s="7"/>
      <c r="F7" s="40" t="s">
        <v>70</v>
      </c>
      <c r="G7" s="36"/>
      <c r="I7" s="49" t="s">
        <v>20</v>
      </c>
      <c r="J7" s="50"/>
    </row>
    <row r="8" spans="1:10" ht="12.95" customHeight="1" x14ac:dyDescent="0.2">
      <c r="A8" s="1">
        <v>7</v>
      </c>
      <c r="B8" s="1" t="s">
        <v>15</v>
      </c>
      <c r="C8" s="38" t="str">
        <f>_xlfn.CONCAT(D8&amp;$I$2,"-",$H$2&amp;"-7")</f>
        <v>39-UWSIF-Glut-2-0-3-7</v>
      </c>
      <c r="D8" s="6" t="s">
        <v>71</v>
      </c>
      <c r="E8" s="7"/>
      <c r="F8" s="40" t="s">
        <v>70</v>
      </c>
      <c r="G8" s="36"/>
      <c r="I8" s="51" t="s">
        <v>22</v>
      </c>
      <c r="J8" s="52"/>
    </row>
    <row r="9" spans="1:10" ht="12.95" customHeight="1" x14ac:dyDescent="0.2">
      <c r="A9" s="1">
        <v>8</v>
      </c>
      <c r="B9" s="1" t="s">
        <v>17</v>
      </c>
      <c r="C9" s="38" t="str">
        <f>_xlfn.CONCAT(D9&amp;I$2,"_",$H$2&amp;"-1")</f>
        <v>47-UWSIF-Alfalfa2-0_3-1</v>
      </c>
      <c r="D9" s="6" t="s">
        <v>18</v>
      </c>
      <c r="E9" s="7"/>
      <c r="F9" s="40" t="s">
        <v>73</v>
      </c>
      <c r="G9" s="36"/>
      <c r="I9" s="53" t="s">
        <v>36</v>
      </c>
      <c r="J9" s="54"/>
    </row>
    <row r="10" spans="1:10" ht="12.95" customHeight="1" x14ac:dyDescent="0.2">
      <c r="A10" s="1">
        <v>9</v>
      </c>
      <c r="B10" s="1" t="s">
        <v>19</v>
      </c>
      <c r="C10" s="38" t="str">
        <f>_xlfn.CONCAT(D10&amp;I$2,"_",$H$2&amp;"-2")</f>
        <v>47-UWSIF-Alfalfa2-0_3-2</v>
      </c>
      <c r="D10" s="6" t="s">
        <v>18</v>
      </c>
      <c r="E10" s="7"/>
      <c r="F10" s="40" t="s">
        <v>73</v>
      </c>
      <c r="G10" s="36"/>
      <c r="I10" s="55"/>
      <c r="J10" s="56"/>
    </row>
    <row r="11" spans="1:10" ht="12.95" customHeight="1" x14ac:dyDescent="0.2">
      <c r="A11" s="1">
        <v>10</v>
      </c>
      <c r="B11" s="1" t="s">
        <v>21</v>
      </c>
      <c r="C11" s="8" t="str">
        <f>_xlfn.CONCAT($I$2,"_", $H$2, "-"&amp;((ROW()-10+40)))</f>
        <v>0_3-41</v>
      </c>
      <c r="D11" s="41"/>
      <c r="E11" s="41"/>
      <c r="F11" s="40" t="s">
        <v>74</v>
      </c>
      <c r="G11" s="42"/>
      <c r="I11" s="55"/>
      <c r="J11" s="56"/>
    </row>
    <row r="12" spans="1:10" ht="12.95" customHeight="1" x14ac:dyDescent="0.2">
      <c r="A12" s="1">
        <v>11</v>
      </c>
      <c r="B12" s="1" t="s">
        <v>23</v>
      </c>
      <c r="C12" s="8" t="str">
        <f>_xlfn.CONCAT($I$2,"_", $H$2, "-"&amp;((ROW()-10+40)))</f>
        <v>0_3-42</v>
      </c>
      <c r="D12" s="41"/>
      <c r="E12" s="41"/>
      <c r="F12" s="40" t="s">
        <v>74</v>
      </c>
      <c r="G12" s="42"/>
      <c r="I12" s="55"/>
      <c r="J12" s="56"/>
    </row>
    <row r="13" spans="1:10" ht="12.95" customHeight="1" x14ac:dyDescent="0.2">
      <c r="A13" s="1">
        <v>12</v>
      </c>
      <c r="B13" s="1" t="s">
        <v>24</v>
      </c>
      <c r="C13" s="8" t="str">
        <f>_xlfn.CONCAT($I$2,"_", $H$2, "-"&amp;((ROW()-10+40)))</f>
        <v>0_3-43</v>
      </c>
      <c r="D13" s="41"/>
      <c r="E13" s="41"/>
      <c r="F13" s="40" t="s">
        <v>74</v>
      </c>
      <c r="G13" s="42"/>
      <c r="I13" s="55"/>
      <c r="J13" s="56"/>
    </row>
    <row r="14" spans="1:10" ht="12.95" customHeight="1" x14ac:dyDescent="0.2">
      <c r="A14" s="1">
        <v>13</v>
      </c>
      <c r="B14" s="1" t="s">
        <v>25</v>
      </c>
      <c r="C14" s="8" t="str">
        <f>_xlfn.CONCAT($I$2,"_", $H$2, "-"&amp;((ROW()-10+40)))</f>
        <v>0_3-44</v>
      </c>
      <c r="D14" s="41"/>
      <c r="E14" s="41"/>
      <c r="F14" s="40" t="s">
        <v>74</v>
      </c>
      <c r="G14" s="42"/>
      <c r="I14" s="55"/>
      <c r="J14" s="56"/>
    </row>
    <row r="15" spans="1:10" ht="12.95" customHeight="1" x14ac:dyDescent="0.2">
      <c r="A15" s="1">
        <v>14</v>
      </c>
      <c r="B15" s="1" t="s">
        <v>26</v>
      </c>
      <c r="C15" s="8" t="str">
        <f>_xlfn.CONCAT($I$2,"_", $H$2, "-"&amp;((ROW()-10+40)))</f>
        <v>0_3-45</v>
      </c>
      <c r="D15" s="41"/>
      <c r="E15" s="41"/>
      <c r="F15" s="40" t="s">
        <v>74</v>
      </c>
      <c r="G15" s="42"/>
      <c r="I15" s="55"/>
      <c r="J15" s="56"/>
    </row>
    <row r="16" spans="1:10" ht="12.95" customHeight="1" x14ac:dyDescent="0.2">
      <c r="A16" s="1">
        <v>15</v>
      </c>
      <c r="B16" s="1" t="s">
        <v>27</v>
      </c>
      <c r="C16" s="8" t="str">
        <f>_xlfn.CONCAT($I$2,"_", $H$2, "-"&amp;((ROW()-10+40)))</f>
        <v>0_3-46</v>
      </c>
      <c r="D16" s="41"/>
      <c r="E16" s="41"/>
      <c r="F16" s="40" t="s">
        <v>74</v>
      </c>
      <c r="G16" s="42"/>
      <c r="I16" s="57"/>
      <c r="J16" s="58"/>
    </row>
    <row r="17" spans="1:16" ht="12.95" customHeight="1" x14ac:dyDescent="0.2">
      <c r="A17" s="1">
        <v>16</v>
      </c>
      <c r="B17" s="1" t="s">
        <v>28</v>
      </c>
      <c r="C17" s="8" t="str">
        <f>_xlfn.CONCAT($I$2,"_", $H$2, "-"&amp;((ROW()-10+40)))</f>
        <v>0_3-47</v>
      </c>
      <c r="D17" s="41"/>
      <c r="E17" s="41"/>
      <c r="F17" s="40" t="s">
        <v>74</v>
      </c>
      <c r="G17" s="42"/>
      <c r="K17" s="14"/>
    </row>
    <row r="18" spans="1:16" ht="12.95" customHeight="1" x14ac:dyDescent="0.2">
      <c r="A18" s="1">
        <v>17</v>
      </c>
      <c r="B18" s="1" t="s">
        <v>29</v>
      </c>
      <c r="C18" s="8" t="str">
        <f>_xlfn.CONCAT($I$2,"_", $H$2, "-"&amp;((ROW()-10+40)&amp; "r"))</f>
        <v>0_3-48r</v>
      </c>
      <c r="D18" s="44" t="s">
        <v>78</v>
      </c>
      <c r="E18" s="41"/>
      <c r="F18" s="40" t="s">
        <v>74</v>
      </c>
      <c r="G18" s="42"/>
    </row>
    <row r="19" spans="1:16" ht="12.95" customHeight="1" thickBot="1" x14ac:dyDescent="0.25">
      <c r="A19" s="1">
        <v>18</v>
      </c>
      <c r="B19" s="1" t="s">
        <v>30</v>
      </c>
      <c r="C19" s="8" t="str">
        <f>_xlfn.CONCAT($I$2,"_", $H$2, "-"&amp;((ROW()-10+40)))</f>
        <v>0_3-49</v>
      </c>
      <c r="D19" s="41"/>
      <c r="E19" s="41"/>
      <c r="F19" s="40" t="s">
        <v>74</v>
      </c>
      <c r="G19" s="42"/>
    </row>
    <row r="20" spans="1:16" ht="12.95" customHeight="1" thickBot="1" x14ac:dyDescent="0.25">
      <c r="A20" s="1">
        <v>19</v>
      </c>
      <c r="B20" s="1" t="s">
        <v>31</v>
      </c>
      <c r="C20" s="8" t="str">
        <f>_xlfn.CONCAT($I$2,"_", $H$2, "-"&amp;((ROW()-10+40)))</f>
        <v>0_3-50</v>
      </c>
      <c r="D20" s="41"/>
      <c r="E20" s="41"/>
      <c r="F20" s="40" t="s">
        <v>74</v>
      </c>
      <c r="G20" s="42"/>
      <c r="I20" s="59" t="s">
        <v>45</v>
      </c>
      <c r="J20" s="60" t="s">
        <v>66</v>
      </c>
    </row>
    <row r="21" spans="1:16" ht="12.95" customHeight="1" x14ac:dyDescent="0.2">
      <c r="A21" s="1">
        <v>20</v>
      </c>
      <c r="B21" s="1" t="s">
        <v>32</v>
      </c>
      <c r="C21" s="8" t="str">
        <f>_xlfn.CONCAT($I$2,"_", $H$2, "-"&amp;((ROW()-10+40)))</f>
        <v>0_3-51</v>
      </c>
      <c r="D21" s="41"/>
      <c r="E21" s="41"/>
      <c r="F21" s="40" t="s">
        <v>74</v>
      </c>
      <c r="G21" s="42"/>
      <c r="I21" s="61" t="s">
        <v>46</v>
      </c>
      <c r="J21" s="62" t="s">
        <v>69</v>
      </c>
      <c r="L21" s="3"/>
      <c r="M21" s="3"/>
      <c r="N21" s="3"/>
      <c r="O21" s="3"/>
    </row>
    <row r="22" spans="1:16" ht="12.95" customHeight="1" x14ac:dyDescent="0.2">
      <c r="A22" s="1">
        <v>21</v>
      </c>
      <c r="B22" s="1" t="s">
        <v>33</v>
      </c>
      <c r="C22" s="8" t="str">
        <f>_xlfn.CONCAT($I$2,"_", $H$2, "-"&amp;((ROW()-10+40)))</f>
        <v>0_3-52</v>
      </c>
      <c r="D22" s="41"/>
      <c r="E22" s="41"/>
      <c r="F22" s="40" t="s">
        <v>74</v>
      </c>
      <c r="G22" s="42"/>
      <c r="I22" s="61" t="s">
        <v>47</v>
      </c>
      <c r="J22" s="63" t="s">
        <v>72</v>
      </c>
      <c r="L22" s="3"/>
      <c r="M22" s="3"/>
      <c r="N22" s="3"/>
      <c r="O22" s="3"/>
    </row>
    <row r="23" spans="1:16" ht="12.95" customHeight="1" x14ac:dyDescent="0.2">
      <c r="A23" s="1">
        <v>22</v>
      </c>
      <c r="B23" s="1" t="s">
        <v>34</v>
      </c>
      <c r="C23" s="8" t="str">
        <f>_xlfn.CONCAT($I$2,"_", $H$2, "-"&amp;((ROW()-10+40)))</f>
        <v>0_3-53</v>
      </c>
      <c r="D23" s="41"/>
      <c r="E23" s="41"/>
      <c r="F23" s="40" t="s">
        <v>74</v>
      </c>
      <c r="G23" s="42"/>
      <c r="I23" s="61" t="s">
        <v>18</v>
      </c>
      <c r="J23" s="63" t="s">
        <v>76</v>
      </c>
      <c r="K23" s="74"/>
      <c r="L23" s="75"/>
      <c r="M23" s="75"/>
      <c r="N23" s="75"/>
      <c r="O23" s="75"/>
      <c r="P23" s="75"/>
    </row>
    <row r="24" spans="1:16" ht="12.95" customHeight="1" x14ac:dyDescent="0.2">
      <c r="A24" s="1">
        <v>23</v>
      </c>
      <c r="B24" s="1" t="s">
        <v>35</v>
      </c>
      <c r="C24" s="8" t="str">
        <f>_xlfn.CONCAT($I$2,"_", $H$2, "-"&amp;((ROW()-10+40)))</f>
        <v>0_3-54</v>
      </c>
      <c r="D24" s="41"/>
      <c r="E24" s="41"/>
      <c r="F24" s="40" t="s">
        <v>74</v>
      </c>
      <c r="G24" s="42"/>
      <c r="I24" s="61" t="s">
        <v>48</v>
      </c>
      <c r="J24" s="63" t="s">
        <v>70</v>
      </c>
      <c r="K24" s="4"/>
      <c r="L24" s="5"/>
      <c r="M24" s="3"/>
      <c r="N24" s="3"/>
      <c r="O24" s="3"/>
    </row>
    <row r="25" spans="1:16" ht="12.95" customHeight="1" x14ac:dyDescent="0.2">
      <c r="A25" s="1">
        <v>24</v>
      </c>
      <c r="B25" s="1" t="s">
        <v>37</v>
      </c>
      <c r="C25" s="8" t="str">
        <f>_xlfn.CONCAT($I$2,"_", $H$2, "-"&amp;((ROW()-10+40)))</f>
        <v>0_3-55</v>
      </c>
      <c r="D25" s="41"/>
      <c r="E25" s="41"/>
      <c r="F25" s="40" t="s">
        <v>74</v>
      </c>
      <c r="G25" s="42"/>
      <c r="I25" s="61" t="s">
        <v>49</v>
      </c>
      <c r="J25" s="63" t="s">
        <v>73</v>
      </c>
      <c r="L25" s="3"/>
      <c r="M25" s="3"/>
      <c r="N25" s="3"/>
      <c r="O25" s="3"/>
    </row>
    <row r="26" spans="1:16" ht="12.95" customHeight="1" thickBot="1" x14ac:dyDescent="0.25">
      <c r="A26" s="1">
        <v>25</v>
      </c>
      <c r="B26" s="1" t="s">
        <v>38</v>
      </c>
      <c r="C26" s="8" t="str">
        <f>_xlfn.CONCAT($I$2,"_", $H$2, "-"&amp;((ROW()-10+40)))</f>
        <v>0_3-56</v>
      </c>
      <c r="D26" s="41"/>
      <c r="E26" s="41"/>
      <c r="F26" s="40" t="s">
        <v>74</v>
      </c>
      <c r="G26" s="42"/>
      <c r="I26" s="64" t="s">
        <v>50</v>
      </c>
      <c r="J26" s="65" t="s">
        <v>74</v>
      </c>
      <c r="L26" s="3"/>
      <c r="M26" s="3"/>
      <c r="N26" s="3"/>
      <c r="O26" s="3"/>
    </row>
    <row r="27" spans="1:16" ht="12.95" customHeight="1" x14ac:dyDescent="0.2">
      <c r="A27" s="1">
        <v>26</v>
      </c>
      <c r="B27" s="1" t="s">
        <v>39</v>
      </c>
      <c r="C27" s="8" t="str">
        <f>_xlfn.CONCAT($I$2,"_", $H$2, "-"&amp;((ROW()-10+40)))</f>
        <v>0_3-57</v>
      </c>
      <c r="D27" s="41"/>
      <c r="E27" s="41"/>
      <c r="F27" s="40" t="s">
        <v>74</v>
      </c>
      <c r="G27" s="42"/>
      <c r="I27" s="64" t="s">
        <v>51</v>
      </c>
      <c r="L27" s="3"/>
      <c r="M27" s="3"/>
      <c r="N27" s="3"/>
      <c r="O27" s="3"/>
    </row>
    <row r="28" spans="1:16" ht="12.95" customHeight="1" x14ac:dyDescent="0.2">
      <c r="A28" s="1">
        <v>27</v>
      </c>
      <c r="B28" s="1" t="s">
        <v>40</v>
      </c>
      <c r="C28" s="8" t="str">
        <f>_xlfn.CONCAT($I$2,"_", $H$2, "-"&amp;((ROW()-10+40)))</f>
        <v>0_3-58</v>
      </c>
      <c r="D28" s="41"/>
      <c r="E28" s="41"/>
      <c r="F28" s="40" t="s">
        <v>74</v>
      </c>
      <c r="G28" s="42"/>
      <c r="I28" s="64" t="s">
        <v>52</v>
      </c>
      <c r="L28" s="3"/>
      <c r="M28" s="3"/>
      <c r="N28" s="3"/>
      <c r="O28" s="3"/>
    </row>
    <row r="29" spans="1:16" ht="12.95" customHeight="1" x14ac:dyDescent="0.2">
      <c r="A29" s="1">
        <v>28</v>
      </c>
      <c r="B29" s="1" t="s">
        <v>41</v>
      </c>
      <c r="C29" s="8" t="str">
        <f>_xlfn.CONCAT($I$2,"_", $H$2, "-"&amp;((ROW()-10+40)))</f>
        <v>0_3-59</v>
      </c>
      <c r="D29" s="76"/>
      <c r="E29" s="41"/>
      <c r="F29" s="40"/>
      <c r="G29" s="42"/>
      <c r="I29" s="61" t="s">
        <v>71</v>
      </c>
      <c r="L29" s="3"/>
      <c r="M29" s="3"/>
      <c r="N29" s="3"/>
      <c r="O29" s="3"/>
    </row>
    <row r="30" spans="1:16" ht="12.95" customHeight="1" thickBot="1" x14ac:dyDescent="0.25">
      <c r="A30" s="1">
        <v>29</v>
      </c>
      <c r="B30" s="1" t="s">
        <v>42</v>
      </c>
      <c r="C30" s="8" t="str">
        <f>_xlfn.CONCAT($I$2,"_", $H$2, "-"&amp;((ROW()-10+40)))</f>
        <v>0_3-60</v>
      </c>
      <c r="D30" s="76"/>
      <c r="E30" s="41"/>
      <c r="F30" s="40"/>
      <c r="G30" s="42"/>
      <c r="I30" s="66" t="s">
        <v>68</v>
      </c>
      <c r="L30" s="3"/>
      <c r="M30" s="3"/>
      <c r="N30" s="3"/>
      <c r="O30" s="3"/>
    </row>
    <row r="31" spans="1:16" ht="12.95" customHeight="1" x14ac:dyDescent="0.2">
      <c r="A31" s="1">
        <v>30</v>
      </c>
      <c r="B31" s="1" t="s">
        <v>43</v>
      </c>
      <c r="C31" s="38" t="str">
        <f>_xlfn.CONCAT(D31&amp;I$2,"_",$H$2&amp;"-3")</f>
        <v>47-UWSIF-Alfalfa2-0_3-3</v>
      </c>
      <c r="D31" s="6" t="s">
        <v>18</v>
      </c>
      <c r="E31" s="7"/>
      <c r="F31" s="40" t="s">
        <v>73</v>
      </c>
      <c r="G31" s="36"/>
      <c r="L31" s="3"/>
      <c r="M31" s="3"/>
      <c r="N31" s="3"/>
      <c r="O31" s="3"/>
    </row>
    <row r="32" spans="1:16" ht="12.95" customHeight="1" thickBot="1" x14ac:dyDescent="0.25">
      <c r="A32" s="1">
        <v>31</v>
      </c>
      <c r="B32" s="1" t="s">
        <v>44</v>
      </c>
      <c r="C32" s="38" t="str">
        <f>_xlfn.CONCAT(D32&amp;I$2,"_",$H$2&amp;"-4")</f>
        <v>47-UWSIF-Alfalfa2-0_3-4</v>
      </c>
      <c r="D32" s="6" t="s">
        <v>18</v>
      </c>
      <c r="E32" s="7"/>
      <c r="F32" s="40" t="s">
        <v>73</v>
      </c>
      <c r="G32" s="36"/>
      <c r="L32" s="3"/>
      <c r="M32" s="3"/>
      <c r="N32" s="3"/>
      <c r="O32" s="3"/>
    </row>
    <row r="33" spans="9:15" ht="12.95" customHeight="1" x14ac:dyDescent="0.2">
      <c r="I33" s="68" t="s">
        <v>77</v>
      </c>
      <c r="J33" s="69"/>
      <c r="L33" s="3"/>
      <c r="M33" s="3"/>
      <c r="N33" s="3"/>
      <c r="O33" s="3"/>
    </row>
    <row r="34" spans="9:15" ht="12.95" customHeight="1" x14ac:dyDescent="0.2">
      <c r="I34" s="70"/>
      <c r="J34" s="71"/>
      <c r="L34" s="3"/>
      <c r="M34" s="3"/>
      <c r="N34" s="3"/>
      <c r="O34" s="3"/>
    </row>
    <row r="35" spans="9:15" ht="12.95" customHeight="1" x14ac:dyDescent="0.2">
      <c r="I35" s="70"/>
      <c r="J35" s="71"/>
    </row>
    <row r="36" spans="9:15" ht="12.95" customHeight="1" x14ac:dyDescent="0.2">
      <c r="I36" s="70"/>
      <c r="J36" s="71"/>
    </row>
    <row r="37" spans="9:15" ht="12.95" customHeight="1" x14ac:dyDescent="0.2">
      <c r="I37" s="70"/>
      <c r="J37" s="71"/>
    </row>
    <row r="38" spans="9:15" ht="12.95" customHeight="1" x14ac:dyDescent="0.2">
      <c r="I38" s="70"/>
      <c r="J38" s="71"/>
    </row>
    <row r="39" spans="9:15" ht="12.95" customHeight="1" x14ac:dyDescent="0.2">
      <c r="I39" s="70"/>
      <c r="J39" s="71"/>
    </row>
    <row r="40" spans="9:15" ht="12.95" customHeight="1" thickBot="1" x14ac:dyDescent="0.25">
      <c r="I40" s="72"/>
      <c r="J40" s="73"/>
    </row>
    <row r="43" spans="9:15" ht="12.95" customHeight="1" thickBot="1" x14ac:dyDescent="0.25"/>
    <row r="44" spans="9:15" ht="12.95" customHeight="1" x14ac:dyDescent="0.2">
      <c r="I44" s="15" t="s">
        <v>53</v>
      </c>
      <c r="J44" s="16" t="s">
        <v>54</v>
      </c>
      <c r="K44" s="16" t="s">
        <v>55</v>
      </c>
      <c r="L44" s="17" t="s">
        <v>56</v>
      </c>
    </row>
    <row r="45" spans="9:15" ht="12.95" customHeight="1" thickBot="1" x14ac:dyDescent="0.25">
      <c r="I45" s="18"/>
      <c r="J45" s="19"/>
      <c r="K45" s="19"/>
      <c r="L45" s="20"/>
    </row>
    <row r="46" spans="9:15" ht="12.95" customHeight="1" x14ac:dyDescent="0.2">
      <c r="I46" s="21"/>
      <c r="J46" s="22"/>
      <c r="K46" s="23"/>
      <c r="L46" s="24"/>
    </row>
    <row r="47" spans="9:15" ht="12.95" customHeight="1" x14ac:dyDescent="0.2">
      <c r="I47" s="25" t="s">
        <v>57</v>
      </c>
      <c r="J47" s="26"/>
      <c r="K47" s="27"/>
      <c r="L47" s="28"/>
    </row>
    <row r="48" spans="9:15" ht="12.95" customHeight="1" x14ac:dyDescent="0.2">
      <c r="I48" s="25" t="s">
        <v>58</v>
      </c>
      <c r="J48" s="26"/>
      <c r="K48" s="27"/>
      <c r="L48" s="28"/>
    </row>
    <row r="49" spans="9:12" ht="12.95" customHeight="1" x14ac:dyDescent="0.2">
      <c r="I49" s="25" t="s">
        <v>59</v>
      </c>
      <c r="J49" s="26"/>
      <c r="K49" s="27"/>
      <c r="L49" s="28"/>
    </row>
    <row r="50" spans="9:12" ht="12.95" customHeight="1" x14ac:dyDescent="0.2">
      <c r="I50" s="25" t="s">
        <v>60</v>
      </c>
      <c r="J50" s="26"/>
      <c r="K50" s="27"/>
      <c r="L50" s="28"/>
    </row>
    <row r="51" spans="9:12" ht="12.95" customHeight="1" x14ac:dyDescent="0.2">
      <c r="I51" s="25" t="s">
        <v>61</v>
      </c>
      <c r="J51" s="26"/>
      <c r="K51" s="27"/>
      <c r="L51" s="28"/>
    </row>
    <row r="52" spans="9:12" ht="12.95" customHeight="1" x14ac:dyDescent="0.2">
      <c r="I52" s="25" t="s">
        <v>62</v>
      </c>
      <c r="J52" s="26"/>
      <c r="K52" s="27"/>
      <c r="L52" s="28"/>
    </row>
    <row r="53" spans="9:12" ht="12.95" customHeight="1" x14ac:dyDescent="0.2">
      <c r="I53" s="25" t="s">
        <v>63</v>
      </c>
      <c r="J53" s="26"/>
      <c r="K53" s="27"/>
      <c r="L53" s="28"/>
    </row>
    <row r="54" spans="9:12" ht="12.95" customHeight="1" x14ac:dyDescent="0.2">
      <c r="I54" s="25"/>
      <c r="J54" s="26"/>
      <c r="K54" s="27"/>
      <c r="L54" s="28"/>
    </row>
    <row r="55" spans="9:12" ht="12.95" customHeight="1" x14ac:dyDescent="0.2">
      <c r="I55" s="25" t="s">
        <v>64</v>
      </c>
      <c r="J55" s="26"/>
      <c r="K55" s="27"/>
      <c r="L55" s="28"/>
    </row>
    <row r="56" spans="9:12" ht="12.95" customHeight="1" thickBot="1" x14ac:dyDescent="0.25">
      <c r="I56" s="29" t="s">
        <v>65</v>
      </c>
      <c r="J56" s="30"/>
      <c r="K56" s="31"/>
      <c r="L56" s="32"/>
    </row>
  </sheetData>
  <mergeCells count="2">
    <mergeCell ref="K23:P23"/>
    <mergeCell ref="I33:J40"/>
  </mergeCells>
  <dataValidations count="2">
    <dataValidation type="list" allowBlank="1" showInputMessage="1" showErrorMessage="1" sqref="F2:F32" xr:uid="{8BC30793-5D87-492A-9D28-20D8492C3AD7}">
      <formula1>$J$21:$J$26</formula1>
    </dataValidation>
    <dataValidation type="list" allowBlank="1" showInputMessage="1" showErrorMessage="1" sqref="D31:D32 D2:D10" xr:uid="{90B8D1F6-11A0-447B-A13B-7A1A876E57FC}">
      <formula1>$I$21:$I$30</formula1>
    </dataValidation>
  </dataValidations>
  <printOptions horizontalCentered="1" verticalCentered="1"/>
  <pageMargins left="0.75" right="0.75" top="1" bottom="1" header="0.5" footer="0.5"/>
  <pageSetup scale="96" orientation="portrait" r:id="rId1"/>
  <headerFooter alignWithMargins="0"/>
  <ignoredErrors>
    <ignoredError sqref="C31:C32 C1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FF933-C674-4AB4-B6E1-B626059EDF43}">
  <sheetPr>
    <pageSetUpPr fitToPage="1"/>
  </sheetPr>
  <dimension ref="A1:P56"/>
  <sheetViews>
    <sheetView zoomScaleNormal="100" workbookViewId="0">
      <selection activeCell="E20" sqref="E20"/>
    </sheetView>
  </sheetViews>
  <sheetFormatPr defaultColWidth="9.140625" defaultRowHeight="12.95" customHeight="1" x14ac:dyDescent="0.2"/>
  <cols>
    <col min="1" max="1" width="4.42578125" style="2" customWidth="1"/>
    <col min="2" max="2" width="6.7109375" style="2" customWidth="1"/>
    <col min="3" max="3" width="30.28515625" style="33" customWidth="1"/>
    <col min="4" max="4" width="19.5703125" style="2" bestFit="1" customWidth="1"/>
    <col min="5" max="5" width="16.140625" style="2" customWidth="1"/>
    <col min="6" max="6" width="24.140625" style="2" hidden="1" customWidth="1"/>
    <col min="7" max="7" width="16.140625" style="2" customWidth="1"/>
    <col min="8" max="8" width="8.42578125" style="2" customWidth="1"/>
    <col min="9" max="9" width="21.5703125" style="2" customWidth="1"/>
    <col min="10" max="10" width="24.140625" style="2" bestFit="1" customWidth="1"/>
    <col min="11" max="11" width="26.28515625" style="2" customWidth="1"/>
    <col min="12" max="12" width="17.28515625" style="2" customWidth="1"/>
    <col min="13" max="16384" width="9.140625" style="2"/>
  </cols>
  <sheetData>
    <row r="1" spans="1:10" ht="12.95" customHeight="1" x14ac:dyDescent="0.2">
      <c r="A1" s="9" t="s">
        <v>0</v>
      </c>
      <c r="B1" s="10" t="s">
        <v>1</v>
      </c>
      <c r="C1" s="11" t="s">
        <v>2</v>
      </c>
      <c r="D1" s="12" t="s">
        <v>3</v>
      </c>
      <c r="E1" s="10" t="s">
        <v>4</v>
      </c>
      <c r="F1" s="12" t="s">
        <v>66</v>
      </c>
      <c r="G1" s="37" t="s">
        <v>67</v>
      </c>
      <c r="H1" s="10" t="s">
        <v>5</v>
      </c>
      <c r="I1" s="10" t="s">
        <v>7</v>
      </c>
      <c r="J1" s="10" t="s">
        <v>6</v>
      </c>
    </row>
    <row r="2" spans="1:10" ht="12.95" customHeight="1" x14ac:dyDescent="0.2">
      <c r="A2" s="1">
        <v>1</v>
      </c>
      <c r="B2" s="1" t="s">
        <v>8</v>
      </c>
      <c r="C2" s="38" t="str">
        <f>_xlfn.CONCAT(D2&amp;I$2,"_",$H$2&amp;"-1")</f>
        <v>48-UWSIF-Glut-4-0_4-1</v>
      </c>
      <c r="D2" s="6" t="s">
        <v>68</v>
      </c>
      <c r="E2" s="7"/>
      <c r="F2" s="6" t="s">
        <v>69</v>
      </c>
      <c r="G2" s="39"/>
      <c r="H2" s="13">
        <v>4</v>
      </c>
      <c r="I2" s="43">
        <f>'Tray 1'!I2</f>
        <v>0</v>
      </c>
      <c r="J2" s="44">
        <f>'Tray 1'!J2</f>
        <v>0</v>
      </c>
    </row>
    <row r="3" spans="1:10" ht="12.95" customHeight="1" x14ac:dyDescent="0.2">
      <c r="A3" s="1">
        <v>2</v>
      </c>
      <c r="B3" s="1" t="s">
        <v>9</v>
      </c>
      <c r="C3" s="38" t="str">
        <f>_xlfn.CONCAT(D3&amp;I$2,"_",$H$2&amp;"-2")</f>
        <v>48-UWSIF-Glut-4-0_4-2</v>
      </c>
      <c r="D3" s="6" t="s">
        <v>68</v>
      </c>
      <c r="E3" s="7"/>
      <c r="F3" s="40" t="s">
        <v>70</v>
      </c>
      <c r="G3" s="36"/>
    </row>
    <row r="4" spans="1:10" ht="12.95" customHeight="1" x14ac:dyDescent="0.2">
      <c r="A4" s="1">
        <v>3</v>
      </c>
      <c r="B4" s="1" t="s">
        <v>10</v>
      </c>
      <c r="C4" s="38" t="str">
        <f>_xlfn.CONCAT(D4&amp;I$2,"_",$H$2&amp;"-3")</f>
        <v>48-UWSIF-Glut-4-0_4-3</v>
      </c>
      <c r="D4" s="6" t="s">
        <v>68</v>
      </c>
      <c r="E4" s="7"/>
      <c r="F4" s="40" t="s">
        <v>70</v>
      </c>
      <c r="G4" s="36"/>
      <c r="I4" s="34" t="s">
        <v>12</v>
      </c>
      <c r="J4" s="35"/>
    </row>
    <row r="5" spans="1:10" ht="12.95" customHeight="1" x14ac:dyDescent="0.2">
      <c r="A5" s="1">
        <v>4</v>
      </c>
      <c r="B5" s="1" t="s">
        <v>11</v>
      </c>
      <c r="C5" s="38" t="str">
        <f>_xlfn.CONCAT(D5&amp;I$2,"_",$H$2&amp;"-4")</f>
        <v>48-UWSIF-Glut-4-0_4-4</v>
      </c>
      <c r="D5" s="6" t="s">
        <v>68</v>
      </c>
      <c r="E5" s="7"/>
      <c r="F5" s="40" t="s">
        <v>70</v>
      </c>
      <c r="G5" s="36"/>
      <c r="I5" s="45" t="s">
        <v>75</v>
      </c>
      <c r="J5" s="46"/>
    </row>
    <row r="6" spans="1:10" ht="12.95" customHeight="1" x14ac:dyDescent="0.2">
      <c r="A6" s="1">
        <v>5</v>
      </c>
      <c r="B6" s="1" t="s">
        <v>13</v>
      </c>
      <c r="C6" s="38" t="str">
        <f>_xlfn.CONCAT(D6&amp;$I$2,"_",$H$2&amp;"-5")</f>
        <v>48-UWSIF-Glut-4-0_4-5</v>
      </c>
      <c r="D6" s="6" t="s">
        <v>68</v>
      </c>
      <c r="E6" s="7"/>
      <c r="F6" s="40" t="s">
        <v>70</v>
      </c>
      <c r="G6" s="36"/>
      <c r="I6" s="47" t="s">
        <v>16</v>
      </c>
      <c r="J6" s="48"/>
    </row>
    <row r="7" spans="1:10" ht="12.95" customHeight="1" x14ac:dyDescent="0.2">
      <c r="A7" s="1">
        <v>6</v>
      </c>
      <c r="B7" s="1" t="s">
        <v>14</v>
      </c>
      <c r="C7" s="38" t="str">
        <f>_xlfn.CONCAT(D7&amp;$I$2,"_",$H$2&amp;"-6")</f>
        <v>39-UWSIF-Glut-2-0_4-6</v>
      </c>
      <c r="D7" s="6" t="s">
        <v>71</v>
      </c>
      <c r="E7" s="7"/>
      <c r="F7" s="40" t="s">
        <v>70</v>
      </c>
      <c r="G7" s="36"/>
      <c r="I7" s="49" t="s">
        <v>20</v>
      </c>
      <c r="J7" s="50"/>
    </row>
    <row r="8" spans="1:10" ht="12.95" customHeight="1" x14ac:dyDescent="0.2">
      <c r="A8" s="1">
        <v>7</v>
      </c>
      <c r="B8" s="1" t="s">
        <v>15</v>
      </c>
      <c r="C8" s="38" t="str">
        <f>_xlfn.CONCAT(D8&amp;$I$2,"-",$H$2&amp;"-7")</f>
        <v>39-UWSIF-Glut-2-0-4-7</v>
      </c>
      <c r="D8" s="6" t="s">
        <v>71</v>
      </c>
      <c r="E8" s="7"/>
      <c r="F8" s="40" t="s">
        <v>70</v>
      </c>
      <c r="G8" s="36"/>
      <c r="I8" s="51" t="s">
        <v>22</v>
      </c>
      <c r="J8" s="52"/>
    </row>
    <row r="9" spans="1:10" ht="12.95" customHeight="1" x14ac:dyDescent="0.2">
      <c r="A9" s="1">
        <v>8</v>
      </c>
      <c r="B9" s="1" t="s">
        <v>17</v>
      </c>
      <c r="C9" s="38" t="str">
        <f>_xlfn.CONCAT(D9&amp;I$2,"_",$H$2&amp;"-1")</f>
        <v>47-UWSIF-Alfalfa2-0_4-1</v>
      </c>
      <c r="D9" s="6" t="s">
        <v>18</v>
      </c>
      <c r="E9" s="7"/>
      <c r="F9" s="40" t="s">
        <v>73</v>
      </c>
      <c r="G9" s="36"/>
      <c r="I9" s="53" t="s">
        <v>36</v>
      </c>
      <c r="J9" s="54"/>
    </row>
    <row r="10" spans="1:10" ht="12.95" customHeight="1" x14ac:dyDescent="0.2">
      <c r="A10" s="1">
        <v>9</v>
      </c>
      <c r="B10" s="1" t="s">
        <v>19</v>
      </c>
      <c r="C10" s="38" t="str">
        <f>_xlfn.CONCAT(D10&amp;I$2,"_",$H$2&amp;"-2")</f>
        <v>47-UWSIF-Alfalfa2-0_4-2</v>
      </c>
      <c r="D10" s="6" t="s">
        <v>18</v>
      </c>
      <c r="E10" s="7"/>
      <c r="F10" s="40" t="s">
        <v>73</v>
      </c>
      <c r="G10" s="36"/>
      <c r="I10" s="55"/>
      <c r="J10" s="56"/>
    </row>
    <row r="11" spans="1:10" ht="12.95" customHeight="1" x14ac:dyDescent="0.2">
      <c r="A11" s="1">
        <v>10</v>
      </c>
      <c r="B11" s="1" t="s">
        <v>21</v>
      </c>
      <c r="C11" s="8" t="str">
        <f>_xlfn.CONCAT($I$2,"_", $H$2, "-"&amp;((ROW()-10+60)))</f>
        <v>0_4-61</v>
      </c>
      <c r="D11" s="41"/>
      <c r="E11" s="41"/>
      <c r="F11" s="40" t="s">
        <v>74</v>
      </c>
      <c r="G11" s="42"/>
      <c r="I11" s="55"/>
      <c r="J11" s="56"/>
    </row>
    <row r="12" spans="1:10" ht="12.95" customHeight="1" x14ac:dyDescent="0.2">
      <c r="A12" s="1">
        <v>11</v>
      </c>
      <c r="B12" s="1" t="s">
        <v>23</v>
      </c>
      <c r="C12" s="8" t="str">
        <f>_xlfn.CONCAT($I$2,"_", $H$2, "-"&amp;((ROW()-10+60)))</f>
        <v>0_4-62</v>
      </c>
      <c r="D12" s="41"/>
      <c r="E12" s="41"/>
      <c r="F12" s="40" t="s">
        <v>74</v>
      </c>
      <c r="G12" s="42"/>
      <c r="I12" s="55"/>
      <c r="J12" s="56"/>
    </row>
    <row r="13" spans="1:10" ht="12.95" customHeight="1" x14ac:dyDescent="0.2">
      <c r="A13" s="1">
        <v>12</v>
      </c>
      <c r="B13" s="1" t="s">
        <v>24</v>
      </c>
      <c r="C13" s="8" t="str">
        <f>_xlfn.CONCAT($I$2,"_", $H$2, "-"&amp;((ROW()-10+60)))</f>
        <v>0_4-63</v>
      </c>
      <c r="D13" s="41"/>
      <c r="E13" s="41"/>
      <c r="F13" s="40" t="s">
        <v>74</v>
      </c>
      <c r="G13" s="42"/>
      <c r="I13" s="55"/>
      <c r="J13" s="56"/>
    </row>
    <row r="14" spans="1:10" ht="12.95" customHeight="1" x14ac:dyDescent="0.2">
      <c r="A14" s="1">
        <v>13</v>
      </c>
      <c r="B14" s="1" t="s">
        <v>25</v>
      </c>
      <c r="C14" s="8" t="str">
        <f>_xlfn.CONCAT($I$2,"_", $H$2, "-"&amp;((ROW()-10+60)))</f>
        <v>0_4-64</v>
      </c>
      <c r="D14" s="41"/>
      <c r="E14" s="41"/>
      <c r="F14" s="40" t="s">
        <v>74</v>
      </c>
      <c r="G14" s="42"/>
      <c r="I14" s="55"/>
      <c r="J14" s="56"/>
    </row>
    <row r="15" spans="1:10" ht="12.95" customHeight="1" x14ac:dyDescent="0.2">
      <c r="A15" s="1">
        <v>14</v>
      </c>
      <c r="B15" s="1" t="s">
        <v>26</v>
      </c>
      <c r="C15" s="8" t="str">
        <f>_xlfn.CONCAT($I$2,"_", $H$2, "-"&amp;((ROW()-10+60)))</f>
        <v>0_4-65</v>
      </c>
      <c r="D15" s="41"/>
      <c r="E15" s="41"/>
      <c r="F15" s="40" t="s">
        <v>74</v>
      </c>
      <c r="G15" s="42"/>
      <c r="I15" s="55"/>
      <c r="J15" s="56"/>
    </row>
    <row r="16" spans="1:10" ht="12.95" customHeight="1" x14ac:dyDescent="0.2">
      <c r="A16" s="1">
        <v>15</v>
      </c>
      <c r="B16" s="1" t="s">
        <v>27</v>
      </c>
      <c r="C16" s="8" t="str">
        <f>_xlfn.CONCAT($I$2,"_", $H$2, "-"&amp;((ROW()-10+60)))</f>
        <v>0_4-66</v>
      </c>
      <c r="D16" s="41"/>
      <c r="E16" s="41"/>
      <c r="F16" s="40" t="s">
        <v>74</v>
      </c>
      <c r="G16" s="42"/>
      <c r="I16" s="57"/>
      <c r="J16" s="58"/>
    </row>
    <row r="17" spans="1:16" ht="12.95" customHeight="1" x14ac:dyDescent="0.2">
      <c r="A17" s="1">
        <v>16</v>
      </c>
      <c r="B17" s="1" t="s">
        <v>28</v>
      </c>
      <c r="C17" s="8" t="str">
        <f>_xlfn.CONCAT($I$2,"_", $H$2, "-"&amp;((ROW()-10+60)))</f>
        <v>0_4-67</v>
      </c>
      <c r="D17" s="41"/>
      <c r="E17" s="41"/>
      <c r="F17" s="40" t="s">
        <v>74</v>
      </c>
      <c r="G17" s="42"/>
      <c r="K17" s="14"/>
    </row>
    <row r="18" spans="1:16" ht="12.95" customHeight="1" x14ac:dyDescent="0.2">
      <c r="A18" s="1">
        <v>17</v>
      </c>
      <c r="B18" s="1" t="s">
        <v>29</v>
      </c>
      <c r="C18" s="8" t="str">
        <f>_xlfn.CONCAT($I$2,"_", $H$2, "-"&amp;((ROW()-10+60)&amp; "r"))</f>
        <v>0_4-68r</v>
      </c>
      <c r="D18" s="44" t="s">
        <v>78</v>
      </c>
      <c r="E18" s="41"/>
      <c r="F18" s="40" t="s">
        <v>74</v>
      </c>
      <c r="G18" s="42"/>
    </row>
    <row r="19" spans="1:16" ht="12.95" customHeight="1" thickBot="1" x14ac:dyDescent="0.25">
      <c r="A19" s="1">
        <v>18</v>
      </c>
      <c r="B19" s="1" t="s">
        <v>30</v>
      </c>
      <c r="C19" s="8" t="str">
        <f>_xlfn.CONCAT($I$2,"_", $H$2, "-"&amp;((ROW()-10+60)))</f>
        <v>0_4-69</v>
      </c>
      <c r="D19" s="41"/>
      <c r="E19" s="41"/>
      <c r="F19" s="40" t="s">
        <v>74</v>
      </c>
      <c r="G19" s="42"/>
    </row>
    <row r="20" spans="1:16" ht="12.95" customHeight="1" thickBot="1" x14ac:dyDescent="0.25">
      <c r="A20" s="1">
        <v>19</v>
      </c>
      <c r="B20" s="1" t="s">
        <v>31</v>
      </c>
      <c r="C20" s="8" t="str">
        <f>_xlfn.CONCAT($I$2,"_", $H$2, "-"&amp;((ROW()-10+60)))</f>
        <v>0_4-70</v>
      </c>
      <c r="D20" s="41"/>
      <c r="E20" s="41"/>
      <c r="F20" s="40" t="s">
        <v>74</v>
      </c>
      <c r="G20" s="42"/>
      <c r="I20" s="59" t="s">
        <v>45</v>
      </c>
      <c r="J20" s="60" t="s">
        <v>66</v>
      </c>
    </row>
    <row r="21" spans="1:16" ht="12.95" customHeight="1" x14ac:dyDescent="0.2">
      <c r="A21" s="1">
        <v>20</v>
      </c>
      <c r="B21" s="1" t="s">
        <v>32</v>
      </c>
      <c r="C21" s="8" t="str">
        <f>_xlfn.CONCAT($I$2,"_", $H$2, "-"&amp;((ROW()-10+60)))</f>
        <v>0_4-71</v>
      </c>
      <c r="D21" s="41"/>
      <c r="E21" s="41"/>
      <c r="F21" s="40" t="s">
        <v>74</v>
      </c>
      <c r="G21" s="42"/>
      <c r="I21" s="61" t="s">
        <v>46</v>
      </c>
      <c r="J21" s="62" t="s">
        <v>69</v>
      </c>
      <c r="L21" s="3"/>
      <c r="M21" s="3"/>
      <c r="N21" s="3"/>
      <c r="O21" s="3"/>
    </row>
    <row r="22" spans="1:16" ht="12.95" customHeight="1" x14ac:dyDescent="0.2">
      <c r="A22" s="1">
        <v>21</v>
      </c>
      <c r="B22" s="1" t="s">
        <v>33</v>
      </c>
      <c r="C22" s="8" t="str">
        <f>_xlfn.CONCAT($I$2,"_", $H$2, "-"&amp;((ROW()-10+60)))</f>
        <v>0_4-72</v>
      </c>
      <c r="D22" s="41"/>
      <c r="E22" s="41"/>
      <c r="F22" s="40" t="s">
        <v>74</v>
      </c>
      <c r="G22" s="42"/>
      <c r="I22" s="61" t="s">
        <v>47</v>
      </c>
      <c r="J22" s="63" t="s">
        <v>72</v>
      </c>
      <c r="L22" s="3"/>
      <c r="M22" s="3"/>
      <c r="N22" s="3"/>
      <c r="O22" s="3"/>
    </row>
    <row r="23" spans="1:16" ht="12.95" customHeight="1" x14ac:dyDescent="0.2">
      <c r="A23" s="1">
        <v>22</v>
      </c>
      <c r="B23" s="1" t="s">
        <v>34</v>
      </c>
      <c r="C23" s="8" t="str">
        <f>_xlfn.CONCAT($I$2,"_", $H$2, "-"&amp;((ROW()-10+60)))</f>
        <v>0_4-73</v>
      </c>
      <c r="D23" s="41"/>
      <c r="E23" s="41"/>
      <c r="F23" s="40" t="s">
        <v>74</v>
      </c>
      <c r="G23" s="42"/>
      <c r="I23" s="61" t="s">
        <v>18</v>
      </c>
      <c r="J23" s="63" t="s">
        <v>76</v>
      </c>
      <c r="K23" s="74"/>
      <c r="L23" s="75"/>
      <c r="M23" s="75"/>
      <c r="N23" s="75"/>
      <c r="O23" s="75"/>
      <c r="P23" s="75"/>
    </row>
    <row r="24" spans="1:16" ht="12.95" customHeight="1" x14ac:dyDescent="0.2">
      <c r="A24" s="1">
        <v>23</v>
      </c>
      <c r="B24" s="1" t="s">
        <v>35</v>
      </c>
      <c r="C24" s="8" t="str">
        <f>_xlfn.CONCAT($I$2,"_", $H$2, "-"&amp;((ROW()-10+60)))</f>
        <v>0_4-74</v>
      </c>
      <c r="D24" s="41"/>
      <c r="E24" s="41"/>
      <c r="F24" s="40" t="s">
        <v>74</v>
      </c>
      <c r="G24" s="42"/>
      <c r="I24" s="61" t="s">
        <v>48</v>
      </c>
      <c r="J24" s="63" t="s">
        <v>70</v>
      </c>
      <c r="K24" s="4"/>
      <c r="L24" s="5"/>
      <c r="M24" s="3"/>
      <c r="N24" s="3"/>
      <c r="O24" s="3"/>
    </row>
    <row r="25" spans="1:16" ht="12.95" customHeight="1" x14ac:dyDescent="0.2">
      <c r="A25" s="1">
        <v>24</v>
      </c>
      <c r="B25" s="1" t="s">
        <v>37</v>
      </c>
      <c r="C25" s="8" t="str">
        <f>_xlfn.CONCAT($I$2,"_", $H$2, "-"&amp;((ROW()-10+60)))</f>
        <v>0_4-75</v>
      </c>
      <c r="D25" s="41"/>
      <c r="E25" s="41"/>
      <c r="F25" s="40" t="s">
        <v>74</v>
      </c>
      <c r="G25" s="42"/>
      <c r="I25" s="61" t="s">
        <v>49</v>
      </c>
      <c r="J25" s="63" t="s">
        <v>73</v>
      </c>
      <c r="L25" s="3"/>
      <c r="M25" s="3"/>
      <c r="N25" s="3"/>
      <c r="O25" s="3"/>
    </row>
    <row r="26" spans="1:16" ht="12.95" customHeight="1" thickBot="1" x14ac:dyDescent="0.25">
      <c r="A26" s="1">
        <v>25</v>
      </c>
      <c r="B26" s="1" t="s">
        <v>38</v>
      </c>
      <c r="C26" s="8" t="str">
        <f>_xlfn.CONCAT($I$2,"_", $H$2, "-"&amp;((ROW()-10+60)))</f>
        <v>0_4-76</v>
      </c>
      <c r="D26" s="41"/>
      <c r="E26" s="41"/>
      <c r="F26" s="40" t="s">
        <v>74</v>
      </c>
      <c r="G26" s="42"/>
      <c r="I26" s="64" t="s">
        <v>50</v>
      </c>
      <c r="J26" s="65" t="s">
        <v>74</v>
      </c>
      <c r="L26" s="3"/>
      <c r="M26" s="3"/>
      <c r="N26" s="3"/>
      <c r="O26" s="3"/>
    </row>
    <row r="27" spans="1:16" ht="12.95" customHeight="1" x14ac:dyDescent="0.2">
      <c r="A27" s="1">
        <v>26</v>
      </c>
      <c r="B27" s="1" t="s">
        <v>39</v>
      </c>
      <c r="C27" s="8" t="str">
        <f>_xlfn.CONCAT($I$2,"_", $H$2, "-"&amp;((ROW()-10+60)))</f>
        <v>0_4-77</v>
      </c>
      <c r="D27" s="41"/>
      <c r="E27" s="41"/>
      <c r="F27" s="40" t="s">
        <v>74</v>
      </c>
      <c r="G27" s="42"/>
      <c r="I27" s="64" t="s">
        <v>51</v>
      </c>
      <c r="L27" s="3"/>
      <c r="M27" s="3"/>
      <c r="N27" s="3"/>
      <c r="O27" s="3"/>
    </row>
    <row r="28" spans="1:16" ht="12.95" customHeight="1" x14ac:dyDescent="0.2">
      <c r="A28" s="1">
        <v>27</v>
      </c>
      <c r="B28" s="1" t="s">
        <v>40</v>
      </c>
      <c r="C28" s="8" t="str">
        <f>_xlfn.CONCAT($I$2,"_", $H$2, "-"&amp;((ROW()-10+60)))</f>
        <v>0_4-78</v>
      </c>
      <c r="D28" s="41"/>
      <c r="E28" s="41"/>
      <c r="F28" s="40" t="s">
        <v>74</v>
      </c>
      <c r="G28" s="42"/>
      <c r="I28" s="64" t="s">
        <v>52</v>
      </c>
      <c r="L28" s="3"/>
      <c r="M28" s="3"/>
      <c r="N28" s="3"/>
      <c r="O28" s="3"/>
    </row>
    <row r="29" spans="1:16" ht="12.95" customHeight="1" x14ac:dyDescent="0.2">
      <c r="A29" s="1">
        <v>28</v>
      </c>
      <c r="B29" s="1" t="s">
        <v>41</v>
      </c>
      <c r="C29" s="8" t="str">
        <f>_xlfn.CONCAT($I$2,"_", $H$2, "-"&amp;((ROW()-10+60)))</f>
        <v>0_4-79</v>
      </c>
      <c r="D29" s="76"/>
      <c r="E29" s="41"/>
      <c r="F29" s="40"/>
      <c r="G29" s="42"/>
      <c r="I29" s="61" t="s">
        <v>71</v>
      </c>
      <c r="L29" s="3"/>
      <c r="M29" s="3"/>
      <c r="N29" s="3"/>
      <c r="O29" s="3"/>
    </row>
    <row r="30" spans="1:16" ht="12.95" customHeight="1" thickBot="1" x14ac:dyDescent="0.25">
      <c r="A30" s="1">
        <v>29</v>
      </c>
      <c r="B30" s="1" t="s">
        <v>42</v>
      </c>
      <c r="C30" s="8" t="str">
        <f>_xlfn.CONCAT($I$2,"_", $H$2, "-"&amp;((ROW()-10+60)))</f>
        <v>0_4-80</v>
      </c>
      <c r="D30" s="76"/>
      <c r="E30" s="41"/>
      <c r="F30" s="40"/>
      <c r="G30" s="42"/>
      <c r="I30" s="66" t="s">
        <v>68</v>
      </c>
      <c r="L30" s="3"/>
      <c r="M30" s="3"/>
      <c r="N30" s="3"/>
      <c r="O30" s="3"/>
    </row>
    <row r="31" spans="1:16" ht="12.95" customHeight="1" x14ac:dyDescent="0.2">
      <c r="A31" s="1">
        <v>30</v>
      </c>
      <c r="B31" s="1" t="s">
        <v>43</v>
      </c>
      <c r="C31" s="38" t="str">
        <f>_xlfn.CONCAT(D31&amp;I$2,"_",$H$2&amp;"-3")</f>
        <v>47-UWSIF-Alfalfa2-0_4-3</v>
      </c>
      <c r="D31" s="6" t="s">
        <v>18</v>
      </c>
      <c r="E31" s="7"/>
      <c r="F31" s="40" t="s">
        <v>73</v>
      </c>
      <c r="G31" s="36"/>
      <c r="L31" s="3"/>
      <c r="M31" s="3"/>
      <c r="N31" s="3"/>
      <c r="O31" s="3"/>
    </row>
    <row r="32" spans="1:16" ht="12.95" customHeight="1" thickBot="1" x14ac:dyDescent="0.25">
      <c r="A32" s="1">
        <v>31</v>
      </c>
      <c r="B32" s="1" t="s">
        <v>44</v>
      </c>
      <c r="C32" s="38" t="str">
        <f>_xlfn.CONCAT(D32&amp;I$2,"_",$H$2&amp;"-4")</f>
        <v>47-UWSIF-Alfalfa2-0_4-4</v>
      </c>
      <c r="D32" s="6" t="s">
        <v>18</v>
      </c>
      <c r="E32" s="7"/>
      <c r="F32" s="40" t="s">
        <v>73</v>
      </c>
      <c r="G32" s="36"/>
      <c r="L32" s="3"/>
      <c r="M32" s="3"/>
      <c r="N32" s="3"/>
      <c r="O32" s="3"/>
    </row>
    <row r="33" spans="9:15" ht="12.95" customHeight="1" x14ac:dyDescent="0.2">
      <c r="I33" s="68" t="s">
        <v>77</v>
      </c>
      <c r="J33" s="69"/>
      <c r="L33" s="3"/>
      <c r="M33" s="3"/>
      <c r="N33" s="3"/>
      <c r="O33" s="3"/>
    </row>
    <row r="34" spans="9:15" ht="12.95" customHeight="1" x14ac:dyDescent="0.2">
      <c r="I34" s="70"/>
      <c r="J34" s="71"/>
      <c r="L34" s="3"/>
      <c r="M34" s="3"/>
      <c r="N34" s="3"/>
      <c r="O34" s="3"/>
    </row>
    <row r="35" spans="9:15" ht="12.95" customHeight="1" x14ac:dyDescent="0.2">
      <c r="I35" s="70"/>
      <c r="J35" s="71"/>
    </row>
    <row r="36" spans="9:15" ht="12.95" customHeight="1" x14ac:dyDescent="0.2">
      <c r="I36" s="70"/>
      <c r="J36" s="71"/>
    </row>
    <row r="37" spans="9:15" ht="12.95" customHeight="1" x14ac:dyDescent="0.2">
      <c r="I37" s="70"/>
      <c r="J37" s="71"/>
    </row>
    <row r="38" spans="9:15" ht="12.95" customHeight="1" x14ac:dyDescent="0.2">
      <c r="I38" s="70"/>
      <c r="J38" s="71"/>
    </row>
    <row r="39" spans="9:15" ht="12.95" customHeight="1" x14ac:dyDescent="0.2">
      <c r="I39" s="70"/>
      <c r="J39" s="71"/>
    </row>
    <row r="40" spans="9:15" ht="12.95" customHeight="1" thickBot="1" x14ac:dyDescent="0.25">
      <c r="I40" s="72"/>
      <c r="J40" s="73"/>
    </row>
    <row r="43" spans="9:15" ht="12.95" customHeight="1" thickBot="1" x14ac:dyDescent="0.25"/>
    <row r="44" spans="9:15" ht="12.95" customHeight="1" x14ac:dyDescent="0.2">
      <c r="I44" s="15" t="s">
        <v>53</v>
      </c>
      <c r="J44" s="16" t="s">
        <v>54</v>
      </c>
      <c r="K44" s="16" t="s">
        <v>55</v>
      </c>
      <c r="L44" s="17" t="s">
        <v>56</v>
      </c>
    </row>
    <row r="45" spans="9:15" ht="12.95" customHeight="1" thickBot="1" x14ac:dyDescent="0.25">
      <c r="I45" s="18"/>
      <c r="J45" s="19"/>
      <c r="K45" s="19"/>
      <c r="L45" s="20"/>
    </row>
    <row r="46" spans="9:15" ht="12.95" customHeight="1" x14ac:dyDescent="0.2">
      <c r="I46" s="21"/>
      <c r="J46" s="22"/>
      <c r="K46" s="23"/>
      <c r="L46" s="24"/>
    </row>
    <row r="47" spans="9:15" ht="12.95" customHeight="1" x14ac:dyDescent="0.2">
      <c r="I47" s="25" t="s">
        <v>57</v>
      </c>
      <c r="J47" s="26"/>
      <c r="K47" s="27"/>
      <c r="L47" s="28"/>
    </row>
    <row r="48" spans="9:15" ht="12.95" customHeight="1" x14ac:dyDescent="0.2">
      <c r="I48" s="25" t="s">
        <v>58</v>
      </c>
      <c r="J48" s="26"/>
      <c r="K48" s="27"/>
      <c r="L48" s="28"/>
    </row>
    <row r="49" spans="9:12" ht="12.95" customHeight="1" x14ac:dyDescent="0.2">
      <c r="I49" s="25" t="s">
        <v>59</v>
      </c>
      <c r="J49" s="26"/>
      <c r="K49" s="27"/>
      <c r="L49" s="28"/>
    </row>
    <row r="50" spans="9:12" ht="12.95" customHeight="1" x14ac:dyDescent="0.2">
      <c r="I50" s="25" t="s">
        <v>60</v>
      </c>
      <c r="J50" s="26"/>
      <c r="K50" s="27"/>
      <c r="L50" s="28"/>
    </row>
    <row r="51" spans="9:12" ht="12.95" customHeight="1" x14ac:dyDescent="0.2">
      <c r="I51" s="25" t="s">
        <v>61</v>
      </c>
      <c r="J51" s="26"/>
      <c r="K51" s="27"/>
      <c r="L51" s="28"/>
    </row>
    <row r="52" spans="9:12" ht="12.95" customHeight="1" x14ac:dyDescent="0.2">
      <c r="I52" s="25" t="s">
        <v>62</v>
      </c>
      <c r="J52" s="26"/>
      <c r="K52" s="27"/>
      <c r="L52" s="28"/>
    </row>
    <row r="53" spans="9:12" ht="12.95" customHeight="1" x14ac:dyDescent="0.2">
      <c r="I53" s="25" t="s">
        <v>63</v>
      </c>
      <c r="J53" s="26"/>
      <c r="K53" s="27"/>
      <c r="L53" s="28"/>
    </row>
    <row r="54" spans="9:12" ht="12.95" customHeight="1" x14ac:dyDescent="0.2">
      <c r="I54" s="25"/>
      <c r="J54" s="26"/>
      <c r="K54" s="27"/>
      <c r="L54" s="28"/>
    </row>
    <row r="55" spans="9:12" ht="12.95" customHeight="1" x14ac:dyDescent="0.2">
      <c r="I55" s="25" t="s">
        <v>64</v>
      </c>
      <c r="J55" s="26"/>
      <c r="K55" s="27"/>
      <c r="L55" s="28"/>
    </row>
    <row r="56" spans="9:12" ht="12.95" customHeight="1" thickBot="1" x14ac:dyDescent="0.25">
      <c r="I56" s="29" t="s">
        <v>65</v>
      </c>
      <c r="J56" s="30"/>
      <c r="K56" s="31"/>
      <c r="L56" s="32"/>
    </row>
  </sheetData>
  <mergeCells count="2">
    <mergeCell ref="K23:P23"/>
    <mergeCell ref="I33:J40"/>
  </mergeCells>
  <dataValidations count="2">
    <dataValidation type="list" allowBlank="1" showInputMessage="1" showErrorMessage="1" sqref="D31:D32 D2:D10" xr:uid="{2A45074D-A06B-48A3-8B7F-E2407AEC6823}">
      <formula1>$I$21:$I$30</formula1>
    </dataValidation>
    <dataValidation type="list" allowBlank="1" showInputMessage="1" showErrorMessage="1" sqref="F2:F32" xr:uid="{8E88360D-9525-416F-B7F4-9A7FE749441C}">
      <formula1>$J$21:$J$26</formula1>
    </dataValidation>
  </dataValidations>
  <printOptions horizontalCentered="1" verticalCentered="1"/>
  <pageMargins left="0.75" right="0.75" top="1" bottom="1" header="0.5" footer="0.5"/>
  <pageSetup scale="96" orientation="portrait" r:id="rId1"/>
  <headerFooter alignWithMargins="0"/>
  <ignoredErrors>
    <ignoredError sqref="C31:C32 C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178CD-20C9-4D5E-A26B-F175C3D95C41}">
  <sheetPr>
    <pageSetUpPr fitToPage="1"/>
  </sheetPr>
  <dimension ref="A1:P56"/>
  <sheetViews>
    <sheetView zoomScaleNormal="100" workbookViewId="0">
      <selection activeCell="E20" sqref="E20"/>
    </sheetView>
  </sheetViews>
  <sheetFormatPr defaultColWidth="9.140625" defaultRowHeight="12.95" customHeight="1" x14ac:dyDescent="0.2"/>
  <cols>
    <col min="1" max="1" width="4.42578125" style="2" customWidth="1"/>
    <col min="2" max="2" width="6.7109375" style="2" customWidth="1"/>
    <col min="3" max="3" width="30.28515625" style="33" customWidth="1"/>
    <col min="4" max="4" width="19.5703125" style="2" bestFit="1" customWidth="1"/>
    <col min="5" max="5" width="16.140625" style="2" customWidth="1"/>
    <col min="6" max="6" width="24.140625" style="2" hidden="1" customWidth="1"/>
    <col min="7" max="7" width="16.140625" style="2" customWidth="1"/>
    <col min="8" max="8" width="8.42578125" style="2" customWidth="1"/>
    <col min="9" max="9" width="21.5703125" style="2" customWidth="1"/>
    <col min="10" max="10" width="24.140625" style="2" bestFit="1" customWidth="1"/>
    <col min="11" max="11" width="26.28515625" style="2" customWidth="1"/>
    <col min="12" max="12" width="17.28515625" style="2" customWidth="1"/>
    <col min="13" max="16384" width="9.140625" style="2"/>
  </cols>
  <sheetData>
    <row r="1" spans="1:10" ht="12.95" customHeight="1" x14ac:dyDescent="0.2">
      <c r="A1" s="9" t="s">
        <v>0</v>
      </c>
      <c r="B1" s="10" t="s">
        <v>1</v>
      </c>
      <c r="C1" s="11" t="s">
        <v>2</v>
      </c>
      <c r="D1" s="12" t="s">
        <v>3</v>
      </c>
      <c r="E1" s="10" t="s">
        <v>4</v>
      </c>
      <c r="F1" s="12" t="s">
        <v>66</v>
      </c>
      <c r="G1" s="37" t="s">
        <v>67</v>
      </c>
      <c r="H1" s="10" t="s">
        <v>5</v>
      </c>
      <c r="I1" s="10" t="s">
        <v>7</v>
      </c>
      <c r="J1" s="10" t="s">
        <v>6</v>
      </c>
    </row>
    <row r="2" spans="1:10" ht="12.95" customHeight="1" x14ac:dyDescent="0.2">
      <c r="A2" s="1">
        <v>1</v>
      </c>
      <c r="B2" s="1" t="s">
        <v>8</v>
      </c>
      <c r="C2" s="38" t="str">
        <f>_xlfn.CONCAT(D2&amp;I$2,"_",$H$2&amp;"-1")</f>
        <v>48-UWSIF-Glut-4-0_5-1</v>
      </c>
      <c r="D2" s="6" t="s">
        <v>68</v>
      </c>
      <c r="E2" s="7"/>
      <c r="F2" s="6" t="s">
        <v>69</v>
      </c>
      <c r="G2" s="39"/>
      <c r="H2" s="13">
        <v>5</v>
      </c>
      <c r="I2" s="43">
        <f>'Tray 1'!I2</f>
        <v>0</v>
      </c>
      <c r="J2" s="44">
        <f>'Tray 1'!J2</f>
        <v>0</v>
      </c>
    </row>
    <row r="3" spans="1:10" ht="12.95" customHeight="1" x14ac:dyDescent="0.2">
      <c r="A3" s="1">
        <v>2</v>
      </c>
      <c r="B3" s="1" t="s">
        <v>9</v>
      </c>
      <c r="C3" s="38" t="str">
        <f>_xlfn.CONCAT(D3&amp;I$2,"_",$H$2&amp;"-2")</f>
        <v>48-UWSIF-Glut-4-0_5-2</v>
      </c>
      <c r="D3" s="6" t="s">
        <v>68</v>
      </c>
      <c r="E3" s="7"/>
      <c r="F3" s="40" t="s">
        <v>70</v>
      </c>
      <c r="G3" s="36"/>
    </row>
    <row r="4" spans="1:10" ht="12.95" customHeight="1" x14ac:dyDescent="0.2">
      <c r="A4" s="1">
        <v>3</v>
      </c>
      <c r="B4" s="1" t="s">
        <v>10</v>
      </c>
      <c r="C4" s="38" t="str">
        <f>_xlfn.CONCAT(D4&amp;I$2,"_",$H$2&amp;"-3")</f>
        <v>48-UWSIF-Glut-4-0_5-3</v>
      </c>
      <c r="D4" s="6" t="s">
        <v>68</v>
      </c>
      <c r="E4" s="7"/>
      <c r="F4" s="40" t="s">
        <v>70</v>
      </c>
      <c r="G4" s="36"/>
      <c r="I4" s="34" t="s">
        <v>12</v>
      </c>
      <c r="J4" s="35"/>
    </row>
    <row r="5" spans="1:10" ht="12.95" customHeight="1" x14ac:dyDescent="0.2">
      <c r="A5" s="1">
        <v>4</v>
      </c>
      <c r="B5" s="1" t="s">
        <v>11</v>
      </c>
      <c r="C5" s="38" t="str">
        <f>_xlfn.CONCAT(D5&amp;I$2,"_",$H$2&amp;"-4")</f>
        <v>48-UWSIF-Glut-4-0_5-4</v>
      </c>
      <c r="D5" s="6" t="s">
        <v>68</v>
      </c>
      <c r="E5" s="7"/>
      <c r="F5" s="40" t="s">
        <v>70</v>
      </c>
      <c r="G5" s="36"/>
      <c r="I5" s="45" t="s">
        <v>75</v>
      </c>
      <c r="J5" s="46"/>
    </row>
    <row r="6" spans="1:10" ht="12.95" customHeight="1" x14ac:dyDescent="0.2">
      <c r="A6" s="1">
        <v>5</v>
      </c>
      <c r="B6" s="1" t="s">
        <v>13</v>
      </c>
      <c r="C6" s="38" t="str">
        <f>_xlfn.CONCAT(D6&amp;$I$2,"_",$H$2&amp;"-5")</f>
        <v>48-UWSIF-Glut-4-0_5-5</v>
      </c>
      <c r="D6" s="6" t="s">
        <v>68</v>
      </c>
      <c r="E6" s="7"/>
      <c r="F6" s="40" t="s">
        <v>70</v>
      </c>
      <c r="G6" s="36"/>
      <c r="I6" s="47" t="s">
        <v>16</v>
      </c>
      <c r="J6" s="48"/>
    </row>
    <row r="7" spans="1:10" ht="12.95" customHeight="1" x14ac:dyDescent="0.2">
      <c r="A7" s="1">
        <v>6</v>
      </c>
      <c r="B7" s="1" t="s">
        <v>14</v>
      </c>
      <c r="C7" s="38" t="str">
        <f>_xlfn.CONCAT(D7&amp;$I$2,"_",$H$2&amp;"-6")</f>
        <v>39-UWSIF-Glut-2-0_5-6</v>
      </c>
      <c r="D7" s="6" t="s">
        <v>71</v>
      </c>
      <c r="E7" s="7"/>
      <c r="F7" s="40" t="s">
        <v>70</v>
      </c>
      <c r="G7" s="36"/>
      <c r="I7" s="49" t="s">
        <v>20</v>
      </c>
      <c r="J7" s="50"/>
    </row>
    <row r="8" spans="1:10" ht="12.95" customHeight="1" x14ac:dyDescent="0.2">
      <c r="A8" s="1">
        <v>7</v>
      </c>
      <c r="B8" s="1" t="s">
        <v>15</v>
      </c>
      <c r="C8" s="38" t="str">
        <f>_xlfn.CONCAT(D8&amp;$I$2,"-",$H$2&amp;"-7")</f>
        <v>39-UWSIF-Glut-2-0-5-7</v>
      </c>
      <c r="D8" s="6" t="s">
        <v>71</v>
      </c>
      <c r="E8" s="7"/>
      <c r="F8" s="40" t="s">
        <v>70</v>
      </c>
      <c r="G8" s="36"/>
      <c r="I8" s="51" t="s">
        <v>22</v>
      </c>
      <c r="J8" s="52"/>
    </row>
    <row r="9" spans="1:10" ht="12.95" customHeight="1" x14ac:dyDescent="0.2">
      <c r="A9" s="1">
        <v>8</v>
      </c>
      <c r="B9" s="1" t="s">
        <v>17</v>
      </c>
      <c r="C9" s="38" t="str">
        <f>_xlfn.CONCAT(D9&amp;I$2,"_",$H$2&amp;"-1")</f>
        <v>47-UWSIF-Alfalfa2-0_5-1</v>
      </c>
      <c r="D9" s="6" t="s">
        <v>18</v>
      </c>
      <c r="E9" s="7"/>
      <c r="F9" s="40" t="s">
        <v>73</v>
      </c>
      <c r="G9" s="36"/>
      <c r="I9" s="53" t="s">
        <v>36</v>
      </c>
      <c r="J9" s="54"/>
    </row>
    <row r="10" spans="1:10" ht="12.95" customHeight="1" x14ac:dyDescent="0.2">
      <c r="A10" s="1">
        <v>9</v>
      </c>
      <c r="B10" s="1" t="s">
        <v>19</v>
      </c>
      <c r="C10" s="38" t="str">
        <f>_xlfn.CONCAT(D10&amp;I$2,"_",$H$2&amp;"-2")</f>
        <v>47-UWSIF-Alfalfa2-0_5-2</v>
      </c>
      <c r="D10" s="6" t="s">
        <v>18</v>
      </c>
      <c r="E10" s="7"/>
      <c r="F10" s="40" t="s">
        <v>73</v>
      </c>
      <c r="G10" s="36"/>
      <c r="I10" s="55"/>
      <c r="J10" s="56"/>
    </row>
    <row r="11" spans="1:10" ht="12.95" customHeight="1" x14ac:dyDescent="0.2">
      <c r="A11" s="1">
        <v>10</v>
      </c>
      <c r="B11" s="1" t="s">
        <v>21</v>
      </c>
      <c r="C11" s="8" t="str">
        <f>_xlfn.CONCAT($I$2,"_", $H$2, "-"&amp;((ROW()-10+80)))</f>
        <v>0_5-81</v>
      </c>
      <c r="D11" s="41"/>
      <c r="E11" s="41"/>
      <c r="F11" s="40" t="s">
        <v>74</v>
      </c>
      <c r="G11" s="42"/>
      <c r="I11" s="55"/>
      <c r="J11" s="56"/>
    </row>
    <row r="12" spans="1:10" ht="12.95" customHeight="1" x14ac:dyDescent="0.2">
      <c r="A12" s="1">
        <v>11</v>
      </c>
      <c r="B12" s="1" t="s">
        <v>23</v>
      </c>
      <c r="C12" s="8" t="str">
        <f>_xlfn.CONCAT($I$2,"_", $H$2, "-"&amp;((ROW()-10+80)))</f>
        <v>0_5-82</v>
      </c>
      <c r="D12" s="41"/>
      <c r="E12" s="41"/>
      <c r="F12" s="40" t="s">
        <v>74</v>
      </c>
      <c r="G12" s="42"/>
      <c r="I12" s="55"/>
      <c r="J12" s="56"/>
    </row>
    <row r="13" spans="1:10" ht="12.95" customHeight="1" x14ac:dyDescent="0.2">
      <c r="A13" s="1">
        <v>12</v>
      </c>
      <c r="B13" s="1" t="s">
        <v>24</v>
      </c>
      <c r="C13" s="8" t="str">
        <f>_xlfn.CONCAT($I$2,"_", $H$2, "-"&amp;((ROW()-10+80)))</f>
        <v>0_5-83</v>
      </c>
      <c r="D13" s="41"/>
      <c r="E13" s="41"/>
      <c r="F13" s="40" t="s">
        <v>74</v>
      </c>
      <c r="G13" s="42"/>
      <c r="I13" s="55"/>
      <c r="J13" s="56"/>
    </row>
    <row r="14" spans="1:10" ht="12.95" customHeight="1" x14ac:dyDescent="0.2">
      <c r="A14" s="1">
        <v>13</v>
      </c>
      <c r="B14" s="1" t="s">
        <v>25</v>
      </c>
      <c r="C14" s="8" t="str">
        <f>_xlfn.CONCAT($I$2,"_", $H$2, "-"&amp;((ROW()-10+80)))</f>
        <v>0_5-84</v>
      </c>
      <c r="D14" s="41"/>
      <c r="E14" s="41"/>
      <c r="F14" s="40" t="s">
        <v>74</v>
      </c>
      <c r="G14" s="42"/>
      <c r="I14" s="55"/>
      <c r="J14" s="56"/>
    </row>
    <row r="15" spans="1:10" ht="12.95" customHeight="1" x14ac:dyDescent="0.2">
      <c r="A15" s="1">
        <v>14</v>
      </c>
      <c r="B15" s="1" t="s">
        <v>26</v>
      </c>
      <c r="C15" s="8" t="str">
        <f>_xlfn.CONCAT($I$2,"_", $H$2, "-"&amp;((ROW()-10+80)))</f>
        <v>0_5-85</v>
      </c>
      <c r="D15" s="41"/>
      <c r="E15" s="41"/>
      <c r="F15" s="40" t="s">
        <v>74</v>
      </c>
      <c r="G15" s="42"/>
      <c r="I15" s="55"/>
      <c r="J15" s="56"/>
    </row>
    <row r="16" spans="1:10" ht="12.95" customHeight="1" x14ac:dyDescent="0.2">
      <c r="A16" s="1">
        <v>15</v>
      </c>
      <c r="B16" s="1" t="s">
        <v>27</v>
      </c>
      <c r="C16" s="8" t="str">
        <f>_xlfn.CONCAT($I$2,"_", $H$2, "-"&amp;((ROW()-10+80)))</f>
        <v>0_5-86</v>
      </c>
      <c r="D16" s="41"/>
      <c r="E16" s="41"/>
      <c r="F16" s="40" t="s">
        <v>74</v>
      </c>
      <c r="G16" s="42"/>
      <c r="I16" s="57"/>
      <c r="J16" s="58"/>
    </row>
    <row r="17" spans="1:16" ht="12.95" customHeight="1" x14ac:dyDescent="0.2">
      <c r="A17" s="1">
        <v>16</v>
      </c>
      <c r="B17" s="1" t="s">
        <v>28</v>
      </c>
      <c r="C17" s="8" t="str">
        <f>_xlfn.CONCAT($I$2,"_", $H$2, "-"&amp;((ROW()-10+80)))</f>
        <v>0_5-87</v>
      </c>
      <c r="D17" s="41"/>
      <c r="E17" s="41"/>
      <c r="F17" s="40" t="s">
        <v>74</v>
      </c>
      <c r="G17" s="42"/>
      <c r="K17" s="14"/>
    </row>
    <row r="18" spans="1:16" ht="12.95" customHeight="1" x14ac:dyDescent="0.2">
      <c r="A18" s="1">
        <v>17</v>
      </c>
      <c r="B18" s="1" t="s">
        <v>29</v>
      </c>
      <c r="C18" s="8" t="str">
        <f>_xlfn.CONCAT($I$2,"_", $H$2, "-"&amp;((ROW()-10+80)&amp; "r"))</f>
        <v>0_5-88r</v>
      </c>
      <c r="D18" s="44" t="s">
        <v>78</v>
      </c>
      <c r="E18" s="41"/>
      <c r="F18" s="40" t="s">
        <v>74</v>
      </c>
      <c r="G18" s="42"/>
    </row>
    <row r="19" spans="1:16" ht="12.95" customHeight="1" thickBot="1" x14ac:dyDescent="0.25">
      <c r="A19" s="1">
        <v>18</v>
      </c>
      <c r="B19" s="1" t="s">
        <v>30</v>
      </c>
      <c r="C19" s="8" t="str">
        <f>_xlfn.CONCAT($I$2,"_", $H$2, "-"&amp;((ROW()-10+80)))</f>
        <v>0_5-89</v>
      </c>
      <c r="D19" s="41"/>
      <c r="E19" s="41"/>
      <c r="F19" s="40" t="s">
        <v>74</v>
      </c>
      <c r="G19" s="42"/>
    </row>
    <row r="20" spans="1:16" ht="12.95" customHeight="1" thickBot="1" x14ac:dyDescent="0.25">
      <c r="A20" s="1">
        <v>19</v>
      </c>
      <c r="B20" s="1" t="s">
        <v>31</v>
      </c>
      <c r="C20" s="8" t="str">
        <f>_xlfn.CONCAT($I$2,"_", $H$2, "-"&amp;((ROW()-10+80)))</f>
        <v>0_5-90</v>
      </c>
      <c r="D20" s="41"/>
      <c r="E20" s="41"/>
      <c r="F20" s="40" t="s">
        <v>74</v>
      </c>
      <c r="G20" s="42"/>
      <c r="I20" s="59" t="s">
        <v>45</v>
      </c>
      <c r="J20" s="60" t="s">
        <v>66</v>
      </c>
    </row>
    <row r="21" spans="1:16" ht="12.95" customHeight="1" x14ac:dyDescent="0.2">
      <c r="A21" s="1">
        <v>20</v>
      </c>
      <c r="B21" s="1" t="s">
        <v>32</v>
      </c>
      <c r="C21" s="8" t="str">
        <f>_xlfn.CONCAT($I$2,"_", $H$2, "-"&amp;((ROW()-10+80)))</f>
        <v>0_5-91</v>
      </c>
      <c r="D21" s="41"/>
      <c r="E21" s="41"/>
      <c r="F21" s="40" t="s">
        <v>74</v>
      </c>
      <c r="G21" s="42"/>
      <c r="I21" s="61" t="s">
        <v>46</v>
      </c>
      <c r="J21" s="62" t="s">
        <v>69</v>
      </c>
      <c r="L21" s="3"/>
      <c r="M21" s="3"/>
      <c r="N21" s="3"/>
      <c r="O21" s="3"/>
    </row>
    <row r="22" spans="1:16" ht="12.95" customHeight="1" x14ac:dyDescent="0.2">
      <c r="A22" s="1">
        <v>21</v>
      </c>
      <c r="B22" s="1" t="s">
        <v>33</v>
      </c>
      <c r="C22" s="8" t="str">
        <f>_xlfn.CONCAT($I$2,"_", $H$2, "-"&amp;((ROW()-10+80)))</f>
        <v>0_5-92</v>
      </c>
      <c r="D22" s="41"/>
      <c r="E22" s="41"/>
      <c r="F22" s="40" t="s">
        <v>74</v>
      </c>
      <c r="G22" s="42"/>
      <c r="I22" s="61" t="s">
        <v>47</v>
      </c>
      <c r="J22" s="63" t="s">
        <v>72</v>
      </c>
      <c r="L22" s="3"/>
      <c r="M22" s="3"/>
      <c r="N22" s="3"/>
      <c r="O22" s="3"/>
    </row>
    <row r="23" spans="1:16" ht="12.95" customHeight="1" x14ac:dyDescent="0.2">
      <c r="A23" s="1">
        <v>22</v>
      </c>
      <c r="B23" s="1" t="s">
        <v>34</v>
      </c>
      <c r="C23" s="8" t="str">
        <f>_xlfn.CONCAT($I$2,"_", $H$2, "-"&amp;((ROW()-10+80)))</f>
        <v>0_5-93</v>
      </c>
      <c r="D23" s="41"/>
      <c r="E23" s="41"/>
      <c r="F23" s="40" t="s">
        <v>74</v>
      </c>
      <c r="G23" s="42"/>
      <c r="I23" s="61" t="s">
        <v>18</v>
      </c>
      <c r="J23" s="63" t="s">
        <v>76</v>
      </c>
      <c r="K23" s="74"/>
      <c r="L23" s="75"/>
      <c r="M23" s="75"/>
      <c r="N23" s="75"/>
      <c r="O23" s="75"/>
      <c r="P23" s="75"/>
    </row>
    <row r="24" spans="1:16" ht="12.95" customHeight="1" x14ac:dyDescent="0.2">
      <c r="A24" s="1">
        <v>23</v>
      </c>
      <c r="B24" s="1" t="s">
        <v>35</v>
      </c>
      <c r="C24" s="8" t="str">
        <f>_xlfn.CONCAT($I$2,"_", $H$2, "-"&amp;((ROW()-10+80)))</f>
        <v>0_5-94</v>
      </c>
      <c r="D24" s="41"/>
      <c r="E24" s="41"/>
      <c r="F24" s="40" t="s">
        <v>74</v>
      </c>
      <c r="G24" s="42"/>
      <c r="I24" s="61" t="s">
        <v>48</v>
      </c>
      <c r="J24" s="63" t="s">
        <v>70</v>
      </c>
      <c r="K24" s="4"/>
      <c r="L24" s="5"/>
      <c r="M24" s="3"/>
      <c r="N24" s="3"/>
      <c r="O24" s="3"/>
    </row>
    <row r="25" spans="1:16" ht="12.95" customHeight="1" x14ac:dyDescent="0.2">
      <c r="A25" s="1">
        <v>24</v>
      </c>
      <c r="B25" s="1" t="s">
        <v>37</v>
      </c>
      <c r="C25" s="8" t="str">
        <f>_xlfn.CONCAT($I$2,"_", $H$2, "-"&amp;((ROW()-10+80)))</f>
        <v>0_5-95</v>
      </c>
      <c r="D25" s="41"/>
      <c r="E25" s="41"/>
      <c r="F25" s="40" t="s">
        <v>74</v>
      </c>
      <c r="G25" s="42"/>
      <c r="I25" s="61" t="s">
        <v>49</v>
      </c>
      <c r="J25" s="63" t="s">
        <v>73</v>
      </c>
      <c r="L25" s="3"/>
      <c r="M25" s="3"/>
      <c r="N25" s="3"/>
      <c r="O25" s="3"/>
    </row>
    <row r="26" spans="1:16" ht="12.95" customHeight="1" thickBot="1" x14ac:dyDescent="0.25">
      <c r="A26" s="1">
        <v>25</v>
      </c>
      <c r="B26" s="1" t="s">
        <v>38</v>
      </c>
      <c r="C26" s="8" t="str">
        <f>_xlfn.CONCAT($I$2,"_", $H$2, "-"&amp;((ROW()-10+80)))</f>
        <v>0_5-96</v>
      </c>
      <c r="D26" s="41"/>
      <c r="E26" s="41"/>
      <c r="F26" s="40" t="s">
        <v>74</v>
      </c>
      <c r="G26" s="42"/>
      <c r="I26" s="64" t="s">
        <v>50</v>
      </c>
      <c r="J26" s="65" t="s">
        <v>74</v>
      </c>
      <c r="L26" s="3"/>
      <c r="M26" s="3"/>
      <c r="N26" s="3"/>
      <c r="O26" s="3"/>
    </row>
    <row r="27" spans="1:16" ht="12.95" customHeight="1" x14ac:dyDescent="0.2">
      <c r="A27" s="1">
        <v>26</v>
      </c>
      <c r="B27" s="1" t="s">
        <v>39</v>
      </c>
      <c r="C27" s="8" t="str">
        <f>_xlfn.CONCAT($I$2,"_", $H$2, "-"&amp;((ROW()-10+80)))</f>
        <v>0_5-97</v>
      </c>
      <c r="D27" s="41"/>
      <c r="E27" s="41"/>
      <c r="F27" s="40" t="s">
        <v>74</v>
      </c>
      <c r="G27" s="42"/>
      <c r="I27" s="64" t="s">
        <v>51</v>
      </c>
      <c r="L27" s="3"/>
      <c r="M27" s="3"/>
      <c r="N27" s="3"/>
      <c r="O27" s="3"/>
    </row>
    <row r="28" spans="1:16" ht="12.95" customHeight="1" x14ac:dyDescent="0.2">
      <c r="A28" s="1">
        <v>27</v>
      </c>
      <c r="B28" s="1" t="s">
        <v>40</v>
      </c>
      <c r="C28" s="8" t="str">
        <f>_xlfn.CONCAT($I$2,"_", $H$2, "-"&amp;((ROW()-10+80)))</f>
        <v>0_5-98</v>
      </c>
      <c r="D28" s="41"/>
      <c r="E28" s="41"/>
      <c r="F28" s="40" t="s">
        <v>74</v>
      </c>
      <c r="G28" s="42"/>
      <c r="I28" s="64" t="s">
        <v>52</v>
      </c>
      <c r="L28" s="3"/>
      <c r="M28" s="3"/>
      <c r="N28" s="3"/>
      <c r="O28" s="3"/>
    </row>
    <row r="29" spans="1:16" ht="12.95" customHeight="1" x14ac:dyDescent="0.2">
      <c r="A29" s="1">
        <v>28</v>
      </c>
      <c r="B29" s="1" t="s">
        <v>41</v>
      </c>
      <c r="C29" s="8" t="str">
        <f>_xlfn.CONCAT($I$2,"_", $H$2, "-"&amp;((ROW()-10+80)))</f>
        <v>0_5-99</v>
      </c>
      <c r="D29" s="76"/>
      <c r="E29" s="41"/>
      <c r="F29" s="40"/>
      <c r="G29" s="42"/>
      <c r="I29" s="61" t="s">
        <v>71</v>
      </c>
      <c r="L29" s="3"/>
      <c r="M29" s="3"/>
      <c r="N29" s="3"/>
      <c r="O29" s="3"/>
    </row>
    <row r="30" spans="1:16" ht="12.95" customHeight="1" thickBot="1" x14ac:dyDescent="0.25">
      <c r="A30" s="1">
        <v>29</v>
      </c>
      <c r="B30" s="1" t="s">
        <v>42</v>
      </c>
      <c r="C30" s="8" t="str">
        <f>_xlfn.CONCAT($I$2,"_", $H$2, "-"&amp;((ROW()-10+80)))</f>
        <v>0_5-100</v>
      </c>
      <c r="D30" s="76"/>
      <c r="E30" s="41"/>
      <c r="F30" s="40"/>
      <c r="G30" s="42"/>
      <c r="I30" s="66" t="s">
        <v>68</v>
      </c>
      <c r="L30" s="3"/>
      <c r="M30" s="3"/>
      <c r="N30" s="3"/>
      <c r="O30" s="3"/>
    </row>
    <row r="31" spans="1:16" ht="12.95" customHeight="1" x14ac:dyDescent="0.2">
      <c r="A31" s="1">
        <v>30</v>
      </c>
      <c r="B31" s="1" t="s">
        <v>43</v>
      </c>
      <c r="C31" s="38" t="str">
        <f>_xlfn.CONCAT(D31&amp;I$2,"_",$H$2&amp;"-3")</f>
        <v>47-UWSIF-Alfalfa2-0_5-3</v>
      </c>
      <c r="D31" s="6" t="s">
        <v>18</v>
      </c>
      <c r="E31" s="7"/>
      <c r="F31" s="40" t="s">
        <v>73</v>
      </c>
      <c r="G31" s="36"/>
      <c r="L31" s="3"/>
      <c r="M31" s="3"/>
      <c r="N31" s="3"/>
      <c r="O31" s="3"/>
    </row>
    <row r="32" spans="1:16" ht="12.95" customHeight="1" thickBot="1" x14ac:dyDescent="0.25">
      <c r="A32" s="1">
        <v>31</v>
      </c>
      <c r="B32" s="1" t="s">
        <v>44</v>
      </c>
      <c r="C32" s="38" t="str">
        <f>_xlfn.CONCAT(D32&amp;I$2,"_",$H$2&amp;"-4")</f>
        <v>47-UWSIF-Alfalfa2-0_5-4</v>
      </c>
      <c r="D32" s="6" t="s">
        <v>18</v>
      </c>
      <c r="E32" s="7"/>
      <c r="F32" s="40" t="s">
        <v>73</v>
      </c>
      <c r="G32" s="36"/>
      <c r="L32" s="3"/>
      <c r="M32" s="3"/>
      <c r="N32" s="3"/>
      <c r="O32" s="3"/>
    </row>
    <row r="33" spans="9:15" ht="12.95" customHeight="1" x14ac:dyDescent="0.2">
      <c r="I33" s="68" t="s">
        <v>77</v>
      </c>
      <c r="J33" s="69"/>
      <c r="L33" s="3"/>
      <c r="M33" s="3"/>
      <c r="N33" s="3"/>
      <c r="O33" s="3"/>
    </row>
    <row r="34" spans="9:15" ht="12.95" customHeight="1" x14ac:dyDescent="0.2">
      <c r="I34" s="70"/>
      <c r="J34" s="71"/>
      <c r="L34" s="3"/>
      <c r="M34" s="3"/>
      <c r="N34" s="3"/>
      <c r="O34" s="3"/>
    </row>
    <row r="35" spans="9:15" ht="12.95" customHeight="1" x14ac:dyDescent="0.2">
      <c r="I35" s="70"/>
      <c r="J35" s="71"/>
    </row>
    <row r="36" spans="9:15" ht="12.95" customHeight="1" x14ac:dyDescent="0.2">
      <c r="I36" s="70"/>
      <c r="J36" s="71"/>
    </row>
    <row r="37" spans="9:15" ht="12.95" customHeight="1" x14ac:dyDescent="0.2">
      <c r="I37" s="70"/>
      <c r="J37" s="71"/>
    </row>
    <row r="38" spans="9:15" ht="12.95" customHeight="1" x14ac:dyDescent="0.2">
      <c r="I38" s="70"/>
      <c r="J38" s="71"/>
    </row>
    <row r="39" spans="9:15" ht="12.95" customHeight="1" x14ac:dyDescent="0.2">
      <c r="I39" s="70"/>
      <c r="J39" s="71"/>
    </row>
    <row r="40" spans="9:15" ht="12.95" customHeight="1" thickBot="1" x14ac:dyDescent="0.25">
      <c r="I40" s="72"/>
      <c r="J40" s="73"/>
    </row>
    <row r="43" spans="9:15" ht="12.95" customHeight="1" thickBot="1" x14ac:dyDescent="0.25"/>
    <row r="44" spans="9:15" ht="12.95" customHeight="1" x14ac:dyDescent="0.2">
      <c r="I44" s="15" t="s">
        <v>53</v>
      </c>
      <c r="J44" s="16" t="s">
        <v>54</v>
      </c>
      <c r="K44" s="16" t="s">
        <v>55</v>
      </c>
      <c r="L44" s="17" t="s">
        <v>56</v>
      </c>
    </row>
    <row r="45" spans="9:15" ht="12.95" customHeight="1" thickBot="1" x14ac:dyDescent="0.25">
      <c r="I45" s="18"/>
      <c r="J45" s="19"/>
      <c r="K45" s="19"/>
      <c r="L45" s="20"/>
    </row>
    <row r="46" spans="9:15" ht="12.95" customHeight="1" x14ac:dyDescent="0.2">
      <c r="I46" s="21"/>
      <c r="J46" s="22"/>
      <c r="K46" s="23"/>
      <c r="L46" s="24"/>
    </row>
    <row r="47" spans="9:15" ht="12.95" customHeight="1" x14ac:dyDescent="0.2">
      <c r="I47" s="25" t="s">
        <v>57</v>
      </c>
      <c r="J47" s="26"/>
      <c r="K47" s="27"/>
      <c r="L47" s="28"/>
    </row>
    <row r="48" spans="9:15" ht="12.95" customHeight="1" x14ac:dyDescent="0.2">
      <c r="I48" s="25" t="s">
        <v>58</v>
      </c>
      <c r="J48" s="26"/>
      <c r="K48" s="27"/>
      <c r="L48" s="28"/>
    </row>
    <row r="49" spans="9:12" ht="12.95" customHeight="1" x14ac:dyDescent="0.2">
      <c r="I49" s="25" t="s">
        <v>59</v>
      </c>
      <c r="J49" s="26"/>
      <c r="K49" s="27"/>
      <c r="L49" s="28"/>
    </row>
    <row r="50" spans="9:12" ht="12.95" customHeight="1" x14ac:dyDescent="0.2">
      <c r="I50" s="25" t="s">
        <v>60</v>
      </c>
      <c r="J50" s="26"/>
      <c r="K50" s="27"/>
      <c r="L50" s="28"/>
    </row>
    <row r="51" spans="9:12" ht="12.95" customHeight="1" x14ac:dyDescent="0.2">
      <c r="I51" s="25" t="s">
        <v>61</v>
      </c>
      <c r="J51" s="26"/>
      <c r="K51" s="27"/>
      <c r="L51" s="28"/>
    </row>
    <row r="52" spans="9:12" ht="12.95" customHeight="1" x14ac:dyDescent="0.2">
      <c r="I52" s="25" t="s">
        <v>62</v>
      </c>
      <c r="J52" s="26"/>
      <c r="K52" s="27"/>
      <c r="L52" s="28"/>
    </row>
    <row r="53" spans="9:12" ht="12.95" customHeight="1" x14ac:dyDescent="0.2">
      <c r="I53" s="25" t="s">
        <v>63</v>
      </c>
      <c r="J53" s="26"/>
      <c r="K53" s="27"/>
      <c r="L53" s="28"/>
    </row>
    <row r="54" spans="9:12" ht="12.95" customHeight="1" x14ac:dyDescent="0.2">
      <c r="I54" s="25"/>
      <c r="J54" s="26"/>
      <c r="K54" s="27"/>
      <c r="L54" s="28"/>
    </row>
    <row r="55" spans="9:12" ht="12.95" customHeight="1" x14ac:dyDescent="0.2">
      <c r="I55" s="25" t="s">
        <v>64</v>
      </c>
      <c r="J55" s="26"/>
      <c r="K55" s="27"/>
      <c r="L55" s="28"/>
    </row>
    <row r="56" spans="9:12" ht="12.95" customHeight="1" thickBot="1" x14ac:dyDescent="0.25">
      <c r="I56" s="29" t="s">
        <v>65</v>
      </c>
      <c r="J56" s="30"/>
      <c r="K56" s="31"/>
      <c r="L56" s="32"/>
    </row>
  </sheetData>
  <mergeCells count="2">
    <mergeCell ref="K23:P23"/>
    <mergeCell ref="I33:J40"/>
  </mergeCells>
  <dataValidations count="2">
    <dataValidation type="list" allowBlank="1" showInputMessage="1" showErrorMessage="1" sqref="F2:F32" xr:uid="{766739BC-1562-4133-8FE8-ADE88D7C9A33}">
      <formula1>$J$21:$J$26</formula1>
    </dataValidation>
    <dataValidation type="list" allowBlank="1" showInputMessage="1" showErrorMessage="1" sqref="D31:D32 D2:D10" xr:uid="{40F5E9BA-3F75-4A82-A258-AF6932F15E63}">
      <formula1>$I$21:$I$30</formula1>
    </dataValidation>
  </dataValidations>
  <printOptions horizontalCentered="1" verticalCentered="1"/>
  <pageMargins left="0.75" right="0.75" top="1" bottom="1" header="0.5" footer="0.5"/>
  <pageSetup scale="96" orientation="portrait" r:id="rId1"/>
  <headerFooter alignWithMargins="0"/>
  <ignoredErrors>
    <ignoredError sqref="C31:C32 C1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40B33-8611-42F7-B96A-312B28DF15B7}">
  <sheetPr>
    <pageSetUpPr fitToPage="1"/>
  </sheetPr>
  <dimension ref="A1:P56"/>
  <sheetViews>
    <sheetView zoomScaleNormal="100" workbookViewId="0">
      <selection activeCell="E20" sqref="E20"/>
    </sheetView>
  </sheetViews>
  <sheetFormatPr defaultColWidth="9.140625" defaultRowHeight="12.95" customHeight="1" x14ac:dyDescent="0.2"/>
  <cols>
    <col min="1" max="1" width="4.42578125" style="2" customWidth="1"/>
    <col min="2" max="2" width="6.7109375" style="2" customWidth="1"/>
    <col min="3" max="3" width="30.28515625" style="33" customWidth="1"/>
    <col min="4" max="4" width="19.5703125" style="2" bestFit="1" customWidth="1"/>
    <col min="5" max="5" width="16.140625" style="2" customWidth="1"/>
    <col min="6" max="6" width="24.140625" style="2" hidden="1" customWidth="1"/>
    <col min="7" max="7" width="16.140625" style="2" customWidth="1"/>
    <col min="8" max="8" width="8.42578125" style="2" customWidth="1"/>
    <col min="9" max="9" width="21.5703125" style="2" customWidth="1"/>
    <col min="10" max="10" width="24.140625" style="2" bestFit="1" customWidth="1"/>
    <col min="11" max="11" width="26.28515625" style="2" customWidth="1"/>
    <col min="12" max="12" width="17.28515625" style="2" customWidth="1"/>
    <col min="13" max="16384" width="9.140625" style="2"/>
  </cols>
  <sheetData>
    <row r="1" spans="1:10" ht="12.95" customHeight="1" x14ac:dyDescent="0.2">
      <c r="A1" s="9" t="s">
        <v>0</v>
      </c>
      <c r="B1" s="10" t="s">
        <v>1</v>
      </c>
      <c r="C1" s="11" t="s">
        <v>2</v>
      </c>
      <c r="D1" s="12" t="s">
        <v>3</v>
      </c>
      <c r="E1" s="10" t="s">
        <v>4</v>
      </c>
      <c r="F1" s="12" t="s">
        <v>66</v>
      </c>
      <c r="G1" s="37" t="s">
        <v>67</v>
      </c>
      <c r="H1" s="10" t="s">
        <v>5</v>
      </c>
      <c r="I1" s="10" t="s">
        <v>7</v>
      </c>
      <c r="J1" s="10" t="s">
        <v>6</v>
      </c>
    </row>
    <row r="2" spans="1:10" ht="12.95" customHeight="1" x14ac:dyDescent="0.2">
      <c r="A2" s="1">
        <v>1</v>
      </c>
      <c r="B2" s="1" t="s">
        <v>8</v>
      </c>
      <c r="C2" s="38" t="str">
        <f>_xlfn.CONCAT(D2&amp;I$2,"_",$H$2&amp;"-1")</f>
        <v>48-UWSIF-Glut-4-0_6-1</v>
      </c>
      <c r="D2" s="6" t="s">
        <v>68</v>
      </c>
      <c r="E2" s="7"/>
      <c r="F2" s="6" t="s">
        <v>69</v>
      </c>
      <c r="G2" s="39"/>
      <c r="H2" s="13">
        <v>6</v>
      </c>
      <c r="I2" s="43">
        <f>'Tray 1'!I2</f>
        <v>0</v>
      </c>
      <c r="J2" s="44">
        <f>'Tray 1'!J2</f>
        <v>0</v>
      </c>
    </row>
    <row r="3" spans="1:10" ht="12.95" customHeight="1" x14ac:dyDescent="0.2">
      <c r="A3" s="1">
        <v>2</v>
      </c>
      <c r="B3" s="1" t="s">
        <v>9</v>
      </c>
      <c r="C3" s="38" t="str">
        <f>_xlfn.CONCAT(D3&amp;I$2,"_",$H$2&amp;"-2")</f>
        <v>48-UWSIF-Glut-4-0_6-2</v>
      </c>
      <c r="D3" s="6" t="s">
        <v>68</v>
      </c>
      <c r="E3" s="7"/>
      <c r="F3" s="40" t="s">
        <v>70</v>
      </c>
      <c r="G3" s="36"/>
    </row>
    <row r="4" spans="1:10" ht="12.95" customHeight="1" x14ac:dyDescent="0.2">
      <c r="A4" s="1">
        <v>3</v>
      </c>
      <c r="B4" s="1" t="s">
        <v>10</v>
      </c>
      <c r="C4" s="38" t="str">
        <f>_xlfn.CONCAT(D4&amp;I$2,"_",$H$2&amp;"-3")</f>
        <v>48-UWSIF-Glut-4-0_6-3</v>
      </c>
      <c r="D4" s="6" t="s">
        <v>68</v>
      </c>
      <c r="E4" s="7"/>
      <c r="F4" s="40" t="s">
        <v>70</v>
      </c>
      <c r="G4" s="36"/>
      <c r="I4" s="34" t="s">
        <v>12</v>
      </c>
      <c r="J4" s="35"/>
    </row>
    <row r="5" spans="1:10" ht="12.95" customHeight="1" x14ac:dyDescent="0.2">
      <c r="A5" s="1">
        <v>4</v>
      </c>
      <c r="B5" s="1" t="s">
        <v>11</v>
      </c>
      <c r="C5" s="38" t="str">
        <f>_xlfn.CONCAT(D5&amp;I$2,"_",$H$2&amp;"-4")</f>
        <v>48-UWSIF-Glut-4-0_6-4</v>
      </c>
      <c r="D5" s="6" t="s">
        <v>68</v>
      </c>
      <c r="E5" s="7"/>
      <c r="F5" s="40" t="s">
        <v>70</v>
      </c>
      <c r="G5" s="36"/>
      <c r="I5" s="45" t="s">
        <v>75</v>
      </c>
      <c r="J5" s="46"/>
    </row>
    <row r="6" spans="1:10" ht="12.95" customHeight="1" x14ac:dyDescent="0.2">
      <c r="A6" s="1">
        <v>5</v>
      </c>
      <c r="B6" s="1" t="s">
        <v>13</v>
      </c>
      <c r="C6" s="38" t="str">
        <f>_xlfn.CONCAT(D6&amp;$I$2,"_",$H$2&amp;"-5")</f>
        <v>48-UWSIF-Glut-4-0_6-5</v>
      </c>
      <c r="D6" s="6" t="s">
        <v>68</v>
      </c>
      <c r="E6" s="7"/>
      <c r="F6" s="40" t="s">
        <v>70</v>
      </c>
      <c r="G6" s="36"/>
      <c r="I6" s="47" t="s">
        <v>16</v>
      </c>
      <c r="J6" s="48"/>
    </row>
    <row r="7" spans="1:10" ht="12.95" customHeight="1" x14ac:dyDescent="0.2">
      <c r="A7" s="1">
        <v>6</v>
      </c>
      <c r="B7" s="1" t="s">
        <v>14</v>
      </c>
      <c r="C7" s="38" t="str">
        <f>_xlfn.CONCAT(D7&amp;$I$2,"_",$H$2&amp;"-6")</f>
        <v>39-UWSIF-Glut-2-0_6-6</v>
      </c>
      <c r="D7" s="6" t="s">
        <v>71</v>
      </c>
      <c r="E7" s="7"/>
      <c r="F7" s="40" t="s">
        <v>70</v>
      </c>
      <c r="G7" s="36"/>
      <c r="I7" s="49" t="s">
        <v>20</v>
      </c>
      <c r="J7" s="50"/>
    </row>
    <row r="8" spans="1:10" ht="12.95" customHeight="1" x14ac:dyDescent="0.2">
      <c r="A8" s="1">
        <v>7</v>
      </c>
      <c r="B8" s="1" t="s">
        <v>15</v>
      </c>
      <c r="C8" s="38" t="str">
        <f>_xlfn.CONCAT(D8&amp;$I$2,"-",$H$2&amp;"-7")</f>
        <v>39-UWSIF-Glut-2-0-6-7</v>
      </c>
      <c r="D8" s="6" t="s">
        <v>71</v>
      </c>
      <c r="E8" s="7"/>
      <c r="F8" s="40" t="s">
        <v>70</v>
      </c>
      <c r="G8" s="36"/>
      <c r="I8" s="51" t="s">
        <v>22</v>
      </c>
      <c r="J8" s="52"/>
    </row>
    <row r="9" spans="1:10" ht="12.95" customHeight="1" x14ac:dyDescent="0.2">
      <c r="A9" s="1">
        <v>8</v>
      </c>
      <c r="B9" s="1" t="s">
        <v>17</v>
      </c>
      <c r="C9" s="38" t="str">
        <f>_xlfn.CONCAT(D9&amp;I$2,"_",$H$2&amp;"-1")</f>
        <v>47-UWSIF-Alfalfa2-0_6-1</v>
      </c>
      <c r="D9" s="6" t="s">
        <v>18</v>
      </c>
      <c r="E9" s="7"/>
      <c r="F9" s="40" t="s">
        <v>73</v>
      </c>
      <c r="G9" s="36"/>
      <c r="I9" s="53" t="s">
        <v>36</v>
      </c>
      <c r="J9" s="54"/>
    </row>
    <row r="10" spans="1:10" ht="12.95" customHeight="1" x14ac:dyDescent="0.2">
      <c r="A10" s="1">
        <v>9</v>
      </c>
      <c r="B10" s="1" t="s">
        <v>19</v>
      </c>
      <c r="C10" s="38" t="str">
        <f>_xlfn.CONCAT(D10&amp;I$2,"_",$H$2&amp;"-2")</f>
        <v>47-UWSIF-Alfalfa2-0_6-2</v>
      </c>
      <c r="D10" s="6" t="s">
        <v>18</v>
      </c>
      <c r="E10" s="7"/>
      <c r="F10" s="40" t="s">
        <v>73</v>
      </c>
      <c r="G10" s="36"/>
      <c r="I10" s="55"/>
      <c r="J10" s="56"/>
    </row>
    <row r="11" spans="1:10" ht="12.95" customHeight="1" x14ac:dyDescent="0.2">
      <c r="A11" s="1">
        <v>10</v>
      </c>
      <c r="B11" s="1" t="s">
        <v>21</v>
      </c>
      <c r="C11" s="8" t="str">
        <f>_xlfn.CONCAT($I$2,"_", $H$2, "-"&amp;((ROW()-10+100)))</f>
        <v>0_6-101</v>
      </c>
      <c r="D11" s="41"/>
      <c r="E11" s="41"/>
      <c r="F11" s="40" t="s">
        <v>74</v>
      </c>
      <c r="G11" s="42"/>
      <c r="I11" s="55"/>
      <c r="J11" s="56"/>
    </row>
    <row r="12" spans="1:10" ht="12.95" customHeight="1" x14ac:dyDescent="0.2">
      <c r="A12" s="1">
        <v>11</v>
      </c>
      <c r="B12" s="1" t="s">
        <v>23</v>
      </c>
      <c r="C12" s="8" t="str">
        <f>_xlfn.CONCAT($I$2,"_", $H$2, "-"&amp;((ROW()-10+100)))</f>
        <v>0_6-102</v>
      </c>
      <c r="D12" s="41"/>
      <c r="E12" s="41"/>
      <c r="F12" s="40" t="s">
        <v>74</v>
      </c>
      <c r="G12" s="42"/>
      <c r="I12" s="55"/>
      <c r="J12" s="56"/>
    </row>
    <row r="13" spans="1:10" ht="12.95" customHeight="1" x14ac:dyDescent="0.2">
      <c r="A13" s="1">
        <v>12</v>
      </c>
      <c r="B13" s="1" t="s">
        <v>24</v>
      </c>
      <c r="C13" s="8" t="str">
        <f>_xlfn.CONCAT($I$2,"_", $H$2, "-"&amp;((ROW()-10+100)))</f>
        <v>0_6-103</v>
      </c>
      <c r="D13" s="41"/>
      <c r="E13" s="41"/>
      <c r="F13" s="40" t="s">
        <v>74</v>
      </c>
      <c r="G13" s="42"/>
      <c r="I13" s="55"/>
      <c r="J13" s="56"/>
    </row>
    <row r="14" spans="1:10" ht="12.95" customHeight="1" x14ac:dyDescent="0.2">
      <c r="A14" s="1">
        <v>13</v>
      </c>
      <c r="B14" s="1" t="s">
        <v>25</v>
      </c>
      <c r="C14" s="8" t="str">
        <f>_xlfn.CONCAT($I$2,"_", $H$2, "-"&amp;((ROW()-10+100)))</f>
        <v>0_6-104</v>
      </c>
      <c r="D14" s="41"/>
      <c r="E14" s="41"/>
      <c r="F14" s="40" t="s">
        <v>74</v>
      </c>
      <c r="G14" s="42"/>
      <c r="I14" s="55"/>
      <c r="J14" s="56"/>
    </row>
    <row r="15" spans="1:10" ht="12.95" customHeight="1" x14ac:dyDescent="0.2">
      <c r="A15" s="1">
        <v>14</v>
      </c>
      <c r="B15" s="1" t="s">
        <v>26</v>
      </c>
      <c r="C15" s="8" t="str">
        <f>_xlfn.CONCAT($I$2,"_", $H$2, "-"&amp;((ROW()-10+100)))</f>
        <v>0_6-105</v>
      </c>
      <c r="D15" s="41"/>
      <c r="E15" s="41"/>
      <c r="F15" s="40" t="s">
        <v>74</v>
      </c>
      <c r="G15" s="42"/>
      <c r="I15" s="55"/>
      <c r="J15" s="56"/>
    </row>
    <row r="16" spans="1:10" ht="12.95" customHeight="1" x14ac:dyDescent="0.2">
      <c r="A16" s="1">
        <v>15</v>
      </c>
      <c r="B16" s="1" t="s">
        <v>27</v>
      </c>
      <c r="C16" s="8" t="str">
        <f>_xlfn.CONCAT($I$2,"_", $H$2, "-"&amp;((ROW()-10+100)))</f>
        <v>0_6-106</v>
      </c>
      <c r="D16" s="41"/>
      <c r="E16" s="41"/>
      <c r="F16" s="40" t="s">
        <v>74</v>
      </c>
      <c r="G16" s="42"/>
      <c r="I16" s="57"/>
      <c r="J16" s="58"/>
    </row>
    <row r="17" spans="1:16" ht="12.95" customHeight="1" x14ac:dyDescent="0.2">
      <c r="A17" s="1">
        <v>16</v>
      </c>
      <c r="B17" s="1" t="s">
        <v>28</v>
      </c>
      <c r="C17" s="8" t="str">
        <f>_xlfn.CONCAT($I$2,"_", $H$2, "-"&amp;((ROW()-10+100)))</f>
        <v>0_6-107</v>
      </c>
      <c r="D17" s="41"/>
      <c r="E17" s="41"/>
      <c r="F17" s="40" t="s">
        <v>74</v>
      </c>
      <c r="G17" s="42"/>
      <c r="K17" s="14"/>
    </row>
    <row r="18" spans="1:16" ht="12.95" customHeight="1" x14ac:dyDescent="0.2">
      <c r="A18" s="1">
        <v>17</v>
      </c>
      <c r="B18" s="1" t="s">
        <v>29</v>
      </c>
      <c r="C18" s="8" t="str">
        <f>_xlfn.CONCAT($I$2,"_", $H$2, "-"&amp;((ROW()-10+100)&amp; "r"))</f>
        <v>0_6-108r</v>
      </c>
      <c r="D18" s="44" t="s">
        <v>78</v>
      </c>
      <c r="E18" s="41"/>
      <c r="F18" s="40" t="s">
        <v>74</v>
      </c>
      <c r="G18" s="42"/>
    </row>
    <row r="19" spans="1:16" ht="12.95" customHeight="1" thickBot="1" x14ac:dyDescent="0.25">
      <c r="A19" s="1">
        <v>18</v>
      </c>
      <c r="B19" s="1" t="s">
        <v>30</v>
      </c>
      <c r="C19" s="8" t="str">
        <f>_xlfn.CONCAT($I$2,"_", $H$2, "-"&amp;((ROW()-10+100)))</f>
        <v>0_6-109</v>
      </c>
      <c r="D19" s="41"/>
      <c r="E19" s="41"/>
      <c r="F19" s="40" t="s">
        <v>74</v>
      </c>
      <c r="G19" s="42"/>
    </row>
    <row r="20" spans="1:16" ht="12.95" customHeight="1" thickBot="1" x14ac:dyDescent="0.25">
      <c r="A20" s="1">
        <v>19</v>
      </c>
      <c r="B20" s="1" t="s">
        <v>31</v>
      </c>
      <c r="C20" s="8" t="str">
        <f>_xlfn.CONCAT($I$2,"_", $H$2, "-"&amp;((ROW()-10+100)))</f>
        <v>0_6-110</v>
      </c>
      <c r="D20" s="41"/>
      <c r="E20" s="41"/>
      <c r="F20" s="40" t="s">
        <v>74</v>
      </c>
      <c r="G20" s="42"/>
      <c r="I20" s="59" t="s">
        <v>45</v>
      </c>
      <c r="J20" s="60" t="s">
        <v>66</v>
      </c>
    </row>
    <row r="21" spans="1:16" ht="12.95" customHeight="1" x14ac:dyDescent="0.2">
      <c r="A21" s="1">
        <v>20</v>
      </c>
      <c r="B21" s="1" t="s">
        <v>32</v>
      </c>
      <c r="C21" s="8" t="str">
        <f>_xlfn.CONCAT($I$2,"_", $H$2, "-"&amp;((ROW()-10+100)))</f>
        <v>0_6-111</v>
      </c>
      <c r="D21" s="41"/>
      <c r="E21" s="41"/>
      <c r="F21" s="40" t="s">
        <v>74</v>
      </c>
      <c r="G21" s="42"/>
      <c r="I21" s="61" t="s">
        <v>46</v>
      </c>
      <c r="J21" s="62" t="s">
        <v>69</v>
      </c>
      <c r="L21" s="3"/>
      <c r="M21" s="3"/>
      <c r="N21" s="3"/>
      <c r="O21" s="3"/>
    </row>
    <row r="22" spans="1:16" ht="12.95" customHeight="1" x14ac:dyDescent="0.2">
      <c r="A22" s="1">
        <v>21</v>
      </c>
      <c r="B22" s="1" t="s">
        <v>33</v>
      </c>
      <c r="C22" s="8" t="str">
        <f>_xlfn.CONCAT($I$2,"_", $H$2, "-"&amp;((ROW()-10+100)))</f>
        <v>0_6-112</v>
      </c>
      <c r="D22" s="41"/>
      <c r="E22" s="41"/>
      <c r="F22" s="40" t="s">
        <v>74</v>
      </c>
      <c r="G22" s="42"/>
      <c r="I22" s="61" t="s">
        <v>47</v>
      </c>
      <c r="J22" s="63" t="s">
        <v>72</v>
      </c>
      <c r="L22" s="3"/>
      <c r="M22" s="3"/>
      <c r="N22" s="3"/>
      <c r="O22" s="3"/>
    </row>
    <row r="23" spans="1:16" ht="12.95" customHeight="1" x14ac:dyDescent="0.2">
      <c r="A23" s="1">
        <v>22</v>
      </c>
      <c r="B23" s="1" t="s">
        <v>34</v>
      </c>
      <c r="C23" s="8" t="str">
        <f>_xlfn.CONCAT($I$2,"_", $H$2, "-"&amp;((ROW()-10+100)))</f>
        <v>0_6-113</v>
      </c>
      <c r="D23" s="41"/>
      <c r="E23" s="41"/>
      <c r="F23" s="40" t="s">
        <v>74</v>
      </c>
      <c r="G23" s="42"/>
      <c r="I23" s="61" t="s">
        <v>18</v>
      </c>
      <c r="J23" s="63" t="s">
        <v>76</v>
      </c>
      <c r="K23" s="74"/>
      <c r="L23" s="75"/>
      <c r="M23" s="75"/>
      <c r="N23" s="75"/>
      <c r="O23" s="75"/>
      <c r="P23" s="75"/>
    </row>
    <row r="24" spans="1:16" ht="12.95" customHeight="1" x14ac:dyDescent="0.2">
      <c r="A24" s="1">
        <v>23</v>
      </c>
      <c r="B24" s="1" t="s">
        <v>35</v>
      </c>
      <c r="C24" s="8" t="str">
        <f>_xlfn.CONCAT($I$2,"_", $H$2, "-"&amp;((ROW()-10+100)))</f>
        <v>0_6-114</v>
      </c>
      <c r="D24" s="41"/>
      <c r="E24" s="41"/>
      <c r="F24" s="40" t="s">
        <v>74</v>
      </c>
      <c r="G24" s="42"/>
      <c r="I24" s="61" t="s">
        <v>48</v>
      </c>
      <c r="J24" s="63" t="s">
        <v>70</v>
      </c>
      <c r="K24" s="4"/>
      <c r="L24" s="5"/>
      <c r="M24" s="3"/>
      <c r="N24" s="3"/>
      <c r="O24" s="3"/>
    </row>
    <row r="25" spans="1:16" ht="12.95" customHeight="1" x14ac:dyDescent="0.2">
      <c r="A25" s="1">
        <v>24</v>
      </c>
      <c r="B25" s="1" t="s">
        <v>37</v>
      </c>
      <c r="C25" s="8" t="str">
        <f>_xlfn.CONCAT($I$2,"_", $H$2, "-"&amp;((ROW()-10+100)))</f>
        <v>0_6-115</v>
      </c>
      <c r="D25" s="41"/>
      <c r="E25" s="41"/>
      <c r="F25" s="40" t="s">
        <v>74</v>
      </c>
      <c r="G25" s="42"/>
      <c r="I25" s="61" t="s">
        <v>49</v>
      </c>
      <c r="J25" s="63" t="s">
        <v>73</v>
      </c>
      <c r="L25" s="3"/>
      <c r="M25" s="3"/>
      <c r="N25" s="3"/>
      <c r="O25" s="3"/>
    </row>
    <row r="26" spans="1:16" ht="12.95" customHeight="1" thickBot="1" x14ac:dyDescent="0.25">
      <c r="A26" s="1">
        <v>25</v>
      </c>
      <c r="B26" s="1" t="s">
        <v>38</v>
      </c>
      <c r="C26" s="8" t="str">
        <f>_xlfn.CONCAT($I$2,"_", $H$2, "-"&amp;((ROW()-10+100)))</f>
        <v>0_6-116</v>
      </c>
      <c r="D26" s="41"/>
      <c r="E26" s="41"/>
      <c r="F26" s="40" t="s">
        <v>74</v>
      </c>
      <c r="G26" s="42"/>
      <c r="I26" s="64" t="s">
        <v>50</v>
      </c>
      <c r="J26" s="65" t="s">
        <v>74</v>
      </c>
      <c r="L26" s="3"/>
      <c r="M26" s="3"/>
      <c r="N26" s="3"/>
      <c r="O26" s="3"/>
    </row>
    <row r="27" spans="1:16" ht="12.95" customHeight="1" x14ac:dyDescent="0.2">
      <c r="A27" s="1">
        <v>26</v>
      </c>
      <c r="B27" s="1" t="s">
        <v>39</v>
      </c>
      <c r="C27" s="8" t="str">
        <f>_xlfn.CONCAT($I$2,"_", $H$2, "-"&amp;((ROW()-10+100)))</f>
        <v>0_6-117</v>
      </c>
      <c r="D27" s="41"/>
      <c r="E27" s="41"/>
      <c r="F27" s="40" t="s">
        <v>74</v>
      </c>
      <c r="G27" s="42"/>
      <c r="I27" s="64" t="s">
        <v>51</v>
      </c>
      <c r="L27" s="3"/>
      <c r="M27" s="3"/>
      <c r="N27" s="3"/>
      <c r="O27" s="3"/>
    </row>
    <row r="28" spans="1:16" ht="12.95" customHeight="1" x14ac:dyDescent="0.2">
      <c r="A28" s="1">
        <v>27</v>
      </c>
      <c r="B28" s="1" t="s">
        <v>40</v>
      </c>
      <c r="C28" s="8" t="str">
        <f>_xlfn.CONCAT($I$2,"_", $H$2, "-"&amp;((ROW()-10+100)))</f>
        <v>0_6-118</v>
      </c>
      <c r="D28" s="41"/>
      <c r="E28" s="41"/>
      <c r="F28" s="40" t="s">
        <v>74</v>
      </c>
      <c r="G28" s="42"/>
      <c r="I28" s="64" t="s">
        <v>52</v>
      </c>
      <c r="L28" s="3"/>
      <c r="M28" s="3"/>
      <c r="N28" s="3"/>
      <c r="O28" s="3"/>
    </row>
    <row r="29" spans="1:16" ht="12.95" customHeight="1" x14ac:dyDescent="0.2">
      <c r="A29" s="1">
        <v>28</v>
      </c>
      <c r="B29" s="1" t="s">
        <v>41</v>
      </c>
      <c r="C29" s="8" t="str">
        <f>_xlfn.CONCAT($I$2,"_", $H$2, "-"&amp;((ROW()-10+100)))</f>
        <v>0_6-119</v>
      </c>
      <c r="D29" s="76"/>
      <c r="E29" s="41"/>
      <c r="F29" s="40"/>
      <c r="G29" s="42"/>
      <c r="I29" s="61" t="s">
        <v>71</v>
      </c>
      <c r="L29" s="3"/>
      <c r="M29" s="3"/>
      <c r="N29" s="3"/>
      <c r="O29" s="3"/>
    </row>
    <row r="30" spans="1:16" ht="12.95" customHeight="1" thickBot="1" x14ac:dyDescent="0.25">
      <c r="A30" s="1">
        <v>29</v>
      </c>
      <c r="B30" s="1" t="s">
        <v>42</v>
      </c>
      <c r="C30" s="8" t="str">
        <f>_xlfn.CONCAT($I$2,"_", $H$2, "-"&amp;((ROW()-10+100)))</f>
        <v>0_6-120</v>
      </c>
      <c r="D30" s="76"/>
      <c r="E30" s="41"/>
      <c r="F30" s="40"/>
      <c r="G30" s="42"/>
      <c r="I30" s="66" t="s">
        <v>68</v>
      </c>
      <c r="L30" s="3"/>
      <c r="M30" s="3"/>
      <c r="N30" s="3"/>
      <c r="O30" s="3"/>
    </row>
    <row r="31" spans="1:16" ht="12.95" customHeight="1" x14ac:dyDescent="0.2">
      <c r="A31" s="1">
        <v>30</v>
      </c>
      <c r="B31" s="1" t="s">
        <v>43</v>
      </c>
      <c r="C31" s="38" t="str">
        <f>_xlfn.CONCAT(D31&amp;I$2,"_",$H$2&amp;"-3")</f>
        <v>47-UWSIF-Alfalfa2-0_6-3</v>
      </c>
      <c r="D31" s="6" t="s">
        <v>18</v>
      </c>
      <c r="E31" s="7"/>
      <c r="F31" s="40" t="s">
        <v>73</v>
      </c>
      <c r="G31" s="36"/>
      <c r="L31" s="3"/>
      <c r="M31" s="3"/>
      <c r="N31" s="3"/>
      <c r="O31" s="3"/>
    </row>
    <row r="32" spans="1:16" ht="12.95" customHeight="1" thickBot="1" x14ac:dyDescent="0.25">
      <c r="A32" s="1">
        <v>31</v>
      </c>
      <c r="B32" s="1" t="s">
        <v>44</v>
      </c>
      <c r="C32" s="38" t="str">
        <f>_xlfn.CONCAT(D32&amp;I$2,"_",$H$2&amp;"-4")</f>
        <v>47-UWSIF-Alfalfa2-0_6-4</v>
      </c>
      <c r="D32" s="6" t="s">
        <v>18</v>
      </c>
      <c r="E32" s="7"/>
      <c r="F32" s="40" t="s">
        <v>73</v>
      </c>
      <c r="G32" s="36"/>
      <c r="L32" s="3"/>
      <c r="M32" s="3"/>
      <c r="N32" s="3"/>
      <c r="O32" s="3"/>
    </row>
    <row r="33" spans="9:15" ht="12.95" customHeight="1" x14ac:dyDescent="0.2">
      <c r="I33" s="68" t="s">
        <v>77</v>
      </c>
      <c r="J33" s="69"/>
      <c r="L33" s="3"/>
      <c r="M33" s="3"/>
      <c r="N33" s="3"/>
      <c r="O33" s="3"/>
    </row>
    <row r="34" spans="9:15" ht="12.95" customHeight="1" x14ac:dyDescent="0.2">
      <c r="I34" s="70"/>
      <c r="J34" s="71"/>
      <c r="L34" s="3"/>
      <c r="M34" s="3"/>
      <c r="N34" s="3"/>
      <c r="O34" s="3"/>
    </row>
    <row r="35" spans="9:15" ht="12.95" customHeight="1" x14ac:dyDescent="0.2">
      <c r="I35" s="70"/>
      <c r="J35" s="71"/>
    </row>
    <row r="36" spans="9:15" ht="12.95" customHeight="1" x14ac:dyDescent="0.2">
      <c r="I36" s="70"/>
      <c r="J36" s="71"/>
    </row>
    <row r="37" spans="9:15" ht="12.95" customHeight="1" x14ac:dyDescent="0.2">
      <c r="I37" s="70"/>
      <c r="J37" s="71"/>
    </row>
    <row r="38" spans="9:15" ht="12.95" customHeight="1" x14ac:dyDescent="0.2">
      <c r="I38" s="70"/>
      <c r="J38" s="71"/>
    </row>
    <row r="39" spans="9:15" ht="12.95" customHeight="1" x14ac:dyDescent="0.2">
      <c r="I39" s="70"/>
      <c r="J39" s="71"/>
    </row>
    <row r="40" spans="9:15" ht="12.95" customHeight="1" thickBot="1" x14ac:dyDescent="0.25">
      <c r="I40" s="72"/>
      <c r="J40" s="73"/>
    </row>
    <row r="43" spans="9:15" ht="12.95" customHeight="1" thickBot="1" x14ac:dyDescent="0.25"/>
    <row r="44" spans="9:15" ht="12.95" customHeight="1" x14ac:dyDescent="0.2">
      <c r="I44" s="15" t="s">
        <v>53</v>
      </c>
      <c r="J44" s="16" t="s">
        <v>54</v>
      </c>
      <c r="K44" s="16" t="s">
        <v>55</v>
      </c>
      <c r="L44" s="17" t="s">
        <v>56</v>
      </c>
    </row>
    <row r="45" spans="9:15" ht="12.95" customHeight="1" thickBot="1" x14ac:dyDescent="0.25">
      <c r="I45" s="18"/>
      <c r="J45" s="19"/>
      <c r="K45" s="19"/>
      <c r="L45" s="20"/>
    </row>
    <row r="46" spans="9:15" ht="12.95" customHeight="1" x14ac:dyDescent="0.2">
      <c r="I46" s="21"/>
      <c r="J46" s="22"/>
      <c r="K46" s="23"/>
      <c r="L46" s="24"/>
    </row>
    <row r="47" spans="9:15" ht="12.95" customHeight="1" x14ac:dyDescent="0.2">
      <c r="I47" s="25" t="s">
        <v>57</v>
      </c>
      <c r="J47" s="26"/>
      <c r="K47" s="27"/>
      <c r="L47" s="28"/>
    </row>
    <row r="48" spans="9:15" ht="12.95" customHeight="1" x14ac:dyDescent="0.2">
      <c r="I48" s="25" t="s">
        <v>58</v>
      </c>
      <c r="J48" s="26"/>
      <c r="K48" s="27"/>
      <c r="L48" s="28"/>
    </row>
    <row r="49" spans="9:12" ht="12.95" customHeight="1" x14ac:dyDescent="0.2">
      <c r="I49" s="25" t="s">
        <v>59</v>
      </c>
      <c r="J49" s="26"/>
      <c r="K49" s="27"/>
      <c r="L49" s="28"/>
    </row>
    <row r="50" spans="9:12" ht="12.95" customHeight="1" x14ac:dyDescent="0.2">
      <c r="I50" s="25" t="s">
        <v>60</v>
      </c>
      <c r="J50" s="26"/>
      <c r="K50" s="27"/>
      <c r="L50" s="28"/>
    </row>
    <row r="51" spans="9:12" ht="12.95" customHeight="1" x14ac:dyDescent="0.2">
      <c r="I51" s="25" t="s">
        <v>61</v>
      </c>
      <c r="J51" s="26"/>
      <c r="K51" s="27"/>
      <c r="L51" s="28"/>
    </row>
    <row r="52" spans="9:12" ht="12.95" customHeight="1" x14ac:dyDescent="0.2">
      <c r="I52" s="25" t="s">
        <v>62</v>
      </c>
      <c r="J52" s="26"/>
      <c r="K52" s="27"/>
      <c r="L52" s="28"/>
    </row>
    <row r="53" spans="9:12" ht="12.95" customHeight="1" x14ac:dyDescent="0.2">
      <c r="I53" s="25" t="s">
        <v>63</v>
      </c>
      <c r="J53" s="26"/>
      <c r="K53" s="27"/>
      <c r="L53" s="28"/>
    </row>
    <row r="54" spans="9:12" ht="12.95" customHeight="1" x14ac:dyDescent="0.2">
      <c r="I54" s="25"/>
      <c r="J54" s="26"/>
      <c r="K54" s="27"/>
      <c r="L54" s="28"/>
    </row>
    <row r="55" spans="9:12" ht="12.95" customHeight="1" x14ac:dyDescent="0.2">
      <c r="I55" s="25" t="s">
        <v>64</v>
      </c>
      <c r="J55" s="26"/>
      <c r="K55" s="27"/>
      <c r="L55" s="28"/>
    </row>
    <row r="56" spans="9:12" ht="12.95" customHeight="1" thickBot="1" x14ac:dyDescent="0.25">
      <c r="I56" s="29" t="s">
        <v>65</v>
      </c>
      <c r="J56" s="30"/>
      <c r="K56" s="31"/>
      <c r="L56" s="32"/>
    </row>
  </sheetData>
  <mergeCells count="2">
    <mergeCell ref="K23:P23"/>
    <mergeCell ref="I33:J40"/>
  </mergeCells>
  <dataValidations count="2">
    <dataValidation type="list" allowBlank="1" showInputMessage="1" showErrorMessage="1" sqref="D31:D32 D2:D10" xr:uid="{FB5C2FDA-C148-446F-8E22-8A5B49D3B2E9}">
      <formula1>$I$21:$I$30</formula1>
    </dataValidation>
    <dataValidation type="list" allowBlank="1" showInputMessage="1" showErrorMessage="1" sqref="F2:F32" xr:uid="{2727B7C5-C59E-493E-B021-BC8F5F142EF7}">
      <formula1>$J$21:$J$26</formula1>
    </dataValidation>
  </dataValidations>
  <printOptions horizontalCentered="1" verticalCentered="1"/>
  <pageMargins left="0.75" right="0.75" top="1" bottom="1" header="0.5" footer="0.5"/>
  <pageSetup scale="96" orientation="portrait" r:id="rId1"/>
  <headerFooter alignWithMargins="0"/>
  <ignoredErrors>
    <ignoredError sqref="C31:C32 C1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D576A-62B9-4239-87AA-4488BC4D1499}">
  <sheetPr>
    <pageSetUpPr fitToPage="1"/>
  </sheetPr>
  <dimension ref="A1:P56"/>
  <sheetViews>
    <sheetView zoomScaleNormal="100" workbookViewId="0">
      <selection activeCell="E20" sqref="E20"/>
    </sheetView>
  </sheetViews>
  <sheetFormatPr defaultColWidth="9.140625" defaultRowHeight="12.95" customHeight="1" x14ac:dyDescent="0.2"/>
  <cols>
    <col min="1" max="1" width="4.42578125" style="2" customWidth="1"/>
    <col min="2" max="2" width="6.7109375" style="2" customWidth="1"/>
    <col min="3" max="3" width="30.28515625" style="33" customWidth="1"/>
    <col min="4" max="4" width="19.5703125" style="2" bestFit="1" customWidth="1"/>
    <col min="5" max="5" width="16.140625" style="2" customWidth="1"/>
    <col min="6" max="6" width="24.140625" style="2" hidden="1" customWidth="1"/>
    <col min="7" max="7" width="16.140625" style="2" customWidth="1"/>
    <col min="8" max="8" width="8.42578125" style="2" customWidth="1"/>
    <col min="9" max="9" width="21.5703125" style="2" customWidth="1"/>
    <col min="10" max="10" width="24.140625" style="2" bestFit="1" customWidth="1"/>
    <col min="11" max="11" width="26.28515625" style="2" customWidth="1"/>
    <col min="12" max="12" width="17.28515625" style="2" customWidth="1"/>
    <col min="13" max="16384" width="9.140625" style="2"/>
  </cols>
  <sheetData>
    <row r="1" spans="1:10" ht="12.95" customHeight="1" x14ac:dyDescent="0.2">
      <c r="A1" s="9" t="s">
        <v>0</v>
      </c>
      <c r="B1" s="10" t="s">
        <v>1</v>
      </c>
      <c r="C1" s="11" t="s">
        <v>2</v>
      </c>
      <c r="D1" s="12" t="s">
        <v>3</v>
      </c>
      <c r="E1" s="10" t="s">
        <v>4</v>
      </c>
      <c r="F1" s="12" t="s">
        <v>66</v>
      </c>
      <c r="G1" s="37" t="s">
        <v>67</v>
      </c>
      <c r="H1" s="10" t="s">
        <v>5</v>
      </c>
      <c r="I1" s="10" t="s">
        <v>7</v>
      </c>
      <c r="J1" s="10" t="s">
        <v>6</v>
      </c>
    </row>
    <row r="2" spans="1:10" ht="12.95" customHeight="1" x14ac:dyDescent="0.2">
      <c r="A2" s="1">
        <v>1</v>
      </c>
      <c r="B2" s="1" t="s">
        <v>8</v>
      </c>
      <c r="C2" s="38" t="str">
        <f>_xlfn.CONCAT(D2&amp;I$2,"_",$H$2&amp;"-1")</f>
        <v>48-UWSIF-Glut-4-0_7-1</v>
      </c>
      <c r="D2" s="6" t="s">
        <v>68</v>
      </c>
      <c r="E2" s="7"/>
      <c r="F2" s="6" t="s">
        <v>69</v>
      </c>
      <c r="G2" s="39"/>
      <c r="H2" s="13">
        <v>7</v>
      </c>
      <c r="I2" s="43">
        <f>'Tray 1'!I2</f>
        <v>0</v>
      </c>
      <c r="J2" s="44">
        <f>'Tray 1'!J2</f>
        <v>0</v>
      </c>
    </row>
    <row r="3" spans="1:10" ht="12.95" customHeight="1" x14ac:dyDescent="0.2">
      <c r="A3" s="1">
        <v>2</v>
      </c>
      <c r="B3" s="1" t="s">
        <v>9</v>
      </c>
      <c r="C3" s="38" t="str">
        <f>_xlfn.CONCAT(D3&amp;I$2,"_",$H$2&amp;"-2")</f>
        <v>48-UWSIF-Glut-4-0_7-2</v>
      </c>
      <c r="D3" s="6" t="s">
        <v>68</v>
      </c>
      <c r="E3" s="7"/>
      <c r="F3" s="40" t="s">
        <v>70</v>
      </c>
      <c r="G3" s="36"/>
    </row>
    <row r="4" spans="1:10" ht="12.95" customHeight="1" x14ac:dyDescent="0.2">
      <c r="A4" s="1">
        <v>3</v>
      </c>
      <c r="B4" s="1" t="s">
        <v>10</v>
      </c>
      <c r="C4" s="38" t="str">
        <f>_xlfn.CONCAT(D4&amp;I$2,"_",$H$2&amp;"-3")</f>
        <v>48-UWSIF-Glut-4-0_7-3</v>
      </c>
      <c r="D4" s="6" t="s">
        <v>68</v>
      </c>
      <c r="E4" s="7"/>
      <c r="F4" s="40" t="s">
        <v>70</v>
      </c>
      <c r="G4" s="36"/>
      <c r="I4" s="34" t="s">
        <v>12</v>
      </c>
      <c r="J4" s="35"/>
    </row>
    <row r="5" spans="1:10" ht="12.95" customHeight="1" x14ac:dyDescent="0.2">
      <c r="A5" s="1">
        <v>4</v>
      </c>
      <c r="B5" s="1" t="s">
        <v>11</v>
      </c>
      <c r="C5" s="38" t="str">
        <f>_xlfn.CONCAT(D5&amp;I$2,"_",$H$2&amp;"-4")</f>
        <v>48-UWSIF-Glut-4-0_7-4</v>
      </c>
      <c r="D5" s="6" t="s">
        <v>68</v>
      </c>
      <c r="E5" s="7"/>
      <c r="F5" s="40" t="s">
        <v>70</v>
      </c>
      <c r="G5" s="36"/>
      <c r="I5" s="45" t="s">
        <v>75</v>
      </c>
      <c r="J5" s="46"/>
    </row>
    <row r="6" spans="1:10" ht="12.95" customHeight="1" x14ac:dyDescent="0.2">
      <c r="A6" s="1">
        <v>5</v>
      </c>
      <c r="B6" s="1" t="s">
        <v>13</v>
      </c>
      <c r="C6" s="38" t="str">
        <f>_xlfn.CONCAT(D6&amp;$I$2,"_",$H$2&amp;"-5")</f>
        <v>48-UWSIF-Glut-4-0_7-5</v>
      </c>
      <c r="D6" s="6" t="s">
        <v>68</v>
      </c>
      <c r="E6" s="7"/>
      <c r="F6" s="40" t="s">
        <v>70</v>
      </c>
      <c r="G6" s="36"/>
      <c r="I6" s="47" t="s">
        <v>16</v>
      </c>
      <c r="J6" s="48"/>
    </row>
    <row r="7" spans="1:10" ht="12.95" customHeight="1" x14ac:dyDescent="0.2">
      <c r="A7" s="1">
        <v>6</v>
      </c>
      <c r="B7" s="1" t="s">
        <v>14</v>
      </c>
      <c r="C7" s="38" t="str">
        <f>_xlfn.CONCAT(D7&amp;$I$2,"_",$H$2&amp;"-6")</f>
        <v>39-UWSIF-Glut-2-0_7-6</v>
      </c>
      <c r="D7" s="6" t="s">
        <v>71</v>
      </c>
      <c r="E7" s="7"/>
      <c r="F7" s="40" t="s">
        <v>70</v>
      </c>
      <c r="G7" s="36"/>
      <c r="I7" s="49" t="s">
        <v>20</v>
      </c>
      <c r="J7" s="50"/>
    </row>
    <row r="8" spans="1:10" ht="12.95" customHeight="1" x14ac:dyDescent="0.2">
      <c r="A8" s="1">
        <v>7</v>
      </c>
      <c r="B8" s="1" t="s">
        <v>15</v>
      </c>
      <c r="C8" s="38" t="str">
        <f>_xlfn.CONCAT(D8&amp;$I$2,"-",$H$2&amp;"-7")</f>
        <v>39-UWSIF-Glut-2-0-7-7</v>
      </c>
      <c r="D8" s="6" t="s">
        <v>71</v>
      </c>
      <c r="E8" s="7"/>
      <c r="F8" s="40" t="s">
        <v>70</v>
      </c>
      <c r="G8" s="36"/>
      <c r="I8" s="51" t="s">
        <v>22</v>
      </c>
      <c r="J8" s="52"/>
    </row>
    <row r="9" spans="1:10" ht="12.95" customHeight="1" x14ac:dyDescent="0.2">
      <c r="A9" s="1">
        <v>8</v>
      </c>
      <c r="B9" s="1" t="s">
        <v>17</v>
      </c>
      <c r="C9" s="38" t="str">
        <f>_xlfn.CONCAT(D9&amp;I$2,"_",$H$2&amp;"-1")</f>
        <v>47-UWSIF-Alfalfa2-0_7-1</v>
      </c>
      <c r="D9" s="6" t="s">
        <v>18</v>
      </c>
      <c r="E9" s="7"/>
      <c r="F9" s="40" t="s">
        <v>73</v>
      </c>
      <c r="G9" s="36"/>
      <c r="I9" s="53" t="s">
        <v>36</v>
      </c>
      <c r="J9" s="54"/>
    </row>
    <row r="10" spans="1:10" ht="12.95" customHeight="1" x14ac:dyDescent="0.2">
      <c r="A10" s="1">
        <v>9</v>
      </c>
      <c r="B10" s="1" t="s">
        <v>19</v>
      </c>
      <c r="C10" s="38" t="str">
        <f>_xlfn.CONCAT(D10&amp;I$2,"_",$H$2&amp;"-2")</f>
        <v>47-UWSIF-Alfalfa2-0_7-2</v>
      </c>
      <c r="D10" s="6" t="s">
        <v>18</v>
      </c>
      <c r="E10" s="7"/>
      <c r="F10" s="40" t="s">
        <v>73</v>
      </c>
      <c r="G10" s="36"/>
      <c r="I10" s="55"/>
      <c r="J10" s="56"/>
    </row>
    <row r="11" spans="1:10" ht="12.95" customHeight="1" x14ac:dyDescent="0.2">
      <c r="A11" s="1">
        <v>10</v>
      </c>
      <c r="B11" s="1" t="s">
        <v>21</v>
      </c>
      <c r="C11" s="8" t="str">
        <f>_xlfn.CONCAT($I$2,"_", $H$2, "-"&amp;((ROW()-10+120)))</f>
        <v>0_7-121</v>
      </c>
      <c r="D11" s="41"/>
      <c r="E11" s="41"/>
      <c r="F11" s="40" t="s">
        <v>74</v>
      </c>
      <c r="G11" s="42"/>
      <c r="I11" s="55"/>
      <c r="J11" s="56"/>
    </row>
    <row r="12" spans="1:10" ht="12.95" customHeight="1" x14ac:dyDescent="0.2">
      <c r="A12" s="1">
        <v>11</v>
      </c>
      <c r="B12" s="1" t="s">
        <v>23</v>
      </c>
      <c r="C12" s="8" t="str">
        <f>_xlfn.CONCAT($I$2,"_", $H$2, "-"&amp;((ROW()-10+120)))</f>
        <v>0_7-122</v>
      </c>
      <c r="D12" s="41"/>
      <c r="E12" s="41"/>
      <c r="F12" s="40" t="s">
        <v>74</v>
      </c>
      <c r="G12" s="42"/>
      <c r="I12" s="55"/>
      <c r="J12" s="56"/>
    </row>
    <row r="13" spans="1:10" ht="12.95" customHeight="1" x14ac:dyDescent="0.2">
      <c r="A13" s="1">
        <v>12</v>
      </c>
      <c r="B13" s="1" t="s">
        <v>24</v>
      </c>
      <c r="C13" s="8" t="str">
        <f>_xlfn.CONCAT($I$2,"_", $H$2, "-"&amp;((ROW()-10+120)))</f>
        <v>0_7-123</v>
      </c>
      <c r="D13" s="41"/>
      <c r="E13" s="41"/>
      <c r="F13" s="40" t="s">
        <v>74</v>
      </c>
      <c r="G13" s="42"/>
      <c r="I13" s="55"/>
      <c r="J13" s="56"/>
    </row>
    <row r="14" spans="1:10" ht="12.95" customHeight="1" x14ac:dyDescent="0.2">
      <c r="A14" s="1">
        <v>13</v>
      </c>
      <c r="B14" s="1" t="s">
        <v>25</v>
      </c>
      <c r="C14" s="8" t="str">
        <f>_xlfn.CONCAT($I$2,"_", $H$2, "-"&amp;((ROW()-10+120)))</f>
        <v>0_7-124</v>
      </c>
      <c r="D14" s="41"/>
      <c r="E14" s="41"/>
      <c r="F14" s="40" t="s">
        <v>74</v>
      </c>
      <c r="G14" s="42"/>
      <c r="I14" s="55"/>
      <c r="J14" s="56"/>
    </row>
    <row r="15" spans="1:10" ht="12.95" customHeight="1" x14ac:dyDescent="0.2">
      <c r="A15" s="1">
        <v>14</v>
      </c>
      <c r="B15" s="1" t="s">
        <v>26</v>
      </c>
      <c r="C15" s="8" t="str">
        <f>_xlfn.CONCAT($I$2,"_", $H$2, "-"&amp;((ROW()-10+120)))</f>
        <v>0_7-125</v>
      </c>
      <c r="D15" s="41"/>
      <c r="E15" s="41"/>
      <c r="F15" s="40" t="s">
        <v>74</v>
      </c>
      <c r="G15" s="42"/>
      <c r="I15" s="55"/>
      <c r="J15" s="56"/>
    </row>
    <row r="16" spans="1:10" ht="12.95" customHeight="1" x14ac:dyDescent="0.2">
      <c r="A16" s="1">
        <v>15</v>
      </c>
      <c r="B16" s="1" t="s">
        <v>27</v>
      </c>
      <c r="C16" s="8" t="str">
        <f>_xlfn.CONCAT($I$2,"_", $H$2, "-"&amp;((ROW()-10+120)))</f>
        <v>0_7-126</v>
      </c>
      <c r="D16" s="41"/>
      <c r="E16" s="41"/>
      <c r="F16" s="40" t="s">
        <v>74</v>
      </c>
      <c r="G16" s="42"/>
      <c r="I16" s="57"/>
      <c r="J16" s="58"/>
    </row>
    <row r="17" spans="1:16" ht="12.95" customHeight="1" x14ac:dyDescent="0.2">
      <c r="A17" s="1">
        <v>16</v>
      </c>
      <c r="B17" s="1" t="s">
        <v>28</v>
      </c>
      <c r="C17" s="8" t="str">
        <f>_xlfn.CONCAT($I$2,"_", $H$2, "-"&amp;((ROW()-10+120)))</f>
        <v>0_7-127</v>
      </c>
      <c r="D17" s="41"/>
      <c r="E17" s="41"/>
      <c r="F17" s="40" t="s">
        <v>74</v>
      </c>
      <c r="G17" s="42"/>
      <c r="K17" s="14"/>
    </row>
    <row r="18" spans="1:16" ht="12.95" customHeight="1" x14ac:dyDescent="0.2">
      <c r="A18" s="1">
        <v>17</v>
      </c>
      <c r="B18" s="1" t="s">
        <v>29</v>
      </c>
      <c r="C18" s="8" t="str">
        <f>_xlfn.CONCAT($I$2,"_", $H$2, "-"&amp;((ROW()-10+120)&amp; "r"))</f>
        <v>0_7-128r</v>
      </c>
      <c r="D18" s="44" t="s">
        <v>78</v>
      </c>
      <c r="E18" s="41"/>
      <c r="F18" s="40" t="s">
        <v>74</v>
      </c>
      <c r="G18" s="42"/>
    </row>
    <row r="19" spans="1:16" ht="12.95" customHeight="1" thickBot="1" x14ac:dyDescent="0.25">
      <c r="A19" s="1">
        <v>18</v>
      </c>
      <c r="B19" s="1" t="s">
        <v>30</v>
      </c>
      <c r="C19" s="8" t="str">
        <f>_xlfn.CONCAT($I$2,"_", $H$2, "-"&amp;((ROW()-10+120)))</f>
        <v>0_7-129</v>
      </c>
      <c r="D19" s="41"/>
      <c r="E19" s="41"/>
      <c r="F19" s="40" t="s">
        <v>74</v>
      </c>
      <c r="G19" s="42"/>
    </row>
    <row r="20" spans="1:16" ht="12.95" customHeight="1" thickBot="1" x14ac:dyDescent="0.25">
      <c r="A20" s="1">
        <v>19</v>
      </c>
      <c r="B20" s="1" t="s">
        <v>31</v>
      </c>
      <c r="C20" s="8" t="str">
        <f>_xlfn.CONCAT($I$2,"_", $H$2, "-"&amp;((ROW()-10+120)))</f>
        <v>0_7-130</v>
      </c>
      <c r="D20" s="41"/>
      <c r="E20" s="41"/>
      <c r="F20" s="40" t="s">
        <v>74</v>
      </c>
      <c r="G20" s="42"/>
      <c r="I20" s="59" t="s">
        <v>45</v>
      </c>
      <c r="J20" s="60" t="s">
        <v>66</v>
      </c>
    </row>
    <row r="21" spans="1:16" ht="12.95" customHeight="1" x14ac:dyDescent="0.2">
      <c r="A21" s="1">
        <v>20</v>
      </c>
      <c r="B21" s="1" t="s">
        <v>32</v>
      </c>
      <c r="C21" s="8" t="str">
        <f>_xlfn.CONCAT($I$2,"_", $H$2, "-"&amp;((ROW()-10+120)))</f>
        <v>0_7-131</v>
      </c>
      <c r="D21" s="41"/>
      <c r="E21" s="41"/>
      <c r="F21" s="40" t="s">
        <v>74</v>
      </c>
      <c r="G21" s="42"/>
      <c r="I21" s="61" t="s">
        <v>46</v>
      </c>
      <c r="J21" s="62" t="s">
        <v>69</v>
      </c>
      <c r="L21" s="3"/>
      <c r="M21" s="3"/>
      <c r="N21" s="3"/>
      <c r="O21" s="3"/>
    </row>
    <row r="22" spans="1:16" ht="12.95" customHeight="1" x14ac:dyDescent="0.2">
      <c r="A22" s="1">
        <v>21</v>
      </c>
      <c r="B22" s="1" t="s">
        <v>33</v>
      </c>
      <c r="C22" s="8" t="str">
        <f>_xlfn.CONCAT($I$2,"_", $H$2, "-"&amp;((ROW()-10+120)))</f>
        <v>0_7-132</v>
      </c>
      <c r="D22" s="41"/>
      <c r="E22" s="41"/>
      <c r="F22" s="40" t="s">
        <v>74</v>
      </c>
      <c r="G22" s="42"/>
      <c r="I22" s="61" t="s">
        <v>47</v>
      </c>
      <c r="J22" s="63" t="s">
        <v>72</v>
      </c>
      <c r="L22" s="3"/>
      <c r="M22" s="3"/>
      <c r="N22" s="3"/>
      <c r="O22" s="3"/>
    </row>
    <row r="23" spans="1:16" ht="12.95" customHeight="1" x14ac:dyDescent="0.2">
      <c r="A23" s="1">
        <v>22</v>
      </c>
      <c r="B23" s="1" t="s">
        <v>34</v>
      </c>
      <c r="C23" s="8" t="str">
        <f>_xlfn.CONCAT($I$2,"_", $H$2, "-"&amp;((ROW()-10+120)))</f>
        <v>0_7-133</v>
      </c>
      <c r="D23" s="41"/>
      <c r="E23" s="41"/>
      <c r="F23" s="40" t="s">
        <v>74</v>
      </c>
      <c r="G23" s="42"/>
      <c r="I23" s="61" t="s">
        <v>18</v>
      </c>
      <c r="J23" s="63" t="s">
        <v>76</v>
      </c>
      <c r="K23" s="74"/>
      <c r="L23" s="75"/>
      <c r="M23" s="75"/>
      <c r="N23" s="75"/>
      <c r="O23" s="75"/>
      <c r="P23" s="75"/>
    </row>
    <row r="24" spans="1:16" ht="12.95" customHeight="1" x14ac:dyDescent="0.2">
      <c r="A24" s="1">
        <v>23</v>
      </c>
      <c r="B24" s="1" t="s">
        <v>35</v>
      </c>
      <c r="C24" s="8" t="str">
        <f>_xlfn.CONCAT($I$2,"_", $H$2, "-"&amp;((ROW()-10+120)))</f>
        <v>0_7-134</v>
      </c>
      <c r="D24" s="41"/>
      <c r="E24" s="41"/>
      <c r="F24" s="40" t="s">
        <v>74</v>
      </c>
      <c r="G24" s="42"/>
      <c r="I24" s="61" t="s">
        <v>48</v>
      </c>
      <c r="J24" s="63" t="s">
        <v>70</v>
      </c>
      <c r="K24" s="4"/>
      <c r="L24" s="5"/>
      <c r="M24" s="3"/>
      <c r="N24" s="3"/>
      <c r="O24" s="3"/>
    </row>
    <row r="25" spans="1:16" ht="12.95" customHeight="1" x14ac:dyDescent="0.2">
      <c r="A25" s="1">
        <v>24</v>
      </c>
      <c r="B25" s="1" t="s">
        <v>37</v>
      </c>
      <c r="C25" s="8" t="str">
        <f>_xlfn.CONCAT($I$2,"_", $H$2, "-"&amp;((ROW()-10+120)))</f>
        <v>0_7-135</v>
      </c>
      <c r="D25" s="41"/>
      <c r="E25" s="41"/>
      <c r="F25" s="40" t="s">
        <v>74</v>
      </c>
      <c r="G25" s="42"/>
      <c r="I25" s="61" t="s">
        <v>49</v>
      </c>
      <c r="J25" s="63" t="s">
        <v>73</v>
      </c>
      <c r="L25" s="3"/>
      <c r="M25" s="3"/>
      <c r="N25" s="3"/>
      <c r="O25" s="3"/>
    </row>
    <row r="26" spans="1:16" ht="12.95" customHeight="1" thickBot="1" x14ac:dyDescent="0.25">
      <c r="A26" s="1">
        <v>25</v>
      </c>
      <c r="B26" s="1" t="s">
        <v>38</v>
      </c>
      <c r="C26" s="8" t="str">
        <f>_xlfn.CONCAT($I$2,"_", $H$2, "-"&amp;((ROW()-10+120)))</f>
        <v>0_7-136</v>
      </c>
      <c r="D26" s="41"/>
      <c r="E26" s="41"/>
      <c r="F26" s="40" t="s">
        <v>74</v>
      </c>
      <c r="G26" s="42"/>
      <c r="I26" s="64" t="s">
        <v>50</v>
      </c>
      <c r="J26" s="65" t="s">
        <v>74</v>
      </c>
      <c r="L26" s="3"/>
      <c r="M26" s="3"/>
      <c r="N26" s="3"/>
      <c r="O26" s="3"/>
    </row>
    <row r="27" spans="1:16" ht="12.95" customHeight="1" x14ac:dyDescent="0.2">
      <c r="A27" s="1">
        <v>26</v>
      </c>
      <c r="B27" s="1" t="s">
        <v>39</v>
      </c>
      <c r="C27" s="8" t="str">
        <f>_xlfn.CONCAT($I$2,"_", $H$2, "-"&amp;((ROW()-10+120)))</f>
        <v>0_7-137</v>
      </c>
      <c r="D27" s="41"/>
      <c r="E27" s="41"/>
      <c r="F27" s="40" t="s">
        <v>74</v>
      </c>
      <c r="G27" s="42"/>
      <c r="I27" s="64" t="s">
        <v>51</v>
      </c>
      <c r="L27" s="3"/>
      <c r="M27" s="3"/>
      <c r="N27" s="3"/>
      <c r="O27" s="3"/>
    </row>
    <row r="28" spans="1:16" ht="12.95" customHeight="1" x14ac:dyDescent="0.2">
      <c r="A28" s="1">
        <v>27</v>
      </c>
      <c r="B28" s="1" t="s">
        <v>40</v>
      </c>
      <c r="C28" s="8" t="str">
        <f>_xlfn.CONCAT($I$2,"_", $H$2, "-"&amp;((ROW()-10+120)))</f>
        <v>0_7-138</v>
      </c>
      <c r="D28" s="41"/>
      <c r="E28" s="41"/>
      <c r="F28" s="40" t="s">
        <v>74</v>
      </c>
      <c r="G28" s="42"/>
      <c r="I28" s="64" t="s">
        <v>52</v>
      </c>
      <c r="L28" s="3"/>
      <c r="M28" s="3"/>
      <c r="N28" s="3"/>
      <c r="O28" s="3"/>
    </row>
    <row r="29" spans="1:16" ht="12.95" customHeight="1" x14ac:dyDescent="0.2">
      <c r="A29" s="1">
        <v>28</v>
      </c>
      <c r="B29" s="1" t="s">
        <v>41</v>
      </c>
      <c r="C29" s="8" t="str">
        <f>_xlfn.CONCAT($I$2,"_", $H$2, "-"&amp;((ROW()-10+120)))</f>
        <v>0_7-139</v>
      </c>
      <c r="D29" s="76"/>
      <c r="E29" s="41"/>
      <c r="F29" s="40"/>
      <c r="G29" s="42"/>
      <c r="I29" s="61" t="s">
        <v>71</v>
      </c>
      <c r="L29" s="3"/>
      <c r="M29" s="3"/>
      <c r="N29" s="3"/>
      <c r="O29" s="3"/>
    </row>
    <row r="30" spans="1:16" ht="12.95" customHeight="1" thickBot="1" x14ac:dyDescent="0.25">
      <c r="A30" s="1">
        <v>29</v>
      </c>
      <c r="B30" s="1" t="s">
        <v>42</v>
      </c>
      <c r="C30" s="8" t="str">
        <f>_xlfn.CONCAT($I$2,"_", $H$2, "-"&amp;((ROW()-10+120)))</f>
        <v>0_7-140</v>
      </c>
      <c r="D30" s="76"/>
      <c r="E30" s="41"/>
      <c r="F30" s="40"/>
      <c r="G30" s="42"/>
      <c r="I30" s="66" t="s">
        <v>68</v>
      </c>
      <c r="L30" s="3"/>
      <c r="M30" s="3"/>
      <c r="N30" s="3"/>
      <c r="O30" s="3"/>
    </row>
    <row r="31" spans="1:16" ht="12.95" customHeight="1" x14ac:dyDescent="0.2">
      <c r="A31" s="1">
        <v>30</v>
      </c>
      <c r="B31" s="1" t="s">
        <v>43</v>
      </c>
      <c r="C31" s="38" t="str">
        <f>_xlfn.CONCAT(D31&amp;I$2,"_",$H$2&amp;"-3")</f>
        <v>47-UWSIF-Alfalfa2-0_7-3</v>
      </c>
      <c r="D31" s="6" t="s">
        <v>18</v>
      </c>
      <c r="E31" s="7"/>
      <c r="F31" s="40" t="s">
        <v>73</v>
      </c>
      <c r="G31" s="36"/>
      <c r="L31" s="3"/>
      <c r="M31" s="3"/>
      <c r="N31" s="3"/>
      <c r="O31" s="3"/>
    </row>
    <row r="32" spans="1:16" ht="12.95" customHeight="1" thickBot="1" x14ac:dyDescent="0.25">
      <c r="A32" s="1">
        <v>31</v>
      </c>
      <c r="B32" s="1" t="s">
        <v>44</v>
      </c>
      <c r="C32" s="38" t="str">
        <f>_xlfn.CONCAT(D32&amp;I$2,"_",$H$2&amp;"-4")</f>
        <v>47-UWSIF-Alfalfa2-0_7-4</v>
      </c>
      <c r="D32" s="6" t="s">
        <v>18</v>
      </c>
      <c r="E32" s="7"/>
      <c r="F32" s="40" t="s">
        <v>73</v>
      </c>
      <c r="G32" s="36"/>
      <c r="L32" s="3"/>
      <c r="M32" s="3"/>
      <c r="N32" s="3"/>
      <c r="O32" s="3"/>
    </row>
    <row r="33" spans="9:15" ht="12.95" customHeight="1" x14ac:dyDescent="0.2">
      <c r="I33" s="68" t="s">
        <v>77</v>
      </c>
      <c r="J33" s="69"/>
      <c r="L33" s="3"/>
      <c r="M33" s="3"/>
      <c r="N33" s="3"/>
      <c r="O33" s="3"/>
    </row>
    <row r="34" spans="9:15" ht="12.95" customHeight="1" x14ac:dyDescent="0.2">
      <c r="I34" s="70"/>
      <c r="J34" s="71"/>
      <c r="L34" s="3"/>
      <c r="M34" s="3"/>
      <c r="N34" s="3"/>
      <c r="O34" s="3"/>
    </row>
    <row r="35" spans="9:15" ht="12.95" customHeight="1" x14ac:dyDescent="0.2">
      <c r="I35" s="70"/>
      <c r="J35" s="71"/>
    </row>
    <row r="36" spans="9:15" ht="12.95" customHeight="1" x14ac:dyDescent="0.2">
      <c r="I36" s="70"/>
      <c r="J36" s="71"/>
    </row>
    <row r="37" spans="9:15" ht="12.95" customHeight="1" x14ac:dyDescent="0.2">
      <c r="I37" s="70"/>
      <c r="J37" s="71"/>
    </row>
    <row r="38" spans="9:15" ht="12.95" customHeight="1" x14ac:dyDescent="0.2">
      <c r="I38" s="70"/>
      <c r="J38" s="71"/>
    </row>
    <row r="39" spans="9:15" ht="12.95" customHeight="1" x14ac:dyDescent="0.2">
      <c r="I39" s="70"/>
      <c r="J39" s="71"/>
    </row>
    <row r="40" spans="9:15" ht="12.95" customHeight="1" thickBot="1" x14ac:dyDescent="0.25">
      <c r="I40" s="72"/>
      <c r="J40" s="73"/>
    </row>
    <row r="43" spans="9:15" ht="12.95" customHeight="1" thickBot="1" x14ac:dyDescent="0.25"/>
    <row r="44" spans="9:15" ht="12.95" customHeight="1" x14ac:dyDescent="0.2">
      <c r="I44" s="15" t="s">
        <v>53</v>
      </c>
      <c r="J44" s="16" t="s">
        <v>54</v>
      </c>
      <c r="K44" s="16" t="s">
        <v>55</v>
      </c>
      <c r="L44" s="17" t="s">
        <v>56</v>
      </c>
    </row>
    <row r="45" spans="9:15" ht="12.95" customHeight="1" thickBot="1" x14ac:dyDescent="0.25">
      <c r="I45" s="18"/>
      <c r="J45" s="19"/>
      <c r="K45" s="19"/>
      <c r="L45" s="20"/>
    </row>
    <row r="46" spans="9:15" ht="12.95" customHeight="1" x14ac:dyDescent="0.2">
      <c r="I46" s="21"/>
      <c r="J46" s="22"/>
      <c r="K46" s="23"/>
      <c r="L46" s="24"/>
    </row>
    <row r="47" spans="9:15" ht="12.95" customHeight="1" x14ac:dyDescent="0.2">
      <c r="I47" s="25" t="s">
        <v>57</v>
      </c>
      <c r="J47" s="26"/>
      <c r="K47" s="27"/>
      <c r="L47" s="28"/>
    </row>
    <row r="48" spans="9:15" ht="12.95" customHeight="1" x14ac:dyDescent="0.2">
      <c r="I48" s="25" t="s">
        <v>58</v>
      </c>
      <c r="J48" s="26"/>
      <c r="K48" s="27"/>
      <c r="L48" s="28"/>
    </row>
    <row r="49" spans="9:12" ht="12.95" customHeight="1" x14ac:dyDescent="0.2">
      <c r="I49" s="25" t="s">
        <v>59</v>
      </c>
      <c r="J49" s="26"/>
      <c r="K49" s="27"/>
      <c r="L49" s="28"/>
    </row>
    <row r="50" spans="9:12" ht="12.95" customHeight="1" x14ac:dyDescent="0.2">
      <c r="I50" s="25" t="s">
        <v>60</v>
      </c>
      <c r="J50" s="26"/>
      <c r="K50" s="27"/>
      <c r="L50" s="28"/>
    </row>
    <row r="51" spans="9:12" ht="12.95" customHeight="1" x14ac:dyDescent="0.2">
      <c r="I51" s="25" t="s">
        <v>61</v>
      </c>
      <c r="J51" s="26"/>
      <c r="K51" s="27"/>
      <c r="L51" s="28"/>
    </row>
    <row r="52" spans="9:12" ht="12.95" customHeight="1" x14ac:dyDescent="0.2">
      <c r="I52" s="25" t="s">
        <v>62</v>
      </c>
      <c r="J52" s="26"/>
      <c r="K52" s="27"/>
      <c r="L52" s="28"/>
    </row>
    <row r="53" spans="9:12" ht="12.95" customHeight="1" x14ac:dyDescent="0.2">
      <c r="I53" s="25" t="s">
        <v>63</v>
      </c>
      <c r="J53" s="26"/>
      <c r="K53" s="27"/>
      <c r="L53" s="28"/>
    </row>
    <row r="54" spans="9:12" ht="12.95" customHeight="1" x14ac:dyDescent="0.2">
      <c r="I54" s="25"/>
      <c r="J54" s="26"/>
      <c r="K54" s="27"/>
      <c r="L54" s="28"/>
    </row>
    <row r="55" spans="9:12" ht="12.95" customHeight="1" x14ac:dyDescent="0.2">
      <c r="I55" s="25" t="s">
        <v>64</v>
      </c>
      <c r="J55" s="26"/>
      <c r="K55" s="27"/>
      <c r="L55" s="28"/>
    </row>
    <row r="56" spans="9:12" ht="12.95" customHeight="1" thickBot="1" x14ac:dyDescent="0.25">
      <c r="I56" s="29" t="s">
        <v>65</v>
      </c>
      <c r="J56" s="30"/>
      <c r="K56" s="31"/>
      <c r="L56" s="32"/>
    </row>
  </sheetData>
  <mergeCells count="2">
    <mergeCell ref="K23:P23"/>
    <mergeCell ref="I33:J40"/>
  </mergeCells>
  <dataValidations count="2">
    <dataValidation type="list" allowBlank="1" showInputMessage="1" showErrorMessage="1" sqref="F2:F32" xr:uid="{1673FE0C-1B20-43AC-AEBB-E02A17FC4C2A}">
      <formula1>$J$21:$J$26</formula1>
    </dataValidation>
    <dataValidation type="list" allowBlank="1" showInputMessage="1" showErrorMessage="1" sqref="D31:D32 D2:D10" xr:uid="{53A63167-94A7-4800-B018-F43EE54AB999}">
      <formula1>$I$21:$I$30</formula1>
    </dataValidation>
  </dataValidations>
  <printOptions horizontalCentered="1" verticalCentered="1"/>
  <pageMargins left="0.75" right="0.75" top="1" bottom="1" header="0.5" footer="0.5"/>
  <pageSetup scale="96" orientation="portrait" r:id="rId1"/>
  <headerFooter alignWithMargins="0"/>
  <ignoredErrors>
    <ignoredError sqref="C31:C32 C1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C384B-F28D-4FF1-96A0-4366A16FCA56}">
  <sheetPr>
    <pageSetUpPr fitToPage="1"/>
  </sheetPr>
  <dimension ref="A1:P56"/>
  <sheetViews>
    <sheetView zoomScaleNormal="100" workbookViewId="0">
      <selection activeCell="E20" sqref="E20"/>
    </sheetView>
  </sheetViews>
  <sheetFormatPr defaultColWidth="9.140625" defaultRowHeight="12.95" customHeight="1" x14ac:dyDescent="0.2"/>
  <cols>
    <col min="1" max="1" width="4.42578125" style="2" customWidth="1"/>
    <col min="2" max="2" width="6.7109375" style="2" customWidth="1"/>
    <col min="3" max="3" width="30.28515625" style="33" customWidth="1"/>
    <col min="4" max="4" width="19.5703125" style="2" bestFit="1" customWidth="1"/>
    <col min="5" max="5" width="16.140625" style="2" customWidth="1"/>
    <col min="6" max="6" width="24.140625" style="2" hidden="1" customWidth="1"/>
    <col min="7" max="7" width="16.140625" style="2" customWidth="1"/>
    <col min="8" max="8" width="8.42578125" style="2" customWidth="1"/>
    <col min="9" max="9" width="21.5703125" style="2" customWidth="1"/>
    <col min="10" max="10" width="24.140625" style="2" bestFit="1" customWidth="1"/>
    <col min="11" max="11" width="26.28515625" style="2" customWidth="1"/>
    <col min="12" max="12" width="17.28515625" style="2" customWidth="1"/>
    <col min="13" max="16384" width="9.140625" style="2"/>
  </cols>
  <sheetData>
    <row r="1" spans="1:10" ht="12.95" customHeight="1" x14ac:dyDescent="0.2">
      <c r="A1" s="9" t="s">
        <v>0</v>
      </c>
      <c r="B1" s="10" t="s">
        <v>1</v>
      </c>
      <c r="C1" s="11" t="s">
        <v>2</v>
      </c>
      <c r="D1" s="12" t="s">
        <v>3</v>
      </c>
      <c r="E1" s="10" t="s">
        <v>4</v>
      </c>
      <c r="F1" s="12" t="s">
        <v>66</v>
      </c>
      <c r="G1" s="37" t="s">
        <v>67</v>
      </c>
      <c r="H1" s="10" t="s">
        <v>5</v>
      </c>
      <c r="I1" s="10" t="s">
        <v>7</v>
      </c>
      <c r="J1" s="10" t="s">
        <v>6</v>
      </c>
    </row>
    <row r="2" spans="1:10" ht="12.95" customHeight="1" x14ac:dyDescent="0.2">
      <c r="A2" s="1">
        <v>1</v>
      </c>
      <c r="B2" s="1" t="s">
        <v>8</v>
      </c>
      <c r="C2" s="38" t="str">
        <f>_xlfn.CONCAT(D2&amp;I$2,"_",$H$2&amp;"-1")</f>
        <v>48-UWSIF-Glut-4-0_8-1</v>
      </c>
      <c r="D2" s="6" t="s">
        <v>68</v>
      </c>
      <c r="E2" s="7"/>
      <c r="F2" s="6" t="s">
        <v>69</v>
      </c>
      <c r="G2" s="39"/>
      <c r="H2" s="13">
        <v>8</v>
      </c>
      <c r="I2" s="43">
        <f>'Tray 1'!I2</f>
        <v>0</v>
      </c>
      <c r="J2" s="44">
        <f>'Tray 1'!J2</f>
        <v>0</v>
      </c>
    </row>
    <row r="3" spans="1:10" ht="12.95" customHeight="1" x14ac:dyDescent="0.2">
      <c r="A3" s="1">
        <v>2</v>
      </c>
      <c r="B3" s="1" t="s">
        <v>9</v>
      </c>
      <c r="C3" s="38" t="str">
        <f>_xlfn.CONCAT(D3&amp;I$2,"_",$H$2&amp;"-2")</f>
        <v>48-UWSIF-Glut-4-0_8-2</v>
      </c>
      <c r="D3" s="6" t="s">
        <v>68</v>
      </c>
      <c r="E3" s="7"/>
      <c r="F3" s="40" t="s">
        <v>70</v>
      </c>
      <c r="G3" s="36"/>
    </row>
    <row r="4" spans="1:10" ht="12.95" customHeight="1" x14ac:dyDescent="0.2">
      <c r="A4" s="1">
        <v>3</v>
      </c>
      <c r="B4" s="1" t="s">
        <v>10</v>
      </c>
      <c r="C4" s="38" t="str">
        <f>_xlfn.CONCAT(D4&amp;I$2,"_",$H$2&amp;"-3")</f>
        <v>48-UWSIF-Glut-4-0_8-3</v>
      </c>
      <c r="D4" s="6" t="s">
        <v>68</v>
      </c>
      <c r="E4" s="7"/>
      <c r="F4" s="40" t="s">
        <v>70</v>
      </c>
      <c r="G4" s="36"/>
      <c r="I4" s="34" t="s">
        <v>12</v>
      </c>
      <c r="J4" s="35"/>
    </row>
    <row r="5" spans="1:10" ht="12.95" customHeight="1" x14ac:dyDescent="0.2">
      <c r="A5" s="1">
        <v>4</v>
      </c>
      <c r="B5" s="1" t="s">
        <v>11</v>
      </c>
      <c r="C5" s="38" t="str">
        <f>_xlfn.CONCAT(D5&amp;I$2,"_",$H$2&amp;"-4")</f>
        <v>48-UWSIF-Glut-4-0_8-4</v>
      </c>
      <c r="D5" s="6" t="s">
        <v>68</v>
      </c>
      <c r="E5" s="7"/>
      <c r="F5" s="40" t="s">
        <v>70</v>
      </c>
      <c r="G5" s="36"/>
      <c r="I5" s="45" t="s">
        <v>75</v>
      </c>
      <c r="J5" s="46"/>
    </row>
    <row r="6" spans="1:10" ht="12.95" customHeight="1" x14ac:dyDescent="0.2">
      <c r="A6" s="1">
        <v>5</v>
      </c>
      <c r="B6" s="1" t="s">
        <v>13</v>
      </c>
      <c r="C6" s="38" t="str">
        <f>_xlfn.CONCAT(D6&amp;$I$2,"_",$H$2&amp;"-5")</f>
        <v>48-UWSIF-Glut-4-0_8-5</v>
      </c>
      <c r="D6" s="6" t="s">
        <v>68</v>
      </c>
      <c r="E6" s="7"/>
      <c r="F6" s="40" t="s">
        <v>70</v>
      </c>
      <c r="G6" s="36"/>
      <c r="I6" s="47" t="s">
        <v>16</v>
      </c>
      <c r="J6" s="48"/>
    </row>
    <row r="7" spans="1:10" ht="12.95" customHeight="1" x14ac:dyDescent="0.2">
      <c r="A7" s="1">
        <v>6</v>
      </c>
      <c r="B7" s="1" t="s">
        <v>14</v>
      </c>
      <c r="C7" s="38" t="str">
        <f>_xlfn.CONCAT(D7&amp;$I$2,"_",$H$2&amp;"-6")</f>
        <v>39-UWSIF-Glut-2-0_8-6</v>
      </c>
      <c r="D7" s="6" t="s">
        <v>71</v>
      </c>
      <c r="E7" s="7"/>
      <c r="F7" s="40" t="s">
        <v>70</v>
      </c>
      <c r="G7" s="36"/>
      <c r="I7" s="49" t="s">
        <v>20</v>
      </c>
      <c r="J7" s="50"/>
    </row>
    <row r="8" spans="1:10" ht="12.95" customHeight="1" x14ac:dyDescent="0.2">
      <c r="A8" s="1">
        <v>7</v>
      </c>
      <c r="B8" s="1" t="s">
        <v>15</v>
      </c>
      <c r="C8" s="38" t="str">
        <f>_xlfn.CONCAT(D8&amp;$I$2,"-",$H$2&amp;"-7")</f>
        <v>39-UWSIF-Glut-2-0-8-7</v>
      </c>
      <c r="D8" s="6" t="s">
        <v>71</v>
      </c>
      <c r="E8" s="7"/>
      <c r="F8" s="40" t="s">
        <v>70</v>
      </c>
      <c r="G8" s="36"/>
      <c r="I8" s="51" t="s">
        <v>22</v>
      </c>
      <c r="J8" s="52"/>
    </row>
    <row r="9" spans="1:10" ht="12.95" customHeight="1" x14ac:dyDescent="0.2">
      <c r="A9" s="1">
        <v>8</v>
      </c>
      <c r="B9" s="1" t="s">
        <v>17</v>
      </c>
      <c r="C9" s="38" t="str">
        <f>_xlfn.CONCAT(D9&amp;I$2,"_",$H$2&amp;"-1")</f>
        <v>47-UWSIF-Alfalfa2-0_8-1</v>
      </c>
      <c r="D9" s="6" t="s">
        <v>18</v>
      </c>
      <c r="E9" s="7"/>
      <c r="F9" s="40" t="s">
        <v>73</v>
      </c>
      <c r="G9" s="36"/>
      <c r="I9" s="53" t="s">
        <v>36</v>
      </c>
      <c r="J9" s="54"/>
    </row>
    <row r="10" spans="1:10" ht="12.95" customHeight="1" x14ac:dyDescent="0.2">
      <c r="A10" s="1">
        <v>9</v>
      </c>
      <c r="B10" s="1" t="s">
        <v>19</v>
      </c>
      <c r="C10" s="38" t="str">
        <f>_xlfn.CONCAT(D10&amp;I$2,"_",$H$2&amp;"-2")</f>
        <v>47-UWSIF-Alfalfa2-0_8-2</v>
      </c>
      <c r="D10" s="6" t="s">
        <v>18</v>
      </c>
      <c r="E10" s="7"/>
      <c r="F10" s="40" t="s">
        <v>73</v>
      </c>
      <c r="G10" s="36"/>
      <c r="I10" s="55"/>
      <c r="J10" s="56"/>
    </row>
    <row r="11" spans="1:10" ht="12.95" customHeight="1" x14ac:dyDescent="0.2">
      <c r="A11" s="1">
        <v>10</v>
      </c>
      <c r="B11" s="1" t="s">
        <v>21</v>
      </c>
      <c r="C11" s="8" t="str">
        <f>_xlfn.CONCAT($I$2,"_", $H$2, "-"&amp;((ROW()-10+140)))</f>
        <v>0_8-141</v>
      </c>
      <c r="D11" s="41"/>
      <c r="E11" s="41"/>
      <c r="F11" s="40" t="s">
        <v>74</v>
      </c>
      <c r="G11" s="42"/>
      <c r="I11" s="55"/>
      <c r="J11" s="56"/>
    </row>
    <row r="12" spans="1:10" ht="12.95" customHeight="1" x14ac:dyDescent="0.2">
      <c r="A12" s="1">
        <v>11</v>
      </c>
      <c r="B12" s="1" t="s">
        <v>23</v>
      </c>
      <c r="C12" s="8" t="str">
        <f>_xlfn.CONCAT($I$2,"_", $H$2, "-"&amp;((ROW()-10+140)))</f>
        <v>0_8-142</v>
      </c>
      <c r="D12" s="41"/>
      <c r="E12" s="41"/>
      <c r="F12" s="40" t="s">
        <v>74</v>
      </c>
      <c r="G12" s="42"/>
      <c r="I12" s="55"/>
      <c r="J12" s="56"/>
    </row>
    <row r="13" spans="1:10" ht="12.95" customHeight="1" x14ac:dyDescent="0.2">
      <c r="A13" s="1">
        <v>12</v>
      </c>
      <c r="B13" s="1" t="s">
        <v>24</v>
      </c>
      <c r="C13" s="8" t="str">
        <f>_xlfn.CONCAT($I$2,"_", $H$2, "-"&amp;((ROW()-10+140)))</f>
        <v>0_8-143</v>
      </c>
      <c r="D13" s="41"/>
      <c r="E13" s="41"/>
      <c r="F13" s="40" t="s">
        <v>74</v>
      </c>
      <c r="G13" s="42"/>
      <c r="I13" s="55"/>
      <c r="J13" s="56"/>
    </row>
    <row r="14" spans="1:10" ht="12.95" customHeight="1" x14ac:dyDescent="0.2">
      <c r="A14" s="1">
        <v>13</v>
      </c>
      <c r="B14" s="1" t="s">
        <v>25</v>
      </c>
      <c r="C14" s="8" t="str">
        <f>_xlfn.CONCAT($I$2,"_", $H$2, "-"&amp;((ROW()-10+140)))</f>
        <v>0_8-144</v>
      </c>
      <c r="D14" s="41"/>
      <c r="E14" s="41"/>
      <c r="F14" s="40" t="s">
        <v>74</v>
      </c>
      <c r="G14" s="42"/>
      <c r="I14" s="55"/>
      <c r="J14" s="56"/>
    </row>
    <row r="15" spans="1:10" ht="12.95" customHeight="1" x14ac:dyDescent="0.2">
      <c r="A15" s="1">
        <v>14</v>
      </c>
      <c r="B15" s="1" t="s">
        <v>26</v>
      </c>
      <c r="C15" s="8" t="str">
        <f>_xlfn.CONCAT($I$2,"_", $H$2, "-"&amp;((ROW()-10+140)))</f>
        <v>0_8-145</v>
      </c>
      <c r="D15" s="41"/>
      <c r="E15" s="41"/>
      <c r="F15" s="40" t="s">
        <v>74</v>
      </c>
      <c r="G15" s="42"/>
      <c r="I15" s="55"/>
      <c r="J15" s="56"/>
    </row>
    <row r="16" spans="1:10" ht="12.95" customHeight="1" x14ac:dyDescent="0.2">
      <c r="A16" s="1">
        <v>15</v>
      </c>
      <c r="B16" s="1" t="s">
        <v>27</v>
      </c>
      <c r="C16" s="8" t="str">
        <f>_xlfn.CONCAT($I$2,"_", $H$2, "-"&amp;((ROW()-10+140)))</f>
        <v>0_8-146</v>
      </c>
      <c r="D16" s="41"/>
      <c r="E16" s="41"/>
      <c r="F16" s="40" t="s">
        <v>74</v>
      </c>
      <c r="G16" s="42"/>
      <c r="I16" s="57"/>
      <c r="J16" s="58"/>
    </row>
    <row r="17" spans="1:16" ht="12.95" customHeight="1" x14ac:dyDescent="0.2">
      <c r="A17" s="1">
        <v>16</v>
      </c>
      <c r="B17" s="1" t="s">
        <v>28</v>
      </c>
      <c r="C17" s="8" t="str">
        <f>_xlfn.CONCAT($I$2,"_", $H$2, "-"&amp;((ROW()-10+140)))</f>
        <v>0_8-147</v>
      </c>
      <c r="D17" s="41"/>
      <c r="E17" s="41"/>
      <c r="F17" s="40" t="s">
        <v>74</v>
      </c>
      <c r="G17" s="42"/>
      <c r="K17" s="14"/>
    </row>
    <row r="18" spans="1:16" ht="12.95" customHeight="1" x14ac:dyDescent="0.2">
      <c r="A18" s="1">
        <v>17</v>
      </c>
      <c r="B18" s="1" t="s">
        <v>29</v>
      </c>
      <c r="C18" s="8" t="str">
        <f>_xlfn.CONCAT($I$2,"_", $H$2, "-"&amp;((ROW()-10+140)&amp; "r"))</f>
        <v>0_8-148r</v>
      </c>
      <c r="D18" s="44" t="s">
        <v>78</v>
      </c>
      <c r="E18" s="41"/>
      <c r="F18" s="40" t="s">
        <v>74</v>
      </c>
      <c r="G18" s="42"/>
    </row>
    <row r="19" spans="1:16" ht="12.95" customHeight="1" thickBot="1" x14ac:dyDescent="0.25">
      <c r="A19" s="1">
        <v>18</v>
      </c>
      <c r="B19" s="1" t="s">
        <v>30</v>
      </c>
      <c r="C19" s="8" t="str">
        <f>_xlfn.CONCAT($I$2,"_", $H$2, "-"&amp;((ROW()-10+140)))</f>
        <v>0_8-149</v>
      </c>
      <c r="D19" s="41"/>
      <c r="E19" s="41"/>
      <c r="F19" s="40" t="s">
        <v>74</v>
      </c>
      <c r="G19" s="42"/>
    </row>
    <row r="20" spans="1:16" ht="12.95" customHeight="1" thickBot="1" x14ac:dyDescent="0.25">
      <c r="A20" s="1">
        <v>19</v>
      </c>
      <c r="B20" s="1" t="s">
        <v>31</v>
      </c>
      <c r="C20" s="8" t="str">
        <f>_xlfn.CONCAT($I$2,"_", $H$2, "-"&amp;((ROW()-10+140)))</f>
        <v>0_8-150</v>
      </c>
      <c r="D20" s="41"/>
      <c r="E20" s="41"/>
      <c r="F20" s="40" t="s">
        <v>74</v>
      </c>
      <c r="G20" s="42"/>
      <c r="I20" s="59" t="s">
        <v>45</v>
      </c>
      <c r="J20" s="60" t="s">
        <v>66</v>
      </c>
    </row>
    <row r="21" spans="1:16" ht="12.95" customHeight="1" x14ac:dyDescent="0.2">
      <c r="A21" s="1">
        <v>20</v>
      </c>
      <c r="B21" s="1" t="s">
        <v>32</v>
      </c>
      <c r="C21" s="8" t="str">
        <f>_xlfn.CONCAT($I$2,"_", $H$2, "-"&amp;((ROW()-10+140)))</f>
        <v>0_8-151</v>
      </c>
      <c r="D21" s="41"/>
      <c r="E21" s="41"/>
      <c r="F21" s="40" t="s">
        <v>74</v>
      </c>
      <c r="G21" s="42"/>
      <c r="I21" s="61" t="s">
        <v>46</v>
      </c>
      <c r="J21" s="62" t="s">
        <v>69</v>
      </c>
      <c r="L21" s="3"/>
      <c r="M21" s="3"/>
      <c r="N21" s="3"/>
      <c r="O21" s="3"/>
    </row>
    <row r="22" spans="1:16" ht="12.95" customHeight="1" x14ac:dyDescent="0.2">
      <c r="A22" s="1">
        <v>21</v>
      </c>
      <c r="B22" s="1" t="s">
        <v>33</v>
      </c>
      <c r="C22" s="8" t="str">
        <f>_xlfn.CONCAT($I$2,"_", $H$2, "-"&amp;((ROW()-10+140)))</f>
        <v>0_8-152</v>
      </c>
      <c r="D22" s="41"/>
      <c r="E22" s="41"/>
      <c r="F22" s="40" t="s">
        <v>74</v>
      </c>
      <c r="G22" s="42"/>
      <c r="I22" s="61" t="s">
        <v>47</v>
      </c>
      <c r="J22" s="63" t="s">
        <v>72</v>
      </c>
      <c r="L22" s="3"/>
      <c r="M22" s="3"/>
      <c r="N22" s="3"/>
      <c r="O22" s="3"/>
    </row>
    <row r="23" spans="1:16" ht="12.95" customHeight="1" x14ac:dyDescent="0.2">
      <c r="A23" s="1">
        <v>22</v>
      </c>
      <c r="B23" s="1" t="s">
        <v>34</v>
      </c>
      <c r="C23" s="8" t="str">
        <f>_xlfn.CONCAT($I$2,"_", $H$2, "-"&amp;((ROW()-10+140)))</f>
        <v>0_8-153</v>
      </c>
      <c r="D23" s="41"/>
      <c r="E23" s="41"/>
      <c r="F23" s="40" t="s">
        <v>74</v>
      </c>
      <c r="G23" s="42"/>
      <c r="I23" s="61" t="s">
        <v>18</v>
      </c>
      <c r="J23" s="63" t="s">
        <v>76</v>
      </c>
      <c r="K23" s="74"/>
      <c r="L23" s="75"/>
      <c r="M23" s="75"/>
      <c r="N23" s="75"/>
      <c r="O23" s="75"/>
      <c r="P23" s="75"/>
    </row>
    <row r="24" spans="1:16" ht="12.95" customHeight="1" x14ac:dyDescent="0.2">
      <c r="A24" s="1">
        <v>23</v>
      </c>
      <c r="B24" s="1" t="s">
        <v>35</v>
      </c>
      <c r="C24" s="8" t="str">
        <f>_xlfn.CONCAT($I$2,"_", $H$2, "-"&amp;((ROW()-10+140)))</f>
        <v>0_8-154</v>
      </c>
      <c r="D24" s="41"/>
      <c r="E24" s="41"/>
      <c r="F24" s="40" t="s">
        <v>74</v>
      </c>
      <c r="G24" s="42"/>
      <c r="I24" s="61" t="s">
        <v>48</v>
      </c>
      <c r="J24" s="63" t="s">
        <v>70</v>
      </c>
      <c r="K24" s="4"/>
      <c r="L24" s="5"/>
      <c r="M24" s="3"/>
      <c r="N24" s="3"/>
      <c r="O24" s="3"/>
    </row>
    <row r="25" spans="1:16" ht="12.95" customHeight="1" x14ac:dyDescent="0.2">
      <c r="A25" s="1">
        <v>24</v>
      </c>
      <c r="B25" s="1" t="s">
        <v>37</v>
      </c>
      <c r="C25" s="8" t="str">
        <f>_xlfn.CONCAT($I$2,"_", $H$2, "-"&amp;((ROW()-10+140)))</f>
        <v>0_8-155</v>
      </c>
      <c r="D25" s="41"/>
      <c r="E25" s="41"/>
      <c r="F25" s="40" t="s">
        <v>74</v>
      </c>
      <c r="G25" s="42"/>
      <c r="I25" s="61" t="s">
        <v>49</v>
      </c>
      <c r="J25" s="63" t="s">
        <v>73</v>
      </c>
      <c r="L25" s="3"/>
      <c r="M25" s="3"/>
      <c r="N25" s="3"/>
      <c r="O25" s="3"/>
    </row>
    <row r="26" spans="1:16" ht="12.95" customHeight="1" thickBot="1" x14ac:dyDescent="0.25">
      <c r="A26" s="1">
        <v>25</v>
      </c>
      <c r="B26" s="1" t="s">
        <v>38</v>
      </c>
      <c r="C26" s="8" t="str">
        <f>_xlfn.CONCAT($I$2,"_", $H$2, "-"&amp;((ROW()-10+140)))</f>
        <v>0_8-156</v>
      </c>
      <c r="D26" s="41"/>
      <c r="E26" s="41"/>
      <c r="F26" s="40" t="s">
        <v>74</v>
      </c>
      <c r="G26" s="42"/>
      <c r="I26" s="64" t="s">
        <v>50</v>
      </c>
      <c r="J26" s="65" t="s">
        <v>74</v>
      </c>
      <c r="L26" s="3"/>
      <c r="M26" s="3"/>
      <c r="N26" s="3"/>
      <c r="O26" s="3"/>
    </row>
    <row r="27" spans="1:16" ht="12.95" customHeight="1" x14ac:dyDescent="0.2">
      <c r="A27" s="1">
        <v>26</v>
      </c>
      <c r="B27" s="1" t="s">
        <v>39</v>
      </c>
      <c r="C27" s="8" t="str">
        <f>_xlfn.CONCAT($I$2,"_", $H$2, "-"&amp;((ROW()-10+140)))</f>
        <v>0_8-157</v>
      </c>
      <c r="D27" s="41"/>
      <c r="E27" s="41"/>
      <c r="F27" s="40" t="s">
        <v>74</v>
      </c>
      <c r="G27" s="42"/>
      <c r="I27" s="64" t="s">
        <v>51</v>
      </c>
      <c r="L27" s="3"/>
      <c r="M27" s="3"/>
      <c r="N27" s="3"/>
      <c r="O27" s="3"/>
    </row>
    <row r="28" spans="1:16" ht="12.95" customHeight="1" x14ac:dyDescent="0.2">
      <c r="A28" s="1">
        <v>27</v>
      </c>
      <c r="B28" s="1" t="s">
        <v>40</v>
      </c>
      <c r="C28" s="8" t="str">
        <f>_xlfn.CONCAT($I$2,"_", $H$2, "-"&amp;((ROW()-10+140)))</f>
        <v>0_8-158</v>
      </c>
      <c r="D28" s="41"/>
      <c r="E28" s="41"/>
      <c r="F28" s="40" t="s">
        <v>74</v>
      </c>
      <c r="G28" s="42"/>
      <c r="I28" s="64" t="s">
        <v>52</v>
      </c>
      <c r="L28" s="3"/>
      <c r="M28" s="3"/>
      <c r="N28" s="3"/>
      <c r="O28" s="3"/>
    </row>
    <row r="29" spans="1:16" ht="12.95" customHeight="1" x14ac:dyDescent="0.2">
      <c r="A29" s="1">
        <v>28</v>
      </c>
      <c r="B29" s="1" t="s">
        <v>41</v>
      </c>
      <c r="C29" s="8" t="str">
        <f>_xlfn.CONCAT($I$2,"_", $H$2, "-"&amp;((ROW()-10+140)))</f>
        <v>0_8-159</v>
      </c>
      <c r="D29" s="76"/>
      <c r="E29" s="41"/>
      <c r="F29" s="40"/>
      <c r="G29" s="42"/>
      <c r="I29" s="61" t="s">
        <v>71</v>
      </c>
      <c r="L29" s="3"/>
      <c r="M29" s="3"/>
      <c r="N29" s="3"/>
      <c r="O29" s="3"/>
    </row>
    <row r="30" spans="1:16" ht="12.95" customHeight="1" thickBot="1" x14ac:dyDescent="0.25">
      <c r="A30" s="1">
        <v>29</v>
      </c>
      <c r="B30" s="1" t="s">
        <v>42</v>
      </c>
      <c r="C30" s="8" t="str">
        <f>_xlfn.CONCAT($I$2,"_", $H$2, "-"&amp;((ROW()-10+140)))</f>
        <v>0_8-160</v>
      </c>
      <c r="D30" s="76"/>
      <c r="E30" s="41"/>
      <c r="F30" s="40"/>
      <c r="G30" s="42"/>
      <c r="I30" s="66" t="s">
        <v>68</v>
      </c>
      <c r="L30" s="3"/>
      <c r="M30" s="3"/>
      <c r="N30" s="3"/>
      <c r="O30" s="3"/>
    </row>
    <row r="31" spans="1:16" ht="12.95" customHeight="1" x14ac:dyDescent="0.2">
      <c r="A31" s="1">
        <v>30</v>
      </c>
      <c r="B31" s="1" t="s">
        <v>43</v>
      </c>
      <c r="C31" s="38" t="str">
        <f>_xlfn.CONCAT(D31&amp;I$2,"_",$H$2&amp;"-3")</f>
        <v>47-UWSIF-Alfalfa2-0_8-3</v>
      </c>
      <c r="D31" s="6" t="s">
        <v>18</v>
      </c>
      <c r="E31" s="7"/>
      <c r="F31" s="40" t="s">
        <v>73</v>
      </c>
      <c r="G31" s="36"/>
      <c r="L31" s="3"/>
      <c r="M31" s="3"/>
      <c r="N31" s="3"/>
      <c r="O31" s="3"/>
    </row>
    <row r="32" spans="1:16" ht="12.95" customHeight="1" thickBot="1" x14ac:dyDescent="0.25">
      <c r="A32" s="1">
        <v>31</v>
      </c>
      <c r="B32" s="1" t="s">
        <v>44</v>
      </c>
      <c r="C32" s="38" t="str">
        <f>_xlfn.CONCAT(D32&amp;I$2,"_",$H$2&amp;"-4")</f>
        <v>47-UWSIF-Alfalfa2-0_8-4</v>
      </c>
      <c r="D32" s="6" t="s">
        <v>18</v>
      </c>
      <c r="E32" s="7"/>
      <c r="F32" s="40" t="s">
        <v>73</v>
      </c>
      <c r="G32" s="36"/>
      <c r="L32" s="3"/>
      <c r="M32" s="3"/>
      <c r="N32" s="3"/>
      <c r="O32" s="3"/>
    </row>
    <row r="33" spans="9:15" ht="12.95" customHeight="1" x14ac:dyDescent="0.2">
      <c r="I33" s="68" t="s">
        <v>77</v>
      </c>
      <c r="J33" s="69"/>
      <c r="L33" s="3"/>
      <c r="M33" s="3"/>
      <c r="N33" s="3"/>
      <c r="O33" s="3"/>
    </row>
    <row r="34" spans="9:15" ht="12.95" customHeight="1" x14ac:dyDescent="0.2">
      <c r="I34" s="70"/>
      <c r="J34" s="71"/>
      <c r="L34" s="3"/>
      <c r="M34" s="3"/>
      <c r="N34" s="3"/>
      <c r="O34" s="3"/>
    </row>
    <row r="35" spans="9:15" ht="12.95" customHeight="1" x14ac:dyDescent="0.2">
      <c r="I35" s="70"/>
      <c r="J35" s="71"/>
    </row>
    <row r="36" spans="9:15" ht="12.95" customHeight="1" x14ac:dyDescent="0.2">
      <c r="I36" s="70"/>
      <c r="J36" s="71"/>
    </row>
    <row r="37" spans="9:15" ht="12.95" customHeight="1" x14ac:dyDescent="0.2">
      <c r="I37" s="70"/>
      <c r="J37" s="71"/>
    </row>
    <row r="38" spans="9:15" ht="12.95" customHeight="1" x14ac:dyDescent="0.2">
      <c r="I38" s="70"/>
      <c r="J38" s="71"/>
    </row>
    <row r="39" spans="9:15" ht="12.95" customHeight="1" x14ac:dyDescent="0.2">
      <c r="I39" s="70"/>
      <c r="J39" s="71"/>
    </row>
    <row r="40" spans="9:15" ht="12.95" customHeight="1" thickBot="1" x14ac:dyDescent="0.25">
      <c r="I40" s="72"/>
      <c r="J40" s="73"/>
    </row>
    <row r="43" spans="9:15" ht="12.95" customHeight="1" thickBot="1" x14ac:dyDescent="0.25"/>
    <row r="44" spans="9:15" ht="12.95" customHeight="1" x14ac:dyDescent="0.2">
      <c r="I44" s="15" t="s">
        <v>53</v>
      </c>
      <c r="J44" s="16" t="s">
        <v>54</v>
      </c>
      <c r="K44" s="16" t="s">
        <v>55</v>
      </c>
      <c r="L44" s="17" t="s">
        <v>56</v>
      </c>
    </row>
    <row r="45" spans="9:15" ht="12.95" customHeight="1" thickBot="1" x14ac:dyDescent="0.25">
      <c r="I45" s="18"/>
      <c r="J45" s="19"/>
      <c r="K45" s="19"/>
      <c r="L45" s="20"/>
    </row>
    <row r="46" spans="9:15" ht="12.95" customHeight="1" x14ac:dyDescent="0.2">
      <c r="I46" s="21"/>
      <c r="J46" s="22"/>
      <c r="K46" s="23"/>
      <c r="L46" s="24"/>
    </row>
    <row r="47" spans="9:15" ht="12.95" customHeight="1" x14ac:dyDescent="0.2">
      <c r="I47" s="25" t="s">
        <v>57</v>
      </c>
      <c r="J47" s="26"/>
      <c r="K47" s="27"/>
      <c r="L47" s="28"/>
    </row>
    <row r="48" spans="9:15" ht="12.95" customHeight="1" x14ac:dyDescent="0.2">
      <c r="I48" s="25" t="s">
        <v>58</v>
      </c>
      <c r="J48" s="26"/>
      <c r="K48" s="27"/>
      <c r="L48" s="28"/>
    </row>
    <row r="49" spans="9:12" ht="12.95" customHeight="1" x14ac:dyDescent="0.2">
      <c r="I49" s="25" t="s">
        <v>59</v>
      </c>
      <c r="J49" s="26"/>
      <c r="K49" s="27"/>
      <c r="L49" s="28"/>
    </row>
    <row r="50" spans="9:12" ht="12.95" customHeight="1" x14ac:dyDescent="0.2">
      <c r="I50" s="25" t="s">
        <v>60</v>
      </c>
      <c r="J50" s="26"/>
      <c r="K50" s="27"/>
      <c r="L50" s="28"/>
    </row>
    <row r="51" spans="9:12" ht="12.95" customHeight="1" x14ac:dyDescent="0.2">
      <c r="I51" s="25" t="s">
        <v>61</v>
      </c>
      <c r="J51" s="26"/>
      <c r="K51" s="27"/>
      <c r="L51" s="28"/>
    </row>
    <row r="52" spans="9:12" ht="12.95" customHeight="1" x14ac:dyDescent="0.2">
      <c r="I52" s="25" t="s">
        <v>62</v>
      </c>
      <c r="J52" s="26"/>
      <c r="K52" s="27"/>
      <c r="L52" s="28"/>
    </row>
    <row r="53" spans="9:12" ht="12.95" customHeight="1" x14ac:dyDescent="0.2">
      <c r="I53" s="25" t="s">
        <v>63</v>
      </c>
      <c r="J53" s="26"/>
      <c r="K53" s="27"/>
      <c r="L53" s="28"/>
    </row>
    <row r="54" spans="9:12" ht="12.95" customHeight="1" x14ac:dyDescent="0.2">
      <c r="I54" s="25"/>
      <c r="J54" s="26"/>
      <c r="K54" s="27"/>
      <c r="L54" s="28"/>
    </row>
    <row r="55" spans="9:12" ht="12.95" customHeight="1" x14ac:dyDescent="0.2">
      <c r="I55" s="25" t="s">
        <v>64</v>
      </c>
      <c r="J55" s="26"/>
      <c r="K55" s="27"/>
      <c r="L55" s="28"/>
    </row>
    <row r="56" spans="9:12" ht="12.95" customHeight="1" thickBot="1" x14ac:dyDescent="0.25">
      <c r="I56" s="29" t="s">
        <v>65</v>
      </c>
      <c r="J56" s="30"/>
      <c r="K56" s="31"/>
      <c r="L56" s="32"/>
    </row>
  </sheetData>
  <mergeCells count="2">
    <mergeCell ref="K23:P23"/>
    <mergeCell ref="I33:J40"/>
  </mergeCells>
  <dataValidations count="2">
    <dataValidation type="list" allowBlank="1" showInputMessage="1" showErrorMessage="1" sqref="D31:D32 D2:D10" xr:uid="{8DCB8327-4944-40D6-9379-0E1D5474C74C}">
      <formula1>$I$21:$I$30</formula1>
    </dataValidation>
    <dataValidation type="list" allowBlank="1" showInputMessage="1" showErrorMessage="1" sqref="F2:F32" xr:uid="{3D134B0E-66B2-4595-BED8-614EE92679EC}">
      <formula1>$J$21:$J$26</formula1>
    </dataValidation>
  </dataValidations>
  <printOptions horizontalCentered="1" verticalCentered="1"/>
  <pageMargins left="0.75" right="0.75" top="1" bottom="1" header="0.5" footer="0.5"/>
  <pageSetup scale="96" orientation="portrait" r:id="rId1"/>
  <headerFooter alignWithMargins="0"/>
  <ignoredErrors>
    <ignoredError sqref="C31:C32 C1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1C89CA6FD94745B5721A025ADC314F" ma:contentTypeVersion="1" ma:contentTypeDescription="Create a new document." ma:contentTypeScope="" ma:versionID="9c8b9057af39ae3d6823559e7a15ea1b">
  <xsd:schema xmlns:xsd="http://www.w3.org/2001/XMLSchema" xmlns:xs="http://www.w3.org/2001/XMLSchema" xmlns:p="http://schemas.microsoft.com/office/2006/metadata/properties" xmlns:ns3="d2ccbbc5-702b-444b-9f83-8538eea9e26d" targetNamespace="http://schemas.microsoft.com/office/2006/metadata/properties" ma:root="true" ma:fieldsID="70bddb91bf52c3c0720aae8bde0d65a3" ns3:_="">
    <xsd:import namespace="d2ccbbc5-702b-444b-9f83-8538eea9e26d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ccbbc5-702b-444b-9f83-8538eea9e2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E0D50F-80D1-4160-A522-B0EC440899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DDE94F-F5B1-46F6-A195-16DFAF2C39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ccbbc5-702b-444b-9f83-8538eea9e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7843D3-7C76-4B5B-A082-0527CD323E0B}">
  <ds:schemaRefs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metadata/properties"/>
    <ds:schemaRef ds:uri="d2ccbbc5-702b-444b-9f83-8538eea9e26d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Info</vt:lpstr>
      <vt:lpstr>Tray 1</vt:lpstr>
      <vt:lpstr>Tray 2</vt:lpstr>
      <vt:lpstr>Tray 3</vt:lpstr>
      <vt:lpstr>Tray 4</vt:lpstr>
      <vt:lpstr>Tray 5</vt:lpstr>
      <vt:lpstr>Tray 6</vt:lpstr>
      <vt:lpstr>Tray 7</vt:lpstr>
      <vt:lpstr>Tray 8</vt:lpstr>
      <vt:lpstr>Tray 9</vt:lpstr>
      <vt:lpstr>'Tray 2'!_45_UWSIF__Soil2</vt:lpstr>
      <vt:lpstr>'Tray 3'!_45_UWSIF__Soil2</vt:lpstr>
      <vt:lpstr>'Tray 4'!_45_UWSIF__Soil2</vt:lpstr>
      <vt:lpstr>'Tray 5'!_45_UWSIF__Soil2</vt:lpstr>
      <vt:lpstr>'Tray 6'!_45_UWSIF__Soil2</vt:lpstr>
      <vt:lpstr>'Tray 7'!_45_UWSIF__Soil2</vt:lpstr>
      <vt:lpstr>'Tray 8'!_45_UWSIF__Soil2</vt:lpstr>
      <vt:lpstr>'Tray 9'!_45_UWSIF__Soil2</vt:lpstr>
      <vt:lpstr>_45_UWSIF__Soil2</vt:lpstr>
    </vt:vector>
  </TitlesOfParts>
  <Manager/>
  <Company>University of Wyoming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Chandelle Joan Macdonald</dc:creator>
  <cp:keywords/>
  <dc:description/>
  <cp:lastModifiedBy>Chandelle Joan Macdonald</cp:lastModifiedBy>
  <cp:revision/>
  <dcterms:created xsi:type="dcterms:W3CDTF">2012-03-27T18:03:20Z</dcterms:created>
  <dcterms:modified xsi:type="dcterms:W3CDTF">2024-11-26T19:12:05Z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bool>true</vt:bool>
  </property>
  <property fmtid="{D5CDD505-2E9C-101B-9397-08002B2CF9AE}" pid="3" name="ContentTypeId">
    <vt:lpwstr>0x0101000F1C89CA6FD94745B5721A025ADC314F</vt:lpwstr>
  </property>
</Properties>
</file>