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uwy-my.sharepoint.com/personal/cmacdon1_uwyo_edu/Documents/UWYOSIFSharedWorkspace/UWYOSIFTeamFolder/SampleSheetTemplates/CurrentPublishedWebsite/"/>
    </mc:Choice>
  </mc:AlternateContent>
  <xr:revisionPtr revIDLastSave="21" documentId="8_{E70DC34E-F2A4-4812-9E38-1E654EDD8CCC}" xr6:coauthVersionLast="47" xr6:coauthVersionMax="47" xr10:uidLastSave="{52147D66-116A-4C2D-8CB9-DF3AE97A96CB}"/>
  <bookViews>
    <workbookView xWindow="21048" yWindow="3540" windowWidth="18876" windowHeight="9948" xr2:uid="{AA9A0F57-5616-410C-A49B-4B86E56C7B9D}"/>
  </bookViews>
  <sheets>
    <sheet name="Info" sheetId="11" r:id="rId1"/>
    <sheet name="Tray 1" sheetId="10" r:id="rId2"/>
    <sheet name="Tray 2" sheetId="2" r:id="rId3"/>
    <sheet name="Tray3" sheetId="3" r:id="rId4"/>
    <sheet name="Tray4" sheetId="4" r:id="rId5"/>
    <sheet name="Tray5" sheetId="5" r:id="rId6"/>
    <sheet name="Tray6" sheetId="6" r:id="rId7"/>
    <sheet name="Tray7" sheetId="7" r:id="rId8"/>
    <sheet name="Tray8" sheetId="8" r:id="rId9"/>
    <sheet name="Tray9" sheetId="9"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4" l="1"/>
  <c r="J2" i="4"/>
  <c r="K2" i="5"/>
  <c r="J2" i="5"/>
  <c r="K2" i="6"/>
  <c r="J2" i="6"/>
  <c r="K2" i="7"/>
  <c r="J2" i="7"/>
  <c r="K2" i="8"/>
  <c r="J2" i="8"/>
  <c r="K2" i="9"/>
  <c r="J2" i="9"/>
  <c r="K2" i="3"/>
  <c r="J2" i="3"/>
  <c r="K2" i="2"/>
  <c r="J2" i="2"/>
  <c r="C16" i="2" l="1"/>
  <c r="C16" i="10"/>
  <c r="C28" i="10" l="1"/>
  <c r="C27" i="10"/>
  <c r="C17" i="9"/>
  <c r="C18" i="9"/>
  <c r="C19" i="9"/>
  <c r="C20" i="9"/>
  <c r="C21" i="9"/>
  <c r="C22" i="9"/>
  <c r="C23" i="9"/>
  <c r="C24" i="9"/>
  <c r="C25" i="9"/>
  <c r="C26" i="9"/>
  <c r="C27" i="9"/>
  <c r="C28" i="9"/>
  <c r="C29" i="9"/>
  <c r="C30" i="9"/>
  <c r="C31" i="9"/>
  <c r="C32" i="9"/>
  <c r="C33" i="9"/>
  <c r="C34" i="9"/>
  <c r="C35" i="9"/>
  <c r="C36" i="9"/>
  <c r="C37" i="9"/>
  <c r="C38" i="9"/>
  <c r="C39" i="9"/>
  <c r="C40" i="9"/>
  <c r="C16" i="9"/>
  <c r="C17" i="8"/>
  <c r="C18" i="8"/>
  <c r="C19" i="8"/>
  <c r="C20" i="8"/>
  <c r="C21" i="8"/>
  <c r="C22" i="8"/>
  <c r="C23" i="8"/>
  <c r="C24" i="8"/>
  <c r="C25" i="8"/>
  <c r="C26" i="8"/>
  <c r="C27" i="8"/>
  <c r="C28" i="8"/>
  <c r="C29" i="8"/>
  <c r="C30" i="8"/>
  <c r="C31" i="8"/>
  <c r="C32" i="8"/>
  <c r="C33" i="8"/>
  <c r="C34" i="8"/>
  <c r="C35" i="8"/>
  <c r="C36" i="8"/>
  <c r="C37" i="8"/>
  <c r="C38" i="8"/>
  <c r="C39" i="8"/>
  <c r="C40" i="8"/>
  <c r="C16" i="8"/>
  <c r="C17" i="7"/>
  <c r="C18" i="7"/>
  <c r="C19" i="7"/>
  <c r="C20" i="7"/>
  <c r="C21" i="7"/>
  <c r="C22" i="7"/>
  <c r="C23" i="7"/>
  <c r="C24" i="7"/>
  <c r="C25" i="7"/>
  <c r="C26" i="7"/>
  <c r="C27" i="7"/>
  <c r="C28" i="7"/>
  <c r="C29" i="7"/>
  <c r="C30" i="7"/>
  <c r="C31" i="7"/>
  <c r="C32" i="7"/>
  <c r="C33" i="7"/>
  <c r="C34" i="7"/>
  <c r="C35" i="7"/>
  <c r="C36" i="7"/>
  <c r="C37" i="7"/>
  <c r="C38" i="7"/>
  <c r="C39" i="7"/>
  <c r="C40" i="7"/>
  <c r="C16" i="7"/>
  <c r="C17" i="6"/>
  <c r="C18" i="6"/>
  <c r="C19" i="6"/>
  <c r="C20" i="6"/>
  <c r="C21" i="6"/>
  <c r="C22" i="6"/>
  <c r="C23" i="6"/>
  <c r="C24" i="6"/>
  <c r="C25" i="6"/>
  <c r="C26" i="6"/>
  <c r="C27" i="6"/>
  <c r="C28" i="6"/>
  <c r="C29" i="6"/>
  <c r="C30" i="6"/>
  <c r="C31" i="6"/>
  <c r="C32" i="6"/>
  <c r="C33" i="6"/>
  <c r="C34" i="6"/>
  <c r="C35" i="6"/>
  <c r="C36" i="6"/>
  <c r="C37" i="6"/>
  <c r="C38" i="6"/>
  <c r="C39" i="6"/>
  <c r="C40" i="6"/>
  <c r="C16" i="6"/>
  <c r="C17" i="5"/>
  <c r="C18" i="5"/>
  <c r="C19" i="5"/>
  <c r="C20" i="5"/>
  <c r="C21" i="5"/>
  <c r="C22" i="5"/>
  <c r="C23" i="5"/>
  <c r="C24" i="5"/>
  <c r="C25" i="5"/>
  <c r="C26" i="5"/>
  <c r="C27" i="5"/>
  <c r="C28" i="5"/>
  <c r="C29" i="5"/>
  <c r="C30" i="5"/>
  <c r="C31" i="5"/>
  <c r="C32" i="5"/>
  <c r="C33" i="5"/>
  <c r="C34" i="5"/>
  <c r="C35" i="5"/>
  <c r="C36" i="5"/>
  <c r="C37" i="5"/>
  <c r="C38" i="5"/>
  <c r="C39" i="5"/>
  <c r="C40" i="5"/>
  <c r="C16" i="5"/>
  <c r="C17" i="4"/>
  <c r="C18" i="4"/>
  <c r="C19" i="4"/>
  <c r="C20" i="4"/>
  <c r="C21" i="4"/>
  <c r="C22" i="4"/>
  <c r="C23" i="4"/>
  <c r="C24" i="4"/>
  <c r="C25" i="4"/>
  <c r="C26" i="4"/>
  <c r="C27" i="4"/>
  <c r="C28" i="4"/>
  <c r="C29" i="4"/>
  <c r="C30" i="4"/>
  <c r="C31" i="4"/>
  <c r="C32" i="4"/>
  <c r="C33" i="4"/>
  <c r="C34" i="4"/>
  <c r="C35" i="4"/>
  <c r="C36" i="4"/>
  <c r="C37" i="4"/>
  <c r="C38" i="4"/>
  <c r="C39" i="4"/>
  <c r="C40" i="4"/>
  <c r="C16" i="4"/>
  <c r="C17" i="3"/>
  <c r="C18" i="3"/>
  <c r="C19" i="3"/>
  <c r="C20" i="3"/>
  <c r="C21" i="3"/>
  <c r="C22" i="3"/>
  <c r="C23" i="3"/>
  <c r="C24" i="3"/>
  <c r="C25" i="3"/>
  <c r="C26" i="3"/>
  <c r="C27" i="3"/>
  <c r="C28" i="3"/>
  <c r="C29" i="3"/>
  <c r="C30" i="3"/>
  <c r="C31" i="3"/>
  <c r="C32" i="3"/>
  <c r="C33" i="3"/>
  <c r="C34" i="3"/>
  <c r="C35" i="3"/>
  <c r="C36" i="3"/>
  <c r="C37" i="3"/>
  <c r="C38" i="3"/>
  <c r="C39" i="3"/>
  <c r="C40" i="3"/>
  <c r="C16" i="3"/>
  <c r="C27" i="2"/>
  <c r="C28" i="2"/>
  <c r="C29" i="2"/>
  <c r="C30" i="2"/>
  <c r="C31" i="2"/>
  <c r="C32" i="2"/>
  <c r="C33" i="2"/>
  <c r="C34" i="2"/>
  <c r="C35" i="2"/>
  <c r="C36" i="2"/>
  <c r="C37" i="2"/>
  <c r="C38" i="2"/>
  <c r="C39" i="2"/>
  <c r="C40" i="2"/>
  <c r="C17" i="2"/>
  <c r="C18" i="2"/>
  <c r="C19" i="2"/>
  <c r="C20" i="2"/>
  <c r="C21" i="2"/>
  <c r="C22" i="2"/>
  <c r="C23" i="2"/>
  <c r="C24" i="2"/>
  <c r="C25" i="2"/>
  <c r="C26" i="2"/>
  <c r="C50" i="9" l="1"/>
  <c r="C49" i="9"/>
  <c r="C48" i="9"/>
  <c r="C47" i="9"/>
  <c r="C46" i="9"/>
  <c r="C45" i="9"/>
  <c r="C44" i="9"/>
  <c r="C43" i="9"/>
  <c r="C42" i="9"/>
  <c r="C41" i="9"/>
  <c r="C15" i="9"/>
  <c r="C14" i="9"/>
  <c r="C13" i="9"/>
  <c r="C12" i="9"/>
  <c r="C11" i="9"/>
  <c r="C10" i="9"/>
  <c r="C9" i="9"/>
  <c r="C8" i="9"/>
  <c r="C7" i="9"/>
  <c r="C6" i="9"/>
  <c r="C5" i="9"/>
  <c r="C4" i="9"/>
  <c r="C3" i="9"/>
  <c r="C2" i="9"/>
  <c r="C50" i="8"/>
  <c r="C49" i="8"/>
  <c r="C48" i="8"/>
  <c r="C47" i="8"/>
  <c r="C46" i="8"/>
  <c r="C45" i="8"/>
  <c r="C44" i="8"/>
  <c r="C43" i="8"/>
  <c r="C42" i="8"/>
  <c r="C41" i="8"/>
  <c r="C15" i="8"/>
  <c r="C14" i="8"/>
  <c r="C13" i="8"/>
  <c r="C12" i="8"/>
  <c r="C11" i="8"/>
  <c r="C10" i="8"/>
  <c r="C9" i="8"/>
  <c r="C8" i="8"/>
  <c r="C7" i="8"/>
  <c r="C6" i="8"/>
  <c r="C5" i="8"/>
  <c r="C4" i="8"/>
  <c r="C3" i="8"/>
  <c r="C2" i="8"/>
  <c r="C50" i="7"/>
  <c r="C49" i="7"/>
  <c r="C48" i="7"/>
  <c r="C47" i="7"/>
  <c r="C46" i="7"/>
  <c r="C45" i="7"/>
  <c r="C44" i="7"/>
  <c r="C43" i="7"/>
  <c r="C42" i="7"/>
  <c r="C41" i="7"/>
  <c r="C15" i="7"/>
  <c r="C14" i="7"/>
  <c r="C13" i="7"/>
  <c r="C12" i="7"/>
  <c r="C11" i="7"/>
  <c r="C10" i="7"/>
  <c r="C9" i="7"/>
  <c r="C8" i="7"/>
  <c r="C7" i="7"/>
  <c r="C6" i="7"/>
  <c r="C5" i="7"/>
  <c r="C4" i="7"/>
  <c r="C3" i="7"/>
  <c r="C2" i="7"/>
  <c r="C50" i="6"/>
  <c r="C49" i="6"/>
  <c r="C48" i="6"/>
  <c r="C47" i="6"/>
  <c r="C46" i="6"/>
  <c r="C45" i="6"/>
  <c r="C44" i="6"/>
  <c r="C43" i="6"/>
  <c r="C42" i="6"/>
  <c r="C41" i="6"/>
  <c r="C15" i="6"/>
  <c r="C14" i="6"/>
  <c r="C13" i="6"/>
  <c r="C12" i="6"/>
  <c r="C11" i="6"/>
  <c r="C10" i="6"/>
  <c r="C9" i="6"/>
  <c r="C8" i="6"/>
  <c r="C7" i="6"/>
  <c r="C6" i="6"/>
  <c r="C5" i="6"/>
  <c r="C4" i="6"/>
  <c r="C3" i="6"/>
  <c r="C2" i="6"/>
  <c r="C50" i="5"/>
  <c r="C49" i="5"/>
  <c r="C48" i="5"/>
  <c r="C47" i="5"/>
  <c r="C46" i="5"/>
  <c r="C45" i="5"/>
  <c r="C44" i="5"/>
  <c r="C43" i="5"/>
  <c r="C42" i="5"/>
  <c r="C41" i="5"/>
  <c r="C15" i="5"/>
  <c r="C14" i="5"/>
  <c r="C13" i="5"/>
  <c r="C12" i="5"/>
  <c r="C11" i="5"/>
  <c r="C10" i="5"/>
  <c r="C9" i="5"/>
  <c r="C8" i="5"/>
  <c r="C7" i="5"/>
  <c r="C6" i="5"/>
  <c r="C5" i="5"/>
  <c r="C4" i="5"/>
  <c r="C3" i="5"/>
  <c r="C2" i="5"/>
  <c r="C50" i="4"/>
  <c r="C49" i="4"/>
  <c r="C48" i="4"/>
  <c r="C47" i="4"/>
  <c r="C46" i="4"/>
  <c r="C45" i="4"/>
  <c r="C44" i="4"/>
  <c r="C43" i="4"/>
  <c r="C42" i="4"/>
  <c r="C41" i="4"/>
  <c r="C15" i="4"/>
  <c r="C14" i="4"/>
  <c r="C13" i="4"/>
  <c r="C12" i="4"/>
  <c r="C11" i="4"/>
  <c r="C10" i="4"/>
  <c r="C9" i="4"/>
  <c r="C8" i="4"/>
  <c r="C7" i="4"/>
  <c r="C6" i="4"/>
  <c r="C5" i="4"/>
  <c r="C4" i="4"/>
  <c r="C3" i="4"/>
  <c r="C2" i="4"/>
  <c r="C50" i="3"/>
  <c r="C49" i="3"/>
  <c r="C48" i="3"/>
  <c r="C47" i="3"/>
  <c r="C46" i="3"/>
  <c r="C45" i="3"/>
  <c r="C44" i="3"/>
  <c r="C43" i="3"/>
  <c r="C42" i="3"/>
  <c r="C41" i="3"/>
  <c r="C15" i="3"/>
  <c r="C14" i="3"/>
  <c r="C13" i="3"/>
  <c r="C12" i="3"/>
  <c r="C11" i="3"/>
  <c r="C10" i="3"/>
  <c r="C9" i="3"/>
  <c r="C8" i="3"/>
  <c r="C7" i="3"/>
  <c r="C6" i="3"/>
  <c r="C5" i="3"/>
  <c r="C4" i="3"/>
  <c r="C3" i="3"/>
  <c r="C2" i="3"/>
  <c r="C50" i="2"/>
  <c r="C49" i="2"/>
  <c r="C48" i="2"/>
  <c r="C47" i="2"/>
  <c r="C46" i="2"/>
  <c r="C45" i="2"/>
  <c r="C44" i="2"/>
  <c r="C43" i="2"/>
  <c r="C42" i="2"/>
  <c r="C41" i="2"/>
  <c r="C15" i="2"/>
  <c r="C14" i="2"/>
  <c r="C13" i="2"/>
  <c r="C12" i="2"/>
  <c r="C11" i="2"/>
  <c r="C10" i="2"/>
  <c r="C9" i="2"/>
  <c r="C8" i="2"/>
  <c r="C7" i="2"/>
  <c r="C6" i="2"/>
  <c r="C5" i="2"/>
  <c r="C4" i="2"/>
  <c r="C3" i="2"/>
  <c r="C2" i="2"/>
  <c r="C40" i="10" l="1"/>
  <c r="C39" i="10"/>
  <c r="C38" i="10"/>
  <c r="C37" i="10"/>
  <c r="C36" i="10"/>
  <c r="C35" i="10"/>
  <c r="C34" i="10"/>
  <c r="C33" i="10"/>
  <c r="C32" i="10"/>
  <c r="C31" i="10"/>
  <c r="C30" i="10"/>
  <c r="C29" i="10"/>
  <c r="C26" i="10"/>
  <c r="C25" i="10"/>
  <c r="C24" i="10"/>
  <c r="C23" i="10"/>
  <c r="C22" i="10"/>
  <c r="C21" i="10"/>
  <c r="C20" i="10"/>
  <c r="C19" i="10"/>
  <c r="C18" i="10"/>
  <c r="C17" i="10"/>
  <c r="C50" i="10"/>
  <c r="C49" i="10"/>
  <c r="C48" i="10"/>
  <c r="C47" i="10"/>
  <c r="C46" i="10"/>
  <c r="C45" i="10"/>
  <c r="C44" i="10"/>
  <c r="C43" i="10"/>
  <c r="C42" i="10"/>
  <c r="C41" i="10"/>
  <c r="C15" i="10"/>
  <c r="C14" i="10"/>
  <c r="C13" i="10"/>
  <c r="C12" i="10"/>
  <c r="C11" i="10"/>
  <c r="C10" i="10"/>
  <c r="C9" i="10"/>
  <c r="C8" i="10"/>
  <c r="C7" i="10"/>
  <c r="C6" i="10"/>
  <c r="C5" i="10"/>
  <c r="C4" i="10"/>
  <c r="C3" i="10"/>
  <c r="C2" i="10"/>
</calcChain>
</file>

<file path=xl/sharedStrings.xml><?xml version="1.0" encoding="utf-8"?>
<sst xmlns="http://schemas.openxmlformats.org/spreadsheetml/2006/main" count="1890" uniqueCount="87">
  <si>
    <t>AS#</t>
  </si>
  <si>
    <t>WELL</t>
  </si>
  <si>
    <t>UWSIF ID</t>
  </si>
  <si>
    <t>SAMPLE ID</t>
  </si>
  <si>
    <t>WEIGHT</t>
  </si>
  <si>
    <t>Identifier_3</t>
  </si>
  <si>
    <t>Identifier_4</t>
  </si>
  <si>
    <t>Preparation_notes</t>
  </si>
  <si>
    <t>TRAY #</t>
  </si>
  <si>
    <t>ROUTING SHEET #</t>
  </si>
  <si>
    <t>PI</t>
  </si>
  <si>
    <t>A1</t>
  </si>
  <si>
    <t>48-UWSIF-Glut-4-</t>
  </si>
  <si>
    <t>conditioning</t>
  </si>
  <si>
    <t>A2</t>
  </si>
  <si>
    <t>linearity+drift+normalization</t>
  </si>
  <si>
    <t>A3</t>
  </si>
  <si>
    <t>A4</t>
  </si>
  <si>
    <t>Blue/green fields are filled out by User.</t>
  </si>
  <si>
    <t>A5</t>
  </si>
  <si>
    <t xml:space="preserve">Grey fields are filled out by SIF Techs Only </t>
  </si>
  <si>
    <t>A6</t>
  </si>
  <si>
    <t>76-UWSIF-PacificHalibut-</t>
  </si>
  <si>
    <t>A7</t>
  </si>
  <si>
    <t>A8</t>
  </si>
  <si>
    <t>drift+normalization</t>
  </si>
  <si>
    <t>User Comments:</t>
  </si>
  <si>
    <t>A9</t>
  </si>
  <si>
    <t>A10</t>
  </si>
  <si>
    <t>75-UWSIF-CohoSalmon-</t>
  </si>
  <si>
    <t>check</t>
  </si>
  <si>
    <t>A11</t>
  </si>
  <si>
    <t>A12</t>
  </si>
  <si>
    <t>77-UWSIF-WestonFish-</t>
  </si>
  <si>
    <t>unknown</t>
  </si>
  <si>
    <t>B1</t>
  </si>
  <si>
    <t>B2</t>
  </si>
  <si>
    <t>B3</t>
  </si>
  <si>
    <t>B4</t>
  </si>
  <si>
    <t>B5</t>
  </si>
  <si>
    <t>B6</t>
  </si>
  <si>
    <t>B7</t>
  </si>
  <si>
    <t>STDS</t>
  </si>
  <si>
    <t>B8</t>
  </si>
  <si>
    <t>01-UWSIF-Liver-</t>
  </si>
  <si>
    <t>B9</t>
  </si>
  <si>
    <t>02-UWSIF-Whole Blood-</t>
  </si>
  <si>
    <t>B10</t>
  </si>
  <si>
    <t>47-UWSIF-Alfalfa2-</t>
  </si>
  <si>
    <t>linearity</t>
  </si>
  <si>
    <t>B11</t>
  </si>
  <si>
    <t xml:space="preserve">15-UWISF-Collagen- </t>
  </si>
  <si>
    <t>B12</t>
  </si>
  <si>
    <t>32-UWSIF-Keratin-</t>
  </si>
  <si>
    <t>C1</t>
  </si>
  <si>
    <t>46-UWSIF-Soil3-</t>
  </si>
  <si>
    <t>C2</t>
  </si>
  <si>
    <t>312-UWSIF-Cellulose-</t>
  </si>
  <si>
    <t>C3</t>
  </si>
  <si>
    <t>315-UWSIF-Chitin-</t>
  </si>
  <si>
    <t>C4</t>
  </si>
  <si>
    <t>39-UWSIF-Glut-2-</t>
  </si>
  <si>
    <t>C5</t>
  </si>
  <si>
    <t>C6</t>
  </si>
  <si>
    <t>C7</t>
  </si>
  <si>
    <t>C8</t>
  </si>
  <si>
    <t>C9</t>
  </si>
  <si>
    <t>C10</t>
  </si>
  <si>
    <t>C11</t>
  </si>
  <si>
    <t>C12</t>
  </si>
  <si>
    <t>D1</t>
  </si>
  <si>
    <t>D2</t>
  </si>
  <si>
    <t>D3</t>
  </si>
  <si>
    <t>D4</t>
  </si>
  <si>
    <t>D5</t>
  </si>
  <si>
    <t>D6</t>
  </si>
  <si>
    <t>D7</t>
  </si>
  <si>
    <t>D8</t>
  </si>
  <si>
    <t>D9</t>
  </si>
  <si>
    <t>D10</t>
  </si>
  <si>
    <t>D11</t>
  </si>
  <si>
    <t>D12</t>
  </si>
  <si>
    <t>E1</t>
  </si>
  <si>
    <t>50-CAROUSEL TEMPLATE*</t>
  </si>
  <si>
    <r>
      <t xml:space="preserve">Including replicates throughout the run is recommended to assess sample homogeneity. Users may decide how to use replicates. It is best to give the replicates the same Sample ID.  The suggested places for the replicates in the tray are indicated by the cells in a different shade labeled "optional replicate".  We do not charge for these replicates and they are not required.  </t>
    </r>
    <r>
      <rPr>
        <b/>
        <sz val="10"/>
        <rFont val="Arial"/>
        <family val="2"/>
      </rPr>
      <t>Please do not update any field in gray.</t>
    </r>
  </si>
  <si>
    <t>optional replicate</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</si>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</sst>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2" x14ac:knownFonts="1">
    <font>
      <sz val="11"/>
      <color theme="1"/>
      <name val="Aptos Narrow"/>
      <family val="2"/>
      <scheme val="minor"/>
    </font>
    <font>
      <sz val="10"/>
      <name val="Arial"/>
      <family val="2"/>
      <charset val="1"/>
    </font>
    <font>
      <b/>
      <sz val="10"/>
      <name val="Arial"/>
      <family val="2"/>
      <charset val="1"/>
    </font>
    <font>
      <sz val="10"/>
      <color rgb="FFC00000"/>
      <name val="Arial"/>
      <family val="2"/>
      <charset val="1"/>
    </font>
    <font>
      <b/>
      <sz val="11"/>
      <name val="Arial"/>
      <family val="2"/>
    </font>
    <font>
      <b/>
      <sz val="10"/>
      <color rgb="FFC00000"/>
      <name val="Arial"/>
      <family val="2"/>
    </font>
    <font>
      <b/>
      <sz val="10"/>
      <color rgb="FFFF0000"/>
      <name val="Arial"/>
      <family val="2"/>
    </font>
    <font>
      <b/>
      <sz val="10"/>
      <name val="Arial"/>
      <family val="2"/>
    </font>
    <font>
      <b/>
      <sz val="11"/>
      <color rgb="FFFF0000"/>
      <name val="Arial"/>
      <family val="2"/>
    </font>
    <font>
      <sz val="9"/>
      <name val="Arial"/>
      <family val="2"/>
      <charset val="1"/>
    </font>
    <font>
      <sz val="10"/>
      <name val="Arial"/>
      <family val="2"/>
    </font>
    <font>
      <sz val="10"/>
      <color theme="1"/>
      <name val="Arial"/>
      <family val="2"/>
      <charset val="1"/>
    </font>
  </fonts>
  <fills count="9">
    <fill>
      <patternFill patternType="none"/>
    </fill>
    <fill>
      <patternFill patternType="gray125"/>
    </fill>
    <fill>
      <patternFill patternType="solid">
        <fgColor rgb="FFD9D9D9"/>
        <bgColor rgb="FFCCFFCC"/>
      </patternFill>
    </fill>
    <fill>
      <patternFill patternType="solid">
        <fgColor rgb="FFAFABAB"/>
        <bgColor rgb="FF969696"/>
      </patternFill>
    </fill>
    <fill>
      <patternFill patternType="solid">
        <fgColor theme="0" tint="-0.34998626667073579"/>
        <bgColor indexed="64"/>
      </patternFill>
    </fill>
    <fill>
      <patternFill patternType="solid">
        <fgColor rgb="FFCCDED8"/>
        <bgColor indexed="64"/>
      </patternFill>
    </fill>
    <fill>
      <patternFill patternType="solid">
        <fgColor rgb="FFABC8BE"/>
        <bgColor indexed="64"/>
      </patternFill>
    </fill>
    <fill>
      <patternFill patternType="solid">
        <fgColor rgb="FFCCDED8"/>
        <bgColor rgb="FFFFFFCC"/>
      </patternFill>
    </fill>
    <fill>
      <patternFill patternType="solid">
        <fgColor rgb="FFABC8BE"/>
        <bgColor rgb="FFFFFFCC"/>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style="thin">
        <color auto="1"/>
      </bottom>
      <diagonal/>
    </border>
    <border>
      <left/>
      <right style="thin">
        <color auto="1"/>
      </right>
      <top/>
      <bottom/>
      <diagonal/>
    </border>
    <border>
      <left style="thin">
        <color auto="1"/>
      </left>
      <right/>
      <top/>
      <bottom style="thin">
        <color auto="1"/>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s>
  <cellStyleXfs count="3">
    <xf numFmtId="0" fontId="0" fillId="0" borderId="0"/>
    <xf numFmtId="0" fontId="1" fillId="0" borderId="0"/>
    <xf numFmtId="0" fontId="10" fillId="0" borderId="0"/>
  </cellStyleXfs>
  <cellXfs count="52">
    <xf numFmtId="0" fontId="0" fillId="0" borderId="0" xfId="0"/>
    <xf numFmtId="0" fontId="2" fillId="2" borderId="0" xfId="1" applyFont="1" applyFill="1"/>
    <xf numFmtId="0" fontId="2" fillId="2" borderId="1" xfId="1" applyFont="1" applyFill="1" applyBorder="1" applyAlignment="1">
      <alignment horizontal="center"/>
    </xf>
    <xf numFmtId="164" fontId="2" fillId="2" borderId="1" xfId="1" applyNumberFormat="1" applyFont="1" applyFill="1" applyBorder="1" applyAlignment="1">
      <alignment horizontal="center"/>
    </xf>
    <xf numFmtId="0" fontId="2" fillId="2" borderId="2" xfId="1" applyFont="1" applyFill="1" applyBorder="1" applyAlignment="1">
      <alignment horizontal="center"/>
    </xf>
    <xf numFmtId="0" fontId="1" fillId="2" borderId="1" xfId="1" applyFill="1" applyBorder="1"/>
    <xf numFmtId="0" fontId="1" fillId="3" borderId="3" xfId="1" applyFill="1" applyBorder="1"/>
    <xf numFmtId="0" fontId="3" fillId="3" borderId="1" xfId="1" applyFont="1" applyFill="1" applyBorder="1"/>
    <xf numFmtId="0" fontId="1" fillId="4" borderId="3" xfId="1" applyFill="1" applyBorder="1" applyAlignment="1">
      <alignment vertical="center"/>
    </xf>
    <xf numFmtId="0" fontId="1" fillId="3" borderId="1" xfId="1" applyFill="1" applyBorder="1"/>
    <xf numFmtId="0" fontId="1" fillId="0" borderId="0" xfId="1"/>
    <xf numFmtId="0" fontId="1" fillId="4" borderId="4" xfId="1" applyFill="1" applyBorder="1" applyAlignment="1">
      <alignment vertical="center"/>
    </xf>
    <xf numFmtId="0" fontId="3" fillId="3" borderId="0" xfId="1" applyFont="1" applyFill="1"/>
    <xf numFmtId="164" fontId="4" fillId="4" borderId="5" xfId="1" applyNumberFormat="1" applyFont="1" applyFill="1" applyBorder="1" applyAlignment="1">
      <alignment vertical="center"/>
    </xf>
    <xf numFmtId="164" fontId="4" fillId="4" borderId="6" xfId="1" applyNumberFormat="1" applyFont="1" applyFill="1" applyBorder="1" applyAlignment="1">
      <alignment vertical="center"/>
    </xf>
    <xf numFmtId="0" fontId="5" fillId="5" borderId="5" xfId="1" applyFont="1" applyFill="1" applyBorder="1" applyAlignment="1">
      <alignment vertical="center"/>
    </xf>
    <xf numFmtId="0" fontId="6" fillId="5" borderId="6" xfId="1" applyFont="1" applyFill="1" applyBorder="1" applyAlignment="1">
      <alignment vertical="center"/>
    </xf>
    <xf numFmtId="0" fontId="7" fillId="0" borderId="0" xfId="1" applyFont="1"/>
    <xf numFmtId="164" fontId="5" fillId="4" borderId="5" xfId="1" applyNumberFormat="1" applyFont="1" applyFill="1" applyBorder="1" applyAlignment="1">
      <alignment vertical="center"/>
    </xf>
    <xf numFmtId="164" fontId="8" fillId="4" borderId="6" xfId="1" applyNumberFormat="1" applyFont="1" applyFill="1" applyBorder="1" applyAlignment="1">
      <alignment vertical="center"/>
    </xf>
    <xf numFmtId="0" fontId="7" fillId="5" borderId="5" xfId="1" applyFont="1" applyFill="1" applyBorder="1" applyAlignment="1">
      <alignment vertical="center"/>
    </xf>
    <xf numFmtId="0" fontId="7" fillId="5" borderId="6" xfId="1" applyFont="1" applyFill="1" applyBorder="1" applyAlignment="1">
      <alignment vertical="center"/>
    </xf>
    <xf numFmtId="0" fontId="7" fillId="5" borderId="7" xfId="1" applyFont="1" applyFill="1" applyBorder="1" applyAlignment="1">
      <alignment vertical="center"/>
    </xf>
    <xf numFmtId="0" fontId="7" fillId="5" borderId="8" xfId="1" applyFont="1" applyFill="1" applyBorder="1" applyAlignment="1">
      <alignment vertical="center"/>
    </xf>
    <xf numFmtId="0" fontId="7" fillId="5" borderId="5" xfId="1" applyFont="1" applyFill="1" applyBorder="1" applyAlignment="1" applyProtection="1">
      <alignment vertical="center"/>
      <protection locked="0"/>
    </xf>
    <xf numFmtId="0" fontId="1" fillId="5" borderId="6" xfId="1" applyFill="1" applyBorder="1" applyAlignment="1" applyProtection="1">
      <alignment vertical="center"/>
      <protection locked="0"/>
    </xf>
    <xf numFmtId="0" fontId="1" fillId="5" borderId="7" xfId="1" applyFill="1" applyBorder="1" applyAlignment="1" applyProtection="1">
      <alignment vertical="center"/>
      <protection locked="0"/>
    </xf>
    <xf numFmtId="0" fontId="1" fillId="5" borderId="9" xfId="1" applyFill="1" applyBorder="1" applyAlignment="1" applyProtection="1">
      <alignment vertical="center"/>
      <protection locked="0"/>
    </xf>
    <xf numFmtId="0" fontId="3" fillId="3" borderId="3" xfId="1" applyFont="1" applyFill="1" applyBorder="1"/>
    <xf numFmtId="0" fontId="1" fillId="5" borderId="10" xfId="1" applyFill="1" applyBorder="1" applyAlignment="1" applyProtection="1">
      <alignment vertical="center"/>
      <protection locked="0"/>
    </xf>
    <xf numFmtId="0" fontId="1" fillId="5" borderId="8" xfId="1" applyFill="1" applyBorder="1" applyAlignment="1" applyProtection="1">
      <alignment vertical="center"/>
      <protection locked="0"/>
    </xf>
    <xf numFmtId="0" fontId="1" fillId="0" borderId="0" xfId="1" applyAlignment="1">
      <alignment vertical="center"/>
    </xf>
    <xf numFmtId="0" fontId="1" fillId="0" borderId="11" xfId="1" applyBorder="1" applyAlignment="1">
      <alignment vertical="center"/>
    </xf>
    <xf numFmtId="0" fontId="1" fillId="6" borderId="17" xfId="1" applyFill="1" applyBorder="1" applyAlignment="1" applyProtection="1">
      <alignment vertical="center" wrapText="1"/>
      <protection locked="0"/>
    </xf>
    <xf numFmtId="0" fontId="1" fillId="6" borderId="18" xfId="1" applyFill="1" applyBorder="1" applyAlignment="1" applyProtection="1">
      <alignment vertical="center" wrapText="1"/>
      <protection locked="0"/>
    </xf>
    <xf numFmtId="49" fontId="9" fillId="7" borderId="1" xfId="1" applyNumberFormat="1" applyFont="1" applyFill="1" applyBorder="1" applyAlignment="1" applyProtection="1">
      <alignment horizontal="center"/>
      <protection locked="0"/>
    </xf>
    <xf numFmtId="164" fontId="9" fillId="7" borderId="1" xfId="1" applyNumberFormat="1" applyFont="1" applyFill="1" applyBorder="1" applyAlignment="1" applyProtection="1">
      <alignment horizontal="center"/>
      <protection locked="0"/>
    </xf>
    <xf numFmtId="164" fontId="9" fillId="7" borderId="0" xfId="1" applyNumberFormat="1" applyFont="1" applyFill="1" applyAlignment="1" applyProtection="1">
      <alignment horizontal="center"/>
      <protection locked="0"/>
    </xf>
    <xf numFmtId="0" fontId="1" fillId="5" borderId="1" xfId="1" applyFill="1" applyBorder="1" applyAlignment="1" applyProtection="1">
      <alignment vertical="center"/>
      <protection locked="0"/>
    </xf>
    <xf numFmtId="164" fontId="1" fillId="3" borderId="3" xfId="1" quotePrefix="1" applyNumberFormat="1" applyFill="1" applyBorder="1" applyAlignment="1">
      <alignment horizontal="right" vertical="center"/>
    </xf>
    <xf numFmtId="164" fontId="1" fillId="3" borderId="3" xfId="1" applyNumberFormat="1" applyFill="1" applyBorder="1" applyAlignment="1">
      <alignment horizontal="right" vertical="center"/>
    </xf>
    <xf numFmtId="49" fontId="9" fillId="8" borderId="1" xfId="1" applyNumberFormat="1" applyFont="1" applyFill="1" applyBorder="1" applyAlignment="1" applyProtection="1">
      <alignment horizontal="center"/>
      <protection locked="0"/>
    </xf>
    <xf numFmtId="0" fontId="1" fillId="3" borderId="1" xfId="1" applyFill="1" applyBorder="1" applyAlignment="1">
      <alignment horizontal="center"/>
    </xf>
    <xf numFmtId="0" fontId="1" fillId="0" borderId="12" xfId="1" applyBorder="1" applyAlignment="1">
      <alignment vertical="center"/>
    </xf>
    <xf numFmtId="0" fontId="1" fillId="0" borderId="19" xfId="1" applyBorder="1" applyAlignment="1">
      <alignment vertical="center"/>
    </xf>
    <xf numFmtId="0" fontId="1" fillId="0" borderId="20" xfId="1" applyBorder="1" applyAlignment="1">
      <alignment vertical="center"/>
    </xf>
    <xf numFmtId="0" fontId="10" fillId="0" borderId="0" xfId="2"/>
    <xf numFmtId="0" fontId="11" fillId="3" borderId="0" xfId="1" applyFont="1" applyFill="1"/>
    <xf numFmtId="0" fontId="1" fillId="6" borderId="13" xfId="1" applyFill="1" applyBorder="1" applyAlignment="1" applyProtection="1">
      <alignment horizontal="center" vertical="center" wrapText="1"/>
      <protection locked="0"/>
    </xf>
    <xf numFmtId="0" fontId="1" fillId="6" borderId="14" xfId="1" applyFill="1" applyBorder="1" applyAlignment="1" applyProtection="1">
      <alignment horizontal="center" vertical="center" wrapText="1"/>
      <protection locked="0"/>
    </xf>
    <xf numFmtId="0" fontId="1" fillId="6" borderId="15" xfId="1" applyFill="1" applyBorder="1" applyAlignment="1" applyProtection="1">
      <alignment horizontal="center" vertical="center" wrapText="1"/>
      <protection locked="0"/>
    </xf>
    <xf numFmtId="0" fontId="1" fillId="6" borderId="16" xfId="1" applyFill="1" applyBorder="1" applyAlignment="1" applyProtection="1">
      <alignment horizontal="center" vertical="center" wrapText="1"/>
      <protection locked="0"/>
    </xf>
  </cellXfs>
  <cellStyles count="3">
    <cellStyle name="Normal" xfId="0" builtinId="0"/>
    <cellStyle name="Normal 2" xfId="1" xr:uid="{52294310-9082-4D83-B979-AAA454584D1B}"/>
    <cellStyle name="Normal 2 2" xfId="2" xr:uid="{D4C6AF3F-E6BA-411A-8059-5E7D3C711BC2}"/>
  </cellStyles>
  <dxfs count="0"/>
  <tableStyles count="0" defaultTableStyle="TableStyleMedium2" defaultPivotStyle="PivotStyleLight16"/>
  <colors>
    <mruColors>
      <color rgb="FFABC8BE"/>
      <color rgb="FF85B1A2"/>
      <color rgb="FFCCDE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0</xdr:col>
      <xdr:colOff>1</xdr:colOff>
      <xdr:row>13</xdr:row>
      <xdr:rowOff>9524</xdr:rowOff>
    </xdr:from>
    <xdr:to>
      <xdr:col>14</xdr:col>
      <xdr:colOff>95251</xdr:colOff>
      <xdr:row>46</xdr:row>
      <xdr:rowOff>104774</xdr:rowOff>
    </xdr:to>
    <xdr:sp macro="" textlink="">
      <xdr:nvSpPr>
        <xdr:cNvPr id="2" name="TextBox 1">
          <a:extLst>
            <a:ext uri="{FF2B5EF4-FFF2-40B4-BE49-F238E27FC236}">
              <a16:creationId xmlns:a16="http://schemas.microsoft.com/office/drawing/2014/main" id="{CB4073A3-7AB3-4E70-A5E3-F3443BFCE9C7}"/>
            </a:ext>
          </a:extLst>
        </xdr:cNvPr>
        <xdr:cNvSpPr txBox="1"/>
      </xdr:nvSpPr>
      <xdr:spPr>
        <a:xfrm>
          <a:off x="1" y="2112644"/>
          <a:ext cx="9056370" cy="5433939"/>
        </a:xfrm>
        <a:prstGeom prst="rect">
          <a:avLst/>
        </a:prstGeom>
        <a:solidFill>
          <a:srgbClr val="CCDED8"/>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Please use the following  information when</a:t>
          </a:r>
          <a:r>
            <a:rPr lang="en-US" sz="1400" b="1" baseline="0"/>
            <a:t> loading trays and submitting samples for </a:t>
          </a:r>
          <a:r>
            <a:rPr lang="el-GR" sz="1400" b="1" baseline="0"/>
            <a:t>δ</a:t>
          </a:r>
          <a:r>
            <a:rPr lang="en-US" sz="1400" b="1" baseline="30000"/>
            <a:t>13</a:t>
          </a:r>
          <a:r>
            <a:rPr lang="en-US" sz="1400" b="1" baseline="0"/>
            <a:t>C &amp; </a:t>
          </a:r>
          <a:r>
            <a:rPr lang="el-GR" sz="1400" b="1" baseline="0"/>
            <a:t>δ</a:t>
          </a:r>
          <a:r>
            <a:rPr lang="en-US" sz="1400" b="1" baseline="30000"/>
            <a:t>15</a:t>
          </a:r>
          <a:r>
            <a:rPr lang="en-US" sz="1400" b="1" baseline="0"/>
            <a:t>N analysis.</a:t>
          </a:r>
        </a:p>
        <a:p>
          <a:r>
            <a:rPr lang="en-US" sz="1400" b="0"/>
            <a:t>-Samples should be thoroughly dried, ground and well mixed.  </a:t>
          </a:r>
        </a:p>
        <a:p>
          <a:r>
            <a:rPr lang="en-US" sz="1400" b="0"/>
            <a:t>-Samples pretreated with acids need to be given at least 5-8 rinses with distilled water to get rid of all the acid in the sample.  </a:t>
          </a:r>
        </a:p>
        <a:p>
          <a:r>
            <a:rPr lang="en-US" sz="1400" b="0"/>
            <a:t>-If you decide to load your own samples please use 96 well plastic trays and make sure that none of the capsules are leaking.</a:t>
          </a:r>
          <a:r>
            <a:rPr lang="en-US" sz="1400" b="0" baseline="0"/>
            <a:t> (see picture below)</a:t>
          </a:r>
          <a:r>
            <a:rPr lang="en-US" sz="1400" b="0"/>
            <a:t> </a:t>
          </a:r>
        </a:p>
        <a:p>
          <a:r>
            <a:rPr lang="en-US" sz="1400" b="0"/>
            <a:t>-Samples must be loaded according to the tray loading template.   Fill</a:t>
          </a:r>
          <a:r>
            <a:rPr lang="en-US" sz="1400" b="0" baseline="0"/>
            <a:t> in the blue/green cells only and load the samples into the tray exactly how they are on the template. </a:t>
          </a:r>
        </a:p>
        <a:p>
          <a:r>
            <a:rPr lang="en-US" sz="1400" b="0" baseline="0"/>
            <a:t>-If there are any modifications to the template or the template is not used, the samples will be returned to you and will not be placed in the queue.</a:t>
          </a:r>
        </a:p>
        <a:p>
          <a:r>
            <a:rPr lang="en-US" sz="1400" b="0" baseline="0"/>
            <a:t>-Sample names should not include commas, apostrophes, quotation marks, back slash, or forward slash.</a:t>
          </a:r>
          <a:endParaRPr lang="en-US" sz="1400" b="0"/>
        </a:p>
        <a:p>
          <a:r>
            <a:rPr lang="en-US" sz="1400" b="0"/>
            <a:t>-Include</a:t>
          </a:r>
          <a:r>
            <a:rPr lang="en-US" sz="1400" b="0" baseline="0"/>
            <a:t> weights for solid samples.  If SIF is weighing the samples enter sample IDs and leave weight column blank.</a:t>
          </a:r>
        </a:p>
        <a:p>
          <a:r>
            <a:rPr lang="en-US" sz="1400" b="0"/>
            <a:t>-If</a:t>
          </a:r>
          <a:r>
            <a:rPr lang="en-US" sz="1400" b="0" baseline="0"/>
            <a:t> a job has multiple types of material, group samples of similar material together.</a:t>
          </a:r>
        </a:p>
        <a:p>
          <a:r>
            <a:rPr lang="en-US" sz="1400" b="0" baseline="0"/>
            <a:t>-Load the trays/template in the order you want your samples to be run.</a:t>
          </a:r>
        </a:p>
        <a:p>
          <a:r>
            <a:rPr lang="en-US" sz="1400" b="0" baseline="0"/>
            <a:t>-If your samples are enriched, load them from low to high enrichment to reduce the memory effect.</a:t>
          </a:r>
          <a:r>
            <a:rPr lang="en-US" sz="1400" b="0"/>
            <a:t>  </a:t>
          </a:r>
        </a:p>
        <a:p>
          <a:r>
            <a:rPr lang="en-US" sz="1400" b="0"/>
            <a:t>-Always use different trays for enriched</a:t>
          </a:r>
          <a:r>
            <a:rPr lang="en-US" sz="1400" b="0" baseline="0"/>
            <a:t> and natural abundance samples.</a:t>
          </a:r>
        </a:p>
        <a:p>
          <a:r>
            <a:rPr lang="en-US" sz="1400" b="0" baseline="0"/>
            <a:t>-If mailing the 96 well plates, ensure that when the tray is turned upsidedown and shaken the samples do not jump to other wells.  You can cut a piece of cardstock, thick paper, or cardboard to fit in the top of the tray.</a:t>
          </a:r>
        </a:p>
        <a:p>
          <a:r>
            <a:rPr lang="en-US" sz="1400" b="0"/>
            <a:t>-If you have more than</a:t>
          </a:r>
          <a:r>
            <a:rPr lang="en-US" sz="1400" b="0" baseline="0"/>
            <a:t> 9 trays, please submit as two jobs.</a:t>
          </a:r>
        </a:p>
        <a:p>
          <a:pPr eaLnBrk="1" fontAlgn="auto" latinLnBrk="0" hangingPunct="1"/>
          <a:r>
            <a:rPr lang="en-US" sz="1400" b="0" baseline="0">
              <a:solidFill>
                <a:schemeClr val="dk1"/>
              </a:solidFill>
              <a:effectLst/>
              <a:latin typeface="+mn-lt"/>
              <a:ea typeface="+mn-ea"/>
              <a:cs typeface="+mn-cs"/>
            </a:rPr>
            <a:t>-Including replicates throughout the run is recommended to assess sample homogeneity. Users may decide how to use replicates. It is best to give the replicates the same Sample ID.  The suggested places for the replicates in the tray are indicated by the cells in a different shade of green and labeled "optional replicate".  We do not charge for these replicates and they are not required.  Please do not update any field in gray.</a:t>
          </a:r>
          <a:endParaRPr lang="en-US" sz="140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US" sz="1400" b="0" baseline="0"/>
        </a:p>
      </xdr:txBody>
    </xdr:sp>
    <xdr:clientData/>
  </xdr:twoCellAnchor>
  <xdr:twoCellAnchor>
    <xdr:from>
      <xdr:col>0</xdr:col>
      <xdr:colOff>0</xdr:colOff>
      <xdr:row>0</xdr:row>
      <xdr:rowOff>0</xdr:rowOff>
    </xdr:from>
    <xdr:to>
      <xdr:col>14</xdr:col>
      <xdr:colOff>104775</xdr:colOff>
      <xdr:row>13</xdr:row>
      <xdr:rowOff>76199</xdr:rowOff>
    </xdr:to>
    <xdr:grpSp>
      <xdr:nvGrpSpPr>
        <xdr:cNvPr id="3" name="Group 2">
          <a:extLst>
            <a:ext uri="{FF2B5EF4-FFF2-40B4-BE49-F238E27FC236}">
              <a16:creationId xmlns:a16="http://schemas.microsoft.com/office/drawing/2014/main" id="{FAED92AE-81D5-4B0A-B73C-13DFDEA44AC2}"/>
            </a:ext>
          </a:extLst>
        </xdr:cNvPr>
        <xdr:cNvGrpSpPr/>
      </xdr:nvGrpSpPr>
      <xdr:grpSpPr>
        <a:xfrm>
          <a:off x="0" y="0"/>
          <a:ext cx="8852535" cy="2255519"/>
          <a:chOff x="9525" y="9525"/>
          <a:chExt cx="10874375" cy="2895600"/>
        </a:xfrm>
      </xdr:grpSpPr>
      <xdr:grpSp>
        <xdr:nvGrpSpPr>
          <xdr:cNvPr id="4" name="Group 3">
            <a:extLst>
              <a:ext uri="{FF2B5EF4-FFF2-40B4-BE49-F238E27FC236}">
                <a16:creationId xmlns:a16="http://schemas.microsoft.com/office/drawing/2014/main" id="{E99DCA71-51F6-864F-16D5-800DDF84CA33}"/>
              </a:ext>
            </a:extLst>
          </xdr:cNvPr>
          <xdr:cNvGrpSpPr/>
        </xdr:nvGrpSpPr>
        <xdr:grpSpPr>
          <a:xfrm>
            <a:off x="9525" y="9525"/>
            <a:ext cx="10874375" cy="2895600"/>
            <a:chOff x="0" y="0"/>
            <a:chExt cx="10874375" cy="2895600"/>
          </a:xfrm>
        </xdr:grpSpPr>
        <xdr:sp macro="" textlink="">
          <xdr:nvSpPr>
            <xdr:cNvPr id="6" name="Rectangle 5">
              <a:extLst>
                <a:ext uri="{FF2B5EF4-FFF2-40B4-BE49-F238E27FC236}">
                  <a16:creationId xmlns:a16="http://schemas.microsoft.com/office/drawing/2014/main" id="{97CBBB51-E621-9300-7A04-FC64F21478BB}"/>
                </a:ext>
              </a:extLst>
            </xdr:cNvPr>
            <xdr:cNvSpPr/>
          </xdr:nvSpPr>
          <xdr:spPr>
            <a:xfrm>
              <a:off x="0" y="1668145"/>
              <a:ext cx="10874375" cy="1170305"/>
            </a:xfrm>
            <a:prstGeom prst="rect">
              <a:avLst/>
            </a:prstGeom>
            <a:solidFill>
              <a:srgbClr val="CBCCCD"/>
            </a:solidFill>
            <a:ln w="19050">
              <a:solidFill>
                <a:schemeClr val="tx1"/>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en-US"/>
            </a:p>
          </xdr:txBody>
        </xdr:sp>
        <xdr:sp macro="" textlink="">
          <xdr:nvSpPr>
            <xdr:cNvPr id="7" name="Rectangle 6">
              <a:extLst>
                <a:ext uri="{FF2B5EF4-FFF2-40B4-BE49-F238E27FC236}">
                  <a16:creationId xmlns:a16="http://schemas.microsoft.com/office/drawing/2014/main" id="{6EF42E5B-3425-739A-F027-20F3D0B681B4}"/>
                </a:ext>
              </a:extLst>
            </xdr:cNvPr>
            <xdr:cNvSpPr/>
          </xdr:nvSpPr>
          <xdr:spPr>
            <a:xfrm>
              <a:off x="0" y="0"/>
              <a:ext cx="10874375" cy="1698625"/>
            </a:xfrm>
            <a:prstGeom prst="rect">
              <a:avLst/>
            </a:prstGeom>
            <a:solidFill>
              <a:srgbClr val="492F24"/>
            </a:solidFill>
            <a:ln w="19050">
              <a:solidFill>
                <a:schemeClr val="tx1"/>
              </a:solid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pic>
          <xdr:nvPicPr>
            <xdr:cNvPr id="8" name="Picture 2">
              <a:extLst>
                <a:ext uri="{FF2B5EF4-FFF2-40B4-BE49-F238E27FC236}">
                  <a16:creationId xmlns:a16="http://schemas.microsoft.com/office/drawing/2014/main" id="{325668FA-34EC-A935-F3B1-8ADB91CD09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1343" t="4256" r="11411" b="34042"/>
            <a:stretch>
              <a:fillRect/>
            </a:stretch>
          </xdr:blipFill>
          <xdr:spPr bwMode="auto">
            <a:xfrm>
              <a:off x="861913" y="1843791"/>
              <a:ext cx="1276256" cy="885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9" name="TextBox 8">
              <a:extLst>
                <a:ext uri="{FF2B5EF4-FFF2-40B4-BE49-F238E27FC236}">
                  <a16:creationId xmlns:a16="http://schemas.microsoft.com/office/drawing/2014/main" id="{B03BBA2A-05F3-0344-27A3-9CA71A2D2D11}"/>
                </a:ext>
              </a:extLst>
            </xdr:cNvPr>
            <xdr:cNvSpPr txBox="1"/>
          </xdr:nvSpPr>
          <xdr:spPr bwMode="auto">
            <a:xfrm>
              <a:off x="2739398" y="1647825"/>
              <a:ext cx="5667375" cy="1247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3200" b="0">
                  <a:solidFill>
                    <a:srgbClr val="79160C"/>
                  </a:solidFill>
                  <a:latin typeface="Century Schoolbook" pitchFamily="18" charset="0"/>
                </a:rPr>
                <a:t>Stable Isotope</a:t>
              </a:r>
              <a:r>
                <a:rPr lang="en-US" sz="3200" b="0" baseline="0">
                  <a:solidFill>
                    <a:srgbClr val="79160C"/>
                  </a:solidFill>
                  <a:latin typeface="Century Schoolbook" pitchFamily="18" charset="0"/>
                </a:rPr>
                <a:t> Facility</a:t>
              </a:r>
            </a:p>
          </xdr:txBody>
        </xdr:sp>
        <xdr:grpSp>
          <xdr:nvGrpSpPr>
            <xdr:cNvPr id="10" name="Group 9">
              <a:extLst>
                <a:ext uri="{FF2B5EF4-FFF2-40B4-BE49-F238E27FC236}">
                  <a16:creationId xmlns:a16="http://schemas.microsoft.com/office/drawing/2014/main" id="{F53DE645-1B63-F952-9A66-82424ADDD597}"/>
                </a:ext>
              </a:extLst>
            </xdr:cNvPr>
            <xdr:cNvGrpSpPr/>
          </xdr:nvGrpSpPr>
          <xdr:grpSpPr>
            <a:xfrm>
              <a:off x="8877301" y="1666874"/>
              <a:ext cx="1238250" cy="1152525"/>
              <a:chOff x="10458450" y="3019425"/>
              <a:chExt cx="2714625" cy="2400300"/>
            </a:xfrm>
          </xdr:grpSpPr>
          <xdr:pic>
            <xdr:nvPicPr>
              <xdr:cNvPr id="11" name="Picture 10">
                <a:extLst>
                  <a:ext uri="{FF2B5EF4-FFF2-40B4-BE49-F238E27FC236}">
                    <a16:creationId xmlns:a16="http://schemas.microsoft.com/office/drawing/2014/main" id="{239B2BA8-44DE-EE66-9D9B-3E1A2E4A2F78}"/>
                  </a:ext>
                </a:extLst>
              </xdr:cNvPr>
              <xdr:cNvPicPr>
                <a:picLocks noChangeAspect="1"/>
              </xdr:cNvPicPr>
            </xdr:nvPicPr>
            <xdr:blipFill rotWithShape="1">
              <a:blip xmlns:r="http://schemas.openxmlformats.org/officeDocument/2006/relationships" r:embed="rId2"/>
              <a:srcRect r="685" b="24767"/>
              <a:stretch/>
            </xdr:blipFill>
            <xdr:spPr>
              <a:xfrm>
                <a:off x="10458450" y="3019425"/>
                <a:ext cx="2714625" cy="2400300"/>
              </a:xfrm>
              <a:prstGeom prst="rect">
                <a:avLst/>
              </a:prstGeom>
            </xdr:spPr>
          </xdr:pic>
          <xdr:sp macro="" textlink="">
            <xdr:nvSpPr>
              <xdr:cNvPr id="12" name="Oval 11">
                <a:extLst>
                  <a:ext uri="{FF2B5EF4-FFF2-40B4-BE49-F238E27FC236}">
                    <a16:creationId xmlns:a16="http://schemas.microsoft.com/office/drawing/2014/main" id="{152AED6F-9ACF-9957-433D-65485F0DD344}"/>
                  </a:ext>
                </a:extLst>
              </xdr:cNvPr>
              <xdr:cNvSpPr/>
            </xdr:nvSpPr>
            <xdr:spPr>
              <a:xfrm>
                <a:off x="11744325" y="4314825"/>
                <a:ext cx="123825" cy="133350"/>
              </a:xfrm>
              <a:prstGeom prst="ellipse">
                <a:avLst/>
              </a:prstGeom>
              <a:solidFill>
                <a:schemeClr val="bg1">
                  <a:lumMod val="75000"/>
                </a:schemeClr>
              </a:solidFill>
              <a:ln w="3175">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sp macro="" textlink="">
            <xdr:nvSpPr>
              <xdr:cNvPr id="13" name="Oval 12">
                <a:extLst>
                  <a:ext uri="{FF2B5EF4-FFF2-40B4-BE49-F238E27FC236}">
                    <a16:creationId xmlns:a16="http://schemas.microsoft.com/office/drawing/2014/main" id="{AF9F20C0-7126-4B03-E400-F4C0258C6C7B}"/>
                  </a:ext>
                </a:extLst>
              </xdr:cNvPr>
              <xdr:cNvSpPr/>
            </xdr:nvSpPr>
            <xdr:spPr>
              <a:xfrm>
                <a:off x="11658600" y="4229100"/>
                <a:ext cx="123825" cy="133350"/>
              </a:xfrm>
              <a:prstGeom prst="ellipse">
                <a:avLst/>
              </a:prstGeom>
              <a:solidFill>
                <a:srgbClr val="FF0000"/>
              </a:solidFill>
              <a:ln w="3175">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sp macro="" textlink="">
            <xdr:nvSpPr>
              <xdr:cNvPr id="14" name="Oval 13">
                <a:extLst>
                  <a:ext uri="{FF2B5EF4-FFF2-40B4-BE49-F238E27FC236}">
                    <a16:creationId xmlns:a16="http://schemas.microsoft.com/office/drawing/2014/main" id="{E42F15DF-34EC-FD1F-90C1-7C0134B2011E}"/>
                  </a:ext>
                </a:extLst>
              </xdr:cNvPr>
              <xdr:cNvSpPr/>
            </xdr:nvSpPr>
            <xdr:spPr>
              <a:xfrm>
                <a:off x="11801475" y="4152900"/>
                <a:ext cx="123825" cy="133350"/>
              </a:xfrm>
              <a:prstGeom prst="ellipse">
                <a:avLst/>
              </a:prstGeom>
              <a:solidFill>
                <a:srgbClr val="FF0000"/>
              </a:solidFill>
              <a:ln w="3175">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sp macro="" textlink="">
            <xdr:nvSpPr>
              <xdr:cNvPr id="15" name="Oval 14">
                <a:extLst>
                  <a:ext uri="{FF2B5EF4-FFF2-40B4-BE49-F238E27FC236}">
                    <a16:creationId xmlns:a16="http://schemas.microsoft.com/office/drawing/2014/main" id="{50648776-77E6-7F82-C7AC-4B4CBAA3DFDF}"/>
                  </a:ext>
                </a:extLst>
              </xdr:cNvPr>
              <xdr:cNvSpPr/>
            </xdr:nvSpPr>
            <xdr:spPr>
              <a:xfrm>
                <a:off x="11820525" y="4248150"/>
                <a:ext cx="123825" cy="133350"/>
              </a:xfrm>
              <a:prstGeom prst="ellipse">
                <a:avLst/>
              </a:prstGeom>
              <a:solidFill>
                <a:schemeClr val="bg1">
                  <a:lumMod val="75000"/>
                </a:schemeClr>
              </a:solidFill>
              <a:ln w="3175">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sp macro="" textlink="">
            <xdr:nvSpPr>
              <xdr:cNvPr id="16" name="Oval 15">
                <a:extLst>
                  <a:ext uri="{FF2B5EF4-FFF2-40B4-BE49-F238E27FC236}">
                    <a16:creationId xmlns:a16="http://schemas.microsoft.com/office/drawing/2014/main" id="{2D01BCD4-2D11-1B59-F7C3-24BD12460A0C}"/>
                  </a:ext>
                </a:extLst>
              </xdr:cNvPr>
              <xdr:cNvSpPr/>
            </xdr:nvSpPr>
            <xdr:spPr>
              <a:xfrm>
                <a:off x="11744325" y="4229100"/>
                <a:ext cx="123825" cy="133350"/>
              </a:xfrm>
              <a:prstGeom prst="ellipse">
                <a:avLst/>
              </a:prstGeom>
              <a:solidFill>
                <a:srgbClr val="FF0000"/>
              </a:solidFill>
              <a:ln w="3175">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sp macro="" textlink="">
            <xdr:nvSpPr>
              <xdr:cNvPr id="17" name="Oval 16">
                <a:extLst>
                  <a:ext uri="{FF2B5EF4-FFF2-40B4-BE49-F238E27FC236}">
                    <a16:creationId xmlns:a16="http://schemas.microsoft.com/office/drawing/2014/main" id="{CB51CA57-DF7E-D698-5B1D-F32DB1BC0643}"/>
                  </a:ext>
                </a:extLst>
              </xdr:cNvPr>
              <xdr:cNvSpPr/>
            </xdr:nvSpPr>
            <xdr:spPr>
              <a:xfrm>
                <a:off x="11715750" y="4133850"/>
                <a:ext cx="123825" cy="133350"/>
              </a:xfrm>
              <a:prstGeom prst="ellipse">
                <a:avLst/>
              </a:prstGeom>
              <a:solidFill>
                <a:schemeClr val="bg1">
                  <a:lumMod val="75000"/>
                </a:schemeClr>
              </a:solidFill>
              <a:ln w="3175">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grpSp>
      </xdr:grpSp>
      <xdr:pic>
        <xdr:nvPicPr>
          <xdr:cNvPr id="5" name="Picture 4">
            <a:extLst>
              <a:ext uri="{FF2B5EF4-FFF2-40B4-BE49-F238E27FC236}">
                <a16:creationId xmlns:a16="http://schemas.microsoft.com/office/drawing/2014/main" id="{C5304E64-A7F6-4D2F-335B-A6BD25ADCC5C}"/>
              </a:ext>
            </a:extLst>
          </xdr:cNvPr>
          <xdr:cNvPicPr>
            <a:picLocks noChangeAspect="1"/>
          </xdr:cNvPicPr>
        </xdr:nvPicPr>
        <xdr:blipFill>
          <a:blip xmlns:r="http://schemas.openxmlformats.org/officeDocument/2006/relationships" r:embed="rId3"/>
          <a:stretch>
            <a:fillRect/>
          </a:stretch>
        </xdr:blipFill>
        <xdr:spPr>
          <a:xfrm>
            <a:off x="2485935" y="9525"/>
            <a:ext cx="6106159" cy="1695450"/>
          </a:xfrm>
          <a:prstGeom prst="rect">
            <a:avLst/>
          </a:prstGeom>
        </xdr:spPr>
      </xdr:pic>
    </xdr:grpSp>
    <xdr:clientData/>
  </xdr:twoCellAnchor>
  <xdr:oneCellAnchor>
    <xdr:from>
      <xdr:col>0</xdr:col>
      <xdr:colOff>0</xdr:colOff>
      <xdr:row>46</xdr:row>
      <xdr:rowOff>129121</xdr:rowOff>
    </xdr:from>
    <xdr:ext cx="8632179" cy="2566454"/>
    <xdr:pic>
      <xdr:nvPicPr>
        <xdr:cNvPr id="18" name="Picture 17" descr="tins properly and improperly packed">
          <a:extLst>
            <a:ext uri="{FF2B5EF4-FFF2-40B4-BE49-F238E27FC236}">
              <a16:creationId xmlns:a16="http://schemas.microsoft.com/office/drawing/2014/main" id="{CB7C2A7F-4DFB-4F94-AD0E-D756C2D1B558}"/>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7570930"/>
          <a:ext cx="8632179" cy="256645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79D2A-9020-4F0C-8E95-87EA7D246B7B}">
  <dimension ref="A1"/>
  <sheetViews>
    <sheetView tabSelected="1" workbookViewId="0">
      <selection activeCell="S9" sqref="S9"/>
    </sheetView>
  </sheetViews>
  <sheetFormatPr defaultColWidth="9.109375" defaultRowHeight="13.2" x14ac:dyDescent="0.25"/>
  <cols>
    <col min="1" max="16384" width="9.109375" style="46"/>
  </cols>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36485-790A-405F-B57F-3E40220BACA4}">
  <dimension ref="A1:L53"/>
  <sheetViews>
    <sheetView workbookViewId="0">
      <selection activeCell="P14" sqref="P14"/>
    </sheetView>
  </sheetViews>
  <sheetFormatPr defaultRowHeight="14.4" x14ac:dyDescent="0.3"/>
  <cols>
    <col min="1" max="1" width="4.44140625" bestFit="1" customWidth="1"/>
    <col min="2" max="2" width="6" bestFit="1" customWidth="1"/>
    <col min="3" max="3" width="34.109375" bestFit="1" customWidth="1"/>
    <col min="4" max="4" width="21.5546875" bestFit="1" customWidth="1"/>
    <col min="5" max="5" width="8.109375" bestFit="1" customWidth="1"/>
    <col min="6" max="7" width="23.109375" hidden="1" customWidth="1"/>
    <col min="8" max="8" width="17.109375" bestFit="1" customWidth="1"/>
    <col min="9" max="9" width="7.44140625" bestFit="1" customWidth="1"/>
    <col min="10" max="10" width="21.109375" customWidth="1"/>
    <col min="11" max="11" width="23.109375" bestFit="1" customWidth="1"/>
  </cols>
  <sheetData>
    <row r="1" spans="1:12" x14ac:dyDescent="0.3">
      <c r="A1" s="1" t="s">
        <v>0</v>
      </c>
      <c r="B1" s="2" t="s">
        <v>1</v>
      </c>
      <c r="C1" s="3" t="s">
        <v>2</v>
      </c>
      <c r="D1" s="4" t="s">
        <v>3</v>
      </c>
      <c r="E1" s="2" t="s">
        <v>4</v>
      </c>
      <c r="F1" s="2" t="s">
        <v>5</v>
      </c>
      <c r="G1" s="2" t="s">
        <v>6</v>
      </c>
      <c r="H1" s="2" t="s">
        <v>7</v>
      </c>
      <c r="I1" s="2" t="s">
        <v>8</v>
      </c>
      <c r="J1" s="2" t="s">
        <v>9</v>
      </c>
      <c r="K1" s="2" t="s">
        <v>10</v>
      </c>
      <c r="L1" s="10"/>
    </row>
    <row r="2" spans="1:12" x14ac:dyDescent="0.3">
      <c r="A2" s="5">
        <v>1</v>
      </c>
      <c r="B2" s="5" t="s">
        <v>11</v>
      </c>
      <c r="C2" s="39" t="str">
        <f>CONCATENATE(D2&amp;J$2,"_",$I$2&amp;"-1")</f>
        <v>48-UWSIF-Glut-4-0_9-1</v>
      </c>
      <c r="D2" s="6" t="s">
        <v>12</v>
      </c>
      <c r="E2" s="7"/>
      <c r="F2" s="8" t="s">
        <v>13</v>
      </c>
      <c r="G2" s="8" t="s">
        <v>13</v>
      </c>
      <c r="H2" s="12"/>
      <c r="I2" s="42">
        <v>9</v>
      </c>
      <c r="J2" s="42">
        <f>'Tray 1'!J2</f>
        <v>0</v>
      </c>
      <c r="K2" s="47">
        <f>'Tray 1'!K2</f>
        <v>0</v>
      </c>
      <c r="L2" s="10"/>
    </row>
    <row r="3" spans="1:12" x14ac:dyDescent="0.3">
      <c r="A3" s="5">
        <v>2</v>
      </c>
      <c r="B3" s="5" t="s">
        <v>14</v>
      </c>
      <c r="C3" s="39" t="str">
        <f>CONCATENATE(D3&amp;J$2,"_",$I$2&amp;"-2")</f>
        <v>48-UWSIF-Glut-4-0_9-2</v>
      </c>
      <c r="D3" s="6" t="s">
        <v>12</v>
      </c>
      <c r="E3" s="7"/>
      <c r="F3" s="11" t="s">
        <v>15</v>
      </c>
      <c r="G3" s="11" t="s">
        <v>86</v>
      </c>
      <c r="H3" s="12"/>
      <c r="I3" s="10"/>
      <c r="J3" s="10"/>
      <c r="K3" s="10"/>
      <c r="L3" s="10"/>
    </row>
    <row r="4" spans="1:12" x14ac:dyDescent="0.3">
      <c r="A4" s="5">
        <v>3</v>
      </c>
      <c r="B4" s="5" t="s">
        <v>16</v>
      </c>
      <c r="C4" s="39" t="str">
        <f>CONCATENATE(D4&amp;J$2,"_",$I$2&amp;"-3")</f>
        <v>48-UWSIF-Glut-4-0_9-3</v>
      </c>
      <c r="D4" s="6" t="s">
        <v>12</v>
      </c>
      <c r="E4" s="7"/>
      <c r="F4" s="11" t="s">
        <v>15</v>
      </c>
      <c r="G4" s="11" t="s">
        <v>86</v>
      </c>
      <c r="H4" s="12"/>
      <c r="I4" s="10"/>
      <c r="J4" s="13" t="s">
        <v>83</v>
      </c>
      <c r="K4" s="14"/>
      <c r="L4" s="10"/>
    </row>
    <row r="5" spans="1:12" x14ac:dyDescent="0.3">
      <c r="A5" s="5">
        <v>4</v>
      </c>
      <c r="B5" s="5" t="s">
        <v>17</v>
      </c>
      <c r="C5" s="39" t="str">
        <f>CONCATENATE(D5&amp;J$2,"_",$I$2&amp;"-4")</f>
        <v>48-UWSIF-Glut-4-0_9-4</v>
      </c>
      <c r="D5" s="6" t="s">
        <v>12</v>
      </c>
      <c r="E5" s="7"/>
      <c r="F5" s="11" t="s">
        <v>15</v>
      </c>
      <c r="G5" s="11" t="s">
        <v>86</v>
      </c>
      <c r="H5" s="12"/>
      <c r="I5" s="10"/>
      <c r="J5" s="15" t="s">
        <v>18</v>
      </c>
      <c r="K5" s="16"/>
      <c r="L5" s="17"/>
    </row>
    <row r="6" spans="1:12" x14ac:dyDescent="0.3">
      <c r="A6" s="5">
        <v>5</v>
      </c>
      <c r="B6" s="5" t="s">
        <v>19</v>
      </c>
      <c r="C6" s="39" t="str">
        <f>CONCATENATE(D6&amp;J$2,"_",$I$2&amp;"-5")</f>
        <v>48-UWSIF-Glut-4-0_9-5</v>
      </c>
      <c r="D6" s="6" t="s">
        <v>12</v>
      </c>
      <c r="E6" s="7"/>
      <c r="F6" s="11" t="s">
        <v>15</v>
      </c>
      <c r="G6" s="11" t="s">
        <v>86</v>
      </c>
      <c r="H6" s="12"/>
      <c r="I6" s="10"/>
      <c r="J6" s="18" t="s">
        <v>20</v>
      </c>
      <c r="K6" s="19"/>
      <c r="L6" s="10"/>
    </row>
    <row r="7" spans="1:12" x14ac:dyDescent="0.3">
      <c r="A7" s="5">
        <v>6</v>
      </c>
      <c r="B7" s="5" t="s">
        <v>21</v>
      </c>
      <c r="C7" s="39" t="str">
        <f>CONCATENATE(D7&amp;J$2,"_",$I$2&amp;"-1")</f>
        <v>76-UWSIF-PacificHalibut-0_9-1</v>
      </c>
      <c r="D7" s="6" t="s">
        <v>22</v>
      </c>
      <c r="E7" s="7"/>
      <c r="F7" s="11" t="s">
        <v>30</v>
      </c>
      <c r="G7" s="11" t="s">
        <v>30</v>
      </c>
      <c r="H7" s="12"/>
      <c r="I7" s="10"/>
      <c r="J7" s="20"/>
      <c r="K7" s="21"/>
      <c r="L7" s="10"/>
    </row>
    <row r="8" spans="1:12" x14ac:dyDescent="0.3">
      <c r="A8" s="5">
        <v>7</v>
      </c>
      <c r="B8" s="5" t="s">
        <v>23</v>
      </c>
      <c r="C8" s="39" t="str">
        <f>CONCATENATE(D8&amp;J$2,"_",$I$2&amp;"-2")</f>
        <v>76-UWSIF-PacificHalibut-0_9-2</v>
      </c>
      <c r="D8" s="6" t="s">
        <v>22</v>
      </c>
      <c r="E8" s="7"/>
      <c r="F8" s="11" t="s">
        <v>30</v>
      </c>
      <c r="G8" s="11" t="s">
        <v>30</v>
      </c>
      <c r="H8" s="12"/>
      <c r="I8" s="10"/>
      <c r="J8" s="22"/>
      <c r="K8" s="23"/>
      <c r="L8" s="10"/>
    </row>
    <row r="9" spans="1:12" x14ac:dyDescent="0.3">
      <c r="A9" s="5">
        <v>8</v>
      </c>
      <c r="B9" s="5" t="s">
        <v>24</v>
      </c>
      <c r="C9" s="39" t="str">
        <f>CONCATENATE(D9&amp;J$2,"_",$I$2&amp;"-1")</f>
        <v>39-UWSIF-Glut-2-0_9-1</v>
      </c>
      <c r="D9" s="6" t="s">
        <v>61</v>
      </c>
      <c r="E9" s="7"/>
      <c r="F9" s="11" t="s">
        <v>25</v>
      </c>
      <c r="G9" s="11" t="s">
        <v>86</v>
      </c>
      <c r="H9" s="12"/>
      <c r="I9" s="10"/>
      <c r="J9" s="24" t="s">
        <v>26</v>
      </c>
      <c r="K9" s="25"/>
      <c r="L9" s="10"/>
    </row>
    <row r="10" spans="1:12" x14ac:dyDescent="0.3">
      <c r="A10" s="5">
        <v>9</v>
      </c>
      <c r="B10" s="5" t="s">
        <v>27</v>
      </c>
      <c r="C10" s="39" t="str">
        <f>CONCATENATE(D10&amp;J$2,"_",$I$2&amp;"-2")</f>
        <v>39-UWSIF-Glut-2-0_9-2</v>
      </c>
      <c r="D10" s="6" t="s">
        <v>61</v>
      </c>
      <c r="E10" s="7"/>
      <c r="F10" s="11" t="s">
        <v>25</v>
      </c>
      <c r="G10" s="11" t="s">
        <v>86</v>
      </c>
      <c r="H10" s="12"/>
      <c r="I10" s="10"/>
      <c r="J10" s="26"/>
      <c r="K10" s="27"/>
      <c r="L10" s="10"/>
    </row>
    <row r="11" spans="1:12" x14ac:dyDescent="0.3">
      <c r="A11" s="5">
        <v>10</v>
      </c>
      <c r="B11" s="5" t="s">
        <v>28</v>
      </c>
      <c r="C11" s="39" t="str">
        <f>CONCATENATE(D11&amp;J$2,"_",$I$2&amp;"-1")</f>
        <v>75-UWSIF-CohoSalmon-0_9-1</v>
      </c>
      <c r="D11" s="6" t="s">
        <v>29</v>
      </c>
      <c r="E11" s="7"/>
      <c r="F11" s="11" t="s">
        <v>86</v>
      </c>
      <c r="G11" s="11" t="s">
        <v>25</v>
      </c>
      <c r="H11" s="12"/>
      <c r="I11" s="10"/>
      <c r="J11" s="26"/>
      <c r="K11" s="27"/>
      <c r="L11" s="10"/>
    </row>
    <row r="12" spans="1:12" x14ac:dyDescent="0.3">
      <c r="A12" s="5">
        <v>11</v>
      </c>
      <c r="B12" s="5" t="s">
        <v>31</v>
      </c>
      <c r="C12" s="39" t="str">
        <f>CONCATENATE(D12&amp;J$2,"_",$I$2&amp;"-2")</f>
        <v>75-UWSIF-CohoSalmon-0_9-2</v>
      </c>
      <c r="D12" s="6" t="s">
        <v>29</v>
      </c>
      <c r="E12" s="7"/>
      <c r="F12" s="11" t="s">
        <v>86</v>
      </c>
      <c r="G12" s="11" t="s">
        <v>25</v>
      </c>
      <c r="H12" s="12"/>
      <c r="I12" s="10"/>
      <c r="J12" s="26"/>
      <c r="K12" s="27"/>
      <c r="L12" s="10"/>
    </row>
    <row r="13" spans="1:12" x14ac:dyDescent="0.3">
      <c r="A13" s="5">
        <v>12</v>
      </c>
      <c r="B13" s="5" t="s">
        <v>32</v>
      </c>
      <c r="C13" s="39" t="str">
        <f>CONCATENATE(D13&amp;J$2,"_",$I$2&amp;"-1")</f>
        <v>77-UWSIF-WestonFish-0_9-1</v>
      </c>
      <c r="D13" s="6" t="s">
        <v>33</v>
      </c>
      <c r="E13" s="7"/>
      <c r="F13" s="11" t="s">
        <v>86</v>
      </c>
      <c r="G13" s="11" t="s">
        <v>15</v>
      </c>
      <c r="H13" s="12"/>
      <c r="I13" s="10"/>
      <c r="J13" s="26"/>
      <c r="K13" s="27"/>
      <c r="L13" s="10"/>
    </row>
    <row r="14" spans="1:12" x14ac:dyDescent="0.3">
      <c r="A14" s="5">
        <v>13</v>
      </c>
      <c r="B14" s="5" t="s">
        <v>35</v>
      </c>
      <c r="C14" s="39" t="str">
        <f>CONCATENATE(D14&amp;J$2,"_",$I$2&amp;"-2")</f>
        <v>77-UWSIF-WestonFish-0_9-2</v>
      </c>
      <c r="D14" s="6" t="s">
        <v>33</v>
      </c>
      <c r="E14" s="28"/>
      <c r="F14" s="11" t="s">
        <v>86</v>
      </c>
      <c r="G14" s="11" t="s">
        <v>15</v>
      </c>
      <c r="H14" s="12"/>
      <c r="I14" s="10"/>
      <c r="J14" s="26"/>
      <c r="K14" s="27"/>
      <c r="L14" s="10"/>
    </row>
    <row r="15" spans="1:12" x14ac:dyDescent="0.3">
      <c r="A15" s="5">
        <v>14</v>
      </c>
      <c r="B15" s="5" t="s">
        <v>36</v>
      </c>
      <c r="C15" s="39" t="str">
        <f>CONCATENATE(D15&amp;J$2,"_",$I$2&amp;"-3")</f>
        <v>77-UWSIF-WestonFish-0_9-3</v>
      </c>
      <c r="D15" s="6" t="s">
        <v>33</v>
      </c>
      <c r="E15" s="28"/>
      <c r="F15" s="11" t="s">
        <v>86</v>
      </c>
      <c r="G15" s="11" t="s">
        <v>15</v>
      </c>
      <c r="H15" s="12"/>
      <c r="I15" s="10"/>
      <c r="J15" s="26"/>
      <c r="K15" s="27"/>
      <c r="L15" s="10"/>
    </row>
    <row r="16" spans="1:12" x14ac:dyDescent="0.3">
      <c r="A16" s="5">
        <v>15</v>
      </c>
      <c r="B16" s="5" t="s">
        <v>37</v>
      </c>
      <c r="C16" s="40" t="str">
        <f>CONCATENATE($J$2,"_", $I$2, "-"&amp;((ROW()-15+200)))</f>
        <v>0_9-201</v>
      </c>
      <c r="D16" s="35"/>
      <c r="E16" s="36"/>
      <c r="F16" s="11" t="s">
        <v>34</v>
      </c>
      <c r="G16" s="11" t="s">
        <v>34</v>
      </c>
      <c r="H16" s="37"/>
      <c r="I16" s="10"/>
      <c r="J16" s="29"/>
      <c r="K16" s="30"/>
      <c r="L16" s="10"/>
    </row>
    <row r="17" spans="1:12" x14ac:dyDescent="0.3">
      <c r="A17" s="5">
        <v>16</v>
      </c>
      <c r="B17" s="5" t="s">
        <v>38</v>
      </c>
      <c r="C17" s="40" t="str">
        <f t="shared" ref="C17:C40" si="0">CONCATENATE($J$2,"_", $I$2, "-"&amp;((ROW()-15+200)))</f>
        <v>0_9-202</v>
      </c>
      <c r="D17" s="35"/>
      <c r="E17" s="36"/>
      <c r="F17" s="11" t="s">
        <v>34</v>
      </c>
      <c r="G17" s="11" t="s">
        <v>34</v>
      </c>
      <c r="H17" s="37"/>
      <c r="I17" s="10"/>
      <c r="J17" s="31"/>
      <c r="K17" s="31"/>
      <c r="L17" s="10"/>
    </row>
    <row r="18" spans="1:12" x14ac:dyDescent="0.3">
      <c r="A18" s="5">
        <v>17</v>
      </c>
      <c r="B18" s="5" t="s">
        <v>39</v>
      </c>
      <c r="C18" s="40" t="str">
        <f t="shared" si="0"/>
        <v>0_9-203</v>
      </c>
      <c r="D18" s="35"/>
      <c r="E18" s="36"/>
      <c r="F18" s="11" t="s">
        <v>34</v>
      </c>
      <c r="G18" s="11" t="s">
        <v>34</v>
      </c>
      <c r="H18" s="37"/>
      <c r="I18" s="10"/>
      <c r="J18" s="31"/>
      <c r="K18" s="31"/>
      <c r="L18" s="10"/>
    </row>
    <row r="19" spans="1:12" ht="15" thickBot="1" x14ac:dyDescent="0.35">
      <c r="A19" s="5">
        <v>18</v>
      </c>
      <c r="B19" s="5" t="s">
        <v>40</v>
      </c>
      <c r="C19" s="40" t="str">
        <f t="shared" si="0"/>
        <v>0_9-204</v>
      </c>
      <c r="D19" s="35"/>
      <c r="E19" s="36"/>
      <c r="F19" s="11" t="s">
        <v>34</v>
      </c>
      <c r="G19" s="11" t="s">
        <v>34</v>
      </c>
      <c r="H19" s="37"/>
      <c r="I19" s="10"/>
      <c r="J19" s="31"/>
      <c r="K19" s="31"/>
      <c r="L19" s="10"/>
    </row>
    <row r="20" spans="1:12" ht="15" thickBot="1" x14ac:dyDescent="0.35">
      <c r="A20" s="5">
        <v>19</v>
      </c>
      <c r="B20" s="5" t="s">
        <v>41</v>
      </c>
      <c r="C20" s="40" t="str">
        <f t="shared" si="0"/>
        <v>0_9-205</v>
      </c>
      <c r="D20" s="35"/>
      <c r="E20" s="36"/>
      <c r="F20" s="11" t="s">
        <v>34</v>
      </c>
      <c r="G20" s="11" t="s">
        <v>34</v>
      </c>
      <c r="H20" s="37"/>
      <c r="I20" s="10"/>
      <c r="J20" s="44" t="s">
        <v>42</v>
      </c>
      <c r="K20" s="44" t="s">
        <v>5</v>
      </c>
      <c r="L20" s="10"/>
    </row>
    <row r="21" spans="1:12" x14ac:dyDescent="0.3">
      <c r="A21" s="5">
        <v>20</v>
      </c>
      <c r="B21" s="5" t="s">
        <v>43</v>
      </c>
      <c r="C21" s="40" t="str">
        <f t="shared" si="0"/>
        <v>0_9-206</v>
      </c>
      <c r="D21" s="35"/>
      <c r="E21" s="36"/>
      <c r="F21" s="11" t="s">
        <v>34</v>
      </c>
      <c r="G21" s="11" t="s">
        <v>34</v>
      </c>
      <c r="H21" s="37"/>
      <c r="I21" s="10"/>
      <c r="J21" s="45" t="s">
        <v>29</v>
      </c>
      <c r="K21" s="45" t="s">
        <v>13</v>
      </c>
      <c r="L21" s="10"/>
    </row>
    <row r="22" spans="1:12" x14ac:dyDescent="0.3">
      <c r="A22" s="5">
        <v>21</v>
      </c>
      <c r="B22" s="5" t="s">
        <v>45</v>
      </c>
      <c r="C22" s="40" t="str">
        <f t="shared" si="0"/>
        <v>0_9-207</v>
      </c>
      <c r="D22" s="35"/>
      <c r="E22" s="36"/>
      <c r="F22" s="11" t="s">
        <v>34</v>
      </c>
      <c r="G22" s="11" t="s">
        <v>34</v>
      </c>
      <c r="H22" s="37"/>
      <c r="I22" s="10"/>
      <c r="J22" s="32" t="s">
        <v>22</v>
      </c>
      <c r="K22" s="32" t="s">
        <v>25</v>
      </c>
      <c r="L22" s="10"/>
    </row>
    <row r="23" spans="1:12" x14ac:dyDescent="0.3">
      <c r="A23" s="5">
        <v>22</v>
      </c>
      <c r="B23" s="5" t="s">
        <v>47</v>
      </c>
      <c r="C23" s="40" t="str">
        <f t="shared" si="0"/>
        <v>0_9-208</v>
      </c>
      <c r="D23" s="35"/>
      <c r="E23" s="36"/>
      <c r="F23" s="11" t="s">
        <v>34</v>
      </c>
      <c r="G23" s="11" t="s">
        <v>34</v>
      </c>
      <c r="H23" s="37"/>
      <c r="I23" s="10"/>
      <c r="J23" s="32" t="s">
        <v>33</v>
      </c>
      <c r="K23" s="32" t="s">
        <v>49</v>
      </c>
      <c r="L23" s="10"/>
    </row>
    <row r="24" spans="1:12" x14ac:dyDescent="0.3">
      <c r="A24" s="5">
        <v>23</v>
      </c>
      <c r="B24" s="5" t="s">
        <v>50</v>
      </c>
      <c r="C24" s="40" t="str">
        <f t="shared" si="0"/>
        <v>0_9-209</v>
      </c>
      <c r="D24" s="35"/>
      <c r="E24" s="36"/>
      <c r="F24" s="11" t="s">
        <v>34</v>
      </c>
      <c r="G24" s="11" t="s">
        <v>34</v>
      </c>
      <c r="H24" s="37"/>
      <c r="I24" s="10"/>
      <c r="J24" s="32" t="s">
        <v>44</v>
      </c>
      <c r="K24" s="32" t="s">
        <v>15</v>
      </c>
      <c r="L24" s="10"/>
    </row>
    <row r="25" spans="1:12" x14ac:dyDescent="0.3">
      <c r="A25" s="5">
        <v>24</v>
      </c>
      <c r="B25" s="5" t="s">
        <v>52</v>
      </c>
      <c r="C25" s="40" t="str">
        <f t="shared" si="0"/>
        <v>0_9-210</v>
      </c>
      <c r="D25" s="35"/>
      <c r="E25" s="36"/>
      <c r="F25" s="11" t="s">
        <v>34</v>
      </c>
      <c r="G25" s="11" t="s">
        <v>34</v>
      </c>
      <c r="H25" s="37"/>
      <c r="I25" s="10"/>
      <c r="J25" s="32" t="s">
        <v>46</v>
      </c>
      <c r="K25" s="32" t="s">
        <v>30</v>
      </c>
      <c r="L25" s="10"/>
    </row>
    <row r="26" spans="1:12" x14ac:dyDescent="0.3">
      <c r="A26" s="5">
        <v>25</v>
      </c>
      <c r="B26" s="5" t="s">
        <v>54</v>
      </c>
      <c r="C26" s="40" t="str">
        <f t="shared" si="0"/>
        <v>0_9-211</v>
      </c>
      <c r="D26" s="35"/>
      <c r="E26" s="36"/>
      <c r="F26" s="11" t="s">
        <v>34</v>
      </c>
      <c r="G26" s="11" t="s">
        <v>34</v>
      </c>
      <c r="H26" s="37"/>
      <c r="I26" s="10"/>
      <c r="J26" s="32" t="s">
        <v>48</v>
      </c>
      <c r="K26" s="32" t="s">
        <v>34</v>
      </c>
      <c r="L26" s="10"/>
    </row>
    <row r="27" spans="1:12" ht="15" thickBot="1" x14ac:dyDescent="0.35">
      <c r="A27" s="5">
        <v>26</v>
      </c>
      <c r="B27" s="5" t="s">
        <v>56</v>
      </c>
      <c r="C27" s="40" t="str">
        <f t="shared" si="0"/>
        <v>0_9-212</v>
      </c>
      <c r="D27" s="41" t="s">
        <v>85</v>
      </c>
      <c r="E27" s="36"/>
      <c r="F27" s="11" t="s">
        <v>34</v>
      </c>
      <c r="G27" s="11" t="s">
        <v>34</v>
      </c>
      <c r="H27" s="37"/>
      <c r="I27" s="10"/>
      <c r="J27" s="32" t="s">
        <v>51</v>
      </c>
      <c r="K27" s="43" t="s">
        <v>86</v>
      </c>
      <c r="L27" s="10"/>
    </row>
    <row r="28" spans="1:12" x14ac:dyDescent="0.3">
      <c r="A28" s="5">
        <v>27</v>
      </c>
      <c r="B28" s="5" t="s">
        <v>58</v>
      </c>
      <c r="C28" s="40" t="str">
        <f t="shared" si="0"/>
        <v>0_9-213</v>
      </c>
      <c r="D28" s="35"/>
      <c r="E28" s="36"/>
      <c r="F28" s="11" t="s">
        <v>34</v>
      </c>
      <c r="G28" s="11" t="s">
        <v>34</v>
      </c>
      <c r="H28" s="37"/>
      <c r="I28" s="10"/>
      <c r="J28" s="32" t="s">
        <v>53</v>
      </c>
      <c r="K28" s="31"/>
      <c r="L28" s="10"/>
    </row>
    <row r="29" spans="1:12" x14ac:dyDescent="0.3">
      <c r="A29" s="5">
        <v>28</v>
      </c>
      <c r="B29" s="5" t="s">
        <v>60</v>
      </c>
      <c r="C29" s="40" t="str">
        <f t="shared" si="0"/>
        <v>0_9-214</v>
      </c>
      <c r="D29" s="35"/>
      <c r="E29" s="36"/>
      <c r="F29" s="11" t="s">
        <v>34</v>
      </c>
      <c r="G29" s="11" t="s">
        <v>34</v>
      </c>
      <c r="H29" s="37"/>
      <c r="I29" s="10"/>
      <c r="J29" s="32" t="s">
        <v>55</v>
      </c>
      <c r="K29" s="31"/>
      <c r="L29" s="10"/>
    </row>
    <row r="30" spans="1:12" x14ac:dyDescent="0.3">
      <c r="A30" s="5">
        <v>29</v>
      </c>
      <c r="B30" s="5" t="s">
        <v>62</v>
      </c>
      <c r="C30" s="40" t="str">
        <f t="shared" si="0"/>
        <v>0_9-215</v>
      </c>
      <c r="D30" s="35"/>
      <c r="E30" s="36"/>
      <c r="F30" s="11" t="s">
        <v>34</v>
      </c>
      <c r="G30" s="11" t="s">
        <v>34</v>
      </c>
      <c r="H30" s="37"/>
      <c r="I30" s="10"/>
      <c r="J30" s="32" t="s">
        <v>57</v>
      </c>
      <c r="K30" s="31"/>
      <c r="L30" s="10"/>
    </row>
    <row r="31" spans="1:12" x14ac:dyDescent="0.3">
      <c r="A31" s="5">
        <v>30</v>
      </c>
      <c r="B31" s="5" t="s">
        <v>63</v>
      </c>
      <c r="C31" s="40" t="str">
        <f t="shared" si="0"/>
        <v>0_9-216</v>
      </c>
      <c r="D31" s="35"/>
      <c r="E31" s="36"/>
      <c r="F31" s="11" t="s">
        <v>34</v>
      </c>
      <c r="G31" s="11" t="s">
        <v>34</v>
      </c>
      <c r="H31" s="37"/>
      <c r="I31" s="10"/>
      <c r="J31" s="32" t="s">
        <v>59</v>
      </c>
      <c r="K31" s="31"/>
      <c r="L31" s="10"/>
    </row>
    <row r="32" spans="1:12" x14ac:dyDescent="0.3">
      <c r="A32" s="5">
        <v>31</v>
      </c>
      <c r="B32" s="5" t="s">
        <v>64</v>
      </c>
      <c r="C32" s="40" t="str">
        <f t="shared" si="0"/>
        <v>0_9-217</v>
      </c>
      <c r="D32" s="35"/>
      <c r="E32" s="36"/>
      <c r="F32" s="11" t="s">
        <v>34</v>
      </c>
      <c r="G32" s="11" t="s">
        <v>34</v>
      </c>
      <c r="H32" s="37"/>
      <c r="I32" s="10"/>
      <c r="J32" s="32" t="s">
        <v>61</v>
      </c>
      <c r="K32" s="31"/>
      <c r="L32" s="10"/>
    </row>
    <row r="33" spans="1:12" ht="15" thickBot="1" x14ac:dyDescent="0.35">
      <c r="A33" s="5">
        <v>32</v>
      </c>
      <c r="B33" s="5" t="s">
        <v>65</v>
      </c>
      <c r="C33" s="40" t="str">
        <f t="shared" si="0"/>
        <v>0_9-218</v>
      </c>
      <c r="D33" s="35"/>
      <c r="E33" s="36"/>
      <c r="F33" s="11" t="s">
        <v>34</v>
      </c>
      <c r="G33" s="11" t="s">
        <v>34</v>
      </c>
      <c r="H33" s="37"/>
      <c r="I33" s="10"/>
      <c r="J33" s="43" t="s">
        <v>12</v>
      </c>
      <c r="K33" s="31"/>
      <c r="L33" s="10"/>
    </row>
    <row r="34" spans="1:12" x14ac:dyDescent="0.3">
      <c r="A34" s="5">
        <v>33</v>
      </c>
      <c r="B34" s="5" t="s">
        <v>66</v>
      </c>
      <c r="C34" s="40" t="str">
        <f t="shared" si="0"/>
        <v>0_9-219</v>
      </c>
      <c r="D34" s="35"/>
      <c r="E34" s="36"/>
      <c r="F34" s="11" t="s">
        <v>34</v>
      </c>
      <c r="G34" s="11" t="s">
        <v>34</v>
      </c>
      <c r="H34" s="37"/>
      <c r="I34" s="10"/>
      <c r="J34" s="31"/>
      <c r="K34" s="31"/>
      <c r="L34" s="10"/>
    </row>
    <row r="35" spans="1:12" ht="15" thickBot="1" x14ac:dyDescent="0.35">
      <c r="A35" s="5">
        <v>34</v>
      </c>
      <c r="B35" s="5" t="s">
        <v>67</v>
      </c>
      <c r="C35" s="40" t="str">
        <f t="shared" si="0"/>
        <v>0_9-220</v>
      </c>
      <c r="D35" s="35"/>
      <c r="E35" s="36"/>
      <c r="F35" s="11" t="s">
        <v>34</v>
      </c>
      <c r="G35" s="11" t="s">
        <v>34</v>
      </c>
      <c r="H35" s="37"/>
      <c r="I35" s="10"/>
      <c r="J35" s="31"/>
      <c r="K35" s="31"/>
      <c r="L35" s="10"/>
    </row>
    <row r="36" spans="1:12" x14ac:dyDescent="0.3">
      <c r="A36" s="5">
        <v>35</v>
      </c>
      <c r="B36" s="5" t="s">
        <v>68</v>
      </c>
      <c r="C36" s="40" t="str">
        <f t="shared" si="0"/>
        <v>0_9-221</v>
      </c>
      <c r="D36" s="35"/>
      <c r="E36" s="36"/>
      <c r="F36" s="11" t="s">
        <v>34</v>
      </c>
      <c r="G36" s="11" t="s">
        <v>34</v>
      </c>
      <c r="H36" s="37"/>
      <c r="I36" s="10"/>
      <c r="J36" s="48" t="s">
        <v>84</v>
      </c>
      <c r="K36" s="49"/>
      <c r="L36" s="10"/>
    </row>
    <row r="37" spans="1:12" x14ac:dyDescent="0.3">
      <c r="A37" s="5">
        <v>36</v>
      </c>
      <c r="B37" s="5" t="s">
        <v>69</v>
      </c>
      <c r="C37" s="40" t="str">
        <f t="shared" si="0"/>
        <v>0_9-222</v>
      </c>
      <c r="D37" s="35"/>
      <c r="E37" s="36"/>
      <c r="F37" s="11" t="s">
        <v>34</v>
      </c>
      <c r="G37" s="11" t="s">
        <v>34</v>
      </c>
      <c r="H37" s="37"/>
      <c r="I37" s="10"/>
      <c r="J37" s="50"/>
      <c r="K37" s="51"/>
      <c r="L37" s="10"/>
    </row>
    <row r="38" spans="1:12" x14ac:dyDescent="0.3">
      <c r="A38" s="5">
        <v>37</v>
      </c>
      <c r="B38" s="5" t="s">
        <v>70</v>
      </c>
      <c r="C38" s="40" t="str">
        <f t="shared" si="0"/>
        <v>0_9-223</v>
      </c>
      <c r="D38" s="35"/>
      <c r="E38" s="36"/>
      <c r="F38" s="11" t="s">
        <v>34</v>
      </c>
      <c r="G38" s="11" t="s">
        <v>34</v>
      </c>
      <c r="H38" s="37"/>
      <c r="I38" s="10"/>
      <c r="J38" s="50"/>
      <c r="K38" s="51"/>
      <c r="L38" s="10"/>
    </row>
    <row r="39" spans="1:12" x14ac:dyDescent="0.3">
      <c r="A39" s="5">
        <v>38</v>
      </c>
      <c r="B39" s="5" t="s">
        <v>71</v>
      </c>
      <c r="C39" s="40" t="str">
        <f t="shared" si="0"/>
        <v>0_9-224</v>
      </c>
      <c r="D39" s="35"/>
      <c r="E39" s="36"/>
      <c r="F39" s="11" t="s">
        <v>34</v>
      </c>
      <c r="G39" s="11" t="s">
        <v>34</v>
      </c>
      <c r="H39" s="37"/>
      <c r="I39" s="10"/>
      <c r="J39" s="50"/>
      <c r="K39" s="51"/>
      <c r="L39" s="10"/>
    </row>
    <row r="40" spans="1:12" x14ac:dyDescent="0.3">
      <c r="A40" s="5">
        <v>39</v>
      </c>
      <c r="B40" s="5" t="s">
        <v>72</v>
      </c>
      <c r="C40" s="40" t="str">
        <f t="shared" si="0"/>
        <v>0_9-225</v>
      </c>
      <c r="D40" s="35"/>
      <c r="E40" s="36"/>
      <c r="F40" s="11" t="s">
        <v>34</v>
      </c>
      <c r="G40" s="11" t="s">
        <v>34</v>
      </c>
      <c r="H40" s="37"/>
      <c r="I40" s="10"/>
      <c r="J40" s="50"/>
      <c r="K40" s="51"/>
      <c r="L40" s="10"/>
    </row>
    <row r="41" spans="1:12" x14ac:dyDescent="0.3">
      <c r="A41" s="5">
        <v>40</v>
      </c>
      <c r="B41" s="5" t="s">
        <v>73</v>
      </c>
      <c r="C41" s="39" t="str">
        <f>CONCATENATE(D41&amp;$J$2,"_",$I$2&amp;"-6")</f>
        <v>48-UWSIF-Glut-4-0_9-6</v>
      </c>
      <c r="D41" s="6" t="s">
        <v>12</v>
      </c>
      <c r="E41" s="7"/>
      <c r="F41" s="11" t="s">
        <v>25</v>
      </c>
      <c r="G41" s="11" t="s">
        <v>86</v>
      </c>
      <c r="H41" s="12"/>
      <c r="I41" s="10"/>
      <c r="J41" s="50"/>
      <c r="K41" s="51"/>
      <c r="L41" s="10"/>
    </row>
    <row r="42" spans="1:12" x14ac:dyDescent="0.3">
      <c r="A42" s="5">
        <v>41</v>
      </c>
      <c r="B42" s="5" t="s">
        <v>74</v>
      </c>
      <c r="C42" s="39" t="str">
        <f>CONCATENATE(D42&amp;$J$2,"_",$I$2&amp;"-7")</f>
        <v>48-UWSIF-Glut-4-0_9-7</v>
      </c>
      <c r="D42" s="6" t="s">
        <v>12</v>
      </c>
      <c r="E42" s="7"/>
      <c r="F42" s="11" t="s">
        <v>25</v>
      </c>
      <c r="G42" s="11" t="s">
        <v>86</v>
      </c>
      <c r="H42" s="12"/>
      <c r="I42" s="10"/>
      <c r="J42" s="50"/>
      <c r="K42" s="51"/>
      <c r="L42" s="10"/>
    </row>
    <row r="43" spans="1:12" x14ac:dyDescent="0.3">
      <c r="A43" s="5">
        <v>42</v>
      </c>
      <c r="B43" s="5" t="s">
        <v>75</v>
      </c>
      <c r="C43" s="39" t="str">
        <f>CONCATENATE(D43&amp;J$2,"_",$I$2&amp;"-3")</f>
        <v>39-UWSIF-Glut-2-0_9-3</v>
      </c>
      <c r="D43" s="6" t="s">
        <v>61</v>
      </c>
      <c r="E43" s="7"/>
      <c r="F43" s="11" t="s">
        <v>25</v>
      </c>
      <c r="G43" s="11" t="s">
        <v>86</v>
      </c>
      <c r="H43" s="12"/>
      <c r="I43" s="10"/>
      <c r="J43" s="50"/>
      <c r="K43" s="51"/>
      <c r="L43" s="10"/>
    </row>
    <row r="44" spans="1:12" x14ac:dyDescent="0.3">
      <c r="A44" s="5">
        <v>43</v>
      </c>
      <c r="B44" s="5" t="s">
        <v>76</v>
      </c>
      <c r="C44" s="39" t="str">
        <f>CONCATENATE(D44&amp;J$2,"_",$I$2&amp;"-4")</f>
        <v>39-UWSIF-Glut-2-0_9-4</v>
      </c>
      <c r="D44" s="6" t="s">
        <v>61</v>
      </c>
      <c r="E44" s="7"/>
      <c r="F44" s="11" t="s">
        <v>25</v>
      </c>
      <c r="G44" s="11" t="s">
        <v>86</v>
      </c>
      <c r="H44" s="12"/>
      <c r="I44" s="10"/>
      <c r="J44" s="50"/>
      <c r="K44" s="51"/>
      <c r="L44" s="10"/>
    </row>
    <row r="45" spans="1:12" x14ac:dyDescent="0.3">
      <c r="A45" s="5">
        <v>44</v>
      </c>
      <c r="B45" s="5" t="s">
        <v>77</v>
      </c>
      <c r="C45" s="39" t="str">
        <f>CONCATENATE(D45&amp;J$2,"_",$I$2&amp;"-3")</f>
        <v>76-UWSIF-PacificHalibut-0_9-3</v>
      </c>
      <c r="D45" s="6" t="s">
        <v>22</v>
      </c>
      <c r="E45" s="7"/>
      <c r="F45" s="11" t="s">
        <v>30</v>
      </c>
      <c r="G45" s="11" t="s">
        <v>30</v>
      </c>
      <c r="H45" s="12"/>
      <c r="I45" s="10"/>
      <c r="J45" s="50"/>
      <c r="K45" s="51"/>
      <c r="L45" s="10"/>
    </row>
    <row r="46" spans="1:12" ht="15" thickBot="1" x14ac:dyDescent="0.35">
      <c r="A46" s="5">
        <v>45</v>
      </c>
      <c r="B46" s="5" t="s">
        <v>78</v>
      </c>
      <c r="C46" s="39" t="str">
        <f>CONCATENATE(D46&amp;J$2,"_",$I$2&amp;"-4")</f>
        <v>76-UWSIF-PacificHalibut-0_9-4</v>
      </c>
      <c r="D46" s="6" t="s">
        <v>22</v>
      </c>
      <c r="E46" s="7"/>
      <c r="F46" s="11" t="s">
        <v>30</v>
      </c>
      <c r="G46" s="11" t="s">
        <v>30</v>
      </c>
      <c r="H46" s="12"/>
      <c r="I46" s="10"/>
      <c r="J46" s="33"/>
      <c r="K46" s="34"/>
      <c r="L46" s="10"/>
    </row>
    <row r="47" spans="1:12" x14ac:dyDescent="0.3">
      <c r="A47" s="5">
        <v>46</v>
      </c>
      <c r="B47" s="5" t="s">
        <v>79</v>
      </c>
      <c r="C47" s="39" t="str">
        <f>CONCATENATE(D47&amp;J$2,"_",$I$2&amp;"-3")</f>
        <v>75-UWSIF-CohoSalmon-0_9-3</v>
      </c>
      <c r="D47" s="6" t="s">
        <v>29</v>
      </c>
      <c r="E47" s="7"/>
      <c r="F47" s="11" t="s">
        <v>86</v>
      </c>
      <c r="G47" s="11" t="s">
        <v>25</v>
      </c>
      <c r="H47" s="12"/>
      <c r="I47" s="10"/>
      <c r="J47" s="10"/>
      <c r="K47" s="10"/>
      <c r="L47" s="10"/>
    </row>
    <row r="48" spans="1:12" x14ac:dyDescent="0.3">
      <c r="A48" s="5">
        <v>47</v>
      </c>
      <c r="B48" s="5" t="s">
        <v>80</v>
      </c>
      <c r="C48" s="39" t="str">
        <f>CONCATENATE(D48&amp;J$2,"_",$I$2&amp;"-4")</f>
        <v>75-UWSIF-CohoSalmon-0_9-4</v>
      </c>
      <c r="D48" s="6" t="s">
        <v>29</v>
      </c>
      <c r="E48" s="7"/>
      <c r="F48" s="11" t="s">
        <v>86</v>
      </c>
      <c r="G48" s="11" t="s">
        <v>25</v>
      </c>
      <c r="H48" s="12"/>
      <c r="I48" s="10"/>
      <c r="J48" s="10"/>
      <c r="K48" s="10"/>
      <c r="L48" s="10"/>
    </row>
    <row r="49" spans="1:12" x14ac:dyDescent="0.3">
      <c r="A49" s="5">
        <v>48</v>
      </c>
      <c r="B49" s="5" t="s">
        <v>81</v>
      </c>
      <c r="C49" s="39" t="str">
        <f>CONCATENATE(D49&amp;J$2,"_",$I$2&amp;"-4")</f>
        <v>77-UWSIF-WestonFish-0_9-4</v>
      </c>
      <c r="D49" s="6" t="s">
        <v>33</v>
      </c>
      <c r="E49" s="7"/>
      <c r="F49" s="11" t="s">
        <v>86</v>
      </c>
      <c r="G49" s="11" t="s">
        <v>25</v>
      </c>
      <c r="H49" s="12"/>
      <c r="I49" s="10"/>
      <c r="J49" s="10"/>
      <c r="K49" s="10"/>
      <c r="L49" s="10"/>
    </row>
    <row r="50" spans="1:12" x14ac:dyDescent="0.3">
      <c r="A50" s="5">
        <v>49</v>
      </c>
      <c r="B50" s="5" t="s">
        <v>82</v>
      </c>
      <c r="C50" s="39" t="str">
        <f>CONCATENATE(D50&amp;J$2,"_",$I$2&amp;"-5")</f>
        <v>77-UWSIF-WestonFish-0_9-5</v>
      </c>
      <c r="D50" s="9" t="s">
        <v>33</v>
      </c>
      <c r="E50" s="7"/>
      <c r="F50" s="11" t="s">
        <v>86</v>
      </c>
      <c r="G50" s="11" t="s">
        <v>25</v>
      </c>
      <c r="H50" s="12"/>
      <c r="I50" s="10"/>
      <c r="J50" s="10"/>
      <c r="K50" s="10"/>
      <c r="L50" s="10"/>
    </row>
    <row r="51" spans="1:12" x14ac:dyDescent="0.3">
      <c r="J51" s="10"/>
      <c r="K51" s="10"/>
    </row>
    <row r="52" spans="1:12" x14ac:dyDescent="0.3">
      <c r="J52" s="10"/>
      <c r="K52" s="10"/>
    </row>
    <row r="53" spans="1:12" x14ac:dyDescent="0.3">
      <c r="J53" s="10"/>
      <c r="K53" s="10"/>
    </row>
  </sheetData>
  <mergeCells count="1">
    <mergeCell ref="J36:K45"/>
  </mergeCells>
  <dataValidations count="3">
    <dataValidation type="list" allowBlank="1" showInputMessage="1" showErrorMessage="1" sqref="F2:G50" xr:uid="{F5B7AC97-B70B-4DD5-B019-23A03D62C6A4}">
      <formula1>$K$21:$K$27</formula1>
    </dataValidation>
    <dataValidation type="list" allowBlank="1" showInputMessage="1" showErrorMessage="1" sqref="J23" xr:uid="{220043D0-3BA0-4E8E-BB0A-82527D35F13D}">
      <formula1>$J$24:$J$33</formula1>
    </dataValidation>
    <dataValidation type="list" allowBlank="1" showInputMessage="1" showErrorMessage="1" sqref="D2:D15 D41:D50" xr:uid="{ED51651C-B933-4513-BEC1-E82EBB28440C}">
      <formula1>$J$21:$J$33</formula1>
    </dataValidation>
  </dataValidations>
  <pageMargins left="0.7" right="0.7" top="0.75" bottom="0.75" header="0.3" footer="0.3"/>
  <ignoredErrors>
    <ignoredError sqref="C8:C13 C44:C47"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FB637-AAB4-418B-9CB7-55C54244FD40}">
  <dimension ref="A1:L53"/>
  <sheetViews>
    <sheetView workbookViewId="0">
      <selection activeCell="I7" sqref="I7"/>
    </sheetView>
  </sheetViews>
  <sheetFormatPr defaultRowHeight="14.4" x14ac:dyDescent="0.3"/>
  <cols>
    <col min="1" max="1" width="4.44140625" bestFit="1" customWidth="1"/>
    <col min="2" max="2" width="6" bestFit="1" customWidth="1"/>
    <col min="3" max="3" width="34.109375" bestFit="1" customWidth="1"/>
    <col min="4" max="4" width="21.5546875" bestFit="1" customWidth="1"/>
    <col min="5" max="5" width="8.109375" bestFit="1" customWidth="1"/>
    <col min="6" max="7" width="23.109375" hidden="1" customWidth="1"/>
    <col min="8" max="8" width="17.109375" bestFit="1" customWidth="1"/>
    <col min="9" max="9" width="7.44140625" bestFit="1" customWidth="1"/>
    <col min="10" max="10" width="21.109375" customWidth="1"/>
    <col min="11" max="11" width="23.109375" bestFit="1" customWidth="1"/>
  </cols>
  <sheetData>
    <row r="1" spans="1:12" x14ac:dyDescent="0.3">
      <c r="A1" s="1" t="s">
        <v>0</v>
      </c>
      <c r="B1" s="2" t="s">
        <v>1</v>
      </c>
      <c r="C1" s="3" t="s">
        <v>2</v>
      </c>
      <c r="D1" s="4" t="s">
        <v>3</v>
      </c>
      <c r="E1" s="2" t="s">
        <v>4</v>
      </c>
      <c r="F1" s="2" t="s">
        <v>5</v>
      </c>
      <c r="G1" s="2" t="s">
        <v>6</v>
      </c>
      <c r="H1" s="2" t="s">
        <v>7</v>
      </c>
      <c r="I1" s="2" t="s">
        <v>8</v>
      </c>
      <c r="J1" s="2" t="s">
        <v>9</v>
      </c>
      <c r="K1" s="2" t="s">
        <v>10</v>
      </c>
      <c r="L1" s="10"/>
    </row>
    <row r="2" spans="1:12" x14ac:dyDescent="0.3">
      <c r="A2" s="5">
        <v>1</v>
      </c>
      <c r="B2" s="5" t="s">
        <v>11</v>
      </c>
      <c r="C2" s="39" t="str">
        <f>CONCATENATE(D2&amp;J$2,"_",$I$2&amp;"-1")</f>
        <v>48-UWSIF-Glut-4-_1-1</v>
      </c>
      <c r="D2" s="6" t="s">
        <v>12</v>
      </c>
      <c r="E2" s="7"/>
      <c r="F2" s="8" t="s">
        <v>13</v>
      </c>
      <c r="G2" s="8" t="s">
        <v>13</v>
      </c>
      <c r="H2" s="12"/>
      <c r="I2" s="42">
        <v>1</v>
      </c>
      <c r="J2" s="42"/>
      <c r="K2" s="38"/>
      <c r="L2" s="10"/>
    </row>
    <row r="3" spans="1:12" x14ac:dyDescent="0.3">
      <c r="A3" s="5">
        <v>2</v>
      </c>
      <c r="B3" s="5" t="s">
        <v>14</v>
      </c>
      <c r="C3" s="39" t="str">
        <f>CONCATENATE(D3&amp;J$2,"_",$I$2&amp;"-2")</f>
        <v>48-UWSIF-Glut-4-_1-2</v>
      </c>
      <c r="D3" s="6" t="s">
        <v>12</v>
      </c>
      <c r="E3" s="7"/>
      <c r="F3" s="11" t="s">
        <v>15</v>
      </c>
      <c r="G3" s="11" t="s">
        <v>86</v>
      </c>
      <c r="H3" s="12"/>
      <c r="I3" s="10"/>
      <c r="J3" s="10"/>
      <c r="K3" s="10"/>
      <c r="L3" s="10"/>
    </row>
    <row r="4" spans="1:12" x14ac:dyDescent="0.3">
      <c r="A4" s="5">
        <v>3</v>
      </c>
      <c r="B4" s="5" t="s">
        <v>16</v>
      </c>
      <c r="C4" s="39" t="str">
        <f>CONCATENATE(D4&amp;J$2,"_",$I$2&amp;"-3")</f>
        <v>48-UWSIF-Glut-4-_1-3</v>
      </c>
      <c r="D4" s="6" t="s">
        <v>12</v>
      </c>
      <c r="E4" s="7"/>
      <c r="F4" s="11" t="s">
        <v>15</v>
      </c>
      <c r="G4" s="11" t="s">
        <v>86</v>
      </c>
      <c r="H4" s="12"/>
      <c r="I4" s="10"/>
      <c r="J4" s="13" t="s">
        <v>83</v>
      </c>
      <c r="K4" s="14"/>
      <c r="L4" s="10"/>
    </row>
    <row r="5" spans="1:12" x14ac:dyDescent="0.3">
      <c r="A5" s="5">
        <v>4</v>
      </c>
      <c r="B5" s="5" t="s">
        <v>17</v>
      </c>
      <c r="C5" s="39" t="str">
        <f>CONCATENATE(D5&amp;J$2,"_",$I$2&amp;"-4")</f>
        <v>48-UWSIF-Glut-4-_1-4</v>
      </c>
      <c r="D5" s="6" t="s">
        <v>12</v>
      </c>
      <c r="E5" s="7"/>
      <c r="F5" s="11" t="s">
        <v>15</v>
      </c>
      <c r="G5" s="11" t="s">
        <v>86</v>
      </c>
      <c r="H5" s="12"/>
      <c r="I5" s="10"/>
      <c r="J5" s="15" t="s">
        <v>18</v>
      </c>
      <c r="K5" s="16"/>
      <c r="L5" s="17"/>
    </row>
    <row r="6" spans="1:12" x14ac:dyDescent="0.3">
      <c r="A6" s="5">
        <v>5</v>
      </c>
      <c r="B6" s="5" t="s">
        <v>19</v>
      </c>
      <c r="C6" s="39" t="str">
        <f>CONCATENATE(D6&amp;J$2,"_",$I$2&amp;"-5")</f>
        <v>48-UWSIF-Glut-4-_1-5</v>
      </c>
      <c r="D6" s="6" t="s">
        <v>12</v>
      </c>
      <c r="E6" s="7"/>
      <c r="F6" s="11" t="s">
        <v>15</v>
      </c>
      <c r="G6" s="11" t="s">
        <v>86</v>
      </c>
      <c r="H6" s="12"/>
      <c r="I6" s="10"/>
      <c r="J6" s="18" t="s">
        <v>20</v>
      </c>
      <c r="K6" s="19"/>
      <c r="L6" s="10"/>
    </row>
    <row r="7" spans="1:12" x14ac:dyDescent="0.3">
      <c r="A7" s="5">
        <v>6</v>
      </c>
      <c r="B7" s="5" t="s">
        <v>21</v>
      </c>
      <c r="C7" s="39" t="str">
        <f>CONCATENATE(D7&amp;J$2,"_",$I$2&amp;"-1")</f>
        <v>76-UWSIF-PacificHalibut-_1-1</v>
      </c>
      <c r="D7" s="6" t="s">
        <v>22</v>
      </c>
      <c r="E7" s="7"/>
      <c r="F7" s="11" t="s">
        <v>30</v>
      </c>
      <c r="G7" s="11" t="s">
        <v>30</v>
      </c>
      <c r="H7" s="12"/>
      <c r="I7" s="10"/>
      <c r="J7" s="20"/>
      <c r="K7" s="21"/>
      <c r="L7" s="10"/>
    </row>
    <row r="8" spans="1:12" x14ac:dyDescent="0.3">
      <c r="A8" s="5">
        <v>7</v>
      </c>
      <c r="B8" s="5" t="s">
        <v>23</v>
      </c>
      <c r="C8" s="39" t="str">
        <f>CONCATENATE(D8&amp;J$2,"_",$I$2&amp;"-2")</f>
        <v>76-UWSIF-PacificHalibut-_1-2</v>
      </c>
      <c r="D8" s="6" t="s">
        <v>22</v>
      </c>
      <c r="E8" s="7"/>
      <c r="F8" s="11" t="s">
        <v>30</v>
      </c>
      <c r="G8" s="11" t="s">
        <v>30</v>
      </c>
      <c r="H8" s="12"/>
      <c r="I8" s="10"/>
      <c r="J8" s="22"/>
      <c r="K8" s="23"/>
      <c r="L8" s="10"/>
    </row>
    <row r="9" spans="1:12" x14ac:dyDescent="0.3">
      <c r="A9" s="5">
        <v>8</v>
      </c>
      <c r="B9" s="5" t="s">
        <v>24</v>
      </c>
      <c r="C9" s="39" t="str">
        <f>CONCATENATE(D9&amp;J$2,"_",$I$2&amp;"-1")</f>
        <v>39-UWSIF-Glut-2-_1-1</v>
      </c>
      <c r="D9" s="6" t="s">
        <v>61</v>
      </c>
      <c r="E9" s="7"/>
      <c r="F9" s="11" t="s">
        <v>25</v>
      </c>
      <c r="G9" s="11" t="s">
        <v>86</v>
      </c>
      <c r="H9" s="12"/>
      <c r="I9" s="10"/>
      <c r="J9" s="24" t="s">
        <v>26</v>
      </c>
      <c r="K9" s="25"/>
      <c r="L9" s="10"/>
    </row>
    <row r="10" spans="1:12" x14ac:dyDescent="0.3">
      <c r="A10" s="5">
        <v>9</v>
      </c>
      <c r="B10" s="5" t="s">
        <v>27</v>
      </c>
      <c r="C10" s="39" t="str">
        <f>CONCATENATE(D10&amp;J$2,"_",$I$2&amp;"-2")</f>
        <v>39-UWSIF-Glut-2-_1-2</v>
      </c>
      <c r="D10" s="6" t="s">
        <v>61</v>
      </c>
      <c r="E10" s="7"/>
      <c r="F10" s="11" t="s">
        <v>25</v>
      </c>
      <c r="G10" s="11" t="s">
        <v>86</v>
      </c>
      <c r="H10" s="12"/>
      <c r="I10" s="10"/>
      <c r="J10" s="26"/>
      <c r="K10" s="27"/>
      <c r="L10" s="10"/>
    </row>
    <row r="11" spans="1:12" x14ac:dyDescent="0.3">
      <c r="A11" s="5">
        <v>10</v>
      </c>
      <c r="B11" s="5" t="s">
        <v>28</v>
      </c>
      <c r="C11" s="39" t="str">
        <f>CONCATENATE(D11&amp;J$2,"_",$I$2&amp;"-1")</f>
        <v>75-UWSIF-CohoSalmon-_1-1</v>
      </c>
      <c r="D11" s="6" t="s">
        <v>29</v>
      </c>
      <c r="E11" s="7"/>
      <c r="F11" s="11" t="s">
        <v>86</v>
      </c>
      <c r="G11" s="11" t="s">
        <v>25</v>
      </c>
      <c r="H11" s="12"/>
      <c r="I11" s="10"/>
      <c r="J11" s="26"/>
      <c r="K11" s="27"/>
      <c r="L11" s="10"/>
    </row>
    <row r="12" spans="1:12" x14ac:dyDescent="0.3">
      <c r="A12" s="5">
        <v>11</v>
      </c>
      <c r="B12" s="5" t="s">
        <v>31</v>
      </c>
      <c r="C12" s="39" t="str">
        <f>CONCATENATE(D12&amp;J$2,"_",$I$2&amp;"-2")</f>
        <v>75-UWSIF-CohoSalmon-_1-2</v>
      </c>
      <c r="D12" s="6" t="s">
        <v>29</v>
      </c>
      <c r="E12" s="7"/>
      <c r="F12" s="11" t="s">
        <v>86</v>
      </c>
      <c r="G12" s="11" t="s">
        <v>25</v>
      </c>
      <c r="H12" s="12"/>
      <c r="I12" s="10"/>
      <c r="J12" s="26"/>
      <c r="K12" s="27"/>
      <c r="L12" s="10"/>
    </row>
    <row r="13" spans="1:12" x14ac:dyDescent="0.3">
      <c r="A13" s="5">
        <v>12</v>
      </c>
      <c r="B13" s="5" t="s">
        <v>32</v>
      </c>
      <c r="C13" s="39" t="str">
        <f>CONCATENATE(D13&amp;J$2,"_",$I$2&amp;"-1")</f>
        <v>77-UWSIF-WestonFish-_1-1</v>
      </c>
      <c r="D13" s="6" t="s">
        <v>33</v>
      </c>
      <c r="E13" s="7"/>
      <c r="F13" s="11" t="s">
        <v>86</v>
      </c>
      <c r="G13" s="11" t="s">
        <v>15</v>
      </c>
      <c r="H13" s="12"/>
      <c r="I13" s="10"/>
      <c r="J13" s="26"/>
      <c r="K13" s="27"/>
      <c r="L13" s="10"/>
    </row>
    <row r="14" spans="1:12" x14ac:dyDescent="0.3">
      <c r="A14" s="5">
        <v>13</v>
      </c>
      <c r="B14" s="5" t="s">
        <v>35</v>
      </c>
      <c r="C14" s="39" t="str">
        <f>CONCATENATE(D14&amp;J$2,"_",$I$2&amp;"-2")</f>
        <v>77-UWSIF-WestonFish-_1-2</v>
      </c>
      <c r="D14" s="6" t="s">
        <v>33</v>
      </c>
      <c r="E14" s="28"/>
      <c r="F14" s="11" t="s">
        <v>86</v>
      </c>
      <c r="G14" s="11" t="s">
        <v>15</v>
      </c>
      <c r="H14" s="12"/>
      <c r="I14" s="10"/>
      <c r="J14" s="26"/>
      <c r="K14" s="27"/>
      <c r="L14" s="10"/>
    </row>
    <row r="15" spans="1:12" x14ac:dyDescent="0.3">
      <c r="A15" s="5">
        <v>14</v>
      </c>
      <c r="B15" s="5" t="s">
        <v>36</v>
      </c>
      <c r="C15" s="39" t="str">
        <f>CONCATENATE(D15&amp;J$2,"_",$I$2&amp;"-3")</f>
        <v>77-UWSIF-WestonFish-_1-3</v>
      </c>
      <c r="D15" s="6" t="s">
        <v>33</v>
      </c>
      <c r="E15" s="28"/>
      <c r="F15" s="11" t="s">
        <v>86</v>
      </c>
      <c r="G15" s="11" t="s">
        <v>15</v>
      </c>
      <c r="H15" s="12"/>
      <c r="I15" s="10"/>
      <c r="J15" s="26"/>
      <c r="K15" s="27"/>
      <c r="L15" s="10"/>
    </row>
    <row r="16" spans="1:12" x14ac:dyDescent="0.3">
      <c r="A16" s="5">
        <v>15</v>
      </c>
      <c r="B16" s="5" t="s">
        <v>37</v>
      </c>
      <c r="C16" s="40" t="str">
        <f>CONCATENATE($J$2,"_", $I$2, "-"&amp;((ROW()-15)))</f>
        <v>_1-1</v>
      </c>
      <c r="D16" s="35"/>
      <c r="E16" s="36"/>
      <c r="F16" s="11" t="s">
        <v>34</v>
      </c>
      <c r="G16" s="11" t="s">
        <v>34</v>
      </c>
      <c r="H16" s="37"/>
      <c r="I16" s="10"/>
      <c r="J16" s="29"/>
      <c r="K16" s="30"/>
      <c r="L16" s="10"/>
    </row>
    <row r="17" spans="1:12" x14ac:dyDescent="0.3">
      <c r="A17" s="5">
        <v>16</v>
      </c>
      <c r="B17" s="5" t="s">
        <v>38</v>
      </c>
      <c r="C17" s="40" t="str">
        <f t="shared" ref="C17:C40" si="0">CONCATENATE($J$2,"_", $I$2, "-"&amp;((ROW()-15)))</f>
        <v>_1-2</v>
      </c>
      <c r="D17" s="35"/>
      <c r="E17" s="36"/>
      <c r="F17" s="11" t="s">
        <v>34</v>
      </c>
      <c r="G17" s="11" t="s">
        <v>34</v>
      </c>
      <c r="H17" s="37"/>
      <c r="I17" s="10"/>
      <c r="J17" s="31"/>
      <c r="K17" s="31"/>
      <c r="L17" s="10"/>
    </row>
    <row r="18" spans="1:12" x14ac:dyDescent="0.3">
      <c r="A18" s="5">
        <v>17</v>
      </c>
      <c r="B18" s="5" t="s">
        <v>39</v>
      </c>
      <c r="C18" s="40" t="str">
        <f t="shared" si="0"/>
        <v>_1-3</v>
      </c>
      <c r="D18" s="35"/>
      <c r="E18" s="36"/>
      <c r="F18" s="11" t="s">
        <v>34</v>
      </c>
      <c r="G18" s="11" t="s">
        <v>34</v>
      </c>
      <c r="H18" s="37"/>
      <c r="I18" s="10"/>
      <c r="J18" s="31"/>
      <c r="K18" s="31"/>
      <c r="L18" s="10"/>
    </row>
    <row r="19" spans="1:12" ht="15" thickBot="1" x14ac:dyDescent="0.35">
      <c r="A19" s="5">
        <v>18</v>
      </c>
      <c r="B19" s="5" t="s">
        <v>40</v>
      </c>
      <c r="C19" s="40" t="str">
        <f t="shared" si="0"/>
        <v>_1-4</v>
      </c>
      <c r="D19" s="35"/>
      <c r="E19" s="36"/>
      <c r="F19" s="11" t="s">
        <v>34</v>
      </c>
      <c r="G19" s="11" t="s">
        <v>34</v>
      </c>
      <c r="H19" s="37"/>
      <c r="I19" s="10"/>
      <c r="J19" s="31"/>
      <c r="K19" s="31"/>
      <c r="L19" s="10"/>
    </row>
    <row r="20" spans="1:12" ht="15" thickBot="1" x14ac:dyDescent="0.35">
      <c r="A20" s="5">
        <v>19</v>
      </c>
      <c r="B20" s="5" t="s">
        <v>41</v>
      </c>
      <c r="C20" s="40" t="str">
        <f t="shared" si="0"/>
        <v>_1-5</v>
      </c>
      <c r="D20" s="35"/>
      <c r="E20" s="36"/>
      <c r="F20" s="11" t="s">
        <v>34</v>
      </c>
      <c r="G20" s="11" t="s">
        <v>34</v>
      </c>
      <c r="H20" s="37"/>
      <c r="I20" s="10"/>
      <c r="J20" s="44" t="s">
        <v>42</v>
      </c>
      <c r="K20" s="44" t="s">
        <v>5</v>
      </c>
      <c r="L20" s="10"/>
    </row>
    <row r="21" spans="1:12" x14ac:dyDescent="0.3">
      <c r="A21" s="5">
        <v>20</v>
      </c>
      <c r="B21" s="5" t="s">
        <v>43</v>
      </c>
      <c r="C21" s="40" t="str">
        <f t="shared" si="0"/>
        <v>_1-6</v>
      </c>
      <c r="D21" s="35"/>
      <c r="E21" s="36"/>
      <c r="F21" s="11" t="s">
        <v>34</v>
      </c>
      <c r="G21" s="11" t="s">
        <v>34</v>
      </c>
      <c r="H21" s="37"/>
      <c r="I21" s="10"/>
      <c r="J21" s="45" t="s">
        <v>29</v>
      </c>
      <c r="K21" s="45" t="s">
        <v>13</v>
      </c>
      <c r="L21" s="10"/>
    </row>
    <row r="22" spans="1:12" x14ac:dyDescent="0.3">
      <c r="A22" s="5">
        <v>21</v>
      </c>
      <c r="B22" s="5" t="s">
        <v>45</v>
      </c>
      <c r="C22" s="40" t="str">
        <f t="shared" si="0"/>
        <v>_1-7</v>
      </c>
      <c r="D22" s="35"/>
      <c r="E22" s="36"/>
      <c r="F22" s="11" t="s">
        <v>34</v>
      </c>
      <c r="G22" s="11" t="s">
        <v>34</v>
      </c>
      <c r="H22" s="37"/>
      <c r="I22" s="10"/>
      <c r="J22" s="32" t="s">
        <v>22</v>
      </c>
      <c r="K22" s="32" t="s">
        <v>25</v>
      </c>
      <c r="L22" s="10"/>
    </row>
    <row r="23" spans="1:12" x14ac:dyDescent="0.3">
      <c r="A23" s="5">
        <v>22</v>
      </c>
      <c r="B23" s="5" t="s">
        <v>47</v>
      </c>
      <c r="C23" s="40" t="str">
        <f t="shared" si="0"/>
        <v>_1-8</v>
      </c>
      <c r="D23" s="35"/>
      <c r="E23" s="36"/>
      <c r="F23" s="11" t="s">
        <v>34</v>
      </c>
      <c r="G23" s="11" t="s">
        <v>34</v>
      </c>
      <c r="H23" s="37"/>
      <c r="I23" s="10"/>
      <c r="J23" s="32" t="s">
        <v>33</v>
      </c>
      <c r="K23" s="32" t="s">
        <v>49</v>
      </c>
      <c r="L23" s="10"/>
    </row>
    <row r="24" spans="1:12" x14ac:dyDescent="0.3">
      <c r="A24" s="5">
        <v>23</v>
      </c>
      <c r="B24" s="5" t="s">
        <v>50</v>
      </c>
      <c r="C24" s="40" t="str">
        <f t="shared" si="0"/>
        <v>_1-9</v>
      </c>
      <c r="D24" s="35"/>
      <c r="E24" s="36"/>
      <c r="F24" s="11" t="s">
        <v>34</v>
      </c>
      <c r="G24" s="11" t="s">
        <v>34</v>
      </c>
      <c r="H24" s="37"/>
      <c r="I24" s="10"/>
      <c r="J24" s="32" t="s">
        <v>44</v>
      </c>
      <c r="K24" s="32" t="s">
        <v>15</v>
      </c>
      <c r="L24" s="10"/>
    </row>
    <row r="25" spans="1:12" x14ac:dyDescent="0.3">
      <c r="A25" s="5">
        <v>24</v>
      </c>
      <c r="B25" s="5" t="s">
        <v>52</v>
      </c>
      <c r="C25" s="40" t="str">
        <f t="shared" si="0"/>
        <v>_1-10</v>
      </c>
      <c r="D25" s="35"/>
      <c r="E25" s="36"/>
      <c r="F25" s="11" t="s">
        <v>34</v>
      </c>
      <c r="G25" s="11" t="s">
        <v>34</v>
      </c>
      <c r="H25" s="37"/>
      <c r="I25" s="10"/>
      <c r="J25" s="32" t="s">
        <v>46</v>
      </c>
      <c r="K25" s="32" t="s">
        <v>30</v>
      </c>
      <c r="L25" s="10"/>
    </row>
    <row r="26" spans="1:12" x14ac:dyDescent="0.3">
      <c r="A26" s="5">
        <v>25</v>
      </c>
      <c r="B26" s="5" t="s">
        <v>54</v>
      </c>
      <c r="C26" s="40" t="str">
        <f t="shared" si="0"/>
        <v>_1-11</v>
      </c>
      <c r="D26" s="35"/>
      <c r="E26" s="36"/>
      <c r="F26" s="11" t="s">
        <v>34</v>
      </c>
      <c r="G26" s="11" t="s">
        <v>34</v>
      </c>
      <c r="H26" s="37"/>
      <c r="I26" s="10"/>
      <c r="J26" s="32" t="s">
        <v>48</v>
      </c>
      <c r="K26" s="32" t="s">
        <v>34</v>
      </c>
      <c r="L26" s="10"/>
    </row>
    <row r="27" spans="1:12" ht="15" thickBot="1" x14ac:dyDescent="0.35">
      <c r="A27" s="5">
        <v>26</v>
      </c>
      <c r="B27" s="5" t="s">
        <v>56</v>
      </c>
      <c r="C27" s="40" t="str">
        <f>CONCATENATE($J$2,"_", $I$2, "-"&amp;((ROW()-15)))</f>
        <v>_1-12</v>
      </c>
      <c r="D27" s="41" t="s">
        <v>85</v>
      </c>
      <c r="E27" s="36"/>
      <c r="F27" s="11" t="s">
        <v>34</v>
      </c>
      <c r="G27" s="11" t="s">
        <v>34</v>
      </c>
      <c r="H27" s="37"/>
      <c r="I27" s="10"/>
      <c r="J27" s="32" t="s">
        <v>51</v>
      </c>
      <c r="K27" s="43" t="s">
        <v>86</v>
      </c>
      <c r="L27" s="10"/>
    </row>
    <row r="28" spans="1:12" x14ac:dyDescent="0.3">
      <c r="A28" s="5">
        <v>27</v>
      </c>
      <c r="B28" s="5" t="s">
        <v>58</v>
      </c>
      <c r="C28" s="40" t="str">
        <f t="shared" si="0"/>
        <v>_1-13</v>
      </c>
      <c r="D28" s="35"/>
      <c r="E28" s="36"/>
      <c r="F28" s="11" t="s">
        <v>34</v>
      </c>
      <c r="G28" s="11" t="s">
        <v>34</v>
      </c>
      <c r="H28" s="37"/>
      <c r="I28" s="10"/>
      <c r="J28" s="32" t="s">
        <v>53</v>
      </c>
      <c r="K28" s="31"/>
      <c r="L28" s="10"/>
    </row>
    <row r="29" spans="1:12" x14ac:dyDescent="0.3">
      <c r="A29" s="5">
        <v>28</v>
      </c>
      <c r="B29" s="5" t="s">
        <v>60</v>
      </c>
      <c r="C29" s="40" t="str">
        <f t="shared" si="0"/>
        <v>_1-14</v>
      </c>
      <c r="D29" s="35"/>
      <c r="E29" s="36"/>
      <c r="F29" s="11" t="s">
        <v>34</v>
      </c>
      <c r="G29" s="11" t="s">
        <v>34</v>
      </c>
      <c r="H29" s="37"/>
      <c r="I29" s="10"/>
      <c r="J29" s="32" t="s">
        <v>55</v>
      </c>
      <c r="K29" s="31"/>
      <c r="L29" s="10"/>
    </row>
    <row r="30" spans="1:12" x14ac:dyDescent="0.3">
      <c r="A30" s="5">
        <v>29</v>
      </c>
      <c r="B30" s="5" t="s">
        <v>62</v>
      </c>
      <c r="C30" s="40" t="str">
        <f t="shared" si="0"/>
        <v>_1-15</v>
      </c>
      <c r="D30" s="35"/>
      <c r="E30" s="36"/>
      <c r="F30" s="11" t="s">
        <v>34</v>
      </c>
      <c r="G30" s="11" t="s">
        <v>34</v>
      </c>
      <c r="H30" s="37"/>
      <c r="I30" s="10"/>
      <c r="J30" s="32" t="s">
        <v>57</v>
      </c>
      <c r="K30" s="31"/>
      <c r="L30" s="10"/>
    </row>
    <row r="31" spans="1:12" x14ac:dyDescent="0.3">
      <c r="A31" s="5">
        <v>30</v>
      </c>
      <c r="B31" s="5" t="s">
        <v>63</v>
      </c>
      <c r="C31" s="40" t="str">
        <f t="shared" si="0"/>
        <v>_1-16</v>
      </c>
      <c r="D31" s="35"/>
      <c r="E31" s="36"/>
      <c r="F31" s="11" t="s">
        <v>34</v>
      </c>
      <c r="G31" s="11" t="s">
        <v>34</v>
      </c>
      <c r="H31" s="37"/>
      <c r="I31" s="10"/>
      <c r="J31" s="32" t="s">
        <v>59</v>
      </c>
      <c r="K31" s="31"/>
      <c r="L31" s="10"/>
    </row>
    <row r="32" spans="1:12" x14ac:dyDescent="0.3">
      <c r="A32" s="5">
        <v>31</v>
      </c>
      <c r="B32" s="5" t="s">
        <v>64</v>
      </c>
      <c r="C32" s="40" t="str">
        <f t="shared" si="0"/>
        <v>_1-17</v>
      </c>
      <c r="D32" s="35"/>
      <c r="E32" s="36"/>
      <c r="F32" s="11" t="s">
        <v>34</v>
      </c>
      <c r="G32" s="11" t="s">
        <v>34</v>
      </c>
      <c r="H32" s="37"/>
      <c r="I32" s="10"/>
      <c r="J32" s="32" t="s">
        <v>61</v>
      </c>
      <c r="K32" s="31"/>
      <c r="L32" s="10"/>
    </row>
    <row r="33" spans="1:12" ht="15" thickBot="1" x14ac:dyDescent="0.35">
      <c r="A33" s="5">
        <v>32</v>
      </c>
      <c r="B33" s="5" t="s">
        <v>65</v>
      </c>
      <c r="C33" s="40" t="str">
        <f t="shared" si="0"/>
        <v>_1-18</v>
      </c>
      <c r="D33" s="35"/>
      <c r="E33" s="36"/>
      <c r="F33" s="11" t="s">
        <v>34</v>
      </c>
      <c r="G33" s="11" t="s">
        <v>34</v>
      </c>
      <c r="H33" s="37"/>
      <c r="I33" s="10"/>
      <c r="J33" s="43" t="s">
        <v>12</v>
      </c>
      <c r="K33" s="31"/>
      <c r="L33" s="10"/>
    </row>
    <row r="34" spans="1:12" x14ac:dyDescent="0.3">
      <c r="A34" s="5">
        <v>33</v>
      </c>
      <c r="B34" s="5" t="s">
        <v>66</v>
      </c>
      <c r="C34" s="40" t="str">
        <f t="shared" si="0"/>
        <v>_1-19</v>
      </c>
      <c r="D34" s="35"/>
      <c r="E34" s="36"/>
      <c r="F34" s="11" t="s">
        <v>34</v>
      </c>
      <c r="G34" s="11" t="s">
        <v>34</v>
      </c>
      <c r="H34" s="37"/>
      <c r="I34" s="10"/>
      <c r="J34" s="31"/>
      <c r="K34" s="31"/>
      <c r="L34" s="10"/>
    </row>
    <row r="35" spans="1:12" ht="15" thickBot="1" x14ac:dyDescent="0.35">
      <c r="A35" s="5">
        <v>34</v>
      </c>
      <c r="B35" s="5" t="s">
        <v>67</v>
      </c>
      <c r="C35" s="40" t="str">
        <f t="shared" si="0"/>
        <v>_1-20</v>
      </c>
      <c r="D35" s="35"/>
      <c r="E35" s="36"/>
      <c r="F35" s="11" t="s">
        <v>34</v>
      </c>
      <c r="G35" s="11" t="s">
        <v>34</v>
      </c>
      <c r="H35" s="37"/>
      <c r="I35" s="10"/>
      <c r="J35" s="31"/>
      <c r="K35" s="31"/>
      <c r="L35" s="10"/>
    </row>
    <row r="36" spans="1:12" x14ac:dyDescent="0.3">
      <c r="A36" s="5">
        <v>35</v>
      </c>
      <c r="B36" s="5" t="s">
        <v>68</v>
      </c>
      <c r="C36" s="40" t="str">
        <f t="shared" si="0"/>
        <v>_1-21</v>
      </c>
      <c r="D36" s="35"/>
      <c r="E36" s="36"/>
      <c r="F36" s="11" t="s">
        <v>34</v>
      </c>
      <c r="G36" s="11" t="s">
        <v>34</v>
      </c>
      <c r="H36" s="37"/>
      <c r="I36" s="10"/>
      <c r="J36" s="48" t="s">
        <v>84</v>
      </c>
      <c r="K36" s="49"/>
      <c r="L36" s="10"/>
    </row>
    <row r="37" spans="1:12" x14ac:dyDescent="0.3">
      <c r="A37" s="5">
        <v>36</v>
      </c>
      <c r="B37" s="5" t="s">
        <v>69</v>
      </c>
      <c r="C37" s="40" t="str">
        <f t="shared" si="0"/>
        <v>_1-22</v>
      </c>
      <c r="D37" s="35"/>
      <c r="E37" s="36"/>
      <c r="F37" s="11" t="s">
        <v>34</v>
      </c>
      <c r="G37" s="11" t="s">
        <v>34</v>
      </c>
      <c r="H37" s="37"/>
      <c r="I37" s="10"/>
      <c r="J37" s="50"/>
      <c r="K37" s="51"/>
      <c r="L37" s="10"/>
    </row>
    <row r="38" spans="1:12" x14ac:dyDescent="0.3">
      <c r="A38" s="5">
        <v>37</v>
      </c>
      <c r="B38" s="5" t="s">
        <v>70</v>
      </c>
      <c r="C38" s="40" t="str">
        <f t="shared" si="0"/>
        <v>_1-23</v>
      </c>
      <c r="D38" s="35"/>
      <c r="E38" s="36"/>
      <c r="F38" s="11" t="s">
        <v>34</v>
      </c>
      <c r="G38" s="11" t="s">
        <v>34</v>
      </c>
      <c r="H38" s="37"/>
      <c r="I38" s="10"/>
      <c r="J38" s="50"/>
      <c r="K38" s="51"/>
      <c r="L38" s="10"/>
    </row>
    <row r="39" spans="1:12" x14ac:dyDescent="0.3">
      <c r="A39" s="5">
        <v>38</v>
      </c>
      <c r="B39" s="5" t="s">
        <v>71</v>
      </c>
      <c r="C39" s="40" t="str">
        <f t="shared" si="0"/>
        <v>_1-24</v>
      </c>
      <c r="D39" s="35"/>
      <c r="E39" s="36"/>
      <c r="F39" s="11" t="s">
        <v>34</v>
      </c>
      <c r="G39" s="11" t="s">
        <v>34</v>
      </c>
      <c r="H39" s="37"/>
      <c r="I39" s="10"/>
      <c r="J39" s="50"/>
      <c r="K39" s="51"/>
      <c r="L39" s="10"/>
    </row>
    <row r="40" spans="1:12" x14ac:dyDescent="0.3">
      <c r="A40" s="5">
        <v>39</v>
      </c>
      <c r="B40" s="5" t="s">
        <v>72</v>
      </c>
      <c r="C40" s="40" t="str">
        <f t="shared" si="0"/>
        <v>_1-25</v>
      </c>
      <c r="D40" s="35"/>
      <c r="E40" s="36"/>
      <c r="F40" s="11" t="s">
        <v>34</v>
      </c>
      <c r="G40" s="11" t="s">
        <v>34</v>
      </c>
      <c r="H40" s="37"/>
      <c r="I40" s="10"/>
      <c r="J40" s="50"/>
      <c r="K40" s="51"/>
      <c r="L40" s="10"/>
    </row>
    <row r="41" spans="1:12" x14ac:dyDescent="0.3">
      <c r="A41" s="5">
        <v>40</v>
      </c>
      <c r="B41" s="5" t="s">
        <v>73</v>
      </c>
      <c r="C41" s="39" t="str">
        <f>CONCATENATE(D41&amp;$J$2,"_",$I$2&amp;"-6")</f>
        <v>48-UWSIF-Glut-4-_1-6</v>
      </c>
      <c r="D41" s="6" t="s">
        <v>12</v>
      </c>
      <c r="E41" s="7"/>
      <c r="F41" s="11" t="s">
        <v>25</v>
      </c>
      <c r="G41" s="11" t="s">
        <v>86</v>
      </c>
      <c r="H41" s="12"/>
      <c r="I41" s="10"/>
      <c r="J41" s="50"/>
      <c r="K41" s="51"/>
      <c r="L41" s="10"/>
    </row>
    <row r="42" spans="1:12" x14ac:dyDescent="0.3">
      <c r="A42" s="5">
        <v>41</v>
      </c>
      <c r="B42" s="5" t="s">
        <v>74</v>
      </c>
      <c r="C42" s="39" t="str">
        <f>CONCATENATE(D42&amp;$J$2,"_",$I$2&amp;"-7")</f>
        <v>48-UWSIF-Glut-4-_1-7</v>
      </c>
      <c r="D42" s="6" t="s">
        <v>12</v>
      </c>
      <c r="E42" s="7"/>
      <c r="F42" s="11" t="s">
        <v>25</v>
      </c>
      <c r="G42" s="11" t="s">
        <v>86</v>
      </c>
      <c r="H42" s="12"/>
      <c r="I42" s="10"/>
      <c r="J42" s="50"/>
      <c r="K42" s="51"/>
      <c r="L42" s="10"/>
    </row>
    <row r="43" spans="1:12" x14ac:dyDescent="0.3">
      <c r="A43" s="5">
        <v>42</v>
      </c>
      <c r="B43" s="5" t="s">
        <v>75</v>
      </c>
      <c r="C43" s="39" t="str">
        <f>CONCATENATE(D43&amp;J$2,"_",$I$2&amp;"-3")</f>
        <v>39-UWSIF-Glut-2-_1-3</v>
      </c>
      <c r="D43" s="6" t="s">
        <v>61</v>
      </c>
      <c r="E43" s="7"/>
      <c r="F43" s="11" t="s">
        <v>25</v>
      </c>
      <c r="G43" s="11" t="s">
        <v>86</v>
      </c>
      <c r="H43" s="12"/>
      <c r="I43" s="10"/>
      <c r="J43" s="50"/>
      <c r="K43" s="51"/>
      <c r="L43" s="10"/>
    </row>
    <row r="44" spans="1:12" x14ac:dyDescent="0.3">
      <c r="A44" s="5">
        <v>43</v>
      </c>
      <c r="B44" s="5" t="s">
        <v>76</v>
      </c>
      <c r="C44" s="39" t="str">
        <f>CONCATENATE(D44&amp;J$2,"_",$I$2&amp;"-4")</f>
        <v>39-UWSIF-Glut-2-_1-4</v>
      </c>
      <c r="D44" s="6" t="s">
        <v>61</v>
      </c>
      <c r="E44" s="7"/>
      <c r="F44" s="11" t="s">
        <v>25</v>
      </c>
      <c r="G44" s="11" t="s">
        <v>86</v>
      </c>
      <c r="H44" s="12"/>
      <c r="I44" s="10"/>
      <c r="J44" s="50"/>
      <c r="K44" s="51"/>
      <c r="L44" s="10"/>
    </row>
    <row r="45" spans="1:12" x14ac:dyDescent="0.3">
      <c r="A45" s="5">
        <v>44</v>
      </c>
      <c r="B45" s="5" t="s">
        <v>77</v>
      </c>
      <c r="C45" s="39" t="str">
        <f>CONCATENATE(D45&amp;J$2,"_",$I$2&amp;"-3")</f>
        <v>76-UWSIF-PacificHalibut-_1-3</v>
      </c>
      <c r="D45" s="6" t="s">
        <v>22</v>
      </c>
      <c r="E45" s="7"/>
      <c r="F45" s="11" t="s">
        <v>30</v>
      </c>
      <c r="G45" s="11" t="s">
        <v>30</v>
      </c>
      <c r="H45" s="12"/>
      <c r="I45" s="10"/>
      <c r="J45" s="50"/>
      <c r="K45" s="51"/>
      <c r="L45" s="10"/>
    </row>
    <row r="46" spans="1:12" ht="15" thickBot="1" x14ac:dyDescent="0.35">
      <c r="A46" s="5">
        <v>45</v>
      </c>
      <c r="B46" s="5" t="s">
        <v>78</v>
      </c>
      <c r="C46" s="39" t="str">
        <f>CONCATENATE(D46&amp;J$2,"_",$I$2&amp;"-4")</f>
        <v>76-UWSIF-PacificHalibut-_1-4</v>
      </c>
      <c r="D46" s="6" t="s">
        <v>22</v>
      </c>
      <c r="E46" s="7"/>
      <c r="F46" s="11" t="s">
        <v>30</v>
      </c>
      <c r="G46" s="11" t="s">
        <v>30</v>
      </c>
      <c r="H46" s="12"/>
      <c r="I46" s="10"/>
      <c r="J46" s="33"/>
      <c r="K46" s="34"/>
      <c r="L46" s="10"/>
    </row>
    <row r="47" spans="1:12" x14ac:dyDescent="0.3">
      <c r="A47" s="5">
        <v>46</v>
      </c>
      <c r="B47" s="5" t="s">
        <v>79</v>
      </c>
      <c r="C47" s="39" t="str">
        <f>CONCATENATE(D47&amp;J$2,"_",$I$2&amp;"-3")</f>
        <v>75-UWSIF-CohoSalmon-_1-3</v>
      </c>
      <c r="D47" s="6" t="s">
        <v>29</v>
      </c>
      <c r="E47" s="7"/>
      <c r="F47" s="11" t="s">
        <v>86</v>
      </c>
      <c r="G47" s="11" t="s">
        <v>25</v>
      </c>
      <c r="H47" s="12"/>
      <c r="I47" s="10"/>
      <c r="J47" s="10"/>
      <c r="K47" s="10"/>
      <c r="L47" s="10"/>
    </row>
    <row r="48" spans="1:12" x14ac:dyDescent="0.3">
      <c r="A48" s="5">
        <v>47</v>
      </c>
      <c r="B48" s="5" t="s">
        <v>80</v>
      </c>
      <c r="C48" s="39" t="str">
        <f>CONCATENATE(D48&amp;J$2,"_",$I$2&amp;"-4")</f>
        <v>75-UWSIF-CohoSalmon-_1-4</v>
      </c>
      <c r="D48" s="6" t="s">
        <v>29</v>
      </c>
      <c r="E48" s="7"/>
      <c r="F48" s="11" t="s">
        <v>86</v>
      </c>
      <c r="G48" s="11" t="s">
        <v>25</v>
      </c>
      <c r="H48" s="12"/>
      <c r="I48" s="10"/>
      <c r="J48" s="10"/>
      <c r="K48" s="10"/>
      <c r="L48" s="10"/>
    </row>
    <row r="49" spans="1:12" x14ac:dyDescent="0.3">
      <c r="A49" s="5">
        <v>48</v>
      </c>
      <c r="B49" s="5" t="s">
        <v>81</v>
      </c>
      <c r="C49" s="39" t="str">
        <f>CONCATENATE(D49&amp;J$2,"_",$I$2&amp;"-4")</f>
        <v>77-UWSIF-WestonFish-_1-4</v>
      </c>
      <c r="D49" s="6" t="s">
        <v>33</v>
      </c>
      <c r="E49" s="7"/>
      <c r="F49" s="11" t="s">
        <v>86</v>
      </c>
      <c r="G49" s="11" t="s">
        <v>25</v>
      </c>
      <c r="H49" s="12"/>
      <c r="I49" s="10"/>
      <c r="J49" s="10"/>
      <c r="K49" s="10"/>
      <c r="L49" s="10"/>
    </row>
    <row r="50" spans="1:12" x14ac:dyDescent="0.3">
      <c r="A50" s="5">
        <v>49</v>
      </c>
      <c r="B50" s="5" t="s">
        <v>82</v>
      </c>
      <c r="C50" s="39" t="str">
        <f>CONCATENATE(D50&amp;J$2,"_",$I$2&amp;"-5")</f>
        <v>77-UWSIF-WestonFish-_1-5</v>
      </c>
      <c r="D50" s="9" t="s">
        <v>33</v>
      </c>
      <c r="E50" s="7"/>
      <c r="F50" s="11" t="s">
        <v>86</v>
      </c>
      <c r="G50" s="11" t="s">
        <v>25</v>
      </c>
      <c r="H50" s="12"/>
      <c r="I50" s="10"/>
      <c r="J50" s="10"/>
      <c r="K50" s="10"/>
      <c r="L50" s="10"/>
    </row>
    <row r="51" spans="1:12" x14ac:dyDescent="0.3">
      <c r="J51" s="10"/>
      <c r="K51" s="10"/>
    </row>
    <row r="52" spans="1:12" x14ac:dyDescent="0.3">
      <c r="J52" s="10"/>
      <c r="K52" s="10"/>
    </row>
    <row r="53" spans="1:12" x14ac:dyDescent="0.3">
      <c r="J53" s="10"/>
      <c r="K53" s="10"/>
    </row>
  </sheetData>
  <mergeCells count="1">
    <mergeCell ref="J36:K45"/>
  </mergeCells>
  <dataValidations count="3">
    <dataValidation type="list" allowBlank="1" showInputMessage="1" showErrorMessage="1" sqref="D2:D15 D41:D50" xr:uid="{3A190DFA-B77B-4E66-94F1-914D4C0AE3AB}">
      <formula1>$J$21:$J$33</formula1>
    </dataValidation>
    <dataValidation type="list" allowBlank="1" showInputMessage="1" showErrorMessage="1" sqref="J23" xr:uid="{FA76BE8A-EEE1-41BA-A5F6-9530A23C49EB}">
      <formula1>$J$24:$J$33</formula1>
    </dataValidation>
    <dataValidation type="list" allowBlank="1" showInputMessage="1" showErrorMessage="1" sqref="F2:G50" xr:uid="{AD633D28-6E43-40B6-B780-6F937B525E1C}">
      <formula1>$K$21:$K$27</formula1>
    </dataValidation>
  </dataValidations>
  <pageMargins left="0.7" right="0.7" top="0.75" bottom="0.75" header="0.3" footer="0.3"/>
  <ignoredErrors>
    <ignoredError sqref="C8 C13 C44 C11 C9:C10 C12 C46 C45 C47"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9EEDC-D3EF-4666-A8D0-EDD9C7DAEA53}">
  <dimension ref="A1:L53"/>
  <sheetViews>
    <sheetView topLeftCell="A17" workbookViewId="0">
      <selection activeCell="H2" sqref="H2:H50"/>
    </sheetView>
  </sheetViews>
  <sheetFormatPr defaultRowHeight="14.4" x14ac:dyDescent="0.3"/>
  <cols>
    <col min="1" max="1" width="4.44140625" bestFit="1" customWidth="1"/>
    <col min="2" max="2" width="6" bestFit="1" customWidth="1"/>
    <col min="3" max="3" width="34.109375" bestFit="1" customWidth="1"/>
    <col min="4" max="4" width="21.5546875" bestFit="1" customWidth="1"/>
    <col min="5" max="5" width="8.109375" bestFit="1" customWidth="1"/>
    <col min="6" max="7" width="23.109375" hidden="1" customWidth="1"/>
    <col min="8" max="8" width="17.109375" bestFit="1" customWidth="1"/>
    <col min="9" max="9" width="7.44140625" bestFit="1" customWidth="1"/>
    <col min="10" max="10" width="21.109375" customWidth="1"/>
    <col min="11" max="11" width="23.109375" bestFit="1" customWidth="1"/>
  </cols>
  <sheetData>
    <row r="1" spans="1:12" x14ac:dyDescent="0.3">
      <c r="A1" s="1" t="s">
        <v>0</v>
      </c>
      <c r="B1" s="2" t="s">
        <v>1</v>
      </c>
      <c r="C1" s="3" t="s">
        <v>2</v>
      </c>
      <c r="D1" s="4" t="s">
        <v>3</v>
      </c>
      <c r="E1" s="2" t="s">
        <v>4</v>
      </c>
      <c r="F1" s="2" t="s">
        <v>5</v>
      </c>
      <c r="G1" s="2" t="s">
        <v>6</v>
      </c>
      <c r="H1" s="2" t="s">
        <v>7</v>
      </c>
      <c r="I1" s="2" t="s">
        <v>8</v>
      </c>
      <c r="J1" s="2" t="s">
        <v>9</v>
      </c>
      <c r="K1" s="2" t="s">
        <v>10</v>
      </c>
      <c r="L1" s="10"/>
    </row>
    <row r="2" spans="1:12" x14ac:dyDescent="0.3">
      <c r="A2" s="5">
        <v>1</v>
      </c>
      <c r="B2" s="5" t="s">
        <v>11</v>
      </c>
      <c r="C2" s="39" t="str">
        <f>CONCATENATE(D2&amp;J$2,"_",$I$2&amp;"-1")</f>
        <v>48-UWSIF-Glut-4-0_2-1</v>
      </c>
      <c r="D2" s="6" t="s">
        <v>12</v>
      </c>
      <c r="E2" s="7"/>
      <c r="F2" s="8" t="s">
        <v>13</v>
      </c>
      <c r="G2" s="8" t="s">
        <v>13</v>
      </c>
      <c r="H2" s="12"/>
      <c r="I2" s="42">
        <v>2</v>
      </c>
      <c r="J2" s="42">
        <f>'Tray 1'!J2</f>
        <v>0</v>
      </c>
      <c r="K2" s="47">
        <f>'Tray 1'!K2</f>
        <v>0</v>
      </c>
      <c r="L2" s="10"/>
    </row>
    <row r="3" spans="1:12" x14ac:dyDescent="0.3">
      <c r="A3" s="5">
        <v>2</v>
      </c>
      <c r="B3" s="5" t="s">
        <v>14</v>
      </c>
      <c r="C3" s="39" t="str">
        <f>CONCATENATE(D3&amp;J$2,"_",$I$2&amp;"-2")</f>
        <v>48-UWSIF-Glut-4-0_2-2</v>
      </c>
      <c r="D3" s="6" t="s">
        <v>12</v>
      </c>
      <c r="E3" s="7"/>
      <c r="F3" s="11" t="s">
        <v>15</v>
      </c>
      <c r="G3" s="11" t="s">
        <v>86</v>
      </c>
      <c r="H3" s="12"/>
      <c r="I3" s="10"/>
      <c r="J3" s="10"/>
      <c r="K3" s="10"/>
      <c r="L3" s="10"/>
    </row>
    <row r="4" spans="1:12" x14ac:dyDescent="0.3">
      <c r="A4" s="5">
        <v>3</v>
      </c>
      <c r="B4" s="5" t="s">
        <v>16</v>
      </c>
      <c r="C4" s="39" t="str">
        <f>CONCATENATE(D4&amp;J$2,"_",$I$2&amp;"-3")</f>
        <v>48-UWSIF-Glut-4-0_2-3</v>
      </c>
      <c r="D4" s="6" t="s">
        <v>12</v>
      </c>
      <c r="E4" s="7"/>
      <c r="F4" s="11" t="s">
        <v>15</v>
      </c>
      <c r="G4" s="11" t="s">
        <v>86</v>
      </c>
      <c r="H4" s="12"/>
      <c r="I4" s="10"/>
      <c r="J4" s="13" t="s">
        <v>83</v>
      </c>
      <c r="K4" s="14"/>
      <c r="L4" s="10"/>
    </row>
    <row r="5" spans="1:12" x14ac:dyDescent="0.3">
      <c r="A5" s="5">
        <v>4</v>
      </c>
      <c r="B5" s="5" t="s">
        <v>17</v>
      </c>
      <c r="C5" s="39" t="str">
        <f>CONCATENATE(D5&amp;J$2,"_",$I$2&amp;"-4")</f>
        <v>48-UWSIF-Glut-4-0_2-4</v>
      </c>
      <c r="D5" s="6" t="s">
        <v>12</v>
      </c>
      <c r="E5" s="7"/>
      <c r="F5" s="11" t="s">
        <v>15</v>
      </c>
      <c r="G5" s="11" t="s">
        <v>86</v>
      </c>
      <c r="H5" s="12"/>
      <c r="I5" s="10"/>
      <c r="J5" s="15" t="s">
        <v>18</v>
      </c>
      <c r="K5" s="16"/>
      <c r="L5" s="17"/>
    </row>
    <row r="6" spans="1:12" x14ac:dyDescent="0.3">
      <c r="A6" s="5">
        <v>5</v>
      </c>
      <c r="B6" s="5" t="s">
        <v>19</v>
      </c>
      <c r="C6" s="39" t="str">
        <f>CONCATENATE(D6&amp;J$2,"_",$I$2&amp;"-5")</f>
        <v>48-UWSIF-Glut-4-0_2-5</v>
      </c>
      <c r="D6" s="6" t="s">
        <v>12</v>
      </c>
      <c r="E6" s="7"/>
      <c r="F6" s="11" t="s">
        <v>15</v>
      </c>
      <c r="G6" s="11" t="s">
        <v>86</v>
      </c>
      <c r="H6" s="12"/>
      <c r="I6" s="10"/>
      <c r="J6" s="18" t="s">
        <v>20</v>
      </c>
      <c r="K6" s="19"/>
      <c r="L6" s="10"/>
    </row>
    <row r="7" spans="1:12" x14ac:dyDescent="0.3">
      <c r="A7" s="5">
        <v>6</v>
      </c>
      <c r="B7" s="5" t="s">
        <v>21</v>
      </c>
      <c r="C7" s="39" t="str">
        <f>CONCATENATE(D7&amp;J$2,"_",$I$2&amp;"-1")</f>
        <v>76-UWSIF-PacificHalibut-0_2-1</v>
      </c>
      <c r="D7" s="6" t="s">
        <v>22</v>
      </c>
      <c r="E7" s="7"/>
      <c r="F7" s="11" t="s">
        <v>30</v>
      </c>
      <c r="G7" s="11" t="s">
        <v>30</v>
      </c>
      <c r="H7" s="12"/>
      <c r="I7" s="10"/>
      <c r="J7" s="20"/>
      <c r="K7" s="21"/>
      <c r="L7" s="10"/>
    </row>
    <row r="8" spans="1:12" x14ac:dyDescent="0.3">
      <c r="A8" s="5">
        <v>7</v>
      </c>
      <c r="B8" s="5" t="s">
        <v>23</v>
      </c>
      <c r="C8" s="39" t="str">
        <f>CONCATENATE(D8&amp;J$2,"_",$I$2&amp;"-2")</f>
        <v>76-UWSIF-PacificHalibut-0_2-2</v>
      </c>
      <c r="D8" s="6" t="s">
        <v>22</v>
      </c>
      <c r="E8" s="7"/>
      <c r="F8" s="11" t="s">
        <v>30</v>
      </c>
      <c r="G8" s="11" t="s">
        <v>30</v>
      </c>
      <c r="H8" s="12"/>
      <c r="I8" s="10"/>
      <c r="J8" s="22"/>
      <c r="K8" s="23"/>
      <c r="L8" s="10"/>
    </row>
    <row r="9" spans="1:12" x14ac:dyDescent="0.3">
      <c r="A9" s="5">
        <v>8</v>
      </c>
      <c r="B9" s="5" t="s">
        <v>24</v>
      </c>
      <c r="C9" s="39" t="str">
        <f>CONCATENATE(D9&amp;J$2,"_",$I$2&amp;"-1")</f>
        <v>39-UWSIF-Glut-2-0_2-1</v>
      </c>
      <c r="D9" s="6" t="s">
        <v>61</v>
      </c>
      <c r="E9" s="7"/>
      <c r="F9" s="11" t="s">
        <v>25</v>
      </c>
      <c r="G9" s="11" t="s">
        <v>86</v>
      </c>
      <c r="H9" s="12"/>
      <c r="I9" s="10"/>
      <c r="J9" s="24" t="s">
        <v>26</v>
      </c>
      <c r="K9" s="25"/>
      <c r="L9" s="10"/>
    </row>
    <row r="10" spans="1:12" x14ac:dyDescent="0.3">
      <c r="A10" s="5">
        <v>9</v>
      </c>
      <c r="B10" s="5" t="s">
        <v>27</v>
      </c>
      <c r="C10" s="39" t="str">
        <f>CONCATENATE(D10&amp;J$2,"_",$I$2&amp;"-2")</f>
        <v>39-UWSIF-Glut-2-0_2-2</v>
      </c>
      <c r="D10" s="6" t="s">
        <v>61</v>
      </c>
      <c r="E10" s="7"/>
      <c r="F10" s="11" t="s">
        <v>25</v>
      </c>
      <c r="G10" s="11" t="s">
        <v>86</v>
      </c>
      <c r="H10" s="12"/>
      <c r="I10" s="10"/>
      <c r="J10" s="26"/>
      <c r="K10" s="27"/>
      <c r="L10" s="10"/>
    </row>
    <row r="11" spans="1:12" x14ac:dyDescent="0.3">
      <c r="A11" s="5">
        <v>10</v>
      </c>
      <c r="B11" s="5" t="s">
        <v>28</v>
      </c>
      <c r="C11" s="39" t="str">
        <f>CONCATENATE(D11&amp;J$2,"_",$I$2&amp;"-1")</f>
        <v>75-UWSIF-CohoSalmon-0_2-1</v>
      </c>
      <c r="D11" s="6" t="s">
        <v>29</v>
      </c>
      <c r="E11" s="7"/>
      <c r="F11" s="11" t="s">
        <v>86</v>
      </c>
      <c r="G11" s="11" t="s">
        <v>25</v>
      </c>
      <c r="H11" s="12"/>
      <c r="I11" s="10"/>
      <c r="J11" s="26"/>
      <c r="K11" s="27"/>
      <c r="L11" s="10"/>
    </row>
    <row r="12" spans="1:12" x14ac:dyDescent="0.3">
      <c r="A12" s="5">
        <v>11</v>
      </c>
      <c r="B12" s="5" t="s">
        <v>31</v>
      </c>
      <c r="C12" s="39" t="str">
        <f>CONCATENATE(D12&amp;J$2,"_",$I$2&amp;"-2")</f>
        <v>75-UWSIF-CohoSalmon-0_2-2</v>
      </c>
      <c r="D12" s="6" t="s">
        <v>29</v>
      </c>
      <c r="E12" s="7"/>
      <c r="F12" s="11" t="s">
        <v>86</v>
      </c>
      <c r="G12" s="11" t="s">
        <v>25</v>
      </c>
      <c r="H12" s="12"/>
      <c r="I12" s="10"/>
      <c r="J12" s="26"/>
      <c r="K12" s="27"/>
      <c r="L12" s="10"/>
    </row>
    <row r="13" spans="1:12" x14ac:dyDescent="0.3">
      <c r="A13" s="5">
        <v>12</v>
      </c>
      <c r="B13" s="5" t="s">
        <v>32</v>
      </c>
      <c r="C13" s="39" t="str">
        <f>CONCATENATE(D13&amp;J$2,"_",$I$2&amp;"-1")</f>
        <v>77-UWSIF-WestonFish-0_2-1</v>
      </c>
      <c r="D13" s="6" t="s">
        <v>33</v>
      </c>
      <c r="E13" s="7"/>
      <c r="F13" s="11" t="s">
        <v>86</v>
      </c>
      <c r="G13" s="11" t="s">
        <v>15</v>
      </c>
      <c r="H13" s="12"/>
      <c r="I13" s="10"/>
      <c r="J13" s="26"/>
      <c r="K13" s="27"/>
      <c r="L13" s="10"/>
    </row>
    <row r="14" spans="1:12" x14ac:dyDescent="0.3">
      <c r="A14" s="5">
        <v>13</v>
      </c>
      <c r="B14" s="5" t="s">
        <v>35</v>
      </c>
      <c r="C14" s="39" t="str">
        <f>CONCATENATE(D14&amp;J$2,"_",$I$2&amp;"-2")</f>
        <v>77-UWSIF-WestonFish-0_2-2</v>
      </c>
      <c r="D14" s="6" t="s">
        <v>33</v>
      </c>
      <c r="E14" s="28"/>
      <c r="F14" s="11" t="s">
        <v>86</v>
      </c>
      <c r="G14" s="11" t="s">
        <v>15</v>
      </c>
      <c r="H14" s="12"/>
      <c r="I14" s="10"/>
      <c r="J14" s="26"/>
      <c r="K14" s="27"/>
      <c r="L14" s="10"/>
    </row>
    <row r="15" spans="1:12" x14ac:dyDescent="0.3">
      <c r="A15" s="5">
        <v>14</v>
      </c>
      <c r="B15" s="5" t="s">
        <v>36</v>
      </c>
      <c r="C15" s="39" t="str">
        <f>CONCATENATE(D15&amp;J$2,"_",$I$2&amp;"-3")</f>
        <v>77-UWSIF-WestonFish-0_2-3</v>
      </c>
      <c r="D15" s="6" t="s">
        <v>33</v>
      </c>
      <c r="E15" s="28"/>
      <c r="F15" s="11" t="s">
        <v>86</v>
      </c>
      <c r="G15" s="11" t="s">
        <v>15</v>
      </c>
      <c r="H15" s="12"/>
      <c r="I15" s="10"/>
      <c r="J15" s="26"/>
      <c r="K15" s="27"/>
      <c r="L15" s="10"/>
    </row>
    <row r="16" spans="1:12" x14ac:dyDescent="0.3">
      <c r="A16" s="5">
        <v>15</v>
      </c>
      <c r="B16" s="5" t="s">
        <v>37</v>
      </c>
      <c r="C16" s="40" t="str">
        <f>CONCATENATE($J$2,"_", $I$2, "-"&amp;((ROW()-15+25)))</f>
        <v>0_2-26</v>
      </c>
      <c r="D16" s="35"/>
      <c r="E16" s="36"/>
      <c r="F16" s="11" t="s">
        <v>34</v>
      </c>
      <c r="G16" s="11" t="s">
        <v>34</v>
      </c>
      <c r="H16" s="37"/>
      <c r="I16" s="10"/>
      <c r="J16" s="29"/>
      <c r="K16" s="30"/>
      <c r="L16" s="10"/>
    </row>
    <row r="17" spans="1:12" x14ac:dyDescent="0.3">
      <c r="A17" s="5">
        <v>16</v>
      </c>
      <c r="B17" s="5" t="s">
        <v>38</v>
      </c>
      <c r="C17" s="40" t="str">
        <f t="shared" ref="C17:C40" si="0">CONCATENATE($J$2,"_", $I$2, "-"&amp;((ROW()-15+25)))</f>
        <v>0_2-27</v>
      </c>
      <c r="D17" s="35"/>
      <c r="E17" s="36"/>
      <c r="F17" s="11" t="s">
        <v>34</v>
      </c>
      <c r="G17" s="11" t="s">
        <v>34</v>
      </c>
      <c r="H17" s="37"/>
      <c r="I17" s="10"/>
      <c r="J17" s="31"/>
      <c r="K17" s="31"/>
      <c r="L17" s="10"/>
    </row>
    <row r="18" spans="1:12" x14ac:dyDescent="0.3">
      <c r="A18" s="5">
        <v>17</v>
      </c>
      <c r="B18" s="5" t="s">
        <v>39</v>
      </c>
      <c r="C18" s="40" t="str">
        <f t="shared" si="0"/>
        <v>0_2-28</v>
      </c>
      <c r="D18" s="35"/>
      <c r="E18" s="36"/>
      <c r="F18" s="11" t="s">
        <v>34</v>
      </c>
      <c r="G18" s="11" t="s">
        <v>34</v>
      </c>
      <c r="H18" s="37"/>
      <c r="I18" s="10"/>
      <c r="J18" s="31"/>
      <c r="K18" s="31"/>
      <c r="L18" s="10"/>
    </row>
    <row r="19" spans="1:12" ht="15" thickBot="1" x14ac:dyDescent="0.35">
      <c r="A19" s="5">
        <v>18</v>
      </c>
      <c r="B19" s="5" t="s">
        <v>40</v>
      </c>
      <c r="C19" s="40" t="str">
        <f t="shared" si="0"/>
        <v>0_2-29</v>
      </c>
      <c r="D19" s="35"/>
      <c r="E19" s="36"/>
      <c r="F19" s="11" t="s">
        <v>34</v>
      </c>
      <c r="G19" s="11" t="s">
        <v>34</v>
      </c>
      <c r="H19" s="37"/>
      <c r="I19" s="10"/>
      <c r="J19" s="31"/>
      <c r="K19" s="31"/>
      <c r="L19" s="10"/>
    </row>
    <row r="20" spans="1:12" ht="15" thickBot="1" x14ac:dyDescent="0.35">
      <c r="A20" s="5">
        <v>19</v>
      </c>
      <c r="B20" s="5" t="s">
        <v>41</v>
      </c>
      <c r="C20" s="40" t="str">
        <f t="shared" si="0"/>
        <v>0_2-30</v>
      </c>
      <c r="D20" s="35"/>
      <c r="E20" s="36"/>
      <c r="F20" s="11" t="s">
        <v>34</v>
      </c>
      <c r="G20" s="11" t="s">
        <v>34</v>
      </c>
      <c r="H20" s="37"/>
      <c r="I20" s="10"/>
      <c r="J20" s="44" t="s">
        <v>42</v>
      </c>
      <c r="K20" s="44" t="s">
        <v>5</v>
      </c>
      <c r="L20" s="10"/>
    </row>
    <row r="21" spans="1:12" x14ac:dyDescent="0.3">
      <c r="A21" s="5">
        <v>20</v>
      </c>
      <c r="B21" s="5" t="s">
        <v>43</v>
      </c>
      <c r="C21" s="40" t="str">
        <f t="shared" si="0"/>
        <v>0_2-31</v>
      </c>
      <c r="D21" s="35"/>
      <c r="E21" s="36"/>
      <c r="F21" s="11" t="s">
        <v>34</v>
      </c>
      <c r="G21" s="11" t="s">
        <v>34</v>
      </c>
      <c r="H21" s="37"/>
      <c r="I21" s="10"/>
      <c r="J21" s="45" t="s">
        <v>29</v>
      </c>
      <c r="K21" s="45" t="s">
        <v>13</v>
      </c>
      <c r="L21" s="10"/>
    </row>
    <row r="22" spans="1:12" x14ac:dyDescent="0.3">
      <c r="A22" s="5">
        <v>21</v>
      </c>
      <c r="B22" s="5" t="s">
        <v>45</v>
      </c>
      <c r="C22" s="40" t="str">
        <f t="shared" si="0"/>
        <v>0_2-32</v>
      </c>
      <c r="D22" s="35"/>
      <c r="E22" s="36"/>
      <c r="F22" s="11" t="s">
        <v>34</v>
      </c>
      <c r="G22" s="11" t="s">
        <v>34</v>
      </c>
      <c r="H22" s="37"/>
      <c r="I22" s="10"/>
      <c r="J22" s="32" t="s">
        <v>22</v>
      </c>
      <c r="K22" s="32" t="s">
        <v>25</v>
      </c>
      <c r="L22" s="10"/>
    </row>
    <row r="23" spans="1:12" x14ac:dyDescent="0.3">
      <c r="A23" s="5">
        <v>22</v>
      </c>
      <c r="B23" s="5" t="s">
        <v>47</v>
      </c>
      <c r="C23" s="40" t="str">
        <f t="shared" si="0"/>
        <v>0_2-33</v>
      </c>
      <c r="D23" s="35"/>
      <c r="E23" s="36"/>
      <c r="F23" s="11" t="s">
        <v>34</v>
      </c>
      <c r="G23" s="11" t="s">
        <v>34</v>
      </c>
      <c r="H23" s="37"/>
      <c r="I23" s="10"/>
      <c r="J23" s="32" t="s">
        <v>33</v>
      </c>
      <c r="K23" s="32" t="s">
        <v>49</v>
      </c>
      <c r="L23" s="10"/>
    </row>
    <row r="24" spans="1:12" x14ac:dyDescent="0.3">
      <c r="A24" s="5">
        <v>23</v>
      </c>
      <c r="B24" s="5" t="s">
        <v>50</v>
      </c>
      <c r="C24" s="40" t="str">
        <f t="shared" si="0"/>
        <v>0_2-34</v>
      </c>
      <c r="D24" s="35"/>
      <c r="E24" s="36"/>
      <c r="F24" s="11" t="s">
        <v>34</v>
      </c>
      <c r="G24" s="11" t="s">
        <v>34</v>
      </c>
      <c r="H24" s="37"/>
      <c r="I24" s="10"/>
      <c r="J24" s="32" t="s">
        <v>44</v>
      </c>
      <c r="K24" s="32" t="s">
        <v>15</v>
      </c>
      <c r="L24" s="10"/>
    </row>
    <row r="25" spans="1:12" x14ac:dyDescent="0.3">
      <c r="A25" s="5">
        <v>24</v>
      </c>
      <c r="B25" s="5" t="s">
        <v>52</v>
      </c>
      <c r="C25" s="40" t="str">
        <f t="shared" si="0"/>
        <v>0_2-35</v>
      </c>
      <c r="D25" s="35"/>
      <c r="E25" s="36"/>
      <c r="F25" s="11" t="s">
        <v>34</v>
      </c>
      <c r="G25" s="11" t="s">
        <v>34</v>
      </c>
      <c r="H25" s="37"/>
      <c r="I25" s="10"/>
      <c r="J25" s="32" t="s">
        <v>46</v>
      </c>
      <c r="K25" s="32" t="s">
        <v>30</v>
      </c>
      <c r="L25" s="10"/>
    </row>
    <row r="26" spans="1:12" x14ac:dyDescent="0.3">
      <c r="A26" s="5">
        <v>25</v>
      </c>
      <c r="B26" s="5" t="s">
        <v>54</v>
      </c>
      <c r="C26" s="40" t="str">
        <f t="shared" si="0"/>
        <v>0_2-36</v>
      </c>
      <c r="D26" s="35"/>
      <c r="E26" s="36"/>
      <c r="F26" s="11" t="s">
        <v>34</v>
      </c>
      <c r="G26" s="11" t="s">
        <v>34</v>
      </c>
      <c r="H26" s="37"/>
      <c r="I26" s="10"/>
      <c r="J26" s="32" t="s">
        <v>48</v>
      </c>
      <c r="K26" s="32" t="s">
        <v>34</v>
      </c>
      <c r="L26" s="10"/>
    </row>
    <row r="27" spans="1:12" ht="15" thickBot="1" x14ac:dyDescent="0.35">
      <c r="A27" s="5">
        <v>26</v>
      </c>
      <c r="B27" s="5" t="s">
        <v>56</v>
      </c>
      <c r="C27" s="40" t="str">
        <f t="shared" si="0"/>
        <v>0_2-37</v>
      </c>
      <c r="D27" s="41" t="s">
        <v>85</v>
      </c>
      <c r="E27" s="36"/>
      <c r="F27" s="11" t="s">
        <v>34</v>
      </c>
      <c r="G27" s="11" t="s">
        <v>34</v>
      </c>
      <c r="H27" s="37"/>
      <c r="I27" s="10"/>
      <c r="J27" s="32" t="s">
        <v>51</v>
      </c>
      <c r="K27" s="43" t="s">
        <v>86</v>
      </c>
      <c r="L27" s="10"/>
    </row>
    <row r="28" spans="1:12" x14ac:dyDescent="0.3">
      <c r="A28" s="5">
        <v>27</v>
      </c>
      <c r="B28" s="5" t="s">
        <v>58</v>
      </c>
      <c r="C28" s="40" t="str">
        <f t="shared" si="0"/>
        <v>0_2-38</v>
      </c>
      <c r="D28" s="35"/>
      <c r="E28" s="36"/>
      <c r="F28" s="11" t="s">
        <v>34</v>
      </c>
      <c r="G28" s="11" t="s">
        <v>34</v>
      </c>
      <c r="H28" s="37"/>
      <c r="I28" s="10"/>
      <c r="J28" s="32" t="s">
        <v>53</v>
      </c>
      <c r="K28" s="31"/>
      <c r="L28" s="10"/>
    </row>
    <row r="29" spans="1:12" x14ac:dyDescent="0.3">
      <c r="A29" s="5">
        <v>28</v>
      </c>
      <c r="B29" s="5" t="s">
        <v>60</v>
      </c>
      <c r="C29" s="40" t="str">
        <f t="shared" si="0"/>
        <v>0_2-39</v>
      </c>
      <c r="D29" s="35"/>
      <c r="E29" s="36"/>
      <c r="F29" s="11" t="s">
        <v>34</v>
      </c>
      <c r="G29" s="11" t="s">
        <v>34</v>
      </c>
      <c r="H29" s="37"/>
      <c r="I29" s="10"/>
      <c r="J29" s="32" t="s">
        <v>55</v>
      </c>
      <c r="K29" s="31"/>
      <c r="L29" s="10"/>
    </row>
    <row r="30" spans="1:12" x14ac:dyDescent="0.3">
      <c r="A30" s="5">
        <v>29</v>
      </c>
      <c r="B30" s="5" t="s">
        <v>62</v>
      </c>
      <c r="C30" s="40" t="str">
        <f t="shared" si="0"/>
        <v>0_2-40</v>
      </c>
      <c r="D30" s="35"/>
      <c r="E30" s="36"/>
      <c r="F30" s="11" t="s">
        <v>34</v>
      </c>
      <c r="G30" s="11" t="s">
        <v>34</v>
      </c>
      <c r="H30" s="37"/>
      <c r="I30" s="10"/>
      <c r="J30" s="32" t="s">
        <v>57</v>
      </c>
      <c r="K30" s="31"/>
      <c r="L30" s="10"/>
    </row>
    <row r="31" spans="1:12" x14ac:dyDescent="0.3">
      <c r="A31" s="5">
        <v>30</v>
      </c>
      <c r="B31" s="5" t="s">
        <v>63</v>
      </c>
      <c r="C31" s="40" t="str">
        <f t="shared" si="0"/>
        <v>0_2-41</v>
      </c>
      <c r="D31" s="35"/>
      <c r="E31" s="36"/>
      <c r="F31" s="11" t="s">
        <v>34</v>
      </c>
      <c r="G31" s="11" t="s">
        <v>34</v>
      </c>
      <c r="H31" s="37"/>
      <c r="I31" s="10"/>
      <c r="J31" s="32" t="s">
        <v>59</v>
      </c>
      <c r="K31" s="31"/>
      <c r="L31" s="10"/>
    </row>
    <row r="32" spans="1:12" x14ac:dyDescent="0.3">
      <c r="A32" s="5">
        <v>31</v>
      </c>
      <c r="B32" s="5" t="s">
        <v>64</v>
      </c>
      <c r="C32" s="40" t="str">
        <f t="shared" si="0"/>
        <v>0_2-42</v>
      </c>
      <c r="D32" s="35"/>
      <c r="E32" s="36"/>
      <c r="F32" s="11" t="s">
        <v>34</v>
      </c>
      <c r="G32" s="11" t="s">
        <v>34</v>
      </c>
      <c r="H32" s="37"/>
      <c r="I32" s="10"/>
      <c r="J32" s="32" t="s">
        <v>61</v>
      </c>
      <c r="K32" s="31"/>
      <c r="L32" s="10"/>
    </row>
    <row r="33" spans="1:12" ht="15" thickBot="1" x14ac:dyDescent="0.35">
      <c r="A33" s="5">
        <v>32</v>
      </c>
      <c r="B33" s="5" t="s">
        <v>65</v>
      </c>
      <c r="C33" s="40" t="str">
        <f t="shared" si="0"/>
        <v>0_2-43</v>
      </c>
      <c r="D33" s="35"/>
      <c r="E33" s="36"/>
      <c r="F33" s="11" t="s">
        <v>34</v>
      </c>
      <c r="G33" s="11" t="s">
        <v>34</v>
      </c>
      <c r="H33" s="37"/>
      <c r="I33" s="10"/>
      <c r="J33" s="43" t="s">
        <v>12</v>
      </c>
      <c r="K33" s="31"/>
      <c r="L33" s="10"/>
    </row>
    <row r="34" spans="1:12" x14ac:dyDescent="0.3">
      <c r="A34" s="5">
        <v>33</v>
      </c>
      <c r="B34" s="5" t="s">
        <v>66</v>
      </c>
      <c r="C34" s="40" t="str">
        <f t="shared" si="0"/>
        <v>0_2-44</v>
      </c>
      <c r="D34" s="35"/>
      <c r="E34" s="36"/>
      <c r="F34" s="11" t="s">
        <v>34</v>
      </c>
      <c r="G34" s="11" t="s">
        <v>34</v>
      </c>
      <c r="H34" s="37"/>
      <c r="I34" s="10"/>
      <c r="J34" s="31"/>
      <c r="K34" s="31"/>
      <c r="L34" s="10"/>
    </row>
    <row r="35" spans="1:12" ht="15" thickBot="1" x14ac:dyDescent="0.35">
      <c r="A35" s="5">
        <v>34</v>
      </c>
      <c r="B35" s="5" t="s">
        <v>67</v>
      </c>
      <c r="C35" s="40" t="str">
        <f t="shared" si="0"/>
        <v>0_2-45</v>
      </c>
      <c r="D35" s="35"/>
      <c r="E35" s="36"/>
      <c r="F35" s="11" t="s">
        <v>34</v>
      </c>
      <c r="G35" s="11" t="s">
        <v>34</v>
      </c>
      <c r="H35" s="37"/>
      <c r="I35" s="10"/>
      <c r="J35" s="31"/>
      <c r="K35" s="31"/>
      <c r="L35" s="10"/>
    </row>
    <row r="36" spans="1:12" x14ac:dyDescent="0.3">
      <c r="A36" s="5">
        <v>35</v>
      </c>
      <c r="B36" s="5" t="s">
        <v>68</v>
      </c>
      <c r="C36" s="40" t="str">
        <f t="shared" si="0"/>
        <v>0_2-46</v>
      </c>
      <c r="D36" s="35"/>
      <c r="E36" s="36"/>
      <c r="F36" s="11" t="s">
        <v>34</v>
      </c>
      <c r="G36" s="11" t="s">
        <v>34</v>
      </c>
      <c r="H36" s="37"/>
      <c r="I36" s="10"/>
      <c r="J36" s="48" t="s">
        <v>84</v>
      </c>
      <c r="K36" s="49"/>
      <c r="L36" s="10"/>
    </row>
    <row r="37" spans="1:12" x14ac:dyDescent="0.3">
      <c r="A37" s="5">
        <v>36</v>
      </c>
      <c r="B37" s="5" t="s">
        <v>69</v>
      </c>
      <c r="C37" s="40" t="str">
        <f t="shared" si="0"/>
        <v>0_2-47</v>
      </c>
      <c r="D37" s="35"/>
      <c r="E37" s="36"/>
      <c r="F37" s="11" t="s">
        <v>34</v>
      </c>
      <c r="G37" s="11" t="s">
        <v>34</v>
      </c>
      <c r="H37" s="37"/>
      <c r="I37" s="10"/>
      <c r="J37" s="50"/>
      <c r="K37" s="51"/>
      <c r="L37" s="10"/>
    </row>
    <row r="38" spans="1:12" x14ac:dyDescent="0.3">
      <c r="A38" s="5">
        <v>37</v>
      </c>
      <c r="B38" s="5" t="s">
        <v>70</v>
      </c>
      <c r="C38" s="40" t="str">
        <f t="shared" si="0"/>
        <v>0_2-48</v>
      </c>
      <c r="D38" s="35"/>
      <c r="E38" s="36"/>
      <c r="F38" s="11" t="s">
        <v>34</v>
      </c>
      <c r="G38" s="11" t="s">
        <v>34</v>
      </c>
      <c r="H38" s="37"/>
      <c r="I38" s="10"/>
      <c r="J38" s="50"/>
      <c r="K38" s="51"/>
      <c r="L38" s="10"/>
    </row>
    <row r="39" spans="1:12" x14ac:dyDescent="0.3">
      <c r="A39" s="5">
        <v>38</v>
      </c>
      <c r="B39" s="5" t="s">
        <v>71</v>
      </c>
      <c r="C39" s="40" t="str">
        <f t="shared" si="0"/>
        <v>0_2-49</v>
      </c>
      <c r="D39" s="35"/>
      <c r="E39" s="36"/>
      <c r="F39" s="11" t="s">
        <v>34</v>
      </c>
      <c r="G39" s="11" t="s">
        <v>34</v>
      </c>
      <c r="H39" s="37"/>
      <c r="I39" s="10"/>
      <c r="J39" s="50"/>
      <c r="K39" s="51"/>
      <c r="L39" s="10"/>
    </row>
    <row r="40" spans="1:12" x14ac:dyDescent="0.3">
      <c r="A40" s="5">
        <v>39</v>
      </c>
      <c r="B40" s="5" t="s">
        <v>72</v>
      </c>
      <c r="C40" s="40" t="str">
        <f t="shared" si="0"/>
        <v>0_2-50</v>
      </c>
      <c r="D40" s="35"/>
      <c r="E40" s="36"/>
      <c r="F40" s="11" t="s">
        <v>34</v>
      </c>
      <c r="G40" s="11" t="s">
        <v>34</v>
      </c>
      <c r="H40" s="37"/>
      <c r="I40" s="10"/>
      <c r="J40" s="50"/>
      <c r="K40" s="51"/>
      <c r="L40" s="10"/>
    </row>
    <row r="41" spans="1:12" x14ac:dyDescent="0.3">
      <c r="A41" s="5">
        <v>40</v>
      </c>
      <c r="B41" s="5" t="s">
        <v>73</v>
      </c>
      <c r="C41" s="39" t="str">
        <f>CONCATENATE(D41&amp;$J$2,"_",$I$2&amp;"-6")</f>
        <v>48-UWSIF-Glut-4-0_2-6</v>
      </c>
      <c r="D41" s="6" t="s">
        <v>12</v>
      </c>
      <c r="E41" s="7"/>
      <c r="F41" s="11" t="s">
        <v>25</v>
      </c>
      <c r="G41" s="11" t="s">
        <v>86</v>
      </c>
      <c r="H41" s="12"/>
      <c r="I41" s="10"/>
      <c r="J41" s="50"/>
      <c r="K41" s="51"/>
      <c r="L41" s="10"/>
    </row>
    <row r="42" spans="1:12" x14ac:dyDescent="0.3">
      <c r="A42" s="5">
        <v>41</v>
      </c>
      <c r="B42" s="5" t="s">
        <v>74</v>
      </c>
      <c r="C42" s="39" t="str">
        <f>CONCATENATE(D42&amp;$J$2,"_",$I$2&amp;"-7")</f>
        <v>48-UWSIF-Glut-4-0_2-7</v>
      </c>
      <c r="D42" s="6" t="s">
        <v>12</v>
      </c>
      <c r="E42" s="7"/>
      <c r="F42" s="11" t="s">
        <v>25</v>
      </c>
      <c r="G42" s="11" t="s">
        <v>86</v>
      </c>
      <c r="H42" s="12"/>
      <c r="I42" s="10"/>
      <c r="J42" s="50"/>
      <c r="K42" s="51"/>
      <c r="L42" s="10"/>
    </row>
    <row r="43" spans="1:12" x14ac:dyDescent="0.3">
      <c r="A43" s="5">
        <v>42</v>
      </c>
      <c r="B43" s="5" t="s">
        <v>75</v>
      </c>
      <c r="C43" s="39" t="str">
        <f>CONCATENATE(D43&amp;J$2,"_",$I$2&amp;"-3")</f>
        <v>39-UWSIF-Glut-2-0_2-3</v>
      </c>
      <c r="D43" s="6" t="s">
        <v>61</v>
      </c>
      <c r="E43" s="7"/>
      <c r="F43" s="11" t="s">
        <v>25</v>
      </c>
      <c r="G43" s="11" t="s">
        <v>86</v>
      </c>
      <c r="H43" s="12"/>
      <c r="I43" s="10"/>
      <c r="J43" s="50"/>
      <c r="K43" s="51"/>
      <c r="L43" s="10"/>
    </row>
    <row r="44" spans="1:12" x14ac:dyDescent="0.3">
      <c r="A44" s="5">
        <v>43</v>
      </c>
      <c r="B44" s="5" t="s">
        <v>76</v>
      </c>
      <c r="C44" s="39" t="str">
        <f>CONCATENATE(D44&amp;J$2,"_",$I$2&amp;"-4")</f>
        <v>39-UWSIF-Glut-2-0_2-4</v>
      </c>
      <c r="D44" s="6" t="s">
        <v>61</v>
      </c>
      <c r="E44" s="7"/>
      <c r="F44" s="11" t="s">
        <v>25</v>
      </c>
      <c r="G44" s="11" t="s">
        <v>86</v>
      </c>
      <c r="H44" s="12"/>
      <c r="I44" s="10"/>
      <c r="J44" s="50"/>
      <c r="K44" s="51"/>
      <c r="L44" s="10"/>
    </row>
    <row r="45" spans="1:12" x14ac:dyDescent="0.3">
      <c r="A45" s="5">
        <v>44</v>
      </c>
      <c r="B45" s="5" t="s">
        <v>77</v>
      </c>
      <c r="C45" s="39" t="str">
        <f>CONCATENATE(D45&amp;J$2,"_",$I$2&amp;"-3")</f>
        <v>76-UWSIF-PacificHalibut-0_2-3</v>
      </c>
      <c r="D45" s="6" t="s">
        <v>22</v>
      </c>
      <c r="E45" s="7"/>
      <c r="F45" s="11" t="s">
        <v>30</v>
      </c>
      <c r="G45" s="11" t="s">
        <v>30</v>
      </c>
      <c r="H45" s="12"/>
      <c r="I45" s="10"/>
      <c r="J45" s="50"/>
      <c r="K45" s="51"/>
      <c r="L45" s="10"/>
    </row>
    <row r="46" spans="1:12" ht="15" thickBot="1" x14ac:dyDescent="0.35">
      <c r="A46" s="5">
        <v>45</v>
      </c>
      <c r="B46" s="5" t="s">
        <v>78</v>
      </c>
      <c r="C46" s="39" t="str">
        <f>CONCATENATE(D46&amp;J$2,"_",$I$2&amp;"-4")</f>
        <v>76-UWSIF-PacificHalibut-0_2-4</v>
      </c>
      <c r="D46" s="6" t="s">
        <v>22</v>
      </c>
      <c r="E46" s="7"/>
      <c r="F46" s="11" t="s">
        <v>30</v>
      </c>
      <c r="G46" s="11" t="s">
        <v>30</v>
      </c>
      <c r="H46" s="12"/>
      <c r="I46" s="10"/>
      <c r="J46" s="33"/>
      <c r="K46" s="34"/>
      <c r="L46" s="10"/>
    </row>
    <row r="47" spans="1:12" x14ac:dyDescent="0.3">
      <c r="A47" s="5">
        <v>46</v>
      </c>
      <c r="B47" s="5" t="s">
        <v>79</v>
      </c>
      <c r="C47" s="39" t="str">
        <f>CONCATENATE(D47&amp;J$2,"_",$I$2&amp;"-3")</f>
        <v>75-UWSIF-CohoSalmon-0_2-3</v>
      </c>
      <c r="D47" s="6" t="s">
        <v>29</v>
      </c>
      <c r="E47" s="7"/>
      <c r="F47" s="11" t="s">
        <v>86</v>
      </c>
      <c r="G47" s="11" t="s">
        <v>25</v>
      </c>
      <c r="H47" s="12"/>
      <c r="I47" s="10"/>
      <c r="J47" s="10"/>
      <c r="K47" s="10"/>
      <c r="L47" s="10"/>
    </row>
    <row r="48" spans="1:12" x14ac:dyDescent="0.3">
      <c r="A48" s="5">
        <v>47</v>
      </c>
      <c r="B48" s="5" t="s">
        <v>80</v>
      </c>
      <c r="C48" s="39" t="str">
        <f>CONCATENATE(D48&amp;J$2,"_",$I$2&amp;"-4")</f>
        <v>75-UWSIF-CohoSalmon-0_2-4</v>
      </c>
      <c r="D48" s="6" t="s">
        <v>29</v>
      </c>
      <c r="E48" s="7"/>
      <c r="F48" s="11" t="s">
        <v>86</v>
      </c>
      <c r="G48" s="11" t="s">
        <v>25</v>
      </c>
      <c r="H48" s="12"/>
      <c r="I48" s="10"/>
      <c r="J48" s="10"/>
      <c r="K48" s="10"/>
      <c r="L48" s="10"/>
    </row>
    <row r="49" spans="1:12" x14ac:dyDescent="0.3">
      <c r="A49" s="5">
        <v>48</v>
      </c>
      <c r="B49" s="5" t="s">
        <v>81</v>
      </c>
      <c r="C49" s="39" t="str">
        <f>CONCATENATE(D49&amp;J$2,"_",$I$2&amp;"-4")</f>
        <v>77-UWSIF-WestonFish-0_2-4</v>
      </c>
      <c r="D49" s="6" t="s">
        <v>33</v>
      </c>
      <c r="E49" s="7"/>
      <c r="F49" s="11" t="s">
        <v>86</v>
      </c>
      <c r="G49" s="11" t="s">
        <v>25</v>
      </c>
      <c r="H49" s="12"/>
      <c r="I49" s="10"/>
      <c r="J49" s="10"/>
      <c r="K49" s="10"/>
      <c r="L49" s="10"/>
    </row>
    <row r="50" spans="1:12" x14ac:dyDescent="0.3">
      <c r="A50" s="5">
        <v>49</v>
      </c>
      <c r="B50" s="5" t="s">
        <v>82</v>
      </c>
      <c r="C50" s="39" t="str">
        <f>CONCATENATE(D50&amp;J$2,"_",$I$2&amp;"-5")</f>
        <v>77-UWSIF-WestonFish-0_2-5</v>
      </c>
      <c r="D50" s="9" t="s">
        <v>33</v>
      </c>
      <c r="E50" s="7"/>
      <c r="F50" s="11" t="s">
        <v>86</v>
      </c>
      <c r="G50" s="11" t="s">
        <v>25</v>
      </c>
      <c r="H50" s="12"/>
      <c r="I50" s="10"/>
      <c r="J50" s="10"/>
      <c r="K50" s="10"/>
      <c r="L50" s="10"/>
    </row>
    <row r="51" spans="1:12" x14ac:dyDescent="0.3">
      <c r="J51" s="10"/>
      <c r="K51" s="10"/>
    </row>
    <row r="52" spans="1:12" x14ac:dyDescent="0.3">
      <c r="J52" s="10"/>
      <c r="K52" s="10"/>
    </row>
    <row r="53" spans="1:12" x14ac:dyDescent="0.3">
      <c r="J53" s="10"/>
      <c r="K53" s="10"/>
    </row>
  </sheetData>
  <mergeCells count="1">
    <mergeCell ref="J36:K45"/>
  </mergeCells>
  <dataValidations disablePrompts="1" count="3">
    <dataValidation type="list" allowBlank="1" showInputMessage="1" showErrorMessage="1" sqref="F2:G50" xr:uid="{27EA346E-ADB4-4E30-BF01-31AFF5A03C94}">
      <formula1>$K$21:$K$27</formula1>
    </dataValidation>
    <dataValidation type="list" allowBlank="1" showInputMessage="1" showErrorMessage="1" sqref="J23" xr:uid="{579ED5D1-CB4D-49D8-ADEB-0624890BA1C6}">
      <formula1>$J$24:$J$33</formula1>
    </dataValidation>
    <dataValidation type="list" allowBlank="1" showInputMessage="1" showErrorMessage="1" sqref="D2:D15 D41:D50" xr:uid="{3ED2469E-E551-428F-A532-E44B8A99D4ED}">
      <formula1>$J$21:$J$33</formula1>
    </dataValidation>
  </dataValidations>
  <pageMargins left="0.7" right="0.7" top="0.75" bottom="0.75" header="0.3" footer="0.3"/>
  <ignoredErrors>
    <ignoredError sqref="C8:C15 C41:C49"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FA2BE-20D8-46DE-9314-7DAA2E2B776D}">
  <dimension ref="A1:L53"/>
  <sheetViews>
    <sheetView workbookViewId="0">
      <selection activeCell="H2" sqref="H2:H50"/>
    </sheetView>
  </sheetViews>
  <sheetFormatPr defaultRowHeight="14.4" x14ac:dyDescent="0.3"/>
  <cols>
    <col min="1" max="1" width="4.44140625" bestFit="1" customWidth="1"/>
    <col min="2" max="2" width="6" bestFit="1" customWidth="1"/>
    <col min="3" max="3" width="34.109375" bestFit="1" customWidth="1"/>
    <col min="4" max="4" width="21.5546875" bestFit="1" customWidth="1"/>
    <col min="5" max="5" width="8.109375" bestFit="1" customWidth="1"/>
    <col min="6" max="7" width="23.109375" hidden="1" customWidth="1"/>
    <col min="8" max="8" width="17.109375" bestFit="1" customWidth="1"/>
    <col min="9" max="9" width="7.44140625" bestFit="1" customWidth="1"/>
    <col min="10" max="10" width="21.109375" customWidth="1"/>
    <col min="11" max="11" width="23.109375" bestFit="1" customWidth="1"/>
  </cols>
  <sheetData>
    <row r="1" spans="1:12" x14ac:dyDescent="0.3">
      <c r="A1" s="1" t="s">
        <v>0</v>
      </c>
      <c r="B1" s="2" t="s">
        <v>1</v>
      </c>
      <c r="C1" s="3" t="s">
        <v>2</v>
      </c>
      <c r="D1" s="4" t="s">
        <v>3</v>
      </c>
      <c r="E1" s="2" t="s">
        <v>4</v>
      </c>
      <c r="F1" s="2" t="s">
        <v>5</v>
      </c>
      <c r="G1" s="2" t="s">
        <v>6</v>
      </c>
      <c r="H1" s="2" t="s">
        <v>7</v>
      </c>
      <c r="I1" s="2" t="s">
        <v>8</v>
      </c>
      <c r="J1" s="2" t="s">
        <v>9</v>
      </c>
      <c r="K1" s="2" t="s">
        <v>10</v>
      </c>
      <c r="L1" s="10"/>
    </row>
    <row r="2" spans="1:12" x14ac:dyDescent="0.3">
      <c r="A2" s="5">
        <v>1</v>
      </c>
      <c r="B2" s="5" t="s">
        <v>11</v>
      </c>
      <c r="C2" s="39" t="str">
        <f>CONCATENATE(D2&amp;J$2,"_",$I$2&amp;"-1")</f>
        <v>48-UWSIF-Glut-4-0_3-1</v>
      </c>
      <c r="D2" s="6" t="s">
        <v>12</v>
      </c>
      <c r="E2" s="7"/>
      <c r="F2" s="8" t="s">
        <v>13</v>
      </c>
      <c r="G2" s="8" t="s">
        <v>13</v>
      </c>
      <c r="H2" s="12"/>
      <c r="I2" s="42">
        <v>3</v>
      </c>
      <c r="J2" s="42">
        <f>'Tray 1'!J2</f>
        <v>0</v>
      </c>
      <c r="K2" s="47">
        <f>'Tray 1'!K2</f>
        <v>0</v>
      </c>
      <c r="L2" s="10"/>
    </row>
    <row r="3" spans="1:12" x14ac:dyDescent="0.3">
      <c r="A3" s="5">
        <v>2</v>
      </c>
      <c r="B3" s="5" t="s">
        <v>14</v>
      </c>
      <c r="C3" s="39" t="str">
        <f>CONCATENATE(D3&amp;J$2,"_",$I$2&amp;"-2")</f>
        <v>48-UWSIF-Glut-4-0_3-2</v>
      </c>
      <c r="D3" s="6" t="s">
        <v>12</v>
      </c>
      <c r="E3" s="7"/>
      <c r="F3" s="11" t="s">
        <v>15</v>
      </c>
      <c r="G3" s="11" t="s">
        <v>86</v>
      </c>
      <c r="H3" s="12"/>
      <c r="I3" s="10"/>
      <c r="J3" s="10"/>
      <c r="K3" s="10"/>
      <c r="L3" s="10"/>
    </row>
    <row r="4" spans="1:12" x14ac:dyDescent="0.3">
      <c r="A4" s="5">
        <v>3</v>
      </c>
      <c r="B4" s="5" t="s">
        <v>16</v>
      </c>
      <c r="C4" s="39" t="str">
        <f>CONCATENATE(D4&amp;J$2,"_",$I$2&amp;"-3")</f>
        <v>48-UWSIF-Glut-4-0_3-3</v>
      </c>
      <c r="D4" s="6" t="s">
        <v>12</v>
      </c>
      <c r="E4" s="7"/>
      <c r="F4" s="11" t="s">
        <v>15</v>
      </c>
      <c r="G4" s="11" t="s">
        <v>86</v>
      </c>
      <c r="H4" s="12"/>
      <c r="I4" s="10"/>
      <c r="J4" s="13" t="s">
        <v>83</v>
      </c>
      <c r="K4" s="14"/>
      <c r="L4" s="10"/>
    </row>
    <row r="5" spans="1:12" x14ac:dyDescent="0.3">
      <c r="A5" s="5">
        <v>4</v>
      </c>
      <c r="B5" s="5" t="s">
        <v>17</v>
      </c>
      <c r="C5" s="39" t="str">
        <f>CONCATENATE(D5&amp;J$2,"_",$I$2&amp;"-4")</f>
        <v>48-UWSIF-Glut-4-0_3-4</v>
      </c>
      <c r="D5" s="6" t="s">
        <v>12</v>
      </c>
      <c r="E5" s="7"/>
      <c r="F5" s="11" t="s">
        <v>15</v>
      </c>
      <c r="G5" s="11" t="s">
        <v>86</v>
      </c>
      <c r="H5" s="12"/>
      <c r="I5" s="10"/>
      <c r="J5" s="15" t="s">
        <v>18</v>
      </c>
      <c r="K5" s="16"/>
      <c r="L5" s="17"/>
    </row>
    <row r="6" spans="1:12" x14ac:dyDescent="0.3">
      <c r="A6" s="5">
        <v>5</v>
      </c>
      <c r="B6" s="5" t="s">
        <v>19</v>
      </c>
      <c r="C6" s="39" t="str">
        <f>CONCATENATE(D6&amp;J$2,"_",$I$2&amp;"-5")</f>
        <v>48-UWSIF-Glut-4-0_3-5</v>
      </c>
      <c r="D6" s="6" t="s">
        <v>12</v>
      </c>
      <c r="E6" s="7"/>
      <c r="F6" s="11" t="s">
        <v>15</v>
      </c>
      <c r="G6" s="11" t="s">
        <v>86</v>
      </c>
      <c r="H6" s="12"/>
      <c r="I6" s="10"/>
      <c r="J6" s="18" t="s">
        <v>20</v>
      </c>
      <c r="K6" s="19"/>
      <c r="L6" s="10"/>
    </row>
    <row r="7" spans="1:12" x14ac:dyDescent="0.3">
      <c r="A7" s="5">
        <v>6</v>
      </c>
      <c r="B7" s="5" t="s">
        <v>21</v>
      </c>
      <c r="C7" s="39" t="str">
        <f>CONCATENATE(D7&amp;J$2,"_",$I$2&amp;"-1")</f>
        <v>76-UWSIF-PacificHalibut-0_3-1</v>
      </c>
      <c r="D7" s="6" t="s">
        <v>22</v>
      </c>
      <c r="E7" s="7"/>
      <c r="F7" s="11" t="s">
        <v>30</v>
      </c>
      <c r="G7" s="11" t="s">
        <v>30</v>
      </c>
      <c r="H7" s="12"/>
      <c r="I7" s="10"/>
      <c r="J7" s="20"/>
      <c r="K7" s="21"/>
      <c r="L7" s="10"/>
    </row>
    <row r="8" spans="1:12" x14ac:dyDescent="0.3">
      <c r="A8" s="5">
        <v>7</v>
      </c>
      <c r="B8" s="5" t="s">
        <v>23</v>
      </c>
      <c r="C8" s="39" t="str">
        <f>CONCATENATE(D8&amp;J$2,"_",$I$2&amp;"-2")</f>
        <v>76-UWSIF-PacificHalibut-0_3-2</v>
      </c>
      <c r="D8" s="6" t="s">
        <v>22</v>
      </c>
      <c r="E8" s="7"/>
      <c r="F8" s="11" t="s">
        <v>30</v>
      </c>
      <c r="G8" s="11" t="s">
        <v>30</v>
      </c>
      <c r="H8" s="12"/>
      <c r="I8" s="10"/>
      <c r="J8" s="22"/>
      <c r="K8" s="23"/>
      <c r="L8" s="10"/>
    </row>
    <row r="9" spans="1:12" x14ac:dyDescent="0.3">
      <c r="A9" s="5">
        <v>8</v>
      </c>
      <c r="B9" s="5" t="s">
        <v>24</v>
      </c>
      <c r="C9" s="39" t="str">
        <f>CONCATENATE(D9&amp;J$2,"_",$I$2&amp;"-1")</f>
        <v>39-UWSIF-Glut-2-0_3-1</v>
      </c>
      <c r="D9" s="6" t="s">
        <v>61</v>
      </c>
      <c r="E9" s="7"/>
      <c r="F9" s="11" t="s">
        <v>25</v>
      </c>
      <c r="G9" s="11" t="s">
        <v>86</v>
      </c>
      <c r="H9" s="12"/>
      <c r="I9" s="10"/>
      <c r="J9" s="24" t="s">
        <v>26</v>
      </c>
      <c r="K9" s="25"/>
      <c r="L9" s="10"/>
    </row>
    <row r="10" spans="1:12" x14ac:dyDescent="0.3">
      <c r="A10" s="5">
        <v>9</v>
      </c>
      <c r="B10" s="5" t="s">
        <v>27</v>
      </c>
      <c r="C10" s="39" t="str">
        <f>CONCATENATE(D10&amp;J$2,"_",$I$2&amp;"-2")</f>
        <v>39-UWSIF-Glut-2-0_3-2</v>
      </c>
      <c r="D10" s="6" t="s">
        <v>61</v>
      </c>
      <c r="E10" s="7"/>
      <c r="F10" s="11" t="s">
        <v>25</v>
      </c>
      <c r="G10" s="11" t="s">
        <v>86</v>
      </c>
      <c r="H10" s="12"/>
      <c r="I10" s="10"/>
      <c r="J10" s="26"/>
      <c r="K10" s="27"/>
      <c r="L10" s="10"/>
    </row>
    <row r="11" spans="1:12" x14ac:dyDescent="0.3">
      <c r="A11" s="5">
        <v>10</v>
      </c>
      <c r="B11" s="5" t="s">
        <v>28</v>
      </c>
      <c r="C11" s="39" t="str">
        <f>CONCATENATE(D11&amp;J$2,"_",$I$2&amp;"-1")</f>
        <v>75-UWSIF-CohoSalmon-0_3-1</v>
      </c>
      <c r="D11" s="6" t="s">
        <v>29</v>
      </c>
      <c r="E11" s="7"/>
      <c r="F11" s="11" t="s">
        <v>86</v>
      </c>
      <c r="G11" s="11" t="s">
        <v>25</v>
      </c>
      <c r="H11" s="12"/>
      <c r="I11" s="10"/>
      <c r="J11" s="26"/>
      <c r="K11" s="27"/>
      <c r="L11" s="10"/>
    </row>
    <row r="12" spans="1:12" x14ac:dyDescent="0.3">
      <c r="A12" s="5">
        <v>11</v>
      </c>
      <c r="B12" s="5" t="s">
        <v>31</v>
      </c>
      <c r="C12" s="39" t="str">
        <f>CONCATENATE(D12&amp;J$2,"_",$I$2&amp;"-2")</f>
        <v>75-UWSIF-CohoSalmon-0_3-2</v>
      </c>
      <c r="D12" s="6" t="s">
        <v>29</v>
      </c>
      <c r="E12" s="7"/>
      <c r="F12" s="11" t="s">
        <v>86</v>
      </c>
      <c r="G12" s="11" t="s">
        <v>25</v>
      </c>
      <c r="H12" s="12"/>
      <c r="I12" s="10"/>
      <c r="J12" s="26"/>
      <c r="K12" s="27"/>
      <c r="L12" s="10"/>
    </row>
    <row r="13" spans="1:12" x14ac:dyDescent="0.3">
      <c r="A13" s="5">
        <v>12</v>
      </c>
      <c r="B13" s="5" t="s">
        <v>32</v>
      </c>
      <c r="C13" s="39" t="str">
        <f>CONCATENATE(D13&amp;J$2,"_",$I$2&amp;"-1")</f>
        <v>77-UWSIF-WestonFish-0_3-1</v>
      </c>
      <c r="D13" s="6" t="s">
        <v>33</v>
      </c>
      <c r="E13" s="7"/>
      <c r="F13" s="11" t="s">
        <v>86</v>
      </c>
      <c r="G13" s="11" t="s">
        <v>15</v>
      </c>
      <c r="H13" s="12"/>
      <c r="I13" s="10"/>
      <c r="J13" s="26"/>
      <c r="K13" s="27"/>
      <c r="L13" s="10"/>
    </row>
    <row r="14" spans="1:12" x14ac:dyDescent="0.3">
      <c r="A14" s="5">
        <v>13</v>
      </c>
      <c r="B14" s="5" t="s">
        <v>35</v>
      </c>
      <c r="C14" s="39" t="str">
        <f>CONCATENATE(D14&amp;J$2,"_",$I$2&amp;"-2")</f>
        <v>77-UWSIF-WestonFish-0_3-2</v>
      </c>
      <c r="D14" s="6" t="s">
        <v>33</v>
      </c>
      <c r="E14" s="28"/>
      <c r="F14" s="11" t="s">
        <v>86</v>
      </c>
      <c r="G14" s="11" t="s">
        <v>15</v>
      </c>
      <c r="H14" s="12"/>
      <c r="I14" s="10"/>
      <c r="J14" s="26"/>
      <c r="K14" s="27"/>
      <c r="L14" s="10"/>
    </row>
    <row r="15" spans="1:12" x14ac:dyDescent="0.3">
      <c r="A15" s="5">
        <v>14</v>
      </c>
      <c r="B15" s="5" t="s">
        <v>36</v>
      </c>
      <c r="C15" s="39" t="str">
        <f>CONCATENATE(D15&amp;J$2,"_",$I$2&amp;"-3")</f>
        <v>77-UWSIF-WestonFish-0_3-3</v>
      </c>
      <c r="D15" s="6" t="s">
        <v>33</v>
      </c>
      <c r="E15" s="28"/>
      <c r="F15" s="11" t="s">
        <v>86</v>
      </c>
      <c r="G15" s="11" t="s">
        <v>15</v>
      </c>
      <c r="H15" s="12"/>
      <c r="I15" s="10"/>
      <c r="J15" s="26"/>
      <c r="K15" s="27"/>
      <c r="L15" s="10"/>
    </row>
    <row r="16" spans="1:12" x14ac:dyDescent="0.3">
      <c r="A16" s="5">
        <v>15</v>
      </c>
      <c r="B16" s="5" t="s">
        <v>37</v>
      </c>
      <c r="C16" s="40" t="str">
        <f>CONCATENATE($J$2,"_", $I$2, "-"&amp;((ROW()-15+50)))</f>
        <v>0_3-51</v>
      </c>
      <c r="D16" s="35"/>
      <c r="E16" s="36"/>
      <c r="F16" s="11" t="s">
        <v>34</v>
      </c>
      <c r="G16" s="11" t="s">
        <v>34</v>
      </c>
      <c r="H16" s="37"/>
      <c r="I16" s="10"/>
      <c r="J16" s="29"/>
      <c r="K16" s="30"/>
      <c r="L16" s="10"/>
    </row>
    <row r="17" spans="1:12" x14ac:dyDescent="0.3">
      <c r="A17" s="5">
        <v>16</v>
      </c>
      <c r="B17" s="5" t="s">
        <v>38</v>
      </c>
      <c r="C17" s="40" t="str">
        <f t="shared" ref="C17:C40" si="0">CONCATENATE($J$2,"_", $I$2, "-"&amp;((ROW()-15+50)))</f>
        <v>0_3-52</v>
      </c>
      <c r="D17" s="35"/>
      <c r="E17" s="36"/>
      <c r="F17" s="11" t="s">
        <v>34</v>
      </c>
      <c r="G17" s="11" t="s">
        <v>34</v>
      </c>
      <c r="H17" s="37"/>
      <c r="I17" s="10"/>
      <c r="J17" s="31"/>
      <c r="K17" s="31"/>
      <c r="L17" s="10"/>
    </row>
    <row r="18" spans="1:12" x14ac:dyDescent="0.3">
      <c r="A18" s="5">
        <v>17</v>
      </c>
      <c r="B18" s="5" t="s">
        <v>39</v>
      </c>
      <c r="C18" s="40" t="str">
        <f t="shared" si="0"/>
        <v>0_3-53</v>
      </c>
      <c r="D18" s="35"/>
      <c r="E18" s="36"/>
      <c r="F18" s="11" t="s">
        <v>34</v>
      </c>
      <c r="G18" s="11" t="s">
        <v>34</v>
      </c>
      <c r="H18" s="37"/>
      <c r="I18" s="10"/>
      <c r="J18" s="31"/>
      <c r="K18" s="31"/>
      <c r="L18" s="10"/>
    </row>
    <row r="19" spans="1:12" ht="15" thickBot="1" x14ac:dyDescent="0.35">
      <c r="A19" s="5">
        <v>18</v>
      </c>
      <c r="B19" s="5" t="s">
        <v>40</v>
      </c>
      <c r="C19" s="40" t="str">
        <f t="shared" si="0"/>
        <v>0_3-54</v>
      </c>
      <c r="D19" s="35"/>
      <c r="E19" s="36"/>
      <c r="F19" s="11" t="s">
        <v>34</v>
      </c>
      <c r="G19" s="11" t="s">
        <v>34</v>
      </c>
      <c r="H19" s="37"/>
      <c r="I19" s="10"/>
      <c r="J19" s="31"/>
      <c r="K19" s="31"/>
      <c r="L19" s="10"/>
    </row>
    <row r="20" spans="1:12" ht="15" thickBot="1" x14ac:dyDescent="0.35">
      <c r="A20" s="5">
        <v>19</v>
      </c>
      <c r="B20" s="5" t="s">
        <v>41</v>
      </c>
      <c r="C20" s="40" t="str">
        <f t="shared" si="0"/>
        <v>0_3-55</v>
      </c>
      <c r="D20" s="35"/>
      <c r="E20" s="36"/>
      <c r="F20" s="11" t="s">
        <v>34</v>
      </c>
      <c r="G20" s="11" t="s">
        <v>34</v>
      </c>
      <c r="H20" s="37"/>
      <c r="I20" s="10"/>
      <c r="J20" s="44" t="s">
        <v>42</v>
      </c>
      <c r="K20" s="44" t="s">
        <v>5</v>
      </c>
      <c r="L20" s="10"/>
    </row>
    <row r="21" spans="1:12" x14ac:dyDescent="0.3">
      <c r="A21" s="5">
        <v>20</v>
      </c>
      <c r="B21" s="5" t="s">
        <v>43</v>
      </c>
      <c r="C21" s="40" t="str">
        <f t="shared" si="0"/>
        <v>0_3-56</v>
      </c>
      <c r="D21" s="35"/>
      <c r="E21" s="36"/>
      <c r="F21" s="11" t="s">
        <v>34</v>
      </c>
      <c r="G21" s="11" t="s">
        <v>34</v>
      </c>
      <c r="H21" s="37"/>
      <c r="I21" s="10"/>
      <c r="J21" s="45" t="s">
        <v>29</v>
      </c>
      <c r="K21" s="45" t="s">
        <v>13</v>
      </c>
      <c r="L21" s="10"/>
    </row>
    <row r="22" spans="1:12" x14ac:dyDescent="0.3">
      <c r="A22" s="5">
        <v>21</v>
      </c>
      <c r="B22" s="5" t="s">
        <v>45</v>
      </c>
      <c r="C22" s="40" t="str">
        <f t="shared" si="0"/>
        <v>0_3-57</v>
      </c>
      <c r="D22" s="35"/>
      <c r="E22" s="36"/>
      <c r="F22" s="11" t="s">
        <v>34</v>
      </c>
      <c r="G22" s="11" t="s">
        <v>34</v>
      </c>
      <c r="H22" s="37"/>
      <c r="I22" s="10"/>
      <c r="J22" s="32" t="s">
        <v>22</v>
      </c>
      <c r="K22" s="32" t="s">
        <v>25</v>
      </c>
      <c r="L22" s="10"/>
    </row>
    <row r="23" spans="1:12" x14ac:dyDescent="0.3">
      <c r="A23" s="5">
        <v>22</v>
      </c>
      <c r="B23" s="5" t="s">
        <v>47</v>
      </c>
      <c r="C23" s="40" t="str">
        <f t="shared" si="0"/>
        <v>0_3-58</v>
      </c>
      <c r="D23" s="35"/>
      <c r="E23" s="36"/>
      <c r="F23" s="11" t="s">
        <v>34</v>
      </c>
      <c r="G23" s="11" t="s">
        <v>34</v>
      </c>
      <c r="H23" s="37"/>
      <c r="I23" s="10"/>
      <c r="J23" s="32" t="s">
        <v>33</v>
      </c>
      <c r="K23" s="32" t="s">
        <v>49</v>
      </c>
      <c r="L23" s="10"/>
    </row>
    <row r="24" spans="1:12" x14ac:dyDescent="0.3">
      <c r="A24" s="5">
        <v>23</v>
      </c>
      <c r="B24" s="5" t="s">
        <v>50</v>
      </c>
      <c r="C24" s="40" t="str">
        <f t="shared" si="0"/>
        <v>0_3-59</v>
      </c>
      <c r="D24" s="35"/>
      <c r="E24" s="36"/>
      <c r="F24" s="11" t="s">
        <v>34</v>
      </c>
      <c r="G24" s="11" t="s">
        <v>34</v>
      </c>
      <c r="H24" s="37"/>
      <c r="I24" s="10"/>
      <c r="J24" s="32" t="s">
        <v>44</v>
      </c>
      <c r="K24" s="32" t="s">
        <v>15</v>
      </c>
      <c r="L24" s="10"/>
    </row>
    <row r="25" spans="1:12" x14ac:dyDescent="0.3">
      <c r="A25" s="5">
        <v>24</v>
      </c>
      <c r="B25" s="5" t="s">
        <v>52</v>
      </c>
      <c r="C25" s="40" t="str">
        <f t="shared" si="0"/>
        <v>0_3-60</v>
      </c>
      <c r="D25" s="35"/>
      <c r="E25" s="36"/>
      <c r="F25" s="11" t="s">
        <v>34</v>
      </c>
      <c r="G25" s="11" t="s">
        <v>34</v>
      </c>
      <c r="H25" s="37"/>
      <c r="I25" s="10"/>
      <c r="J25" s="32" t="s">
        <v>46</v>
      </c>
      <c r="K25" s="32" t="s">
        <v>30</v>
      </c>
      <c r="L25" s="10"/>
    </row>
    <row r="26" spans="1:12" x14ac:dyDescent="0.3">
      <c r="A26" s="5">
        <v>25</v>
      </c>
      <c r="B26" s="5" t="s">
        <v>54</v>
      </c>
      <c r="C26" s="40" t="str">
        <f t="shared" si="0"/>
        <v>0_3-61</v>
      </c>
      <c r="D26" s="35"/>
      <c r="E26" s="36"/>
      <c r="F26" s="11" t="s">
        <v>34</v>
      </c>
      <c r="G26" s="11" t="s">
        <v>34</v>
      </c>
      <c r="H26" s="37"/>
      <c r="I26" s="10"/>
      <c r="J26" s="32" t="s">
        <v>48</v>
      </c>
      <c r="K26" s="32" t="s">
        <v>34</v>
      </c>
      <c r="L26" s="10"/>
    </row>
    <row r="27" spans="1:12" ht="15" thickBot="1" x14ac:dyDescent="0.35">
      <c r="A27" s="5">
        <v>26</v>
      </c>
      <c r="B27" s="5" t="s">
        <v>56</v>
      </c>
      <c r="C27" s="40" t="str">
        <f t="shared" si="0"/>
        <v>0_3-62</v>
      </c>
      <c r="D27" s="41" t="s">
        <v>85</v>
      </c>
      <c r="E27" s="36"/>
      <c r="F27" s="11" t="s">
        <v>34</v>
      </c>
      <c r="G27" s="11" t="s">
        <v>34</v>
      </c>
      <c r="H27" s="37"/>
      <c r="I27" s="10"/>
      <c r="J27" s="32" t="s">
        <v>51</v>
      </c>
      <c r="K27" s="43" t="s">
        <v>86</v>
      </c>
      <c r="L27" s="10"/>
    </row>
    <row r="28" spans="1:12" x14ac:dyDescent="0.3">
      <c r="A28" s="5">
        <v>27</v>
      </c>
      <c r="B28" s="5" t="s">
        <v>58</v>
      </c>
      <c r="C28" s="40" t="str">
        <f t="shared" si="0"/>
        <v>0_3-63</v>
      </c>
      <c r="D28" s="35"/>
      <c r="E28" s="36"/>
      <c r="F28" s="11" t="s">
        <v>34</v>
      </c>
      <c r="G28" s="11" t="s">
        <v>34</v>
      </c>
      <c r="H28" s="37"/>
      <c r="I28" s="10"/>
      <c r="J28" s="32" t="s">
        <v>53</v>
      </c>
      <c r="K28" s="31"/>
      <c r="L28" s="10"/>
    </row>
    <row r="29" spans="1:12" x14ac:dyDescent="0.3">
      <c r="A29" s="5">
        <v>28</v>
      </c>
      <c r="B29" s="5" t="s">
        <v>60</v>
      </c>
      <c r="C29" s="40" t="str">
        <f t="shared" si="0"/>
        <v>0_3-64</v>
      </c>
      <c r="D29" s="35"/>
      <c r="E29" s="36"/>
      <c r="F29" s="11" t="s">
        <v>34</v>
      </c>
      <c r="G29" s="11" t="s">
        <v>34</v>
      </c>
      <c r="H29" s="37"/>
      <c r="I29" s="10"/>
      <c r="J29" s="32" t="s">
        <v>55</v>
      </c>
      <c r="K29" s="31"/>
      <c r="L29" s="10"/>
    </row>
    <row r="30" spans="1:12" x14ac:dyDescent="0.3">
      <c r="A30" s="5">
        <v>29</v>
      </c>
      <c r="B30" s="5" t="s">
        <v>62</v>
      </c>
      <c r="C30" s="40" t="str">
        <f t="shared" si="0"/>
        <v>0_3-65</v>
      </c>
      <c r="D30" s="35"/>
      <c r="E30" s="36"/>
      <c r="F30" s="11" t="s">
        <v>34</v>
      </c>
      <c r="G30" s="11" t="s">
        <v>34</v>
      </c>
      <c r="H30" s="37"/>
      <c r="I30" s="10"/>
      <c r="J30" s="32" t="s">
        <v>57</v>
      </c>
      <c r="K30" s="31"/>
      <c r="L30" s="10"/>
    </row>
    <row r="31" spans="1:12" x14ac:dyDescent="0.3">
      <c r="A31" s="5">
        <v>30</v>
      </c>
      <c r="B31" s="5" t="s">
        <v>63</v>
      </c>
      <c r="C31" s="40" t="str">
        <f t="shared" si="0"/>
        <v>0_3-66</v>
      </c>
      <c r="D31" s="35"/>
      <c r="E31" s="36"/>
      <c r="F31" s="11" t="s">
        <v>34</v>
      </c>
      <c r="G31" s="11" t="s">
        <v>34</v>
      </c>
      <c r="H31" s="37"/>
      <c r="I31" s="10"/>
      <c r="J31" s="32" t="s">
        <v>59</v>
      </c>
      <c r="K31" s="31"/>
      <c r="L31" s="10"/>
    </row>
    <row r="32" spans="1:12" x14ac:dyDescent="0.3">
      <c r="A32" s="5">
        <v>31</v>
      </c>
      <c r="B32" s="5" t="s">
        <v>64</v>
      </c>
      <c r="C32" s="40" t="str">
        <f t="shared" si="0"/>
        <v>0_3-67</v>
      </c>
      <c r="D32" s="35"/>
      <c r="E32" s="36"/>
      <c r="F32" s="11" t="s">
        <v>34</v>
      </c>
      <c r="G32" s="11" t="s">
        <v>34</v>
      </c>
      <c r="H32" s="37"/>
      <c r="I32" s="10"/>
      <c r="J32" s="32" t="s">
        <v>61</v>
      </c>
      <c r="K32" s="31"/>
      <c r="L32" s="10"/>
    </row>
    <row r="33" spans="1:12" ht="15" thickBot="1" x14ac:dyDescent="0.35">
      <c r="A33" s="5">
        <v>32</v>
      </c>
      <c r="B33" s="5" t="s">
        <v>65</v>
      </c>
      <c r="C33" s="40" t="str">
        <f t="shared" si="0"/>
        <v>0_3-68</v>
      </c>
      <c r="D33" s="35"/>
      <c r="E33" s="36"/>
      <c r="F33" s="11" t="s">
        <v>34</v>
      </c>
      <c r="G33" s="11" t="s">
        <v>34</v>
      </c>
      <c r="H33" s="37"/>
      <c r="I33" s="10"/>
      <c r="J33" s="43" t="s">
        <v>12</v>
      </c>
      <c r="K33" s="31"/>
      <c r="L33" s="10"/>
    </row>
    <row r="34" spans="1:12" x14ac:dyDescent="0.3">
      <c r="A34" s="5">
        <v>33</v>
      </c>
      <c r="B34" s="5" t="s">
        <v>66</v>
      </c>
      <c r="C34" s="40" t="str">
        <f t="shared" si="0"/>
        <v>0_3-69</v>
      </c>
      <c r="D34" s="35"/>
      <c r="E34" s="36"/>
      <c r="F34" s="11" t="s">
        <v>34</v>
      </c>
      <c r="G34" s="11" t="s">
        <v>34</v>
      </c>
      <c r="H34" s="37"/>
      <c r="I34" s="10"/>
      <c r="J34" s="31"/>
      <c r="K34" s="31"/>
      <c r="L34" s="10"/>
    </row>
    <row r="35" spans="1:12" ht="15" thickBot="1" x14ac:dyDescent="0.35">
      <c r="A35" s="5">
        <v>34</v>
      </c>
      <c r="B35" s="5" t="s">
        <v>67</v>
      </c>
      <c r="C35" s="40" t="str">
        <f t="shared" si="0"/>
        <v>0_3-70</v>
      </c>
      <c r="D35" s="35"/>
      <c r="E35" s="36"/>
      <c r="F35" s="11" t="s">
        <v>34</v>
      </c>
      <c r="G35" s="11" t="s">
        <v>34</v>
      </c>
      <c r="H35" s="37"/>
      <c r="I35" s="10"/>
      <c r="J35" s="31"/>
      <c r="K35" s="31"/>
      <c r="L35" s="10"/>
    </row>
    <row r="36" spans="1:12" x14ac:dyDescent="0.3">
      <c r="A36" s="5">
        <v>35</v>
      </c>
      <c r="B36" s="5" t="s">
        <v>68</v>
      </c>
      <c r="C36" s="40" t="str">
        <f t="shared" si="0"/>
        <v>0_3-71</v>
      </c>
      <c r="D36" s="35"/>
      <c r="E36" s="36"/>
      <c r="F36" s="11" t="s">
        <v>34</v>
      </c>
      <c r="G36" s="11" t="s">
        <v>34</v>
      </c>
      <c r="H36" s="37"/>
      <c r="I36" s="10"/>
      <c r="J36" s="48" t="s">
        <v>84</v>
      </c>
      <c r="K36" s="49"/>
      <c r="L36" s="10"/>
    </row>
    <row r="37" spans="1:12" x14ac:dyDescent="0.3">
      <c r="A37" s="5">
        <v>36</v>
      </c>
      <c r="B37" s="5" t="s">
        <v>69</v>
      </c>
      <c r="C37" s="40" t="str">
        <f t="shared" si="0"/>
        <v>0_3-72</v>
      </c>
      <c r="D37" s="35"/>
      <c r="E37" s="36"/>
      <c r="F37" s="11" t="s">
        <v>34</v>
      </c>
      <c r="G37" s="11" t="s">
        <v>34</v>
      </c>
      <c r="H37" s="37"/>
      <c r="I37" s="10"/>
      <c r="J37" s="50"/>
      <c r="K37" s="51"/>
      <c r="L37" s="10"/>
    </row>
    <row r="38" spans="1:12" x14ac:dyDescent="0.3">
      <c r="A38" s="5">
        <v>37</v>
      </c>
      <c r="B38" s="5" t="s">
        <v>70</v>
      </c>
      <c r="C38" s="40" t="str">
        <f t="shared" si="0"/>
        <v>0_3-73</v>
      </c>
      <c r="D38" s="35"/>
      <c r="E38" s="36"/>
      <c r="F38" s="11" t="s">
        <v>34</v>
      </c>
      <c r="G38" s="11" t="s">
        <v>34</v>
      </c>
      <c r="H38" s="37"/>
      <c r="I38" s="10"/>
      <c r="J38" s="50"/>
      <c r="K38" s="51"/>
      <c r="L38" s="10"/>
    </row>
    <row r="39" spans="1:12" x14ac:dyDescent="0.3">
      <c r="A39" s="5">
        <v>38</v>
      </c>
      <c r="B39" s="5" t="s">
        <v>71</v>
      </c>
      <c r="C39" s="40" t="str">
        <f t="shared" si="0"/>
        <v>0_3-74</v>
      </c>
      <c r="D39" s="35"/>
      <c r="E39" s="36"/>
      <c r="F39" s="11" t="s">
        <v>34</v>
      </c>
      <c r="G39" s="11" t="s">
        <v>34</v>
      </c>
      <c r="H39" s="37"/>
      <c r="I39" s="10"/>
      <c r="J39" s="50"/>
      <c r="K39" s="51"/>
      <c r="L39" s="10"/>
    </row>
    <row r="40" spans="1:12" x14ac:dyDescent="0.3">
      <c r="A40" s="5">
        <v>39</v>
      </c>
      <c r="B40" s="5" t="s">
        <v>72</v>
      </c>
      <c r="C40" s="40" t="str">
        <f t="shared" si="0"/>
        <v>0_3-75</v>
      </c>
      <c r="D40" s="35"/>
      <c r="E40" s="36"/>
      <c r="F40" s="11" t="s">
        <v>34</v>
      </c>
      <c r="G40" s="11" t="s">
        <v>34</v>
      </c>
      <c r="H40" s="37"/>
      <c r="I40" s="10"/>
      <c r="J40" s="50"/>
      <c r="K40" s="51"/>
      <c r="L40" s="10"/>
    </row>
    <row r="41" spans="1:12" x14ac:dyDescent="0.3">
      <c r="A41" s="5">
        <v>40</v>
      </c>
      <c r="B41" s="5" t="s">
        <v>73</v>
      </c>
      <c r="C41" s="39" t="str">
        <f>CONCATENATE(D41&amp;$J$2,"_",$I$2&amp;"-6")</f>
        <v>48-UWSIF-Glut-4-0_3-6</v>
      </c>
      <c r="D41" s="6" t="s">
        <v>12</v>
      </c>
      <c r="E41" s="7"/>
      <c r="F41" s="11" t="s">
        <v>25</v>
      </c>
      <c r="G41" s="11" t="s">
        <v>86</v>
      </c>
      <c r="H41" s="12"/>
      <c r="I41" s="10"/>
      <c r="J41" s="50"/>
      <c r="K41" s="51"/>
      <c r="L41" s="10"/>
    </row>
    <row r="42" spans="1:12" x14ac:dyDescent="0.3">
      <c r="A42" s="5">
        <v>41</v>
      </c>
      <c r="B42" s="5" t="s">
        <v>74</v>
      </c>
      <c r="C42" s="39" t="str">
        <f>CONCATENATE(D42&amp;$J$2,"_",$I$2&amp;"-7")</f>
        <v>48-UWSIF-Glut-4-0_3-7</v>
      </c>
      <c r="D42" s="6" t="s">
        <v>12</v>
      </c>
      <c r="E42" s="7"/>
      <c r="F42" s="11" t="s">
        <v>25</v>
      </c>
      <c r="G42" s="11" t="s">
        <v>86</v>
      </c>
      <c r="H42" s="12"/>
      <c r="I42" s="10"/>
      <c r="J42" s="50"/>
      <c r="K42" s="51"/>
      <c r="L42" s="10"/>
    </row>
    <row r="43" spans="1:12" x14ac:dyDescent="0.3">
      <c r="A43" s="5">
        <v>42</v>
      </c>
      <c r="B43" s="5" t="s">
        <v>75</v>
      </c>
      <c r="C43" s="39" t="str">
        <f>CONCATENATE(D43&amp;J$2,"_",$I$2&amp;"-3")</f>
        <v>39-UWSIF-Glut-2-0_3-3</v>
      </c>
      <c r="D43" s="6" t="s">
        <v>61</v>
      </c>
      <c r="E43" s="7"/>
      <c r="F43" s="11" t="s">
        <v>25</v>
      </c>
      <c r="G43" s="11" t="s">
        <v>86</v>
      </c>
      <c r="H43" s="12"/>
      <c r="I43" s="10"/>
      <c r="J43" s="50"/>
      <c r="K43" s="51"/>
      <c r="L43" s="10"/>
    </row>
    <row r="44" spans="1:12" x14ac:dyDescent="0.3">
      <c r="A44" s="5">
        <v>43</v>
      </c>
      <c r="B44" s="5" t="s">
        <v>76</v>
      </c>
      <c r="C44" s="39" t="str">
        <f>CONCATENATE(D44&amp;J$2,"_",$I$2&amp;"-4")</f>
        <v>39-UWSIF-Glut-2-0_3-4</v>
      </c>
      <c r="D44" s="6" t="s">
        <v>61</v>
      </c>
      <c r="E44" s="7"/>
      <c r="F44" s="11" t="s">
        <v>25</v>
      </c>
      <c r="G44" s="11" t="s">
        <v>86</v>
      </c>
      <c r="H44" s="12"/>
      <c r="I44" s="10"/>
      <c r="J44" s="50"/>
      <c r="K44" s="51"/>
      <c r="L44" s="10"/>
    </row>
    <row r="45" spans="1:12" x14ac:dyDescent="0.3">
      <c r="A45" s="5">
        <v>44</v>
      </c>
      <c r="B45" s="5" t="s">
        <v>77</v>
      </c>
      <c r="C45" s="39" t="str">
        <f>CONCATENATE(D45&amp;J$2,"_",$I$2&amp;"-3")</f>
        <v>76-UWSIF-PacificHalibut-0_3-3</v>
      </c>
      <c r="D45" s="6" t="s">
        <v>22</v>
      </c>
      <c r="E45" s="7"/>
      <c r="F45" s="11" t="s">
        <v>30</v>
      </c>
      <c r="G45" s="11" t="s">
        <v>30</v>
      </c>
      <c r="H45" s="12"/>
      <c r="I45" s="10"/>
      <c r="J45" s="50"/>
      <c r="K45" s="51"/>
      <c r="L45" s="10"/>
    </row>
    <row r="46" spans="1:12" ht="15" thickBot="1" x14ac:dyDescent="0.35">
      <c r="A46" s="5">
        <v>45</v>
      </c>
      <c r="B46" s="5" t="s">
        <v>78</v>
      </c>
      <c r="C46" s="39" t="str">
        <f>CONCATENATE(D46&amp;J$2,"_",$I$2&amp;"-4")</f>
        <v>76-UWSIF-PacificHalibut-0_3-4</v>
      </c>
      <c r="D46" s="6" t="s">
        <v>22</v>
      </c>
      <c r="E46" s="7"/>
      <c r="F46" s="11" t="s">
        <v>30</v>
      </c>
      <c r="G46" s="11" t="s">
        <v>30</v>
      </c>
      <c r="H46" s="12"/>
      <c r="I46" s="10"/>
      <c r="J46" s="33"/>
      <c r="K46" s="34"/>
      <c r="L46" s="10"/>
    </row>
    <row r="47" spans="1:12" x14ac:dyDescent="0.3">
      <c r="A47" s="5">
        <v>46</v>
      </c>
      <c r="B47" s="5" t="s">
        <v>79</v>
      </c>
      <c r="C47" s="39" t="str">
        <f>CONCATENATE(D47&amp;J$2,"_",$I$2&amp;"-3")</f>
        <v>75-UWSIF-CohoSalmon-0_3-3</v>
      </c>
      <c r="D47" s="6" t="s">
        <v>29</v>
      </c>
      <c r="E47" s="7"/>
      <c r="F47" s="11" t="s">
        <v>86</v>
      </c>
      <c r="G47" s="11" t="s">
        <v>25</v>
      </c>
      <c r="H47" s="12"/>
      <c r="I47" s="10"/>
      <c r="J47" s="10"/>
      <c r="K47" s="10"/>
      <c r="L47" s="10"/>
    </row>
    <row r="48" spans="1:12" x14ac:dyDescent="0.3">
      <c r="A48" s="5">
        <v>47</v>
      </c>
      <c r="B48" s="5" t="s">
        <v>80</v>
      </c>
      <c r="C48" s="39" t="str">
        <f>CONCATENATE(D48&amp;J$2,"_",$I$2&amp;"-4")</f>
        <v>75-UWSIF-CohoSalmon-0_3-4</v>
      </c>
      <c r="D48" s="6" t="s">
        <v>29</v>
      </c>
      <c r="E48" s="7"/>
      <c r="F48" s="11" t="s">
        <v>86</v>
      </c>
      <c r="G48" s="11" t="s">
        <v>25</v>
      </c>
      <c r="H48" s="12"/>
      <c r="I48" s="10"/>
      <c r="J48" s="10"/>
      <c r="K48" s="10"/>
      <c r="L48" s="10"/>
    </row>
    <row r="49" spans="1:12" x14ac:dyDescent="0.3">
      <c r="A49" s="5">
        <v>48</v>
      </c>
      <c r="B49" s="5" t="s">
        <v>81</v>
      </c>
      <c r="C49" s="39" t="str">
        <f>CONCATENATE(D49&amp;J$2,"_",$I$2&amp;"-4")</f>
        <v>77-UWSIF-WestonFish-0_3-4</v>
      </c>
      <c r="D49" s="6" t="s">
        <v>33</v>
      </c>
      <c r="E49" s="7"/>
      <c r="F49" s="11" t="s">
        <v>86</v>
      </c>
      <c r="G49" s="11" t="s">
        <v>25</v>
      </c>
      <c r="H49" s="12"/>
      <c r="I49" s="10"/>
      <c r="J49" s="10"/>
      <c r="K49" s="10"/>
      <c r="L49" s="10"/>
    </row>
    <row r="50" spans="1:12" x14ac:dyDescent="0.3">
      <c r="A50" s="5">
        <v>49</v>
      </c>
      <c r="B50" s="5" t="s">
        <v>82</v>
      </c>
      <c r="C50" s="39" t="str">
        <f>CONCATENATE(D50&amp;J$2,"_",$I$2&amp;"-5")</f>
        <v>77-UWSIF-WestonFish-0_3-5</v>
      </c>
      <c r="D50" s="9" t="s">
        <v>33</v>
      </c>
      <c r="E50" s="7"/>
      <c r="F50" s="11" t="s">
        <v>86</v>
      </c>
      <c r="G50" s="11" t="s">
        <v>25</v>
      </c>
      <c r="H50" s="12"/>
      <c r="I50" s="10"/>
      <c r="J50" s="10"/>
      <c r="K50" s="10"/>
      <c r="L50" s="10"/>
    </row>
    <row r="51" spans="1:12" x14ac:dyDescent="0.3">
      <c r="J51" s="10"/>
      <c r="K51" s="10"/>
    </row>
    <row r="52" spans="1:12" x14ac:dyDescent="0.3">
      <c r="J52" s="10"/>
      <c r="K52" s="10"/>
    </row>
    <row r="53" spans="1:12" x14ac:dyDescent="0.3">
      <c r="J53" s="10"/>
      <c r="K53" s="10"/>
    </row>
  </sheetData>
  <mergeCells count="1">
    <mergeCell ref="J36:K45"/>
  </mergeCells>
  <dataValidations count="3">
    <dataValidation type="list" allowBlank="1" showInputMessage="1" showErrorMessage="1" sqref="F2:G50" xr:uid="{CBEA6AC7-2B4A-4ADC-AAC7-20FC162B8450}">
      <formula1>$K$21:$K$27</formula1>
    </dataValidation>
    <dataValidation type="list" allowBlank="1" showInputMessage="1" showErrorMessage="1" sqref="J23" xr:uid="{0E25CFBE-7CA3-4D12-9CCA-C1BC132EA5AF}">
      <formula1>$J$24:$J$33</formula1>
    </dataValidation>
    <dataValidation type="list" allowBlank="1" showInputMessage="1" showErrorMessage="1" sqref="D2:D15 D41:D50" xr:uid="{3C3C9C5E-FDE7-4E60-A64E-C183F25D2189}">
      <formula1>$J$21:$J$33</formula1>
    </dataValidation>
  </dataValidations>
  <pageMargins left="0.7" right="0.7" top="0.75" bottom="0.75" header="0.3" footer="0.3"/>
  <ignoredErrors>
    <ignoredError sqref="C8:C15 C41:C48"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11413-920A-4A5E-8B78-8B0E09032D0E}">
  <dimension ref="A1:L53"/>
  <sheetViews>
    <sheetView workbookViewId="0">
      <selection activeCell="H2" sqref="H2:H50"/>
    </sheetView>
  </sheetViews>
  <sheetFormatPr defaultRowHeight="14.4" x14ac:dyDescent="0.3"/>
  <cols>
    <col min="1" max="1" width="4.44140625" bestFit="1" customWidth="1"/>
    <col min="2" max="2" width="6" bestFit="1" customWidth="1"/>
    <col min="3" max="3" width="34.109375" bestFit="1" customWidth="1"/>
    <col min="4" max="4" width="21.5546875" bestFit="1" customWidth="1"/>
    <col min="5" max="5" width="8.109375" bestFit="1" customWidth="1"/>
    <col min="6" max="7" width="23.109375" hidden="1" customWidth="1"/>
    <col min="8" max="8" width="17.109375" bestFit="1" customWidth="1"/>
    <col min="9" max="9" width="7.44140625" bestFit="1" customWidth="1"/>
    <col min="10" max="10" width="21.109375" customWidth="1"/>
    <col min="11" max="11" width="23.109375" bestFit="1" customWidth="1"/>
  </cols>
  <sheetData>
    <row r="1" spans="1:12" x14ac:dyDescent="0.3">
      <c r="A1" s="1" t="s">
        <v>0</v>
      </c>
      <c r="B1" s="2" t="s">
        <v>1</v>
      </c>
      <c r="C1" s="3" t="s">
        <v>2</v>
      </c>
      <c r="D1" s="4" t="s">
        <v>3</v>
      </c>
      <c r="E1" s="2" t="s">
        <v>4</v>
      </c>
      <c r="F1" s="2" t="s">
        <v>5</v>
      </c>
      <c r="G1" s="2" t="s">
        <v>6</v>
      </c>
      <c r="H1" s="2" t="s">
        <v>7</v>
      </c>
      <c r="I1" s="2" t="s">
        <v>8</v>
      </c>
      <c r="J1" s="2" t="s">
        <v>9</v>
      </c>
      <c r="K1" s="2" t="s">
        <v>10</v>
      </c>
      <c r="L1" s="10"/>
    </row>
    <row r="2" spans="1:12" x14ac:dyDescent="0.3">
      <c r="A2" s="5">
        <v>1</v>
      </c>
      <c r="B2" s="5" t="s">
        <v>11</v>
      </c>
      <c r="C2" s="39" t="str">
        <f>CONCATENATE(D2&amp;J$2,"_",$I$2&amp;"-1")</f>
        <v>48-UWSIF-Glut-4-0_4-1</v>
      </c>
      <c r="D2" s="6" t="s">
        <v>12</v>
      </c>
      <c r="E2" s="7"/>
      <c r="F2" s="8" t="s">
        <v>13</v>
      </c>
      <c r="G2" s="8" t="s">
        <v>13</v>
      </c>
      <c r="H2" s="12"/>
      <c r="I2" s="42">
        <v>4</v>
      </c>
      <c r="J2" s="42">
        <f>'Tray 1'!J2</f>
        <v>0</v>
      </c>
      <c r="K2" s="47">
        <f>'Tray 1'!K2</f>
        <v>0</v>
      </c>
      <c r="L2" s="10"/>
    </row>
    <row r="3" spans="1:12" x14ac:dyDescent="0.3">
      <c r="A3" s="5">
        <v>2</v>
      </c>
      <c r="B3" s="5" t="s">
        <v>14</v>
      </c>
      <c r="C3" s="39" t="str">
        <f>CONCATENATE(D3&amp;J$2,"_",$I$2&amp;"-2")</f>
        <v>48-UWSIF-Glut-4-0_4-2</v>
      </c>
      <c r="D3" s="6" t="s">
        <v>12</v>
      </c>
      <c r="E3" s="7"/>
      <c r="F3" s="11" t="s">
        <v>15</v>
      </c>
      <c r="G3" s="11" t="s">
        <v>86</v>
      </c>
      <c r="H3" s="12"/>
      <c r="I3" s="10"/>
      <c r="J3" s="10"/>
      <c r="K3" s="10"/>
      <c r="L3" s="10"/>
    </row>
    <row r="4" spans="1:12" x14ac:dyDescent="0.3">
      <c r="A4" s="5">
        <v>3</v>
      </c>
      <c r="B4" s="5" t="s">
        <v>16</v>
      </c>
      <c r="C4" s="39" t="str">
        <f>CONCATENATE(D4&amp;J$2,"_",$I$2&amp;"-3")</f>
        <v>48-UWSIF-Glut-4-0_4-3</v>
      </c>
      <c r="D4" s="6" t="s">
        <v>12</v>
      </c>
      <c r="E4" s="7"/>
      <c r="F4" s="11" t="s">
        <v>15</v>
      </c>
      <c r="G4" s="11" t="s">
        <v>86</v>
      </c>
      <c r="H4" s="12"/>
      <c r="I4" s="10"/>
      <c r="J4" s="13" t="s">
        <v>83</v>
      </c>
      <c r="K4" s="14"/>
      <c r="L4" s="10"/>
    </row>
    <row r="5" spans="1:12" x14ac:dyDescent="0.3">
      <c r="A5" s="5">
        <v>4</v>
      </c>
      <c r="B5" s="5" t="s">
        <v>17</v>
      </c>
      <c r="C5" s="39" t="str">
        <f>CONCATENATE(D5&amp;J$2,"_",$I$2&amp;"-4")</f>
        <v>48-UWSIF-Glut-4-0_4-4</v>
      </c>
      <c r="D5" s="6" t="s">
        <v>12</v>
      </c>
      <c r="E5" s="7"/>
      <c r="F5" s="11" t="s">
        <v>15</v>
      </c>
      <c r="G5" s="11" t="s">
        <v>86</v>
      </c>
      <c r="H5" s="12"/>
      <c r="I5" s="10"/>
      <c r="J5" s="15" t="s">
        <v>18</v>
      </c>
      <c r="K5" s="16"/>
      <c r="L5" s="17"/>
    </row>
    <row r="6" spans="1:12" x14ac:dyDescent="0.3">
      <c r="A6" s="5">
        <v>5</v>
      </c>
      <c r="B6" s="5" t="s">
        <v>19</v>
      </c>
      <c r="C6" s="39" t="str">
        <f>CONCATENATE(D6&amp;J$2,"_",$I$2&amp;"-5")</f>
        <v>48-UWSIF-Glut-4-0_4-5</v>
      </c>
      <c r="D6" s="6" t="s">
        <v>12</v>
      </c>
      <c r="E6" s="7"/>
      <c r="F6" s="11" t="s">
        <v>15</v>
      </c>
      <c r="G6" s="11" t="s">
        <v>86</v>
      </c>
      <c r="H6" s="12"/>
      <c r="I6" s="10"/>
      <c r="J6" s="18" t="s">
        <v>20</v>
      </c>
      <c r="K6" s="19"/>
      <c r="L6" s="10"/>
    </row>
    <row r="7" spans="1:12" x14ac:dyDescent="0.3">
      <c r="A7" s="5">
        <v>6</v>
      </c>
      <c r="B7" s="5" t="s">
        <v>21</v>
      </c>
      <c r="C7" s="39" t="str">
        <f>CONCATENATE(D7&amp;J$2,"_",$I$2&amp;"-1")</f>
        <v>76-UWSIF-PacificHalibut-0_4-1</v>
      </c>
      <c r="D7" s="6" t="s">
        <v>22</v>
      </c>
      <c r="E7" s="7"/>
      <c r="F7" s="11" t="s">
        <v>30</v>
      </c>
      <c r="G7" s="11" t="s">
        <v>30</v>
      </c>
      <c r="H7" s="12"/>
      <c r="I7" s="10"/>
      <c r="J7" s="20"/>
      <c r="K7" s="21"/>
      <c r="L7" s="10"/>
    </row>
    <row r="8" spans="1:12" x14ac:dyDescent="0.3">
      <c r="A8" s="5">
        <v>7</v>
      </c>
      <c r="B8" s="5" t="s">
        <v>23</v>
      </c>
      <c r="C8" s="39" t="str">
        <f>CONCATENATE(D8&amp;J$2,"_",$I$2&amp;"-2")</f>
        <v>76-UWSIF-PacificHalibut-0_4-2</v>
      </c>
      <c r="D8" s="6" t="s">
        <v>22</v>
      </c>
      <c r="E8" s="7"/>
      <c r="F8" s="11" t="s">
        <v>30</v>
      </c>
      <c r="G8" s="11" t="s">
        <v>30</v>
      </c>
      <c r="H8" s="12"/>
      <c r="I8" s="10"/>
      <c r="J8" s="22"/>
      <c r="K8" s="23"/>
      <c r="L8" s="10"/>
    </row>
    <row r="9" spans="1:12" x14ac:dyDescent="0.3">
      <c r="A9" s="5">
        <v>8</v>
      </c>
      <c r="B9" s="5" t="s">
        <v>24</v>
      </c>
      <c r="C9" s="39" t="str">
        <f>CONCATENATE(D9&amp;J$2,"_",$I$2&amp;"-1")</f>
        <v>39-UWSIF-Glut-2-0_4-1</v>
      </c>
      <c r="D9" s="6" t="s">
        <v>61</v>
      </c>
      <c r="E9" s="7"/>
      <c r="F9" s="11" t="s">
        <v>25</v>
      </c>
      <c r="G9" s="11" t="s">
        <v>86</v>
      </c>
      <c r="H9" s="12"/>
      <c r="I9" s="10"/>
      <c r="J9" s="24" t="s">
        <v>26</v>
      </c>
      <c r="K9" s="25"/>
      <c r="L9" s="10"/>
    </row>
    <row r="10" spans="1:12" x14ac:dyDescent="0.3">
      <c r="A10" s="5">
        <v>9</v>
      </c>
      <c r="B10" s="5" t="s">
        <v>27</v>
      </c>
      <c r="C10" s="39" t="str">
        <f>CONCATENATE(D10&amp;J$2,"_",$I$2&amp;"-2")</f>
        <v>39-UWSIF-Glut-2-0_4-2</v>
      </c>
      <c r="D10" s="6" t="s">
        <v>61</v>
      </c>
      <c r="E10" s="7"/>
      <c r="F10" s="11" t="s">
        <v>25</v>
      </c>
      <c r="G10" s="11" t="s">
        <v>86</v>
      </c>
      <c r="H10" s="12"/>
      <c r="I10" s="10"/>
      <c r="J10" s="26"/>
      <c r="K10" s="27"/>
      <c r="L10" s="10"/>
    </row>
    <row r="11" spans="1:12" x14ac:dyDescent="0.3">
      <c r="A11" s="5">
        <v>10</v>
      </c>
      <c r="B11" s="5" t="s">
        <v>28</v>
      </c>
      <c r="C11" s="39" t="str">
        <f>CONCATENATE(D11&amp;J$2,"_",$I$2&amp;"-1")</f>
        <v>75-UWSIF-CohoSalmon-0_4-1</v>
      </c>
      <c r="D11" s="6" t="s">
        <v>29</v>
      </c>
      <c r="E11" s="7"/>
      <c r="F11" s="11" t="s">
        <v>86</v>
      </c>
      <c r="G11" s="11" t="s">
        <v>25</v>
      </c>
      <c r="H11" s="12"/>
      <c r="I11" s="10"/>
      <c r="J11" s="26"/>
      <c r="K11" s="27"/>
      <c r="L11" s="10"/>
    </row>
    <row r="12" spans="1:12" x14ac:dyDescent="0.3">
      <c r="A12" s="5">
        <v>11</v>
      </c>
      <c r="B12" s="5" t="s">
        <v>31</v>
      </c>
      <c r="C12" s="39" t="str">
        <f>CONCATENATE(D12&amp;J$2,"_",$I$2&amp;"-2")</f>
        <v>75-UWSIF-CohoSalmon-0_4-2</v>
      </c>
      <c r="D12" s="6" t="s">
        <v>29</v>
      </c>
      <c r="E12" s="7"/>
      <c r="F12" s="11" t="s">
        <v>86</v>
      </c>
      <c r="G12" s="11" t="s">
        <v>25</v>
      </c>
      <c r="H12" s="12"/>
      <c r="I12" s="10"/>
      <c r="J12" s="26"/>
      <c r="K12" s="27"/>
      <c r="L12" s="10"/>
    </row>
    <row r="13" spans="1:12" x14ac:dyDescent="0.3">
      <c r="A13" s="5">
        <v>12</v>
      </c>
      <c r="B13" s="5" t="s">
        <v>32</v>
      </c>
      <c r="C13" s="39" t="str">
        <f>CONCATENATE(D13&amp;J$2,"_",$I$2&amp;"-1")</f>
        <v>77-UWSIF-WestonFish-0_4-1</v>
      </c>
      <c r="D13" s="6" t="s">
        <v>33</v>
      </c>
      <c r="E13" s="7"/>
      <c r="F13" s="11" t="s">
        <v>86</v>
      </c>
      <c r="G13" s="11" t="s">
        <v>15</v>
      </c>
      <c r="H13" s="12"/>
      <c r="I13" s="10"/>
      <c r="J13" s="26"/>
      <c r="K13" s="27"/>
      <c r="L13" s="10"/>
    </row>
    <row r="14" spans="1:12" x14ac:dyDescent="0.3">
      <c r="A14" s="5">
        <v>13</v>
      </c>
      <c r="B14" s="5" t="s">
        <v>35</v>
      </c>
      <c r="C14" s="39" t="str">
        <f>CONCATENATE(D14&amp;J$2,"_",$I$2&amp;"-2")</f>
        <v>77-UWSIF-WestonFish-0_4-2</v>
      </c>
      <c r="D14" s="6" t="s">
        <v>33</v>
      </c>
      <c r="E14" s="28"/>
      <c r="F14" s="11" t="s">
        <v>86</v>
      </c>
      <c r="G14" s="11" t="s">
        <v>15</v>
      </c>
      <c r="H14" s="12"/>
      <c r="I14" s="10"/>
      <c r="J14" s="26"/>
      <c r="K14" s="27"/>
      <c r="L14" s="10"/>
    </row>
    <row r="15" spans="1:12" x14ac:dyDescent="0.3">
      <c r="A15" s="5">
        <v>14</v>
      </c>
      <c r="B15" s="5" t="s">
        <v>36</v>
      </c>
      <c r="C15" s="39" t="str">
        <f>CONCATENATE(D15&amp;J$2,"_",$I$2&amp;"-3")</f>
        <v>77-UWSIF-WestonFish-0_4-3</v>
      </c>
      <c r="D15" s="6" t="s">
        <v>33</v>
      </c>
      <c r="E15" s="28"/>
      <c r="F15" s="11" t="s">
        <v>86</v>
      </c>
      <c r="G15" s="11" t="s">
        <v>15</v>
      </c>
      <c r="H15" s="12"/>
      <c r="I15" s="10"/>
      <c r="J15" s="26"/>
      <c r="K15" s="27"/>
      <c r="L15" s="10"/>
    </row>
    <row r="16" spans="1:12" x14ac:dyDescent="0.3">
      <c r="A16" s="5">
        <v>15</v>
      </c>
      <c r="B16" s="5" t="s">
        <v>37</v>
      </c>
      <c r="C16" s="40" t="str">
        <f>CONCATENATE($J$2,"_", $I$2, "-"&amp;((ROW()-15+75)))</f>
        <v>0_4-76</v>
      </c>
      <c r="D16" s="35"/>
      <c r="E16" s="36"/>
      <c r="F16" s="11" t="s">
        <v>34</v>
      </c>
      <c r="G16" s="11" t="s">
        <v>34</v>
      </c>
      <c r="H16" s="37"/>
      <c r="I16" s="10"/>
      <c r="J16" s="29"/>
      <c r="K16" s="30"/>
      <c r="L16" s="10"/>
    </row>
    <row r="17" spans="1:12" x14ac:dyDescent="0.3">
      <c r="A17" s="5">
        <v>16</v>
      </c>
      <c r="B17" s="5" t="s">
        <v>38</v>
      </c>
      <c r="C17" s="40" t="str">
        <f t="shared" ref="C17:C40" si="0">CONCATENATE($J$2,"_", $I$2, "-"&amp;((ROW()-15+75)))</f>
        <v>0_4-77</v>
      </c>
      <c r="D17" s="35"/>
      <c r="E17" s="36"/>
      <c r="F17" s="11" t="s">
        <v>34</v>
      </c>
      <c r="G17" s="11" t="s">
        <v>34</v>
      </c>
      <c r="H17" s="37"/>
      <c r="I17" s="10"/>
      <c r="J17" s="31"/>
      <c r="K17" s="31"/>
      <c r="L17" s="10"/>
    </row>
    <row r="18" spans="1:12" x14ac:dyDescent="0.3">
      <c r="A18" s="5">
        <v>17</v>
      </c>
      <c r="B18" s="5" t="s">
        <v>39</v>
      </c>
      <c r="C18" s="40" t="str">
        <f t="shared" si="0"/>
        <v>0_4-78</v>
      </c>
      <c r="D18" s="35"/>
      <c r="E18" s="36"/>
      <c r="F18" s="11" t="s">
        <v>34</v>
      </c>
      <c r="G18" s="11" t="s">
        <v>34</v>
      </c>
      <c r="H18" s="37"/>
      <c r="I18" s="10"/>
      <c r="J18" s="31"/>
      <c r="K18" s="31"/>
      <c r="L18" s="10"/>
    </row>
    <row r="19" spans="1:12" ht="15" thickBot="1" x14ac:dyDescent="0.35">
      <c r="A19" s="5">
        <v>18</v>
      </c>
      <c r="B19" s="5" t="s">
        <v>40</v>
      </c>
      <c r="C19" s="40" t="str">
        <f t="shared" si="0"/>
        <v>0_4-79</v>
      </c>
      <c r="D19" s="35"/>
      <c r="E19" s="36"/>
      <c r="F19" s="11" t="s">
        <v>34</v>
      </c>
      <c r="G19" s="11" t="s">
        <v>34</v>
      </c>
      <c r="H19" s="37"/>
      <c r="I19" s="10"/>
      <c r="J19" s="31"/>
      <c r="K19" s="31"/>
      <c r="L19" s="10"/>
    </row>
    <row r="20" spans="1:12" ht="15" thickBot="1" x14ac:dyDescent="0.35">
      <c r="A20" s="5">
        <v>19</v>
      </c>
      <c r="B20" s="5" t="s">
        <v>41</v>
      </c>
      <c r="C20" s="40" t="str">
        <f t="shared" si="0"/>
        <v>0_4-80</v>
      </c>
      <c r="D20" s="35"/>
      <c r="E20" s="36"/>
      <c r="F20" s="11" t="s">
        <v>34</v>
      </c>
      <c r="G20" s="11" t="s">
        <v>34</v>
      </c>
      <c r="H20" s="37"/>
      <c r="I20" s="10"/>
      <c r="J20" s="44" t="s">
        <v>42</v>
      </c>
      <c r="K20" s="44" t="s">
        <v>5</v>
      </c>
      <c r="L20" s="10"/>
    </row>
    <row r="21" spans="1:12" x14ac:dyDescent="0.3">
      <c r="A21" s="5">
        <v>20</v>
      </c>
      <c r="B21" s="5" t="s">
        <v>43</v>
      </c>
      <c r="C21" s="40" t="str">
        <f t="shared" si="0"/>
        <v>0_4-81</v>
      </c>
      <c r="D21" s="35"/>
      <c r="E21" s="36"/>
      <c r="F21" s="11" t="s">
        <v>34</v>
      </c>
      <c r="G21" s="11" t="s">
        <v>34</v>
      </c>
      <c r="H21" s="37"/>
      <c r="I21" s="10"/>
      <c r="J21" s="45" t="s">
        <v>29</v>
      </c>
      <c r="K21" s="45" t="s">
        <v>13</v>
      </c>
      <c r="L21" s="10"/>
    </row>
    <row r="22" spans="1:12" x14ac:dyDescent="0.3">
      <c r="A22" s="5">
        <v>21</v>
      </c>
      <c r="B22" s="5" t="s">
        <v>45</v>
      </c>
      <c r="C22" s="40" t="str">
        <f t="shared" si="0"/>
        <v>0_4-82</v>
      </c>
      <c r="D22" s="35"/>
      <c r="E22" s="36"/>
      <c r="F22" s="11" t="s">
        <v>34</v>
      </c>
      <c r="G22" s="11" t="s">
        <v>34</v>
      </c>
      <c r="H22" s="37"/>
      <c r="I22" s="10"/>
      <c r="J22" s="32" t="s">
        <v>22</v>
      </c>
      <c r="K22" s="32" t="s">
        <v>25</v>
      </c>
      <c r="L22" s="10"/>
    </row>
    <row r="23" spans="1:12" x14ac:dyDescent="0.3">
      <c r="A23" s="5">
        <v>22</v>
      </c>
      <c r="B23" s="5" t="s">
        <v>47</v>
      </c>
      <c r="C23" s="40" t="str">
        <f t="shared" si="0"/>
        <v>0_4-83</v>
      </c>
      <c r="D23" s="35"/>
      <c r="E23" s="36"/>
      <c r="F23" s="11" t="s">
        <v>34</v>
      </c>
      <c r="G23" s="11" t="s">
        <v>34</v>
      </c>
      <c r="H23" s="37"/>
      <c r="I23" s="10"/>
      <c r="J23" s="32" t="s">
        <v>33</v>
      </c>
      <c r="K23" s="32" t="s">
        <v>49</v>
      </c>
      <c r="L23" s="10"/>
    </row>
    <row r="24" spans="1:12" x14ac:dyDescent="0.3">
      <c r="A24" s="5">
        <v>23</v>
      </c>
      <c r="B24" s="5" t="s">
        <v>50</v>
      </c>
      <c r="C24" s="40" t="str">
        <f t="shared" si="0"/>
        <v>0_4-84</v>
      </c>
      <c r="D24" s="35"/>
      <c r="E24" s="36"/>
      <c r="F24" s="11" t="s">
        <v>34</v>
      </c>
      <c r="G24" s="11" t="s">
        <v>34</v>
      </c>
      <c r="H24" s="37"/>
      <c r="I24" s="10"/>
      <c r="J24" s="32" t="s">
        <v>44</v>
      </c>
      <c r="K24" s="32" t="s">
        <v>15</v>
      </c>
      <c r="L24" s="10"/>
    </row>
    <row r="25" spans="1:12" x14ac:dyDescent="0.3">
      <c r="A25" s="5">
        <v>24</v>
      </c>
      <c r="B25" s="5" t="s">
        <v>52</v>
      </c>
      <c r="C25" s="40" t="str">
        <f t="shared" si="0"/>
        <v>0_4-85</v>
      </c>
      <c r="D25" s="35"/>
      <c r="E25" s="36"/>
      <c r="F25" s="11" t="s">
        <v>34</v>
      </c>
      <c r="G25" s="11" t="s">
        <v>34</v>
      </c>
      <c r="H25" s="37"/>
      <c r="I25" s="10"/>
      <c r="J25" s="32" t="s">
        <v>46</v>
      </c>
      <c r="K25" s="32" t="s">
        <v>30</v>
      </c>
      <c r="L25" s="10"/>
    </row>
    <row r="26" spans="1:12" x14ac:dyDescent="0.3">
      <c r="A26" s="5">
        <v>25</v>
      </c>
      <c r="B26" s="5" t="s">
        <v>54</v>
      </c>
      <c r="C26" s="40" t="str">
        <f t="shared" si="0"/>
        <v>0_4-86</v>
      </c>
      <c r="D26" s="35"/>
      <c r="E26" s="36"/>
      <c r="F26" s="11" t="s">
        <v>34</v>
      </c>
      <c r="G26" s="11" t="s">
        <v>34</v>
      </c>
      <c r="H26" s="37"/>
      <c r="I26" s="10"/>
      <c r="J26" s="32" t="s">
        <v>48</v>
      </c>
      <c r="K26" s="32" t="s">
        <v>34</v>
      </c>
      <c r="L26" s="10"/>
    </row>
    <row r="27" spans="1:12" ht="15" thickBot="1" x14ac:dyDescent="0.35">
      <c r="A27" s="5">
        <v>26</v>
      </c>
      <c r="B27" s="5" t="s">
        <v>56</v>
      </c>
      <c r="C27" s="40" t="str">
        <f t="shared" si="0"/>
        <v>0_4-87</v>
      </c>
      <c r="D27" s="41" t="s">
        <v>85</v>
      </c>
      <c r="E27" s="36"/>
      <c r="F27" s="11" t="s">
        <v>34</v>
      </c>
      <c r="G27" s="11" t="s">
        <v>34</v>
      </c>
      <c r="H27" s="37"/>
      <c r="I27" s="10"/>
      <c r="J27" s="32" t="s">
        <v>51</v>
      </c>
      <c r="K27" s="43" t="s">
        <v>86</v>
      </c>
      <c r="L27" s="10"/>
    </row>
    <row r="28" spans="1:12" x14ac:dyDescent="0.3">
      <c r="A28" s="5">
        <v>27</v>
      </c>
      <c r="B28" s="5" t="s">
        <v>58</v>
      </c>
      <c r="C28" s="40" t="str">
        <f t="shared" si="0"/>
        <v>0_4-88</v>
      </c>
      <c r="D28" s="35"/>
      <c r="E28" s="36"/>
      <c r="F28" s="11" t="s">
        <v>34</v>
      </c>
      <c r="G28" s="11" t="s">
        <v>34</v>
      </c>
      <c r="H28" s="37"/>
      <c r="I28" s="10"/>
      <c r="J28" s="32" t="s">
        <v>53</v>
      </c>
      <c r="K28" s="31"/>
      <c r="L28" s="10"/>
    </row>
    <row r="29" spans="1:12" x14ac:dyDescent="0.3">
      <c r="A29" s="5">
        <v>28</v>
      </c>
      <c r="B29" s="5" t="s">
        <v>60</v>
      </c>
      <c r="C29" s="40" t="str">
        <f t="shared" si="0"/>
        <v>0_4-89</v>
      </c>
      <c r="D29" s="35"/>
      <c r="E29" s="36"/>
      <c r="F29" s="11" t="s">
        <v>34</v>
      </c>
      <c r="G29" s="11" t="s">
        <v>34</v>
      </c>
      <c r="H29" s="37"/>
      <c r="I29" s="10"/>
      <c r="J29" s="32" t="s">
        <v>55</v>
      </c>
      <c r="K29" s="31"/>
      <c r="L29" s="10"/>
    </row>
    <row r="30" spans="1:12" x14ac:dyDescent="0.3">
      <c r="A30" s="5">
        <v>29</v>
      </c>
      <c r="B30" s="5" t="s">
        <v>62</v>
      </c>
      <c r="C30" s="40" t="str">
        <f t="shared" si="0"/>
        <v>0_4-90</v>
      </c>
      <c r="D30" s="35"/>
      <c r="E30" s="36"/>
      <c r="F30" s="11" t="s">
        <v>34</v>
      </c>
      <c r="G30" s="11" t="s">
        <v>34</v>
      </c>
      <c r="H30" s="37"/>
      <c r="I30" s="10"/>
      <c r="J30" s="32" t="s">
        <v>57</v>
      </c>
      <c r="K30" s="31"/>
      <c r="L30" s="10"/>
    </row>
    <row r="31" spans="1:12" x14ac:dyDescent="0.3">
      <c r="A31" s="5">
        <v>30</v>
      </c>
      <c r="B31" s="5" t="s">
        <v>63</v>
      </c>
      <c r="C31" s="40" t="str">
        <f t="shared" si="0"/>
        <v>0_4-91</v>
      </c>
      <c r="D31" s="35"/>
      <c r="E31" s="36"/>
      <c r="F31" s="11" t="s">
        <v>34</v>
      </c>
      <c r="G31" s="11" t="s">
        <v>34</v>
      </c>
      <c r="H31" s="37"/>
      <c r="I31" s="10"/>
      <c r="J31" s="32" t="s">
        <v>59</v>
      </c>
      <c r="K31" s="31"/>
      <c r="L31" s="10"/>
    </row>
    <row r="32" spans="1:12" x14ac:dyDescent="0.3">
      <c r="A32" s="5">
        <v>31</v>
      </c>
      <c r="B32" s="5" t="s">
        <v>64</v>
      </c>
      <c r="C32" s="40" t="str">
        <f t="shared" si="0"/>
        <v>0_4-92</v>
      </c>
      <c r="D32" s="35"/>
      <c r="E32" s="36"/>
      <c r="F32" s="11" t="s">
        <v>34</v>
      </c>
      <c r="G32" s="11" t="s">
        <v>34</v>
      </c>
      <c r="H32" s="37"/>
      <c r="I32" s="10"/>
      <c r="J32" s="32" t="s">
        <v>61</v>
      </c>
      <c r="K32" s="31"/>
      <c r="L32" s="10"/>
    </row>
    <row r="33" spans="1:12" ht="15" thickBot="1" x14ac:dyDescent="0.35">
      <c r="A33" s="5">
        <v>32</v>
      </c>
      <c r="B33" s="5" t="s">
        <v>65</v>
      </c>
      <c r="C33" s="40" t="str">
        <f t="shared" si="0"/>
        <v>0_4-93</v>
      </c>
      <c r="D33" s="35"/>
      <c r="E33" s="36"/>
      <c r="F33" s="11" t="s">
        <v>34</v>
      </c>
      <c r="G33" s="11" t="s">
        <v>34</v>
      </c>
      <c r="H33" s="37"/>
      <c r="I33" s="10"/>
      <c r="J33" s="43" t="s">
        <v>12</v>
      </c>
      <c r="K33" s="31"/>
      <c r="L33" s="10"/>
    </row>
    <row r="34" spans="1:12" x14ac:dyDescent="0.3">
      <c r="A34" s="5">
        <v>33</v>
      </c>
      <c r="B34" s="5" t="s">
        <v>66</v>
      </c>
      <c r="C34" s="40" t="str">
        <f t="shared" si="0"/>
        <v>0_4-94</v>
      </c>
      <c r="D34" s="35"/>
      <c r="E34" s="36"/>
      <c r="F34" s="11" t="s">
        <v>34</v>
      </c>
      <c r="G34" s="11" t="s">
        <v>34</v>
      </c>
      <c r="H34" s="37"/>
      <c r="I34" s="10"/>
      <c r="J34" s="31"/>
      <c r="K34" s="31"/>
      <c r="L34" s="10"/>
    </row>
    <row r="35" spans="1:12" ht="15" thickBot="1" x14ac:dyDescent="0.35">
      <c r="A35" s="5">
        <v>34</v>
      </c>
      <c r="B35" s="5" t="s">
        <v>67</v>
      </c>
      <c r="C35" s="40" t="str">
        <f t="shared" si="0"/>
        <v>0_4-95</v>
      </c>
      <c r="D35" s="35"/>
      <c r="E35" s="36"/>
      <c r="F35" s="11" t="s">
        <v>34</v>
      </c>
      <c r="G35" s="11" t="s">
        <v>34</v>
      </c>
      <c r="H35" s="37"/>
      <c r="I35" s="10"/>
      <c r="J35" s="31"/>
      <c r="K35" s="31"/>
      <c r="L35" s="10"/>
    </row>
    <row r="36" spans="1:12" x14ac:dyDescent="0.3">
      <c r="A36" s="5">
        <v>35</v>
      </c>
      <c r="B36" s="5" t="s">
        <v>68</v>
      </c>
      <c r="C36" s="40" t="str">
        <f t="shared" si="0"/>
        <v>0_4-96</v>
      </c>
      <c r="D36" s="35"/>
      <c r="E36" s="36"/>
      <c r="F36" s="11" t="s">
        <v>34</v>
      </c>
      <c r="G36" s="11" t="s">
        <v>34</v>
      </c>
      <c r="H36" s="37"/>
      <c r="I36" s="10"/>
      <c r="J36" s="48" t="s">
        <v>84</v>
      </c>
      <c r="K36" s="49"/>
      <c r="L36" s="10"/>
    </row>
    <row r="37" spans="1:12" x14ac:dyDescent="0.3">
      <c r="A37" s="5">
        <v>36</v>
      </c>
      <c r="B37" s="5" t="s">
        <v>69</v>
      </c>
      <c r="C37" s="40" t="str">
        <f t="shared" si="0"/>
        <v>0_4-97</v>
      </c>
      <c r="D37" s="35"/>
      <c r="E37" s="36"/>
      <c r="F37" s="11" t="s">
        <v>34</v>
      </c>
      <c r="G37" s="11" t="s">
        <v>34</v>
      </c>
      <c r="H37" s="37"/>
      <c r="I37" s="10"/>
      <c r="J37" s="50"/>
      <c r="K37" s="51"/>
      <c r="L37" s="10"/>
    </row>
    <row r="38" spans="1:12" x14ac:dyDescent="0.3">
      <c r="A38" s="5">
        <v>37</v>
      </c>
      <c r="B38" s="5" t="s">
        <v>70</v>
      </c>
      <c r="C38" s="40" t="str">
        <f t="shared" si="0"/>
        <v>0_4-98</v>
      </c>
      <c r="D38" s="35"/>
      <c r="E38" s="36"/>
      <c r="F38" s="11" t="s">
        <v>34</v>
      </c>
      <c r="G38" s="11" t="s">
        <v>34</v>
      </c>
      <c r="H38" s="37"/>
      <c r="I38" s="10"/>
      <c r="J38" s="50"/>
      <c r="K38" s="51"/>
      <c r="L38" s="10"/>
    </row>
    <row r="39" spans="1:12" x14ac:dyDescent="0.3">
      <c r="A39" s="5">
        <v>38</v>
      </c>
      <c r="B39" s="5" t="s">
        <v>71</v>
      </c>
      <c r="C39" s="40" t="str">
        <f t="shared" si="0"/>
        <v>0_4-99</v>
      </c>
      <c r="D39" s="35"/>
      <c r="E39" s="36"/>
      <c r="F39" s="11" t="s">
        <v>34</v>
      </c>
      <c r="G39" s="11" t="s">
        <v>34</v>
      </c>
      <c r="H39" s="37"/>
      <c r="I39" s="10"/>
      <c r="J39" s="50"/>
      <c r="K39" s="51"/>
      <c r="L39" s="10"/>
    </row>
    <row r="40" spans="1:12" x14ac:dyDescent="0.3">
      <c r="A40" s="5">
        <v>39</v>
      </c>
      <c r="B40" s="5" t="s">
        <v>72</v>
      </c>
      <c r="C40" s="40" t="str">
        <f t="shared" si="0"/>
        <v>0_4-100</v>
      </c>
      <c r="D40" s="35"/>
      <c r="E40" s="36"/>
      <c r="F40" s="11" t="s">
        <v>34</v>
      </c>
      <c r="G40" s="11" t="s">
        <v>34</v>
      </c>
      <c r="H40" s="37"/>
      <c r="I40" s="10"/>
      <c r="J40" s="50"/>
      <c r="K40" s="51"/>
      <c r="L40" s="10"/>
    </row>
    <row r="41" spans="1:12" x14ac:dyDescent="0.3">
      <c r="A41" s="5">
        <v>40</v>
      </c>
      <c r="B41" s="5" t="s">
        <v>73</v>
      </c>
      <c r="C41" s="39" t="str">
        <f>CONCATENATE(D41&amp;$J$2,"_",$I$2&amp;"-6")</f>
        <v>48-UWSIF-Glut-4-0_4-6</v>
      </c>
      <c r="D41" s="6" t="s">
        <v>12</v>
      </c>
      <c r="E41" s="7"/>
      <c r="F41" s="11" t="s">
        <v>25</v>
      </c>
      <c r="G41" s="11" t="s">
        <v>86</v>
      </c>
      <c r="H41" s="12"/>
      <c r="I41" s="10"/>
      <c r="J41" s="50"/>
      <c r="K41" s="51"/>
      <c r="L41" s="10"/>
    </row>
    <row r="42" spans="1:12" x14ac:dyDescent="0.3">
      <c r="A42" s="5">
        <v>41</v>
      </c>
      <c r="B42" s="5" t="s">
        <v>74</v>
      </c>
      <c r="C42" s="39" t="str">
        <f>CONCATENATE(D42&amp;$J$2,"_",$I$2&amp;"-7")</f>
        <v>48-UWSIF-Glut-4-0_4-7</v>
      </c>
      <c r="D42" s="6" t="s">
        <v>12</v>
      </c>
      <c r="E42" s="7"/>
      <c r="F42" s="11" t="s">
        <v>25</v>
      </c>
      <c r="G42" s="11" t="s">
        <v>86</v>
      </c>
      <c r="H42" s="12"/>
      <c r="I42" s="10"/>
      <c r="J42" s="50"/>
      <c r="K42" s="51"/>
      <c r="L42" s="10"/>
    </row>
    <row r="43" spans="1:12" x14ac:dyDescent="0.3">
      <c r="A43" s="5">
        <v>42</v>
      </c>
      <c r="B43" s="5" t="s">
        <v>75</v>
      </c>
      <c r="C43" s="39" t="str">
        <f>CONCATENATE(D43&amp;J$2,"_",$I$2&amp;"-3")</f>
        <v>39-UWSIF-Glut-2-0_4-3</v>
      </c>
      <c r="D43" s="6" t="s">
        <v>61</v>
      </c>
      <c r="E43" s="7"/>
      <c r="F43" s="11" t="s">
        <v>25</v>
      </c>
      <c r="G43" s="11" t="s">
        <v>86</v>
      </c>
      <c r="H43" s="12"/>
      <c r="I43" s="10"/>
      <c r="J43" s="50"/>
      <c r="K43" s="51"/>
      <c r="L43" s="10"/>
    </row>
    <row r="44" spans="1:12" x14ac:dyDescent="0.3">
      <c r="A44" s="5">
        <v>43</v>
      </c>
      <c r="B44" s="5" t="s">
        <v>76</v>
      </c>
      <c r="C44" s="39" t="str">
        <f>CONCATENATE(D44&amp;J$2,"_",$I$2&amp;"-4")</f>
        <v>39-UWSIF-Glut-2-0_4-4</v>
      </c>
      <c r="D44" s="6" t="s">
        <v>61</v>
      </c>
      <c r="E44" s="7"/>
      <c r="F44" s="11" t="s">
        <v>25</v>
      </c>
      <c r="G44" s="11" t="s">
        <v>86</v>
      </c>
      <c r="H44" s="12"/>
      <c r="I44" s="10"/>
      <c r="J44" s="50"/>
      <c r="K44" s="51"/>
      <c r="L44" s="10"/>
    </row>
    <row r="45" spans="1:12" x14ac:dyDescent="0.3">
      <c r="A45" s="5">
        <v>44</v>
      </c>
      <c r="B45" s="5" t="s">
        <v>77</v>
      </c>
      <c r="C45" s="39" t="str">
        <f>CONCATENATE(D45&amp;J$2,"_",$I$2&amp;"-3")</f>
        <v>76-UWSIF-PacificHalibut-0_4-3</v>
      </c>
      <c r="D45" s="6" t="s">
        <v>22</v>
      </c>
      <c r="E45" s="7"/>
      <c r="F45" s="11" t="s">
        <v>30</v>
      </c>
      <c r="G45" s="11" t="s">
        <v>30</v>
      </c>
      <c r="H45" s="12"/>
      <c r="I45" s="10"/>
      <c r="J45" s="50"/>
      <c r="K45" s="51"/>
      <c r="L45" s="10"/>
    </row>
    <row r="46" spans="1:12" ht="15" thickBot="1" x14ac:dyDescent="0.35">
      <c r="A46" s="5">
        <v>45</v>
      </c>
      <c r="B46" s="5" t="s">
        <v>78</v>
      </c>
      <c r="C46" s="39" t="str">
        <f>CONCATENATE(D46&amp;J$2,"_",$I$2&amp;"-4")</f>
        <v>76-UWSIF-PacificHalibut-0_4-4</v>
      </c>
      <c r="D46" s="6" t="s">
        <v>22</v>
      </c>
      <c r="E46" s="7"/>
      <c r="F46" s="11" t="s">
        <v>30</v>
      </c>
      <c r="G46" s="11" t="s">
        <v>30</v>
      </c>
      <c r="H46" s="12"/>
      <c r="I46" s="10"/>
      <c r="J46" s="33"/>
      <c r="K46" s="34"/>
      <c r="L46" s="10"/>
    </row>
    <row r="47" spans="1:12" x14ac:dyDescent="0.3">
      <c r="A47" s="5">
        <v>46</v>
      </c>
      <c r="B47" s="5" t="s">
        <v>79</v>
      </c>
      <c r="C47" s="39" t="str">
        <f>CONCATENATE(D47&amp;J$2,"_",$I$2&amp;"-3")</f>
        <v>75-UWSIF-CohoSalmon-0_4-3</v>
      </c>
      <c r="D47" s="6" t="s">
        <v>29</v>
      </c>
      <c r="E47" s="7"/>
      <c r="F47" s="11" t="s">
        <v>86</v>
      </c>
      <c r="G47" s="11" t="s">
        <v>25</v>
      </c>
      <c r="H47" s="12"/>
      <c r="I47" s="10"/>
      <c r="J47" s="10"/>
      <c r="K47" s="10"/>
      <c r="L47" s="10"/>
    </row>
    <row r="48" spans="1:12" x14ac:dyDescent="0.3">
      <c r="A48" s="5">
        <v>47</v>
      </c>
      <c r="B48" s="5" t="s">
        <v>80</v>
      </c>
      <c r="C48" s="39" t="str">
        <f>CONCATENATE(D48&amp;J$2,"_",$I$2&amp;"-4")</f>
        <v>75-UWSIF-CohoSalmon-0_4-4</v>
      </c>
      <c r="D48" s="6" t="s">
        <v>29</v>
      </c>
      <c r="E48" s="7"/>
      <c r="F48" s="11" t="s">
        <v>86</v>
      </c>
      <c r="G48" s="11" t="s">
        <v>25</v>
      </c>
      <c r="H48" s="12"/>
      <c r="I48" s="10"/>
      <c r="J48" s="10"/>
      <c r="K48" s="10"/>
      <c r="L48" s="10"/>
    </row>
    <row r="49" spans="1:12" x14ac:dyDescent="0.3">
      <c r="A49" s="5">
        <v>48</v>
      </c>
      <c r="B49" s="5" t="s">
        <v>81</v>
      </c>
      <c r="C49" s="39" t="str">
        <f>CONCATENATE(D49&amp;J$2,"_",$I$2&amp;"-4")</f>
        <v>77-UWSIF-WestonFish-0_4-4</v>
      </c>
      <c r="D49" s="6" t="s">
        <v>33</v>
      </c>
      <c r="E49" s="7"/>
      <c r="F49" s="11" t="s">
        <v>86</v>
      </c>
      <c r="G49" s="11" t="s">
        <v>25</v>
      </c>
      <c r="H49" s="12"/>
      <c r="I49" s="10"/>
      <c r="J49" s="10"/>
      <c r="K49" s="10"/>
      <c r="L49" s="10"/>
    </row>
    <row r="50" spans="1:12" x14ac:dyDescent="0.3">
      <c r="A50" s="5">
        <v>49</v>
      </c>
      <c r="B50" s="5" t="s">
        <v>82</v>
      </c>
      <c r="C50" s="39" t="str">
        <f>CONCATENATE(D50&amp;J$2,"_",$I$2&amp;"-5")</f>
        <v>77-UWSIF-WestonFish-0_4-5</v>
      </c>
      <c r="D50" s="9" t="s">
        <v>33</v>
      </c>
      <c r="E50" s="7"/>
      <c r="F50" s="11" t="s">
        <v>86</v>
      </c>
      <c r="G50" s="11" t="s">
        <v>25</v>
      </c>
      <c r="H50" s="12"/>
      <c r="I50" s="10"/>
      <c r="J50" s="10"/>
      <c r="K50" s="10"/>
      <c r="L50" s="10"/>
    </row>
    <row r="51" spans="1:12" x14ac:dyDescent="0.3">
      <c r="J51" s="10"/>
      <c r="K51" s="10"/>
    </row>
    <row r="52" spans="1:12" x14ac:dyDescent="0.3">
      <c r="J52" s="10"/>
      <c r="K52" s="10"/>
    </row>
    <row r="53" spans="1:12" x14ac:dyDescent="0.3">
      <c r="J53" s="10"/>
      <c r="K53" s="10"/>
    </row>
  </sheetData>
  <mergeCells count="1">
    <mergeCell ref="J36:K45"/>
  </mergeCells>
  <dataValidations count="3">
    <dataValidation type="list" allowBlank="1" showInputMessage="1" showErrorMessage="1" sqref="F2:G50" xr:uid="{38523092-0283-47C4-858C-B4A7FF08DE13}">
      <formula1>$K$21:$K$27</formula1>
    </dataValidation>
    <dataValidation type="list" allowBlank="1" showInputMessage="1" showErrorMessage="1" sqref="J23" xr:uid="{73A94753-EC18-4EB3-9584-DD843DC2211D}">
      <formula1>$J$24:$J$33</formula1>
    </dataValidation>
    <dataValidation type="list" allowBlank="1" showInputMessage="1" showErrorMessage="1" sqref="D2:D15 D41:D50" xr:uid="{05BDB648-D3AE-4FD8-B5FE-DBEF7D8BAE55}">
      <formula1>$J$21:$J$33</formula1>
    </dataValidation>
  </dataValidations>
  <pageMargins left="0.7" right="0.7" top="0.75" bottom="0.75" header="0.3" footer="0.3"/>
  <ignoredErrors>
    <ignoredError sqref="C8:C15 C41:C50"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680F0-64A3-45D4-94EC-70EBC07D30D9}">
  <dimension ref="A1:L53"/>
  <sheetViews>
    <sheetView workbookViewId="0">
      <selection activeCell="H2" sqref="H2:H50"/>
    </sheetView>
  </sheetViews>
  <sheetFormatPr defaultRowHeight="14.4" x14ac:dyDescent="0.3"/>
  <cols>
    <col min="1" max="1" width="4.44140625" bestFit="1" customWidth="1"/>
    <col min="2" max="2" width="6" bestFit="1" customWidth="1"/>
    <col min="3" max="3" width="34.109375" bestFit="1" customWidth="1"/>
    <col min="4" max="4" width="21.5546875" bestFit="1" customWidth="1"/>
    <col min="5" max="5" width="8.109375" bestFit="1" customWidth="1"/>
    <col min="6" max="7" width="23.109375" hidden="1" customWidth="1"/>
    <col min="8" max="8" width="17.109375" bestFit="1" customWidth="1"/>
    <col min="9" max="9" width="7.44140625" bestFit="1" customWidth="1"/>
    <col min="10" max="10" width="21.109375" customWidth="1"/>
    <col min="11" max="11" width="23.109375" bestFit="1" customWidth="1"/>
  </cols>
  <sheetData>
    <row r="1" spans="1:12" x14ac:dyDescent="0.3">
      <c r="A1" s="1" t="s">
        <v>0</v>
      </c>
      <c r="B1" s="2" t="s">
        <v>1</v>
      </c>
      <c r="C1" s="3" t="s">
        <v>2</v>
      </c>
      <c r="D1" s="4" t="s">
        <v>3</v>
      </c>
      <c r="E1" s="2" t="s">
        <v>4</v>
      </c>
      <c r="F1" s="2" t="s">
        <v>5</v>
      </c>
      <c r="G1" s="2" t="s">
        <v>6</v>
      </c>
      <c r="H1" s="2" t="s">
        <v>7</v>
      </c>
      <c r="I1" s="2" t="s">
        <v>8</v>
      </c>
      <c r="J1" s="2" t="s">
        <v>9</v>
      </c>
      <c r="K1" s="2" t="s">
        <v>10</v>
      </c>
      <c r="L1" s="10"/>
    </row>
    <row r="2" spans="1:12" x14ac:dyDescent="0.3">
      <c r="A2" s="5">
        <v>1</v>
      </c>
      <c r="B2" s="5" t="s">
        <v>11</v>
      </c>
      <c r="C2" s="39" t="str">
        <f>CONCATENATE(D2&amp;J$2,"_",$I$2&amp;"-1")</f>
        <v>48-UWSIF-Glut-4-0_5-1</v>
      </c>
      <c r="D2" s="6" t="s">
        <v>12</v>
      </c>
      <c r="E2" s="7"/>
      <c r="F2" s="8" t="s">
        <v>13</v>
      </c>
      <c r="G2" s="8" t="s">
        <v>13</v>
      </c>
      <c r="H2" s="12"/>
      <c r="I2" s="42">
        <v>5</v>
      </c>
      <c r="J2" s="42">
        <f>'Tray 1'!J2</f>
        <v>0</v>
      </c>
      <c r="K2" s="47">
        <f>'Tray 1'!K2</f>
        <v>0</v>
      </c>
      <c r="L2" s="10"/>
    </row>
    <row r="3" spans="1:12" x14ac:dyDescent="0.3">
      <c r="A3" s="5">
        <v>2</v>
      </c>
      <c r="B3" s="5" t="s">
        <v>14</v>
      </c>
      <c r="C3" s="39" t="str">
        <f>CONCATENATE(D3&amp;J$2,"_",$I$2&amp;"-2")</f>
        <v>48-UWSIF-Glut-4-0_5-2</v>
      </c>
      <c r="D3" s="6" t="s">
        <v>12</v>
      </c>
      <c r="E3" s="7"/>
      <c r="F3" s="11" t="s">
        <v>15</v>
      </c>
      <c r="G3" s="11" t="s">
        <v>86</v>
      </c>
      <c r="H3" s="12"/>
      <c r="I3" s="10"/>
      <c r="J3" s="10"/>
      <c r="K3" s="10"/>
      <c r="L3" s="10"/>
    </row>
    <row r="4" spans="1:12" x14ac:dyDescent="0.3">
      <c r="A4" s="5">
        <v>3</v>
      </c>
      <c r="B4" s="5" t="s">
        <v>16</v>
      </c>
      <c r="C4" s="39" t="str">
        <f>CONCATENATE(D4&amp;J$2,"_",$I$2&amp;"-3")</f>
        <v>48-UWSIF-Glut-4-0_5-3</v>
      </c>
      <c r="D4" s="6" t="s">
        <v>12</v>
      </c>
      <c r="E4" s="7"/>
      <c r="F4" s="11" t="s">
        <v>15</v>
      </c>
      <c r="G4" s="11" t="s">
        <v>86</v>
      </c>
      <c r="H4" s="12"/>
      <c r="I4" s="10"/>
      <c r="J4" s="13" t="s">
        <v>83</v>
      </c>
      <c r="K4" s="14"/>
      <c r="L4" s="10"/>
    </row>
    <row r="5" spans="1:12" x14ac:dyDescent="0.3">
      <c r="A5" s="5">
        <v>4</v>
      </c>
      <c r="B5" s="5" t="s">
        <v>17</v>
      </c>
      <c r="C5" s="39" t="str">
        <f>CONCATENATE(D5&amp;J$2,"_",$I$2&amp;"-4")</f>
        <v>48-UWSIF-Glut-4-0_5-4</v>
      </c>
      <c r="D5" s="6" t="s">
        <v>12</v>
      </c>
      <c r="E5" s="7"/>
      <c r="F5" s="11" t="s">
        <v>15</v>
      </c>
      <c r="G5" s="11" t="s">
        <v>86</v>
      </c>
      <c r="H5" s="12"/>
      <c r="I5" s="10"/>
      <c r="J5" s="15" t="s">
        <v>18</v>
      </c>
      <c r="K5" s="16"/>
      <c r="L5" s="17"/>
    </row>
    <row r="6" spans="1:12" x14ac:dyDescent="0.3">
      <c r="A6" s="5">
        <v>5</v>
      </c>
      <c r="B6" s="5" t="s">
        <v>19</v>
      </c>
      <c r="C6" s="39" t="str">
        <f>CONCATENATE(D6&amp;J$2,"_",$I$2&amp;"-5")</f>
        <v>48-UWSIF-Glut-4-0_5-5</v>
      </c>
      <c r="D6" s="6" t="s">
        <v>12</v>
      </c>
      <c r="E6" s="7"/>
      <c r="F6" s="11" t="s">
        <v>15</v>
      </c>
      <c r="G6" s="11" t="s">
        <v>86</v>
      </c>
      <c r="H6" s="12"/>
      <c r="I6" s="10"/>
      <c r="J6" s="18" t="s">
        <v>20</v>
      </c>
      <c r="K6" s="19"/>
      <c r="L6" s="10"/>
    </row>
    <row r="7" spans="1:12" x14ac:dyDescent="0.3">
      <c r="A7" s="5">
        <v>6</v>
      </c>
      <c r="B7" s="5" t="s">
        <v>21</v>
      </c>
      <c r="C7" s="39" t="str">
        <f>CONCATENATE(D7&amp;J$2,"_",$I$2&amp;"-1")</f>
        <v>76-UWSIF-PacificHalibut-0_5-1</v>
      </c>
      <c r="D7" s="6" t="s">
        <v>22</v>
      </c>
      <c r="E7" s="7"/>
      <c r="F7" s="11" t="s">
        <v>30</v>
      </c>
      <c r="G7" s="11" t="s">
        <v>30</v>
      </c>
      <c r="H7" s="12"/>
      <c r="I7" s="10"/>
      <c r="J7" s="20"/>
      <c r="K7" s="21"/>
      <c r="L7" s="10"/>
    </row>
    <row r="8" spans="1:12" x14ac:dyDescent="0.3">
      <c r="A8" s="5">
        <v>7</v>
      </c>
      <c r="B8" s="5" t="s">
        <v>23</v>
      </c>
      <c r="C8" s="39" t="str">
        <f>CONCATENATE(D8&amp;J$2,"_",$I$2&amp;"-2")</f>
        <v>76-UWSIF-PacificHalibut-0_5-2</v>
      </c>
      <c r="D8" s="6" t="s">
        <v>22</v>
      </c>
      <c r="E8" s="7"/>
      <c r="F8" s="11" t="s">
        <v>30</v>
      </c>
      <c r="G8" s="11" t="s">
        <v>30</v>
      </c>
      <c r="H8" s="12"/>
      <c r="I8" s="10"/>
      <c r="J8" s="22"/>
      <c r="K8" s="23"/>
      <c r="L8" s="10"/>
    </row>
    <row r="9" spans="1:12" x14ac:dyDescent="0.3">
      <c r="A9" s="5">
        <v>8</v>
      </c>
      <c r="B9" s="5" t="s">
        <v>24</v>
      </c>
      <c r="C9" s="39" t="str">
        <f>CONCATENATE(D9&amp;J$2,"_",$I$2&amp;"-1")</f>
        <v>39-UWSIF-Glut-2-0_5-1</v>
      </c>
      <c r="D9" s="6" t="s">
        <v>61</v>
      </c>
      <c r="E9" s="7"/>
      <c r="F9" s="11" t="s">
        <v>25</v>
      </c>
      <c r="G9" s="11" t="s">
        <v>86</v>
      </c>
      <c r="H9" s="12"/>
      <c r="I9" s="10"/>
      <c r="J9" s="24" t="s">
        <v>26</v>
      </c>
      <c r="K9" s="25"/>
      <c r="L9" s="10"/>
    </row>
    <row r="10" spans="1:12" x14ac:dyDescent="0.3">
      <c r="A10" s="5">
        <v>9</v>
      </c>
      <c r="B10" s="5" t="s">
        <v>27</v>
      </c>
      <c r="C10" s="39" t="str">
        <f>CONCATENATE(D10&amp;J$2,"_",$I$2&amp;"-2")</f>
        <v>39-UWSIF-Glut-2-0_5-2</v>
      </c>
      <c r="D10" s="6" t="s">
        <v>61</v>
      </c>
      <c r="E10" s="7"/>
      <c r="F10" s="11" t="s">
        <v>25</v>
      </c>
      <c r="G10" s="11" t="s">
        <v>86</v>
      </c>
      <c r="H10" s="12"/>
      <c r="I10" s="10"/>
      <c r="J10" s="26"/>
      <c r="K10" s="27"/>
      <c r="L10" s="10"/>
    </row>
    <row r="11" spans="1:12" x14ac:dyDescent="0.3">
      <c r="A11" s="5">
        <v>10</v>
      </c>
      <c r="B11" s="5" t="s">
        <v>28</v>
      </c>
      <c r="C11" s="39" t="str">
        <f>CONCATENATE(D11&amp;J$2,"_",$I$2&amp;"-1")</f>
        <v>75-UWSIF-CohoSalmon-0_5-1</v>
      </c>
      <c r="D11" s="6" t="s">
        <v>29</v>
      </c>
      <c r="E11" s="7"/>
      <c r="F11" s="11" t="s">
        <v>86</v>
      </c>
      <c r="G11" s="11" t="s">
        <v>25</v>
      </c>
      <c r="H11" s="12"/>
      <c r="I11" s="10"/>
      <c r="J11" s="26"/>
      <c r="K11" s="27"/>
      <c r="L11" s="10"/>
    </row>
    <row r="12" spans="1:12" x14ac:dyDescent="0.3">
      <c r="A12" s="5">
        <v>11</v>
      </c>
      <c r="B12" s="5" t="s">
        <v>31</v>
      </c>
      <c r="C12" s="39" t="str">
        <f>CONCATENATE(D12&amp;J$2,"_",$I$2&amp;"-2")</f>
        <v>75-UWSIF-CohoSalmon-0_5-2</v>
      </c>
      <c r="D12" s="6" t="s">
        <v>29</v>
      </c>
      <c r="E12" s="7"/>
      <c r="F12" s="11" t="s">
        <v>86</v>
      </c>
      <c r="G12" s="11" t="s">
        <v>25</v>
      </c>
      <c r="H12" s="12"/>
      <c r="I12" s="10"/>
      <c r="J12" s="26"/>
      <c r="K12" s="27"/>
      <c r="L12" s="10"/>
    </row>
    <row r="13" spans="1:12" x14ac:dyDescent="0.3">
      <c r="A13" s="5">
        <v>12</v>
      </c>
      <c r="B13" s="5" t="s">
        <v>32</v>
      </c>
      <c r="C13" s="39" t="str">
        <f>CONCATENATE(D13&amp;J$2,"_",$I$2&amp;"-1")</f>
        <v>77-UWSIF-WestonFish-0_5-1</v>
      </c>
      <c r="D13" s="6" t="s">
        <v>33</v>
      </c>
      <c r="E13" s="7"/>
      <c r="F13" s="11" t="s">
        <v>86</v>
      </c>
      <c r="G13" s="11" t="s">
        <v>15</v>
      </c>
      <c r="H13" s="12"/>
      <c r="I13" s="10"/>
      <c r="J13" s="26"/>
      <c r="K13" s="27"/>
      <c r="L13" s="10"/>
    </row>
    <row r="14" spans="1:12" x14ac:dyDescent="0.3">
      <c r="A14" s="5">
        <v>13</v>
      </c>
      <c r="B14" s="5" t="s">
        <v>35</v>
      </c>
      <c r="C14" s="39" t="str">
        <f>CONCATENATE(D14&amp;J$2,"_",$I$2&amp;"-2")</f>
        <v>77-UWSIF-WestonFish-0_5-2</v>
      </c>
      <c r="D14" s="6" t="s">
        <v>33</v>
      </c>
      <c r="E14" s="28"/>
      <c r="F14" s="11" t="s">
        <v>86</v>
      </c>
      <c r="G14" s="11" t="s">
        <v>15</v>
      </c>
      <c r="H14" s="12"/>
      <c r="I14" s="10"/>
      <c r="J14" s="26"/>
      <c r="K14" s="27"/>
      <c r="L14" s="10"/>
    </row>
    <row r="15" spans="1:12" x14ac:dyDescent="0.3">
      <c r="A15" s="5">
        <v>14</v>
      </c>
      <c r="B15" s="5" t="s">
        <v>36</v>
      </c>
      <c r="C15" s="39" t="str">
        <f>CONCATENATE(D15&amp;J$2,"_",$I$2&amp;"-3")</f>
        <v>77-UWSIF-WestonFish-0_5-3</v>
      </c>
      <c r="D15" s="6" t="s">
        <v>33</v>
      </c>
      <c r="E15" s="28"/>
      <c r="F15" s="11" t="s">
        <v>86</v>
      </c>
      <c r="G15" s="11" t="s">
        <v>15</v>
      </c>
      <c r="H15" s="12"/>
      <c r="I15" s="10"/>
      <c r="J15" s="26"/>
      <c r="K15" s="27"/>
      <c r="L15" s="10"/>
    </row>
    <row r="16" spans="1:12" x14ac:dyDescent="0.3">
      <c r="A16" s="5">
        <v>15</v>
      </c>
      <c r="B16" s="5" t="s">
        <v>37</v>
      </c>
      <c r="C16" s="40" t="str">
        <f>CONCATENATE($J$2,"_", $I$2, "-"&amp;((ROW()-15+100)))</f>
        <v>0_5-101</v>
      </c>
      <c r="D16" s="35"/>
      <c r="E16" s="36"/>
      <c r="F16" s="11" t="s">
        <v>34</v>
      </c>
      <c r="G16" s="11" t="s">
        <v>34</v>
      </c>
      <c r="H16" s="37"/>
      <c r="I16" s="10"/>
      <c r="J16" s="29"/>
      <c r="K16" s="30"/>
      <c r="L16" s="10"/>
    </row>
    <row r="17" spans="1:12" x14ac:dyDescent="0.3">
      <c r="A17" s="5">
        <v>16</v>
      </c>
      <c r="B17" s="5" t="s">
        <v>38</v>
      </c>
      <c r="C17" s="40" t="str">
        <f t="shared" ref="C17:C40" si="0">CONCATENATE($J$2,"_", $I$2, "-"&amp;((ROW()-15+100)))</f>
        <v>0_5-102</v>
      </c>
      <c r="D17" s="35"/>
      <c r="E17" s="36"/>
      <c r="F17" s="11" t="s">
        <v>34</v>
      </c>
      <c r="G17" s="11" t="s">
        <v>34</v>
      </c>
      <c r="H17" s="37"/>
      <c r="I17" s="10"/>
      <c r="J17" s="31"/>
      <c r="K17" s="31"/>
      <c r="L17" s="10"/>
    </row>
    <row r="18" spans="1:12" x14ac:dyDescent="0.3">
      <c r="A18" s="5">
        <v>17</v>
      </c>
      <c r="B18" s="5" t="s">
        <v>39</v>
      </c>
      <c r="C18" s="40" t="str">
        <f t="shared" si="0"/>
        <v>0_5-103</v>
      </c>
      <c r="D18" s="35"/>
      <c r="E18" s="36"/>
      <c r="F18" s="11" t="s">
        <v>34</v>
      </c>
      <c r="G18" s="11" t="s">
        <v>34</v>
      </c>
      <c r="H18" s="37"/>
      <c r="I18" s="10"/>
      <c r="J18" s="31"/>
      <c r="K18" s="31"/>
      <c r="L18" s="10"/>
    </row>
    <row r="19" spans="1:12" ht="15" thickBot="1" x14ac:dyDescent="0.35">
      <c r="A19" s="5">
        <v>18</v>
      </c>
      <c r="B19" s="5" t="s">
        <v>40</v>
      </c>
      <c r="C19" s="40" t="str">
        <f t="shared" si="0"/>
        <v>0_5-104</v>
      </c>
      <c r="D19" s="35"/>
      <c r="E19" s="36"/>
      <c r="F19" s="11" t="s">
        <v>34</v>
      </c>
      <c r="G19" s="11" t="s">
        <v>34</v>
      </c>
      <c r="H19" s="37"/>
      <c r="I19" s="10"/>
      <c r="J19" s="31"/>
      <c r="K19" s="31"/>
      <c r="L19" s="10"/>
    </row>
    <row r="20" spans="1:12" ht="15" thickBot="1" x14ac:dyDescent="0.35">
      <c r="A20" s="5">
        <v>19</v>
      </c>
      <c r="B20" s="5" t="s">
        <v>41</v>
      </c>
      <c r="C20" s="40" t="str">
        <f t="shared" si="0"/>
        <v>0_5-105</v>
      </c>
      <c r="D20" s="35"/>
      <c r="E20" s="36"/>
      <c r="F20" s="11" t="s">
        <v>34</v>
      </c>
      <c r="G20" s="11" t="s">
        <v>34</v>
      </c>
      <c r="H20" s="37"/>
      <c r="I20" s="10"/>
      <c r="J20" s="44" t="s">
        <v>42</v>
      </c>
      <c r="K20" s="44" t="s">
        <v>5</v>
      </c>
      <c r="L20" s="10"/>
    </row>
    <row r="21" spans="1:12" x14ac:dyDescent="0.3">
      <c r="A21" s="5">
        <v>20</v>
      </c>
      <c r="B21" s="5" t="s">
        <v>43</v>
      </c>
      <c r="C21" s="40" t="str">
        <f t="shared" si="0"/>
        <v>0_5-106</v>
      </c>
      <c r="D21" s="35"/>
      <c r="E21" s="36"/>
      <c r="F21" s="11" t="s">
        <v>34</v>
      </c>
      <c r="G21" s="11" t="s">
        <v>34</v>
      </c>
      <c r="H21" s="37"/>
      <c r="I21" s="10"/>
      <c r="J21" s="45" t="s">
        <v>29</v>
      </c>
      <c r="K21" s="45" t="s">
        <v>13</v>
      </c>
      <c r="L21" s="10"/>
    </row>
    <row r="22" spans="1:12" x14ac:dyDescent="0.3">
      <c r="A22" s="5">
        <v>21</v>
      </c>
      <c r="B22" s="5" t="s">
        <v>45</v>
      </c>
      <c r="C22" s="40" t="str">
        <f t="shared" si="0"/>
        <v>0_5-107</v>
      </c>
      <c r="D22" s="35"/>
      <c r="E22" s="36"/>
      <c r="F22" s="11" t="s">
        <v>34</v>
      </c>
      <c r="G22" s="11" t="s">
        <v>34</v>
      </c>
      <c r="H22" s="37"/>
      <c r="I22" s="10"/>
      <c r="J22" s="32" t="s">
        <v>22</v>
      </c>
      <c r="K22" s="32" t="s">
        <v>25</v>
      </c>
      <c r="L22" s="10"/>
    </row>
    <row r="23" spans="1:12" x14ac:dyDescent="0.3">
      <c r="A23" s="5">
        <v>22</v>
      </c>
      <c r="B23" s="5" t="s">
        <v>47</v>
      </c>
      <c r="C23" s="40" t="str">
        <f t="shared" si="0"/>
        <v>0_5-108</v>
      </c>
      <c r="D23" s="35"/>
      <c r="E23" s="36"/>
      <c r="F23" s="11" t="s">
        <v>34</v>
      </c>
      <c r="G23" s="11" t="s">
        <v>34</v>
      </c>
      <c r="H23" s="37"/>
      <c r="I23" s="10"/>
      <c r="J23" s="32" t="s">
        <v>33</v>
      </c>
      <c r="K23" s="32" t="s">
        <v>49</v>
      </c>
      <c r="L23" s="10"/>
    </row>
    <row r="24" spans="1:12" x14ac:dyDescent="0.3">
      <c r="A24" s="5">
        <v>23</v>
      </c>
      <c r="B24" s="5" t="s">
        <v>50</v>
      </c>
      <c r="C24" s="40" t="str">
        <f t="shared" si="0"/>
        <v>0_5-109</v>
      </c>
      <c r="D24" s="35"/>
      <c r="E24" s="36"/>
      <c r="F24" s="11" t="s">
        <v>34</v>
      </c>
      <c r="G24" s="11" t="s">
        <v>34</v>
      </c>
      <c r="H24" s="37"/>
      <c r="I24" s="10"/>
      <c r="J24" s="32" t="s">
        <v>44</v>
      </c>
      <c r="K24" s="32" t="s">
        <v>15</v>
      </c>
      <c r="L24" s="10"/>
    </row>
    <row r="25" spans="1:12" x14ac:dyDescent="0.3">
      <c r="A25" s="5">
        <v>24</v>
      </c>
      <c r="B25" s="5" t="s">
        <v>52</v>
      </c>
      <c r="C25" s="40" t="str">
        <f t="shared" si="0"/>
        <v>0_5-110</v>
      </c>
      <c r="D25" s="35"/>
      <c r="E25" s="36"/>
      <c r="F25" s="11" t="s">
        <v>34</v>
      </c>
      <c r="G25" s="11" t="s">
        <v>34</v>
      </c>
      <c r="H25" s="37"/>
      <c r="I25" s="10"/>
      <c r="J25" s="32" t="s">
        <v>46</v>
      </c>
      <c r="K25" s="32" t="s">
        <v>30</v>
      </c>
      <c r="L25" s="10"/>
    </row>
    <row r="26" spans="1:12" x14ac:dyDescent="0.3">
      <c r="A26" s="5">
        <v>25</v>
      </c>
      <c r="B26" s="5" t="s">
        <v>54</v>
      </c>
      <c r="C26" s="40" t="str">
        <f t="shared" si="0"/>
        <v>0_5-111</v>
      </c>
      <c r="D26" s="35"/>
      <c r="E26" s="36"/>
      <c r="F26" s="11" t="s">
        <v>34</v>
      </c>
      <c r="G26" s="11" t="s">
        <v>34</v>
      </c>
      <c r="H26" s="37"/>
      <c r="I26" s="10"/>
      <c r="J26" s="32" t="s">
        <v>48</v>
      </c>
      <c r="K26" s="32" t="s">
        <v>34</v>
      </c>
      <c r="L26" s="10"/>
    </row>
    <row r="27" spans="1:12" ht="15" thickBot="1" x14ac:dyDescent="0.35">
      <c r="A27" s="5">
        <v>26</v>
      </c>
      <c r="B27" s="5" t="s">
        <v>56</v>
      </c>
      <c r="C27" s="40" t="str">
        <f t="shared" si="0"/>
        <v>0_5-112</v>
      </c>
      <c r="D27" s="41" t="s">
        <v>85</v>
      </c>
      <c r="E27" s="36"/>
      <c r="F27" s="11" t="s">
        <v>34</v>
      </c>
      <c r="G27" s="11" t="s">
        <v>34</v>
      </c>
      <c r="H27" s="37"/>
      <c r="I27" s="10"/>
      <c r="J27" s="32" t="s">
        <v>51</v>
      </c>
      <c r="K27" s="43" t="s">
        <v>86</v>
      </c>
      <c r="L27" s="10"/>
    </row>
    <row r="28" spans="1:12" x14ac:dyDescent="0.3">
      <c r="A28" s="5">
        <v>27</v>
      </c>
      <c r="B28" s="5" t="s">
        <v>58</v>
      </c>
      <c r="C28" s="40" t="str">
        <f t="shared" si="0"/>
        <v>0_5-113</v>
      </c>
      <c r="D28" s="35"/>
      <c r="E28" s="36"/>
      <c r="F28" s="11" t="s">
        <v>34</v>
      </c>
      <c r="G28" s="11" t="s">
        <v>34</v>
      </c>
      <c r="H28" s="37"/>
      <c r="I28" s="10"/>
      <c r="J28" s="32" t="s">
        <v>53</v>
      </c>
      <c r="K28" s="31"/>
      <c r="L28" s="10"/>
    </row>
    <row r="29" spans="1:12" x14ac:dyDescent="0.3">
      <c r="A29" s="5">
        <v>28</v>
      </c>
      <c r="B29" s="5" t="s">
        <v>60</v>
      </c>
      <c r="C29" s="40" t="str">
        <f t="shared" si="0"/>
        <v>0_5-114</v>
      </c>
      <c r="D29" s="35"/>
      <c r="E29" s="36"/>
      <c r="F29" s="11" t="s">
        <v>34</v>
      </c>
      <c r="G29" s="11" t="s">
        <v>34</v>
      </c>
      <c r="H29" s="37"/>
      <c r="I29" s="10"/>
      <c r="J29" s="32" t="s">
        <v>55</v>
      </c>
      <c r="K29" s="31"/>
      <c r="L29" s="10"/>
    </row>
    <row r="30" spans="1:12" x14ac:dyDescent="0.3">
      <c r="A30" s="5">
        <v>29</v>
      </c>
      <c r="B30" s="5" t="s">
        <v>62</v>
      </c>
      <c r="C30" s="40" t="str">
        <f t="shared" si="0"/>
        <v>0_5-115</v>
      </c>
      <c r="D30" s="35"/>
      <c r="E30" s="36"/>
      <c r="F30" s="11" t="s">
        <v>34</v>
      </c>
      <c r="G30" s="11" t="s">
        <v>34</v>
      </c>
      <c r="H30" s="37"/>
      <c r="I30" s="10"/>
      <c r="J30" s="32" t="s">
        <v>57</v>
      </c>
      <c r="K30" s="31"/>
      <c r="L30" s="10"/>
    </row>
    <row r="31" spans="1:12" x14ac:dyDescent="0.3">
      <c r="A31" s="5">
        <v>30</v>
      </c>
      <c r="B31" s="5" t="s">
        <v>63</v>
      </c>
      <c r="C31" s="40" t="str">
        <f t="shared" si="0"/>
        <v>0_5-116</v>
      </c>
      <c r="D31" s="35"/>
      <c r="E31" s="36"/>
      <c r="F31" s="11" t="s">
        <v>34</v>
      </c>
      <c r="G31" s="11" t="s">
        <v>34</v>
      </c>
      <c r="H31" s="37"/>
      <c r="I31" s="10"/>
      <c r="J31" s="32" t="s">
        <v>59</v>
      </c>
      <c r="K31" s="31"/>
      <c r="L31" s="10"/>
    </row>
    <row r="32" spans="1:12" x14ac:dyDescent="0.3">
      <c r="A32" s="5">
        <v>31</v>
      </c>
      <c r="B32" s="5" t="s">
        <v>64</v>
      </c>
      <c r="C32" s="40" t="str">
        <f t="shared" si="0"/>
        <v>0_5-117</v>
      </c>
      <c r="D32" s="35"/>
      <c r="E32" s="36"/>
      <c r="F32" s="11" t="s">
        <v>34</v>
      </c>
      <c r="G32" s="11" t="s">
        <v>34</v>
      </c>
      <c r="H32" s="37"/>
      <c r="I32" s="10"/>
      <c r="J32" s="32" t="s">
        <v>61</v>
      </c>
      <c r="K32" s="31"/>
      <c r="L32" s="10"/>
    </row>
    <row r="33" spans="1:12" ht="15" thickBot="1" x14ac:dyDescent="0.35">
      <c r="A33" s="5">
        <v>32</v>
      </c>
      <c r="B33" s="5" t="s">
        <v>65</v>
      </c>
      <c r="C33" s="40" t="str">
        <f t="shared" si="0"/>
        <v>0_5-118</v>
      </c>
      <c r="D33" s="35"/>
      <c r="E33" s="36"/>
      <c r="F33" s="11" t="s">
        <v>34</v>
      </c>
      <c r="G33" s="11" t="s">
        <v>34</v>
      </c>
      <c r="H33" s="37"/>
      <c r="I33" s="10"/>
      <c r="J33" s="43" t="s">
        <v>12</v>
      </c>
      <c r="K33" s="31"/>
      <c r="L33" s="10"/>
    </row>
    <row r="34" spans="1:12" x14ac:dyDescent="0.3">
      <c r="A34" s="5">
        <v>33</v>
      </c>
      <c r="B34" s="5" t="s">
        <v>66</v>
      </c>
      <c r="C34" s="40" t="str">
        <f t="shared" si="0"/>
        <v>0_5-119</v>
      </c>
      <c r="D34" s="35"/>
      <c r="E34" s="36"/>
      <c r="F34" s="11" t="s">
        <v>34</v>
      </c>
      <c r="G34" s="11" t="s">
        <v>34</v>
      </c>
      <c r="H34" s="37"/>
      <c r="I34" s="10"/>
      <c r="J34" s="31"/>
      <c r="K34" s="31"/>
      <c r="L34" s="10"/>
    </row>
    <row r="35" spans="1:12" ht="15" thickBot="1" x14ac:dyDescent="0.35">
      <c r="A35" s="5">
        <v>34</v>
      </c>
      <c r="B35" s="5" t="s">
        <v>67</v>
      </c>
      <c r="C35" s="40" t="str">
        <f t="shared" si="0"/>
        <v>0_5-120</v>
      </c>
      <c r="D35" s="35"/>
      <c r="E35" s="36"/>
      <c r="F35" s="11" t="s">
        <v>34</v>
      </c>
      <c r="G35" s="11" t="s">
        <v>34</v>
      </c>
      <c r="H35" s="37"/>
      <c r="I35" s="10"/>
      <c r="J35" s="31"/>
      <c r="K35" s="31"/>
      <c r="L35" s="10"/>
    </row>
    <row r="36" spans="1:12" x14ac:dyDescent="0.3">
      <c r="A36" s="5">
        <v>35</v>
      </c>
      <c r="B36" s="5" t="s">
        <v>68</v>
      </c>
      <c r="C36" s="40" t="str">
        <f t="shared" si="0"/>
        <v>0_5-121</v>
      </c>
      <c r="D36" s="35"/>
      <c r="E36" s="36"/>
      <c r="F36" s="11" t="s">
        <v>34</v>
      </c>
      <c r="G36" s="11" t="s">
        <v>34</v>
      </c>
      <c r="H36" s="37"/>
      <c r="I36" s="10"/>
      <c r="J36" s="48" t="s">
        <v>84</v>
      </c>
      <c r="K36" s="49"/>
      <c r="L36" s="10"/>
    </row>
    <row r="37" spans="1:12" x14ac:dyDescent="0.3">
      <c r="A37" s="5">
        <v>36</v>
      </c>
      <c r="B37" s="5" t="s">
        <v>69</v>
      </c>
      <c r="C37" s="40" t="str">
        <f t="shared" si="0"/>
        <v>0_5-122</v>
      </c>
      <c r="D37" s="35"/>
      <c r="E37" s="36"/>
      <c r="F37" s="11" t="s">
        <v>34</v>
      </c>
      <c r="G37" s="11" t="s">
        <v>34</v>
      </c>
      <c r="H37" s="37"/>
      <c r="I37" s="10"/>
      <c r="J37" s="50"/>
      <c r="K37" s="51"/>
      <c r="L37" s="10"/>
    </row>
    <row r="38" spans="1:12" x14ac:dyDescent="0.3">
      <c r="A38" s="5">
        <v>37</v>
      </c>
      <c r="B38" s="5" t="s">
        <v>70</v>
      </c>
      <c r="C38" s="40" t="str">
        <f t="shared" si="0"/>
        <v>0_5-123</v>
      </c>
      <c r="D38" s="35"/>
      <c r="E38" s="36"/>
      <c r="F38" s="11" t="s">
        <v>34</v>
      </c>
      <c r="G38" s="11" t="s">
        <v>34</v>
      </c>
      <c r="H38" s="37"/>
      <c r="I38" s="10"/>
      <c r="J38" s="50"/>
      <c r="K38" s="51"/>
      <c r="L38" s="10"/>
    </row>
    <row r="39" spans="1:12" x14ac:dyDescent="0.3">
      <c r="A39" s="5">
        <v>38</v>
      </c>
      <c r="B39" s="5" t="s">
        <v>71</v>
      </c>
      <c r="C39" s="40" t="str">
        <f t="shared" si="0"/>
        <v>0_5-124</v>
      </c>
      <c r="D39" s="35"/>
      <c r="E39" s="36"/>
      <c r="F39" s="11" t="s">
        <v>34</v>
      </c>
      <c r="G39" s="11" t="s">
        <v>34</v>
      </c>
      <c r="H39" s="37"/>
      <c r="I39" s="10"/>
      <c r="J39" s="50"/>
      <c r="K39" s="51"/>
      <c r="L39" s="10"/>
    </row>
    <row r="40" spans="1:12" x14ac:dyDescent="0.3">
      <c r="A40" s="5">
        <v>39</v>
      </c>
      <c r="B40" s="5" t="s">
        <v>72</v>
      </c>
      <c r="C40" s="40" t="str">
        <f t="shared" si="0"/>
        <v>0_5-125</v>
      </c>
      <c r="D40" s="35"/>
      <c r="E40" s="36"/>
      <c r="F40" s="11" t="s">
        <v>34</v>
      </c>
      <c r="G40" s="11" t="s">
        <v>34</v>
      </c>
      <c r="H40" s="37"/>
      <c r="I40" s="10"/>
      <c r="J40" s="50"/>
      <c r="K40" s="51"/>
      <c r="L40" s="10"/>
    </row>
    <row r="41" spans="1:12" x14ac:dyDescent="0.3">
      <c r="A41" s="5">
        <v>40</v>
      </c>
      <c r="B41" s="5" t="s">
        <v>73</v>
      </c>
      <c r="C41" s="39" t="str">
        <f>CONCATENATE(D41&amp;$J$2,"_",$I$2&amp;"-6")</f>
        <v>48-UWSIF-Glut-4-0_5-6</v>
      </c>
      <c r="D41" s="6" t="s">
        <v>12</v>
      </c>
      <c r="E41" s="7"/>
      <c r="F41" s="11" t="s">
        <v>25</v>
      </c>
      <c r="G41" s="11" t="s">
        <v>86</v>
      </c>
      <c r="H41" s="12"/>
      <c r="I41" s="10"/>
      <c r="J41" s="50"/>
      <c r="K41" s="51"/>
      <c r="L41" s="10"/>
    </row>
    <row r="42" spans="1:12" x14ac:dyDescent="0.3">
      <c r="A42" s="5">
        <v>41</v>
      </c>
      <c r="B42" s="5" t="s">
        <v>74</v>
      </c>
      <c r="C42" s="39" t="str">
        <f>CONCATENATE(D42&amp;$J$2,"_",$I$2&amp;"-7")</f>
        <v>48-UWSIF-Glut-4-0_5-7</v>
      </c>
      <c r="D42" s="6" t="s">
        <v>12</v>
      </c>
      <c r="E42" s="7"/>
      <c r="F42" s="11" t="s">
        <v>25</v>
      </c>
      <c r="G42" s="11" t="s">
        <v>86</v>
      </c>
      <c r="H42" s="12"/>
      <c r="I42" s="10"/>
      <c r="J42" s="50"/>
      <c r="K42" s="51"/>
      <c r="L42" s="10"/>
    </row>
    <row r="43" spans="1:12" x14ac:dyDescent="0.3">
      <c r="A43" s="5">
        <v>42</v>
      </c>
      <c r="B43" s="5" t="s">
        <v>75</v>
      </c>
      <c r="C43" s="39" t="str">
        <f>CONCATENATE(D43&amp;J$2,"_",$I$2&amp;"-3")</f>
        <v>39-UWSIF-Glut-2-0_5-3</v>
      </c>
      <c r="D43" s="6" t="s">
        <v>61</v>
      </c>
      <c r="E43" s="7"/>
      <c r="F43" s="11" t="s">
        <v>25</v>
      </c>
      <c r="G43" s="11" t="s">
        <v>86</v>
      </c>
      <c r="H43" s="12"/>
      <c r="I43" s="10"/>
      <c r="J43" s="50"/>
      <c r="K43" s="51"/>
      <c r="L43" s="10"/>
    </row>
    <row r="44" spans="1:12" x14ac:dyDescent="0.3">
      <c r="A44" s="5">
        <v>43</v>
      </c>
      <c r="B44" s="5" t="s">
        <v>76</v>
      </c>
      <c r="C44" s="39" t="str">
        <f>CONCATENATE(D44&amp;J$2,"_",$I$2&amp;"-4")</f>
        <v>39-UWSIF-Glut-2-0_5-4</v>
      </c>
      <c r="D44" s="6" t="s">
        <v>61</v>
      </c>
      <c r="E44" s="7"/>
      <c r="F44" s="11" t="s">
        <v>25</v>
      </c>
      <c r="G44" s="11" t="s">
        <v>86</v>
      </c>
      <c r="H44" s="12"/>
      <c r="I44" s="10"/>
      <c r="J44" s="50"/>
      <c r="K44" s="51"/>
      <c r="L44" s="10"/>
    </row>
    <row r="45" spans="1:12" x14ac:dyDescent="0.3">
      <c r="A45" s="5">
        <v>44</v>
      </c>
      <c r="B45" s="5" t="s">
        <v>77</v>
      </c>
      <c r="C45" s="39" t="str">
        <f>CONCATENATE(D45&amp;J$2,"_",$I$2&amp;"-3")</f>
        <v>76-UWSIF-PacificHalibut-0_5-3</v>
      </c>
      <c r="D45" s="6" t="s">
        <v>22</v>
      </c>
      <c r="E45" s="7"/>
      <c r="F45" s="11" t="s">
        <v>30</v>
      </c>
      <c r="G45" s="11" t="s">
        <v>30</v>
      </c>
      <c r="H45" s="12"/>
      <c r="I45" s="10"/>
      <c r="J45" s="50"/>
      <c r="K45" s="51"/>
      <c r="L45" s="10"/>
    </row>
    <row r="46" spans="1:12" ht="15" thickBot="1" x14ac:dyDescent="0.35">
      <c r="A46" s="5">
        <v>45</v>
      </c>
      <c r="B46" s="5" t="s">
        <v>78</v>
      </c>
      <c r="C46" s="39" t="str">
        <f>CONCATENATE(D46&amp;J$2,"_",$I$2&amp;"-4")</f>
        <v>76-UWSIF-PacificHalibut-0_5-4</v>
      </c>
      <c r="D46" s="6" t="s">
        <v>22</v>
      </c>
      <c r="E46" s="7"/>
      <c r="F46" s="11" t="s">
        <v>30</v>
      </c>
      <c r="G46" s="11" t="s">
        <v>30</v>
      </c>
      <c r="H46" s="12"/>
      <c r="I46" s="10"/>
      <c r="J46" s="33"/>
      <c r="K46" s="34"/>
      <c r="L46" s="10"/>
    </row>
    <row r="47" spans="1:12" x14ac:dyDescent="0.3">
      <c r="A47" s="5">
        <v>46</v>
      </c>
      <c r="B47" s="5" t="s">
        <v>79</v>
      </c>
      <c r="C47" s="39" t="str">
        <f>CONCATENATE(D47&amp;J$2,"_",$I$2&amp;"-3")</f>
        <v>75-UWSIF-CohoSalmon-0_5-3</v>
      </c>
      <c r="D47" s="6" t="s">
        <v>29</v>
      </c>
      <c r="E47" s="7"/>
      <c r="F47" s="11" t="s">
        <v>86</v>
      </c>
      <c r="G47" s="11" t="s">
        <v>25</v>
      </c>
      <c r="H47" s="12"/>
      <c r="I47" s="10"/>
      <c r="J47" s="10"/>
      <c r="K47" s="10"/>
      <c r="L47" s="10"/>
    </row>
    <row r="48" spans="1:12" x14ac:dyDescent="0.3">
      <c r="A48" s="5">
        <v>47</v>
      </c>
      <c r="B48" s="5" t="s">
        <v>80</v>
      </c>
      <c r="C48" s="39" t="str">
        <f>CONCATENATE(D48&amp;J$2,"_",$I$2&amp;"-4")</f>
        <v>75-UWSIF-CohoSalmon-0_5-4</v>
      </c>
      <c r="D48" s="6" t="s">
        <v>29</v>
      </c>
      <c r="E48" s="7"/>
      <c r="F48" s="11" t="s">
        <v>86</v>
      </c>
      <c r="G48" s="11" t="s">
        <v>25</v>
      </c>
      <c r="H48" s="12"/>
      <c r="I48" s="10"/>
      <c r="J48" s="10"/>
      <c r="K48" s="10"/>
      <c r="L48" s="10"/>
    </row>
    <row r="49" spans="1:12" x14ac:dyDescent="0.3">
      <c r="A49" s="5">
        <v>48</v>
      </c>
      <c r="B49" s="5" t="s">
        <v>81</v>
      </c>
      <c r="C49" s="39" t="str">
        <f>CONCATENATE(D49&amp;J$2,"_",$I$2&amp;"-4")</f>
        <v>77-UWSIF-WestonFish-0_5-4</v>
      </c>
      <c r="D49" s="6" t="s">
        <v>33</v>
      </c>
      <c r="E49" s="7"/>
      <c r="F49" s="11" t="s">
        <v>86</v>
      </c>
      <c r="G49" s="11" t="s">
        <v>25</v>
      </c>
      <c r="H49" s="12"/>
      <c r="I49" s="10"/>
      <c r="J49" s="10"/>
      <c r="K49" s="10"/>
      <c r="L49" s="10"/>
    </row>
    <row r="50" spans="1:12" x14ac:dyDescent="0.3">
      <c r="A50" s="5">
        <v>49</v>
      </c>
      <c r="B50" s="5" t="s">
        <v>82</v>
      </c>
      <c r="C50" s="39" t="str">
        <f>CONCATENATE(D50&amp;J$2,"_",$I$2&amp;"-5")</f>
        <v>77-UWSIF-WestonFish-0_5-5</v>
      </c>
      <c r="D50" s="9" t="s">
        <v>33</v>
      </c>
      <c r="E50" s="7"/>
      <c r="F50" s="11" t="s">
        <v>86</v>
      </c>
      <c r="G50" s="11" t="s">
        <v>25</v>
      </c>
      <c r="H50" s="12"/>
      <c r="I50" s="10"/>
      <c r="J50" s="10"/>
      <c r="K50" s="10"/>
      <c r="L50" s="10"/>
    </row>
    <row r="51" spans="1:12" x14ac:dyDescent="0.3">
      <c r="J51" s="10"/>
      <c r="K51" s="10"/>
    </row>
    <row r="52" spans="1:12" x14ac:dyDescent="0.3">
      <c r="J52" s="10"/>
      <c r="K52" s="10"/>
    </row>
    <row r="53" spans="1:12" x14ac:dyDescent="0.3">
      <c r="J53" s="10"/>
      <c r="K53" s="10"/>
    </row>
  </sheetData>
  <mergeCells count="1">
    <mergeCell ref="J36:K45"/>
  </mergeCells>
  <dataValidations count="3">
    <dataValidation type="list" allowBlank="1" showInputMessage="1" showErrorMessage="1" sqref="F2:G50" xr:uid="{9C9B9522-B7F0-4971-809A-C6A22998E89B}">
      <formula1>$K$21:$K$27</formula1>
    </dataValidation>
    <dataValidation type="list" allowBlank="1" showInputMessage="1" showErrorMessage="1" sqref="J23" xr:uid="{F446D36D-4683-4F1B-AB59-59D53232A7D7}">
      <formula1>$J$24:$J$33</formula1>
    </dataValidation>
    <dataValidation type="list" allowBlank="1" showInputMessage="1" showErrorMessage="1" sqref="D2:D15 D41:D50" xr:uid="{A1C4EA4F-BECE-4564-9234-18E097EEB893}">
      <formula1>$J$21:$J$33</formula1>
    </dataValidation>
  </dataValidations>
  <pageMargins left="0.7" right="0.7" top="0.75" bottom="0.75" header="0.3" footer="0.3"/>
  <ignoredErrors>
    <ignoredError sqref="C8:C15 C41:C48"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55CCE-A360-4C9C-84A3-20C0B81C56BA}">
  <dimension ref="A1:L53"/>
  <sheetViews>
    <sheetView workbookViewId="0">
      <selection activeCell="H2" sqref="H2:H50"/>
    </sheetView>
  </sheetViews>
  <sheetFormatPr defaultRowHeight="14.4" x14ac:dyDescent="0.3"/>
  <cols>
    <col min="1" max="1" width="4.44140625" bestFit="1" customWidth="1"/>
    <col min="2" max="2" width="6" bestFit="1" customWidth="1"/>
    <col min="3" max="3" width="34.109375" bestFit="1" customWidth="1"/>
    <col min="4" max="4" width="21.5546875" bestFit="1" customWidth="1"/>
    <col min="5" max="5" width="8.109375" bestFit="1" customWidth="1"/>
    <col min="6" max="7" width="23.109375" hidden="1" customWidth="1"/>
    <col min="8" max="8" width="17.109375" bestFit="1" customWidth="1"/>
    <col min="9" max="9" width="7.44140625" bestFit="1" customWidth="1"/>
    <col min="10" max="10" width="21.109375" customWidth="1"/>
    <col min="11" max="11" width="23.109375" bestFit="1" customWidth="1"/>
  </cols>
  <sheetData>
    <row r="1" spans="1:12" x14ac:dyDescent="0.3">
      <c r="A1" s="1" t="s">
        <v>0</v>
      </c>
      <c r="B1" s="2" t="s">
        <v>1</v>
      </c>
      <c r="C1" s="3" t="s">
        <v>2</v>
      </c>
      <c r="D1" s="4" t="s">
        <v>3</v>
      </c>
      <c r="E1" s="2" t="s">
        <v>4</v>
      </c>
      <c r="F1" s="2" t="s">
        <v>5</v>
      </c>
      <c r="G1" s="2" t="s">
        <v>6</v>
      </c>
      <c r="H1" s="2" t="s">
        <v>7</v>
      </c>
      <c r="I1" s="2" t="s">
        <v>8</v>
      </c>
      <c r="J1" s="2" t="s">
        <v>9</v>
      </c>
      <c r="K1" s="2" t="s">
        <v>10</v>
      </c>
      <c r="L1" s="10"/>
    </row>
    <row r="2" spans="1:12" x14ac:dyDescent="0.3">
      <c r="A2" s="5">
        <v>1</v>
      </c>
      <c r="B2" s="5" t="s">
        <v>11</v>
      </c>
      <c r="C2" s="39" t="str">
        <f>CONCATENATE(D2&amp;J$2,"_",$I$2&amp;"-1")</f>
        <v>48-UWSIF-Glut-4-0_6-1</v>
      </c>
      <c r="D2" s="6" t="s">
        <v>12</v>
      </c>
      <c r="E2" s="7"/>
      <c r="F2" s="8" t="s">
        <v>13</v>
      </c>
      <c r="G2" s="8" t="s">
        <v>13</v>
      </c>
      <c r="H2" s="12"/>
      <c r="I2" s="42">
        <v>6</v>
      </c>
      <c r="J2" s="42">
        <f>'Tray 1'!J2</f>
        <v>0</v>
      </c>
      <c r="K2" s="47">
        <f>'Tray 1'!K2</f>
        <v>0</v>
      </c>
      <c r="L2" s="10"/>
    </row>
    <row r="3" spans="1:12" x14ac:dyDescent="0.3">
      <c r="A3" s="5">
        <v>2</v>
      </c>
      <c r="B3" s="5" t="s">
        <v>14</v>
      </c>
      <c r="C3" s="39" t="str">
        <f>CONCATENATE(D3&amp;J$2,"_",$I$2&amp;"-2")</f>
        <v>48-UWSIF-Glut-4-0_6-2</v>
      </c>
      <c r="D3" s="6" t="s">
        <v>12</v>
      </c>
      <c r="E3" s="7"/>
      <c r="F3" s="11" t="s">
        <v>15</v>
      </c>
      <c r="G3" s="11" t="s">
        <v>86</v>
      </c>
      <c r="H3" s="12"/>
      <c r="I3" s="10"/>
      <c r="J3" s="10"/>
      <c r="K3" s="10"/>
      <c r="L3" s="10"/>
    </row>
    <row r="4" spans="1:12" x14ac:dyDescent="0.3">
      <c r="A4" s="5">
        <v>3</v>
      </c>
      <c r="B4" s="5" t="s">
        <v>16</v>
      </c>
      <c r="C4" s="39" t="str">
        <f>CONCATENATE(D4&amp;J$2,"_",$I$2&amp;"-3")</f>
        <v>48-UWSIF-Glut-4-0_6-3</v>
      </c>
      <c r="D4" s="6" t="s">
        <v>12</v>
      </c>
      <c r="E4" s="7"/>
      <c r="F4" s="11" t="s">
        <v>15</v>
      </c>
      <c r="G4" s="11" t="s">
        <v>86</v>
      </c>
      <c r="H4" s="12"/>
      <c r="I4" s="10"/>
      <c r="J4" s="13" t="s">
        <v>83</v>
      </c>
      <c r="K4" s="14"/>
      <c r="L4" s="10"/>
    </row>
    <row r="5" spans="1:12" x14ac:dyDescent="0.3">
      <c r="A5" s="5">
        <v>4</v>
      </c>
      <c r="B5" s="5" t="s">
        <v>17</v>
      </c>
      <c r="C5" s="39" t="str">
        <f>CONCATENATE(D5&amp;J$2,"_",$I$2&amp;"-4")</f>
        <v>48-UWSIF-Glut-4-0_6-4</v>
      </c>
      <c r="D5" s="6" t="s">
        <v>12</v>
      </c>
      <c r="E5" s="7"/>
      <c r="F5" s="11" t="s">
        <v>15</v>
      </c>
      <c r="G5" s="11" t="s">
        <v>86</v>
      </c>
      <c r="H5" s="12"/>
      <c r="I5" s="10"/>
      <c r="J5" s="15" t="s">
        <v>18</v>
      </c>
      <c r="K5" s="16"/>
      <c r="L5" s="17"/>
    </row>
    <row r="6" spans="1:12" x14ac:dyDescent="0.3">
      <c r="A6" s="5">
        <v>5</v>
      </c>
      <c r="B6" s="5" t="s">
        <v>19</v>
      </c>
      <c r="C6" s="39" t="str">
        <f>CONCATENATE(D6&amp;J$2,"_",$I$2&amp;"-5")</f>
        <v>48-UWSIF-Glut-4-0_6-5</v>
      </c>
      <c r="D6" s="6" t="s">
        <v>12</v>
      </c>
      <c r="E6" s="7"/>
      <c r="F6" s="11" t="s">
        <v>15</v>
      </c>
      <c r="G6" s="11" t="s">
        <v>86</v>
      </c>
      <c r="H6" s="12"/>
      <c r="I6" s="10"/>
      <c r="J6" s="18" t="s">
        <v>20</v>
      </c>
      <c r="K6" s="19"/>
      <c r="L6" s="10"/>
    </row>
    <row r="7" spans="1:12" x14ac:dyDescent="0.3">
      <c r="A7" s="5">
        <v>6</v>
      </c>
      <c r="B7" s="5" t="s">
        <v>21</v>
      </c>
      <c r="C7" s="39" t="str">
        <f>CONCATENATE(D7&amp;J$2,"_",$I$2&amp;"-1")</f>
        <v>76-UWSIF-PacificHalibut-0_6-1</v>
      </c>
      <c r="D7" s="6" t="s">
        <v>22</v>
      </c>
      <c r="E7" s="7"/>
      <c r="F7" s="11" t="s">
        <v>30</v>
      </c>
      <c r="G7" s="11" t="s">
        <v>30</v>
      </c>
      <c r="H7" s="12"/>
      <c r="I7" s="10"/>
      <c r="J7" s="20"/>
      <c r="K7" s="21"/>
      <c r="L7" s="10"/>
    </row>
    <row r="8" spans="1:12" x14ac:dyDescent="0.3">
      <c r="A8" s="5">
        <v>7</v>
      </c>
      <c r="B8" s="5" t="s">
        <v>23</v>
      </c>
      <c r="C8" s="39" t="str">
        <f>CONCATENATE(D8&amp;J$2,"_",$I$2&amp;"-2")</f>
        <v>76-UWSIF-PacificHalibut-0_6-2</v>
      </c>
      <c r="D8" s="6" t="s">
        <v>22</v>
      </c>
      <c r="E8" s="7"/>
      <c r="F8" s="11" t="s">
        <v>30</v>
      </c>
      <c r="G8" s="11" t="s">
        <v>30</v>
      </c>
      <c r="H8" s="12"/>
      <c r="I8" s="10"/>
      <c r="J8" s="22"/>
      <c r="K8" s="23"/>
      <c r="L8" s="10"/>
    </row>
    <row r="9" spans="1:12" x14ac:dyDescent="0.3">
      <c r="A9" s="5">
        <v>8</v>
      </c>
      <c r="B9" s="5" t="s">
        <v>24</v>
      </c>
      <c r="C9" s="39" t="str">
        <f>CONCATENATE(D9&amp;J$2,"_",$I$2&amp;"-1")</f>
        <v>39-UWSIF-Glut-2-0_6-1</v>
      </c>
      <c r="D9" s="6" t="s">
        <v>61</v>
      </c>
      <c r="E9" s="7"/>
      <c r="F9" s="11" t="s">
        <v>25</v>
      </c>
      <c r="G9" s="11" t="s">
        <v>86</v>
      </c>
      <c r="H9" s="12"/>
      <c r="I9" s="10"/>
      <c r="J9" s="24" t="s">
        <v>26</v>
      </c>
      <c r="K9" s="25"/>
      <c r="L9" s="10"/>
    </row>
    <row r="10" spans="1:12" x14ac:dyDescent="0.3">
      <c r="A10" s="5">
        <v>9</v>
      </c>
      <c r="B10" s="5" t="s">
        <v>27</v>
      </c>
      <c r="C10" s="39" t="str">
        <f>CONCATENATE(D10&amp;J$2,"_",$I$2&amp;"-2")</f>
        <v>39-UWSIF-Glut-2-0_6-2</v>
      </c>
      <c r="D10" s="6" t="s">
        <v>61</v>
      </c>
      <c r="E10" s="7"/>
      <c r="F10" s="11" t="s">
        <v>25</v>
      </c>
      <c r="G10" s="11" t="s">
        <v>86</v>
      </c>
      <c r="H10" s="12"/>
      <c r="I10" s="10"/>
      <c r="J10" s="26"/>
      <c r="K10" s="27"/>
      <c r="L10" s="10"/>
    </row>
    <row r="11" spans="1:12" x14ac:dyDescent="0.3">
      <c r="A11" s="5">
        <v>10</v>
      </c>
      <c r="B11" s="5" t="s">
        <v>28</v>
      </c>
      <c r="C11" s="39" t="str">
        <f>CONCATENATE(D11&amp;J$2,"_",$I$2&amp;"-1")</f>
        <v>75-UWSIF-CohoSalmon-0_6-1</v>
      </c>
      <c r="D11" s="6" t="s">
        <v>29</v>
      </c>
      <c r="E11" s="7"/>
      <c r="F11" s="11" t="s">
        <v>86</v>
      </c>
      <c r="G11" s="11" t="s">
        <v>25</v>
      </c>
      <c r="H11" s="12"/>
      <c r="I11" s="10"/>
      <c r="J11" s="26"/>
      <c r="K11" s="27"/>
      <c r="L11" s="10"/>
    </row>
    <row r="12" spans="1:12" x14ac:dyDescent="0.3">
      <c r="A12" s="5">
        <v>11</v>
      </c>
      <c r="B12" s="5" t="s">
        <v>31</v>
      </c>
      <c r="C12" s="39" t="str">
        <f>CONCATENATE(D12&amp;J$2,"_",$I$2&amp;"-2")</f>
        <v>75-UWSIF-CohoSalmon-0_6-2</v>
      </c>
      <c r="D12" s="6" t="s">
        <v>29</v>
      </c>
      <c r="E12" s="7"/>
      <c r="F12" s="11" t="s">
        <v>86</v>
      </c>
      <c r="G12" s="11" t="s">
        <v>25</v>
      </c>
      <c r="H12" s="12"/>
      <c r="I12" s="10"/>
      <c r="J12" s="26"/>
      <c r="K12" s="27"/>
      <c r="L12" s="10"/>
    </row>
    <row r="13" spans="1:12" x14ac:dyDescent="0.3">
      <c r="A13" s="5">
        <v>12</v>
      </c>
      <c r="B13" s="5" t="s">
        <v>32</v>
      </c>
      <c r="C13" s="39" t="str">
        <f>CONCATENATE(D13&amp;J$2,"_",$I$2&amp;"-1")</f>
        <v>77-UWSIF-WestonFish-0_6-1</v>
      </c>
      <c r="D13" s="6" t="s">
        <v>33</v>
      </c>
      <c r="E13" s="7"/>
      <c r="F13" s="11" t="s">
        <v>86</v>
      </c>
      <c r="G13" s="11" t="s">
        <v>15</v>
      </c>
      <c r="H13" s="12"/>
      <c r="I13" s="10"/>
      <c r="J13" s="26"/>
      <c r="K13" s="27"/>
      <c r="L13" s="10"/>
    </row>
    <row r="14" spans="1:12" x14ac:dyDescent="0.3">
      <c r="A14" s="5">
        <v>13</v>
      </c>
      <c r="B14" s="5" t="s">
        <v>35</v>
      </c>
      <c r="C14" s="39" t="str">
        <f>CONCATENATE(D14&amp;J$2,"_",$I$2&amp;"-2")</f>
        <v>77-UWSIF-WestonFish-0_6-2</v>
      </c>
      <c r="D14" s="6" t="s">
        <v>33</v>
      </c>
      <c r="E14" s="28"/>
      <c r="F14" s="11" t="s">
        <v>86</v>
      </c>
      <c r="G14" s="11" t="s">
        <v>15</v>
      </c>
      <c r="H14" s="12"/>
      <c r="I14" s="10"/>
      <c r="J14" s="26"/>
      <c r="K14" s="27"/>
      <c r="L14" s="10"/>
    </row>
    <row r="15" spans="1:12" x14ac:dyDescent="0.3">
      <c r="A15" s="5">
        <v>14</v>
      </c>
      <c r="B15" s="5" t="s">
        <v>36</v>
      </c>
      <c r="C15" s="39" t="str">
        <f>CONCATENATE(D15&amp;J$2,"_",$I$2&amp;"-3")</f>
        <v>77-UWSIF-WestonFish-0_6-3</v>
      </c>
      <c r="D15" s="6" t="s">
        <v>33</v>
      </c>
      <c r="E15" s="28"/>
      <c r="F15" s="11" t="s">
        <v>86</v>
      </c>
      <c r="G15" s="11" t="s">
        <v>15</v>
      </c>
      <c r="H15" s="12"/>
      <c r="I15" s="10"/>
      <c r="J15" s="26"/>
      <c r="K15" s="27"/>
      <c r="L15" s="10"/>
    </row>
    <row r="16" spans="1:12" x14ac:dyDescent="0.3">
      <c r="A16" s="5">
        <v>15</v>
      </c>
      <c r="B16" s="5" t="s">
        <v>37</v>
      </c>
      <c r="C16" s="40" t="str">
        <f>CONCATENATE($J$2,"_", $I$2, "-"&amp;((ROW()-15+125)))</f>
        <v>0_6-126</v>
      </c>
      <c r="D16" s="35"/>
      <c r="E16" s="36"/>
      <c r="F16" s="11" t="s">
        <v>34</v>
      </c>
      <c r="G16" s="11" t="s">
        <v>34</v>
      </c>
      <c r="H16" s="37"/>
      <c r="I16" s="10"/>
      <c r="J16" s="29"/>
      <c r="K16" s="30"/>
      <c r="L16" s="10"/>
    </row>
    <row r="17" spans="1:12" x14ac:dyDescent="0.3">
      <c r="A17" s="5">
        <v>16</v>
      </c>
      <c r="B17" s="5" t="s">
        <v>38</v>
      </c>
      <c r="C17" s="40" t="str">
        <f t="shared" ref="C17:C40" si="0">CONCATENATE($J$2,"_", $I$2, "-"&amp;((ROW()-15+125)))</f>
        <v>0_6-127</v>
      </c>
      <c r="D17" s="35"/>
      <c r="E17" s="36"/>
      <c r="F17" s="11" t="s">
        <v>34</v>
      </c>
      <c r="G17" s="11" t="s">
        <v>34</v>
      </c>
      <c r="H17" s="37"/>
      <c r="I17" s="10"/>
      <c r="J17" s="31"/>
      <c r="K17" s="31"/>
      <c r="L17" s="10"/>
    </row>
    <row r="18" spans="1:12" x14ac:dyDescent="0.3">
      <c r="A18" s="5">
        <v>17</v>
      </c>
      <c r="B18" s="5" t="s">
        <v>39</v>
      </c>
      <c r="C18" s="40" t="str">
        <f t="shared" si="0"/>
        <v>0_6-128</v>
      </c>
      <c r="D18" s="35"/>
      <c r="E18" s="36"/>
      <c r="F18" s="11" t="s">
        <v>34</v>
      </c>
      <c r="G18" s="11" t="s">
        <v>34</v>
      </c>
      <c r="H18" s="37"/>
      <c r="I18" s="10"/>
      <c r="J18" s="31"/>
      <c r="K18" s="31"/>
      <c r="L18" s="10"/>
    </row>
    <row r="19" spans="1:12" ht="15" thickBot="1" x14ac:dyDescent="0.35">
      <c r="A19" s="5">
        <v>18</v>
      </c>
      <c r="B19" s="5" t="s">
        <v>40</v>
      </c>
      <c r="C19" s="40" t="str">
        <f t="shared" si="0"/>
        <v>0_6-129</v>
      </c>
      <c r="D19" s="35"/>
      <c r="E19" s="36"/>
      <c r="F19" s="11" t="s">
        <v>34</v>
      </c>
      <c r="G19" s="11" t="s">
        <v>34</v>
      </c>
      <c r="H19" s="37"/>
      <c r="I19" s="10"/>
      <c r="J19" s="31"/>
      <c r="K19" s="31"/>
      <c r="L19" s="10"/>
    </row>
    <row r="20" spans="1:12" ht="15" thickBot="1" x14ac:dyDescent="0.35">
      <c r="A20" s="5">
        <v>19</v>
      </c>
      <c r="B20" s="5" t="s">
        <v>41</v>
      </c>
      <c r="C20" s="40" t="str">
        <f t="shared" si="0"/>
        <v>0_6-130</v>
      </c>
      <c r="D20" s="35"/>
      <c r="E20" s="36"/>
      <c r="F20" s="11" t="s">
        <v>34</v>
      </c>
      <c r="G20" s="11" t="s">
        <v>34</v>
      </c>
      <c r="H20" s="37"/>
      <c r="I20" s="10"/>
      <c r="J20" s="44" t="s">
        <v>42</v>
      </c>
      <c r="K20" s="44" t="s">
        <v>5</v>
      </c>
      <c r="L20" s="10"/>
    </row>
    <row r="21" spans="1:12" x14ac:dyDescent="0.3">
      <c r="A21" s="5">
        <v>20</v>
      </c>
      <c r="B21" s="5" t="s">
        <v>43</v>
      </c>
      <c r="C21" s="40" t="str">
        <f t="shared" si="0"/>
        <v>0_6-131</v>
      </c>
      <c r="D21" s="35"/>
      <c r="E21" s="36"/>
      <c r="F21" s="11" t="s">
        <v>34</v>
      </c>
      <c r="G21" s="11" t="s">
        <v>34</v>
      </c>
      <c r="H21" s="37"/>
      <c r="I21" s="10"/>
      <c r="J21" s="45" t="s">
        <v>29</v>
      </c>
      <c r="K21" s="45" t="s">
        <v>13</v>
      </c>
      <c r="L21" s="10"/>
    </row>
    <row r="22" spans="1:12" x14ac:dyDescent="0.3">
      <c r="A22" s="5">
        <v>21</v>
      </c>
      <c r="B22" s="5" t="s">
        <v>45</v>
      </c>
      <c r="C22" s="40" t="str">
        <f t="shared" si="0"/>
        <v>0_6-132</v>
      </c>
      <c r="D22" s="35"/>
      <c r="E22" s="36"/>
      <c r="F22" s="11" t="s">
        <v>34</v>
      </c>
      <c r="G22" s="11" t="s">
        <v>34</v>
      </c>
      <c r="H22" s="37"/>
      <c r="I22" s="10"/>
      <c r="J22" s="32" t="s">
        <v>22</v>
      </c>
      <c r="K22" s="32" t="s">
        <v>25</v>
      </c>
      <c r="L22" s="10"/>
    </row>
    <row r="23" spans="1:12" x14ac:dyDescent="0.3">
      <c r="A23" s="5">
        <v>22</v>
      </c>
      <c r="B23" s="5" t="s">
        <v>47</v>
      </c>
      <c r="C23" s="40" t="str">
        <f t="shared" si="0"/>
        <v>0_6-133</v>
      </c>
      <c r="D23" s="35"/>
      <c r="E23" s="36"/>
      <c r="F23" s="11" t="s">
        <v>34</v>
      </c>
      <c r="G23" s="11" t="s">
        <v>34</v>
      </c>
      <c r="H23" s="37"/>
      <c r="I23" s="10"/>
      <c r="J23" s="32" t="s">
        <v>33</v>
      </c>
      <c r="K23" s="32" t="s">
        <v>49</v>
      </c>
      <c r="L23" s="10"/>
    </row>
    <row r="24" spans="1:12" x14ac:dyDescent="0.3">
      <c r="A24" s="5">
        <v>23</v>
      </c>
      <c r="B24" s="5" t="s">
        <v>50</v>
      </c>
      <c r="C24" s="40" t="str">
        <f t="shared" si="0"/>
        <v>0_6-134</v>
      </c>
      <c r="D24" s="35"/>
      <c r="E24" s="36"/>
      <c r="F24" s="11" t="s">
        <v>34</v>
      </c>
      <c r="G24" s="11" t="s">
        <v>34</v>
      </c>
      <c r="H24" s="37"/>
      <c r="I24" s="10"/>
      <c r="J24" s="32" t="s">
        <v>44</v>
      </c>
      <c r="K24" s="32" t="s">
        <v>15</v>
      </c>
      <c r="L24" s="10"/>
    </row>
    <row r="25" spans="1:12" x14ac:dyDescent="0.3">
      <c r="A25" s="5">
        <v>24</v>
      </c>
      <c r="B25" s="5" t="s">
        <v>52</v>
      </c>
      <c r="C25" s="40" t="str">
        <f t="shared" si="0"/>
        <v>0_6-135</v>
      </c>
      <c r="D25" s="35"/>
      <c r="E25" s="36"/>
      <c r="F25" s="11" t="s">
        <v>34</v>
      </c>
      <c r="G25" s="11" t="s">
        <v>34</v>
      </c>
      <c r="H25" s="37"/>
      <c r="I25" s="10"/>
      <c r="J25" s="32" t="s">
        <v>46</v>
      </c>
      <c r="K25" s="32" t="s">
        <v>30</v>
      </c>
      <c r="L25" s="10"/>
    </row>
    <row r="26" spans="1:12" x14ac:dyDescent="0.3">
      <c r="A26" s="5">
        <v>25</v>
      </c>
      <c r="B26" s="5" t="s">
        <v>54</v>
      </c>
      <c r="C26" s="40" t="str">
        <f t="shared" si="0"/>
        <v>0_6-136</v>
      </c>
      <c r="D26" s="35"/>
      <c r="E26" s="36"/>
      <c r="F26" s="11" t="s">
        <v>34</v>
      </c>
      <c r="G26" s="11" t="s">
        <v>34</v>
      </c>
      <c r="H26" s="37"/>
      <c r="I26" s="10"/>
      <c r="J26" s="32" t="s">
        <v>48</v>
      </c>
      <c r="K26" s="32" t="s">
        <v>34</v>
      </c>
      <c r="L26" s="10"/>
    </row>
    <row r="27" spans="1:12" ht="15" thickBot="1" x14ac:dyDescent="0.35">
      <c r="A27" s="5">
        <v>26</v>
      </c>
      <c r="B27" s="5" t="s">
        <v>56</v>
      </c>
      <c r="C27" s="40" t="str">
        <f t="shared" si="0"/>
        <v>0_6-137</v>
      </c>
      <c r="D27" s="41" t="s">
        <v>85</v>
      </c>
      <c r="E27" s="36"/>
      <c r="F27" s="11" t="s">
        <v>34</v>
      </c>
      <c r="G27" s="11" t="s">
        <v>34</v>
      </c>
      <c r="H27" s="37"/>
      <c r="I27" s="10"/>
      <c r="J27" s="32" t="s">
        <v>51</v>
      </c>
      <c r="K27" s="43" t="s">
        <v>86</v>
      </c>
      <c r="L27" s="10"/>
    </row>
    <row r="28" spans="1:12" x14ac:dyDescent="0.3">
      <c r="A28" s="5">
        <v>27</v>
      </c>
      <c r="B28" s="5" t="s">
        <v>58</v>
      </c>
      <c r="C28" s="40" t="str">
        <f t="shared" si="0"/>
        <v>0_6-138</v>
      </c>
      <c r="D28" s="35"/>
      <c r="E28" s="36"/>
      <c r="F28" s="11" t="s">
        <v>34</v>
      </c>
      <c r="G28" s="11" t="s">
        <v>34</v>
      </c>
      <c r="H28" s="37"/>
      <c r="I28" s="10"/>
      <c r="J28" s="32" t="s">
        <v>53</v>
      </c>
      <c r="K28" s="31"/>
      <c r="L28" s="10"/>
    </row>
    <row r="29" spans="1:12" x14ac:dyDescent="0.3">
      <c r="A29" s="5">
        <v>28</v>
      </c>
      <c r="B29" s="5" t="s">
        <v>60</v>
      </c>
      <c r="C29" s="40" t="str">
        <f t="shared" si="0"/>
        <v>0_6-139</v>
      </c>
      <c r="D29" s="35"/>
      <c r="E29" s="36"/>
      <c r="F29" s="11" t="s">
        <v>34</v>
      </c>
      <c r="G29" s="11" t="s">
        <v>34</v>
      </c>
      <c r="H29" s="37"/>
      <c r="I29" s="10"/>
      <c r="J29" s="32" t="s">
        <v>55</v>
      </c>
      <c r="K29" s="31"/>
      <c r="L29" s="10"/>
    </row>
    <row r="30" spans="1:12" x14ac:dyDescent="0.3">
      <c r="A30" s="5">
        <v>29</v>
      </c>
      <c r="B30" s="5" t="s">
        <v>62</v>
      </c>
      <c r="C30" s="40" t="str">
        <f t="shared" si="0"/>
        <v>0_6-140</v>
      </c>
      <c r="D30" s="35"/>
      <c r="E30" s="36"/>
      <c r="F30" s="11" t="s">
        <v>34</v>
      </c>
      <c r="G30" s="11" t="s">
        <v>34</v>
      </c>
      <c r="H30" s="37"/>
      <c r="I30" s="10"/>
      <c r="J30" s="32" t="s">
        <v>57</v>
      </c>
      <c r="K30" s="31"/>
      <c r="L30" s="10"/>
    </row>
    <row r="31" spans="1:12" x14ac:dyDescent="0.3">
      <c r="A31" s="5">
        <v>30</v>
      </c>
      <c r="B31" s="5" t="s">
        <v>63</v>
      </c>
      <c r="C31" s="40" t="str">
        <f t="shared" si="0"/>
        <v>0_6-141</v>
      </c>
      <c r="D31" s="35"/>
      <c r="E31" s="36"/>
      <c r="F31" s="11" t="s">
        <v>34</v>
      </c>
      <c r="G31" s="11" t="s">
        <v>34</v>
      </c>
      <c r="H31" s="37"/>
      <c r="I31" s="10"/>
      <c r="J31" s="32" t="s">
        <v>59</v>
      </c>
      <c r="K31" s="31"/>
      <c r="L31" s="10"/>
    </row>
    <row r="32" spans="1:12" x14ac:dyDescent="0.3">
      <c r="A32" s="5">
        <v>31</v>
      </c>
      <c r="B32" s="5" t="s">
        <v>64</v>
      </c>
      <c r="C32" s="40" t="str">
        <f t="shared" si="0"/>
        <v>0_6-142</v>
      </c>
      <c r="D32" s="35"/>
      <c r="E32" s="36"/>
      <c r="F32" s="11" t="s">
        <v>34</v>
      </c>
      <c r="G32" s="11" t="s">
        <v>34</v>
      </c>
      <c r="H32" s="37"/>
      <c r="I32" s="10"/>
      <c r="J32" s="32" t="s">
        <v>61</v>
      </c>
      <c r="K32" s="31"/>
      <c r="L32" s="10"/>
    </row>
    <row r="33" spans="1:12" ht="15" thickBot="1" x14ac:dyDescent="0.35">
      <c r="A33" s="5">
        <v>32</v>
      </c>
      <c r="B33" s="5" t="s">
        <v>65</v>
      </c>
      <c r="C33" s="40" t="str">
        <f t="shared" si="0"/>
        <v>0_6-143</v>
      </c>
      <c r="D33" s="35"/>
      <c r="E33" s="36"/>
      <c r="F33" s="11" t="s">
        <v>34</v>
      </c>
      <c r="G33" s="11" t="s">
        <v>34</v>
      </c>
      <c r="H33" s="37"/>
      <c r="I33" s="10"/>
      <c r="J33" s="43" t="s">
        <v>12</v>
      </c>
      <c r="K33" s="31"/>
      <c r="L33" s="10"/>
    </row>
    <row r="34" spans="1:12" x14ac:dyDescent="0.3">
      <c r="A34" s="5">
        <v>33</v>
      </c>
      <c r="B34" s="5" t="s">
        <v>66</v>
      </c>
      <c r="C34" s="40" t="str">
        <f t="shared" si="0"/>
        <v>0_6-144</v>
      </c>
      <c r="D34" s="35"/>
      <c r="E34" s="36"/>
      <c r="F34" s="11" t="s">
        <v>34</v>
      </c>
      <c r="G34" s="11" t="s">
        <v>34</v>
      </c>
      <c r="H34" s="37"/>
      <c r="I34" s="10"/>
      <c r="J34" s="31"/>
      <c r="K34" s="31"/>
      <c r="L34" s="10"/>
    </row>
    <row r="35" spans="1:12" ht="15" thickBot="1" x14ac:dyDescent="0.35">
      <c r="A35" s="5">
        <v>34</v>
      </c>
      <c r="B35" s="5" t="s">
        <v>67</v>
      </c>
      <c r="C35" s="40" t="str">
        <f t="shared" si="0"/>
        <v>0_6-145</v>
      </c>
      <c r="D35" s="35"/>
      <c r="E35" s="36"/>
      <c r="F35" s="11" t="s">
        <v>34</v>
      </c>
      <c r="G35" s="11" t="s">
        <v>34</v>
      </c>
      <c r="H35" s="37"/>
      <c r="I35" s="10"/>
      <c r="J35" s="31"/>
      <c r="K35" s="31"/>
      <c r="L35" s="10"/>
    </row>
    <row r="36" spans="1:12" x14ac:dyDescent="0.3">
      <c r="A36" s="5">
        <v>35</v>
      </c>
      <c r="B36" s="5" t="s">
        <v>68</v>
      </c>
      <c r="C36" s="40" t="str">
        <f t="shared" si="0"/>
        <v>0_6-146</v>
      </c>
      <c r="D36" s="35"/>
      <c r="E36" s="36"/>
      <c r="F36" s="11" t="s">
        <v>34</v>
      </c>
      <c r="G36" s="11" t="s">
        <v>34</v>
      </c>
      <c r="H36" s="37"/>
      <c r="I36" s="10"/>
      <c r="J36" s="48" t="s">
        <v>84</v>
      </c>
      <c r="K36" s="49"/>
      <c r="L36" s="10"/>
    </row>
    <row r="37" spans="1:12" x14ac:dyDescent="0.3">
      <c r="A37" s="5">
        <v>36</v>
      </c>
      <c r="B37" s="5" t="s">
        <v>69</v>
      </c>
      <c r="C37" s="40" t="str">
        <f t="shared" si="0"/>
        <v>0_6-147</v>
      </c>
      <c r="D37" s="35"/>
      <c r="E37" s="36"/>
      <c r="F37" s="11" t="s">
        <v>34</v>
      </c>
      <c r="G37" s="11" t="s">
        <v>34</v>
      </c>
      <c r="H37" s="37"/>
      <c r="I37" s="10"/>
      <c r="J37" s="50"/>
      <c r="K37" s="51"/>
      <c r="L37" s="10"/>
    </row>
    <row r="38" spans="1:12" x14ac:dyDescent="0.3">
      <c r="A38" s="5">
        <v>37</v>
      </c>
      <c r="B38" s="5" t="s">
        <v>70</v>
      </c>
      <c r="C38" s="40" t="str">
        <f t="shared" si="0"/>
        <v>0_6-148</v>
      </c>
      <c r="D38" s="35"/>
      <c r="E38" s="36"/>
      <c r="F38" s="11" t="s">
        <v>34</v>
      </c>
      <c r="G38" s="11" t="s">
        <v>34</v>
      </c>
      <c r="H38" s="37"/>
      <c r="I38" s="10"/>
      <c r="J38" s="50"/>
      <c r="K38" s="51"/>
      <c r="L38" s="10"/>
    </row>
    <row r="39" spans="1:12" x14ac:dyDescent="0.3">
      <c r="A39" s="5">
        <v>38</v>
      </c>
      <c r="B39" s="5" t="s">
        <v>71</v>
      </c>
      <c r="C39" s="40" t="str">
        <f t="shared" si="0"/>
        <v>0_6-149</v>
      </c>
      <c r="D39" s="35"/>
      <c r="E39" s="36"/>
      <c r="F39" s="11" t="s">
        <v>34</v>
      </c>
      <c r="G39" s="11" t="s">
        <v>34</v>
      </c>
      <c r="H39" s="37"/>
      <c r="I39" s="10"/>
      <c r="J39" s="50"/>
      <c r="K39" s="51"/>
      <c r="L39" s="10"/>
    </row>
    <row r="40" spans="1:12" x14ac:dyDescent="0.3">
      <c r="A40" s="5">
        <v>39</v>
      </c>
      <c r="B40" s="5" t="s">
        <v>72</v>
      </c>
      <c r="C40" s="40" t="str">
        <f t="shared" si="0"/>
        <v>0_6-150</v>
      </c>
      <c r="D40" s="35"/>
      <c r="E40" s="36"/>
      <c r="F40" s="11" t="s">
        <v>34</v>
      </c>
      <c r="G40" s="11" t="s">
        <v>34</v>
      </c>
      <c r="H40" s="37"/>
      <c r="I40" s="10"/>
      <c r="J40" s="50"/>
      <c r="K40" s="51"/>
      <c r="L40" s="10"/>
    </row>
    <row r="41" spans="1:12" x14ac:dyDescent="0.3">
      <c r="A41" s="5">
        <v>40</v>
      </c>
      <c r="B41" s="5" t="s">
        <v>73</v>
      </c>
      <c r="C41" s="39" t="str">
        <f>CONCATENATE(D41&amp;$J$2,"_",$I$2&amp;"-6")</f>
        <v>48-UWSIF-Glut-4-0_6-6</v>
      </c>
      <c r="D41" s="6" t="s">
        <v>12</v>
      </c>
      <c r="E41" s="7"/>
      <c r="F41" s="11" t="s">
        <v>25</v>
      </c>
      <c r="G41" s="11" t="s">
        <v>86</v>
      </c>
      <c r="H41" s="12"/>
      <c r="I41" s="10"/>
      <c r="J41" s="50"/>
      <c r="K41" s="51"/>
      <c r="L41" s="10"/>
    </row>
    <row r="42" spans="1:12" x14ac:dyDescent="0.3">
      <c r="A42" s="5">
        <v>41</v>
      </c>
      <c r="B42" s="5" t="s">
        <v>74</v>
      </c>
      <c r="C42" s="39" t="str">
        <f>CONCATENATE(D42&amp;$J$2,"_",$I$2&amp;"-7")</f>
        <v>48-UWSIF-Glut-4-0_6-7</v>
      </c>
      <c r="D42" s="6" t="s">
        <v>12</v>
      </c>
      <c r="E42" s="7"/>
      <c r="F42" s="11" t="s">
        <v>25</v>
      </c>
      <c r="G42" s="11" t="s">
        <v>86</v>
      </c>
      <c r="H42" s="12"/>
      <c r="I42" s="10"/>
      <c r="J42" s="50"/>
      <c r="K42" s="51"/>
      <c r="L42" s="10"/>
    </row>
    <row r="43" spans="1:12" x14ac:dyDescent="0.3">
      <c r="A43" s="5">
        <v>42</v>
      </c>
      <c r="B43" s="5" t="s">
        <v>75</v>
      </c>
      <c r="C43" s="39" t="str">
        <f>CONCATENATE(D43&amp;J$2,"_",$I$2&amp;"-3")</f>
        <v>39-UWSIF-Glut-2-0_6-3</v>
      </c>
      <c r="D43" s="6" t="s">
        <v>61</v>
      </c>
      <c r="E43" s="7"/>
      <c r="F43" s="11" t="s">
        <v>25</v>
      </c>
      <c r="G43" s="11" t="s">
        <v>86</v>
      </c>
      <c r="H43" s="12"/>
      <c r="I43" s="10"/>
      <c r="J43" s="50"/>
      <c r="K43" s="51"/>
      <c r="L43" s="10"/>
    </row>
    <row r="44" spans="1:12" x14ac:dyDescent="0.3">
      <c r="A44" s="5">
        <v>43</v>
      </c>
      <c r="B44" s="5" t="s">
        <v>76</v>
      </c>
      <c r="C44" s="39" t="str">
        <f>CONCATENATE(D44&amp;J$2,"_",$I$2&amp;"-4")</f>
        <v>39-UWSIF-Glut-2-0_6-4</v>
      </c>
      <c r="D44" s="6" t="s">
        <v>61</v>
      </c>
      <c r="E44" s="7"/>
      <c r="F44" s="11" t="s">
        <v>25</v>
      </c>
      <c r="G44" s="11" t="s">
        <v>86</v>
      </c>
      <c r="H44" s="12"/>
      <c r="I44" s="10"/>
      <c r="J44" s="50"/>
      <c r="K44" s="51"/>
      <c r="L44" s="10"/>
    </row>
    <row r="45" spans="1:12" x14ac:dyDescent="0.3">
      <c r="A45" s="5">
        <v>44</v>
      </c>
      <c r="B45" s="5" t="s">
        <v>77</v>
      </c>
      <c r="C45" s="39" t="str">
        <f>CONCATENATE(D45&amp;J$2,"_",$I$2&amp;"-3")</f>
        <v>76-UWSIF-PacificHalibut-0_6-3</v>
      </c>
      <c r="D45" s="6" t="s">
        <v>22</v>
      </c>
      <c r="E45" s="7"/>
      <c r="F45" s="11" t="s">
        <v>30</v>
      </c>
      <c r="G45" s="11" t="s">
        <v>30</v>
      </c>
      <c r="H45" s="12"/>
      <c r="I45" s="10"/>
      <c r="J45" s="50"/>
      <c r="K45" s="51"/>
      <c r="L45" s="10"/>
    </row>
    <row r="46" spans="1:12" ht="15" thickBot="1" x14ac:dyDescent="0.35">
      <c r="A46" s="5">
        <v>45</v>
      </c>
      <c r="B46" s="5" t="s">
        <v>78</v>
      </c>
      <c r="C46" s="39" t="str">
        <f>CONCATENATE(D46&amp;J$2,"_",$I$2&amp;"-4")</f>
        <v>76-UWSIF-PacificHalibut-0_6-4</v>
      </c>
      <c r="D46" s="6" t="s">
        <v>22</v>
      </c>
      <c r="E46" s="7"/>
      <c r="F46" s="11" t="s">
        <v>30</v>
      </c>
      <c r="G46" s="11" t="s">
        <v>30</v>
      </c>
      <c r="H46" s="12"/>
      <c r="I46" s="10"/>
      <c r="J46" s="33"/>
      <c r="K46" s="34"/>
      <c r="L46" s="10"/>
    </row>
    <row r="47" spans="1:12" x14ac:dyDescent="0.3">
      <c r="A47" s="5">
        <v>46</v>
      </c>
      <c r="B47" s="5" t="s">
        <v>79</v>
      </c>
      <c r="C47" s="39" t="str">
        <f>CONCATENATE(D47&amp;J$2,"_",$I$2&amp;"-3")</f>
        <v>75-UWSIF-CohoSalmon-0_6-3</v>
      </c>
      <c r="D47" s="6" t="s">
        <v>29</v>
      </c>
      <c r="E47" s="7"/>
      <c r="F47" s="11" t="s">
        <v>86</v>
      </c>
      <c r="G47" s="11" t="s">
        <v>25</v>
      </c>
      <c r="H47" s="12"/>
      <c r="I47" s="10"/>
      <c r="J47" s="10"/>
      <c r="K47" s="10"/>
      <c r="L47" s="10"/>
    </row>
    <row r="48" spans="1:12" x14ac:dyDescent="0.3">
      <c r="A48" s="5">
        <v>47</v>
      </c>
      <c r="B48" s="5" t="s">
        <v>80</v>
      </c>
      <c r="C48" s="39" t="str">
        <f>CONCATENATE(D48&amp;J$2,"_",$I$2&amp;"-4")</f>
        <v>75-UWSIF-CohoSalmon-0_6-4</v>
      </c>
      <c r="D48" s="6" t="s">
        <v>29</v>
      </c>
      <c r="E48" s="7"/>
      <c r="F48" s="11" t="s">
        <v>86</v>
      </c>
      <c r="G48" s="11" t="s">
        <v>25</v>
      </c>
      <c r="H48" s="12"/>
      <c r="I48" s="10"/>
      <c r="J48" s="10"/>
      <c r="K48" s="10"/>
      <c r="L48" s="10"/>
    </row>
    <row r="49" spans="1:12" x14ac:dyDescent="0.3">
      <c r="A49" s="5">
        <v>48</v>
      </c>
      <c r="B49" s="5" t="s">
        <v>81</v>
      </c>
      <c r="C49" s="39" t="str">
        <f>CONCATENATE(D49&amp;J$2,"_",$I$2&amp;"-4")</f>
        <v>77-UWSIF-WestonFish-0_6-4</v>
      </c>
      <c r="D49" s="6" t="s">
        <v>33</v>
      </c>
      <c r="E49" s="7"/>
      <c r="F49" s="11" t="s">
        <v>86</v>
      </c>
      <c r="G49" s="11" t="s">
        <v>25</v>
      </c>
      <c r="H49" s="12"/>
      <c r="I49" s="10"/>
      <c r="J49" s="10"/>
      <c r="K49" s="10"/>
      <c r="L49" s="10"/>
    </row>
    <row r="50" spans="1:12" x14ac:dyDescent="0.3">
      <c r="A50" s="5">
        <v>49</v>
      </c>
      <c r="B50" s="5" t="s">
        <v>82</v>
      </c>
      <c r="C50" s="39" t="str">
        <f>CONCATENATE(D50&amp;J$2,"_",$I$2&amp;"-5")</f>
        <v>77-UWSIF-WestonFish-0_6-5</v>
      </c>
      <c r="D50" s="9" t="s">
        <v>33</v>
      </c>
      <c r="E50" s="7"/>
      <c r="F50" s="11" t="s">
        <v>86</v>
      </c>
      <c r="G50" s="11" t="s">
        <v>25</v>
      </c>
      <c r="H50" s="12"/>
      <c r="I50" s="10"/>
      <c r="J50" s="10"/>
      <c r="K50" s="10"/>
      <c r="L50" s="10"/>
    </row>
    <row r="51" spans="1:12" x14ac:dyDescent="0.3">
      <c r="J51" s="10"/>
      <c r="K51" s="10"/>
    </row>
    <row r="52" spans="1:12" x14ac:dyDescent="0.3">
      <c r="J52" s="10"/>
      <c r="K52" s="10"/>
    </row>
    <row r="53" spans="1:12" x14ac:dyDescent="0.3">
      <c r="J53" s="10"/>
      <c r="K53" s="10"/>
    </row>
  </sheetData>
  <mergeCells count="1">
    <mergeCell ref="J36:K45"/>
  </mergeCells>
  <dataValidations count="3">
    <dataValidation type="list" allowBlank="1" showInputMessage="1" showErrorMessage="1" sqref="F2:G50" xr:uid="{A8D48417-4AAF-4153-AAB0-14A2ADA60500}">
      <formula1>$K$21:$K$27</formula1>
    </dataValidation>
    <dataValidation type="list" allowBlank="1" showInputMessage="1" showErrorMessage="1" sqref="J23" xr:uid="{D66F9FE6-174D-49A2-9FEC-D4814D6F89C0}">
      <formula1>$J$24:$J$33</formula1>
    </dataValidation>
    <dataValidation type="list" allowBlank="1" showInputMessage="1" showErrorMessage="1" sqref="D2:D15 D41:D50" xr:uid="{BD61F2E4-D453-4BF6-829A-6F48D56FFEB9}">
      <formula1>$J$21:$J$33</formula1>
    </dataValidation>
  </dataValidations>
  <pageMargins left="0.7" right="0.7" top="0.75" bottom="0.75" header="0.3" footer="0.3"/>
  <ignoredErrors>
    <ignoredError sqref="C8:C15 C41:C50"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B5CE5-BA1B-4D77-A5FD-E85167F6E830}">
  <dimension ref="A1:L53"/>
  <sheetViews>
    <sheetView zoomScaleNormal="100" workbookViewId="0">
      <selection activeCell="H2" sqref="H2:H50"/>
    </sheetView>
  </sheetViews>
  <sheetFormatPr defaultRowHeight="14.4" x14ac:dyDescent="0.3"/>
  <cols>
    <col min="1" max="1" width="4.44140625" bestFit="1" customWidth="1"/>
    <col min="2" max="2" width="6" bestFit="1" customWidth="1"/>
    <col min="3" max="3" width="34.109375" bestFit="1" customWidth="1"/>
    <col min="4" max="4" width="21.5546875" bestFit="1" customWidth="1"/>
    <col min="5" max="5" width="8.109375" bestFit="1" customWidth="1"/>
    <col min="6" max="7" width="23.109375" hidden="1" customWidth="1"/>
    <col min="8" max="8" width="17.109375" bestFit="1" customWidth="1"/>
    <col min="9" max="9" width="7.44140625" bestFit="1" customWidth="1"/>
    <col min="10" max="10" width="21.109375" customWidth="1"/>
    <col min="11" max="11" width="23.109375" bestFit="1" customWidth="1"/>
  </cols>
  <sheetData>
    <row r="1" spans="1:12" x14ac:dyDescent="0.3">
      <c r="A1" s="1" t="s">
        <v>0</v>
      </c>
      <c r="B1" s="2" t="s">
        <v>1</v>
      </c>
      <c r="C1" s="3" t="s">
        <v>2</v>
      </c>
      <c r="D1" s="4" t="s">
        <v>3</v>
      </c>
      <c r="E1" s="2" t="s">
        <v>4</v>
      </c>
      <c r="F1" s="2" t="s">
        <v>5</v>
      </c>
      <c r="G1" s="2" t="s">
        <v>6</v>
      </c>
      <c r="H1" s="2" t="s">
        <v>7</v>
      </c>
      <c r="I1" s="2" t="s">
        <v>8</v>
      </c>
      <c r="J1" s="2" t="s">
        <v>9</v>
      </c>
      <c r="K1" s="2" t="s">
        <v>10</v>
      </c>
      <c r="L1" s="10"/>
    </row>
    <row r="2" spans="1:12" x14ac:dyDescent="0.3">
      <c r="A2" s="5">
        <v>1</v>
      </c>
      <c r="B2" s="5" t="s">
        <v>11</v>
      </c>
      <c r="C2" s="39" t="str">
        <f>CONCATENATE(D2&amp;J$2,"_",$I$2&amp;"-1")</f>
        <v>48-UWSIF-Glut-4-0_7-1</v>
      </c>
      <c r="D2" s="6" t="s">
        <v>12</v>
      </c>
      <c r="E2" s="7"/>
      <c r="F2" s="8" t="s">
        <v>13</v>
      </c>
      <c r="G2" s="8" t="s">
        <v>13</v>
      </c>
      <c r="H2" s="12"/>
      <c r="I2" s="42">
        <v>7</v>
      </c>
      <c r="J2" s="42">
        <f>'Tray 1'!J2</f>
        <v>0</v>
      </c>
      <c r="K2" s="47">
        <f>'Tray 1'!K2</f>
        <v>0</v>
      </c>
      <c r="L2" s="10"/>
    </row>
    <row r="3" spans="1:12" x14ac:dyDescent="0.3">
      <c r="A3" s="5">
        <v>2</v>
      </c>
      <c r="B3" s="5" t="s">
        <v>14</v>
      </c>
      <c r="C3" s="39" t="str">
        <f>CONCATENATE(D3&amp;J$2,"_",$I$2&amp;"-2")</f>
        <v>48-UWSIF-Glut-4-0_7-2</v>
      </c>
      <c r="D3" s="6" t="s">
        <v>12</v>
      </c>
      <c r="E3" s="7"/>
      <c r="F3" s="11" t="s">
        <v>15</v>
      </c>
      <c r="G3" s="11" t="s">
        <v>86</v>
      </c>
      <c r="H3" s="12"/>
      <c r="I3" s="10"/>
      <c r="J3" s="10"/>
      <c r="K3" s="10"/>
      <c r="L3" s="10"/>
    </row>
    <row r="4" spans="1:12" x14ac:dyDescent="0.3">
      <c r="A4" s="5">
        <v>3</v>
      </c>
      <c r="B4" s="5" t="s">
        <v>16</v>
      </c>
      <c r="C4" s="39" t="str">
        <f>CONCATENATE(D4&amp;J$2,"_",$I$2&amp;"-3")</f>
        <v>48-UWSIF-Glut-4-0_7-3</v>
      </c>
      <c r="D4" s="6" t="s">
        <v>12</v>
      </c>
      <c r="E4" s="7"/>
      <c r="F4" s="11" t="s">
        <v>15</v>
      </c>
      <c r="G4" s="11" t="s">
        <v>86</v>
      </c>
      <c r="H4" s="12"/>
      <c r="I4" s="10"/>
      <c r="J4" s="13" t="s">
        <v>83</v>
      </c>
      <c r="K4" s="14"/>
      <c r="L4" s="10"/>
    </row>
    <row r="5" spans="1:12" x14ac:dyDescent="0.3">
      <c r="A5" s="5">
        <v>4</v>
      </c>
      <c r="B5" s="5" t="s">
        <v>17</v>
      </c>
      <c r="C5" s="39" t="str">
        <f>CONCATENATE(D5&amp;J$2,"_",$I$2&amp;"-4")</f>
        <v>48-UWSIF-Glut-4-0_7-4</v>
      </c>
      <c r="D5" s="6" t="s">
        <v>12</v>
      </c>
      <c r="E5" s="7"/>
      <c r="F5" s="11" t="s">
        <v>15</v>
      </c>
      <c r="G5" s="11" t="s">
        <v>86</v>
      </c>
      <c r="H5" s="12"/>
      <c r="I5" s="10"/>
      <c r="J5" s="15" t="s">
        <v>18</v>
      </c>
      <c r="K5" s="16"/>
      <c r="L5" s="17"/>
    </row>
    <row r="6" spans="1:12" x14ac:dyDescent="0.3">
      <c r="A6" s="5">
        <v>5</v>
      </c>
      <c r="B6" s="5" t="s">
        <v>19</v>
      </c>
      <c r="C6" s="39" t="str">
        <f>CONCATENATE(D6&amp;J$2,"_",$I$2&amp;"-5")</f>
        <v>48-UWSIF-Glut-4-0_7-5</v>
      </c>
      <c r="D6" s="6" t="s">
        <v>12</v>
      </c>
      <c r="E6" s="7"/>
      <c r="F6" s="11" t="s">
        <v>15</v>
      </c>
      <c r="G6" s="11" t="s">
        <v>86</v>
      </c>
      <c r="H6" s="12"/>
      <c r="I6" s="10"/>
      <c r="J6" s="18" t="s">
        <v>20</v>
      </c>
      <c r="K6" s="19"/>
      <c r="L6" s="10"/>
    </row>
    <row r="7" spans="1:12" x14ac:dyDescent="0.3">
      <c r="A7" s="5">
        <v>6</v>
      </c>
      <c r="B7" s="5" t="s">
        <v>21</v>
      </c>
      <c r="C7" s="39" t="str">
        <f>CONCATENATE(D7&amp;J$2,"_",$I$2&amp;"-1")</f>
        <v>76-UWSIF-PacificHalibut-0_7-1</v>
      </c>
      <c r="D7" s="6" t="s">
        <v>22</v>
      </c>
      <c r="E7" s="7"/>
      <c r="F7" s="11" t="s">
        <v>30</v>
      </c>
      <c r="G7" s="11" t="s">
        <v>30</v>
      </c>
      <c r="H7" s="12"/>
      <c r="I7" s="10"/>
      <c r="J7" s="20"/>
      <c r="K7" s="21"/>
      <c r="L7" s="10"/>
    </row>
    <row r="8" spans="1:12" x14ac:dyDescent="0.3">
      <c r="A8" s="5">
        <v>7</v>
      </c>
      <c r="B8" s="5" t="s">
        <v>23</v>
      </c>
      <c r="C8" s="39" t="str">
        <f>CONCATENATE(D8&amp;J$2,"_",$I$2&amp;"-2")</f>
        <v>76-UWSIF-PacificHalibut-0_7-2</v>
      </c>
      <c r="D8" s="6" t="s">
        <v>22</v>
      </c>
      <c r="E8" s="7"/>
      <c r="F8" s="11" t="s">
        <v>30</v>
      </c>
      <c r="G8" s="11" t="s">
        <v>30</v>
      </c>
      <c r="H8" s="12"/>
      <c r="I8" s="10"/>
      <c r="J8" s="22"/>
      <c r="K8" s="23"/>
      <c r="L8" s="10"/>
    </row>
    <row r="9" spans="1:12" x14ac:dyDescent="0.3">
      <c r="A9" s="5">
        <v>8</v>
      </c>
      <c r="B9" s="5" t="s">
        <v>24</v>
      </c>
      <c r="C9" s="39" t="str">
        <f>CONCATENATE(D9&amp;J$2,"_",$I$2&amp;"-1")</f>
        <v>39-UWSIF-Glut-2-0_7-1</v>
      </c>
      <c r="D9" s="6" t="s">
        <v>61</v>
      </c>
      <c r="E9" s="7"/>
      <c r="F9" s="11" t="s">
        <v>25</v>
      </c>
      <c r="G9" s="11" t="s">
        <v>86</v>
      </c>
      <c r="H9" s="12"/>
      <c r="I9" s="10"/>
      <c r="J9" s="24" t="s">
        <v>26</v>
      </c>
      <c r="K9" s="25"/>
      <c r="L9" s="10"/>
    </row>
    <row r="10" spans="1:12" x14ac:dyDescent="0.3">
      <c r="A10" s="5">
        <v>9</v>
      </c>
      <c r="B10" s="5" t="s">
        <v>27</v>
      </c>
      <c r="C10" s="39" t="str">
        <f>CONCATENATE(D10&amp;J$2,"_",$I$2&amp;"-2")</f>
        <v>39-UWSIF-Glut-2-0_7-2</v>
      </c>
      <c r="D10" s="6" t="s">
        <v>61</v>
      </c>
      <c r="E10" s="7"/>
      <c r="F10" s="11" t="s">
        <v>25</v>
      </c>
      <c r="G10" s="11" t="s">
        <v>86</v>
      </c>
      <c r="H10" s="12"/>
      <c r="I10" s="10"/>
      <c r="J10" s="26"/>
      <c r="K10" s="27"/>
      <c r="L10" s="10"/>
    </row>
    <row r="11" spans="1:12" x14ac:dyDescent="0.3">
      <c r="A11" s="5">
        <v>10</v>
      </c>
      <c r="B11" s="5" t="s">
        <v>28</v>
      </c>
      <c r="C11" s="39" t="str">
        <f>CONCATENATE(D11&amp;J$2,"_",$I$2&amp;"-1")</f>
        <v>75-UWSIF-CohoSalmon-0_7-1</v>
      </c>
      <c r="D11" s="6" t="s">
        <v>29</v>
      </c>
      <c r="E11" s="7"/>
      <c r="F11" s="11" t="s">
        <v>86</v>
      </c>
      <c r="G11" s="11" t="s">
        <v>25</v>
      </c>
      <c r="H11" s="12"/>
      <c r="I11" s="10"/>
      <c r="J11" s="26"/>
      <c r="K11" s="27"/>
      <c r="L11" s="10"/>
    </row>
    <row r="12" spans="1:12" x14ac:dyDescent="0.3">
      <c r="A12" s="5">
        <v>11</v>
      </c>
      <c r="B12" s="5" t="s">
        <v>31</v>
      </c>
      <c r="C12" s="39" t="str">
        <f>CONCATENATE(D12&amp;J$2,"_",$I$2&amp;"-2")</f>
        <v>75-UWSIF-CohoSalmon-0_7-2</v>
      </c>
      <c r="D12" s="6" t="s">
        <v>29</v>
      </c>
      <c r="E12" s="7"/>
      <c r="F12" s="11" t="s">
        <v>86</v>
      </c>
      <c r="G12" s="11" t="s">
        <v>25</v>
      </c>
      <c r="H12" s="12"/>
      <c r="I12" s="10"/>
      <c r="J12" s="26"/>
      <c r="K12" s="27"/>
      <c r="L12" s="10"/>
    </row>
    <row r="13" spans="1:12" x14ac:dyDescent="0.3">
      <c r="A13" s="5">
        <v>12</v>
      </c>
      <c r="B13" s="5" t="s">
        <v>32</v>
      </c>
      <c r="C13" s="39" t="str">
        <f>CONCATENATE(D13&amp;J$2,"_",$I$2&amp;"-1")</f>
        <v>77-UWSIF-WestonFish-0_7-1</v>
      </c>
      <c r="D13" s="6" t="s">
        <v>33</v>
      </c>
      <c r="E13" s="7"/>
      <c r="F13" s="11" t="s">
        <v>86</v>
      </c>
      <c r="G13" s="11" t="s">
        <v>15</v>
      </c>
      <c r="H13" s="12"/>
      <c r="I13" s="10"/>
      <c r="J13" s="26"/>
      <c r="K13" s="27"/>
      <c r="L13" s="10"/>
    </row>
    <row r="14" spans="1:12" x14ac:dyDescent="0.3">
      <c r="A14" s="5">
        <v>13</v>
      </c>
      <c r="B14" s="5" t="s">
        <v>35</v>
      </c>
      <c r="C14" s="39" t="str">
        <f>CONCATENATE(D14&amp;J$2,"_",$I$2&amp;"-2")</f>
        <v>77-UWSIF-WestonFish-0_7-2</v>
      </c>
      <c r="D14" s="6" t="s">
        <v>33</v>
      </c>
      <c r="E14" s="28"/>
      <c r="F14" s="11" t="s">
        <v>86</v>
      </c>
      <c r="G14" s="11" t="s">
        <v>15</v>
      </c>
      <c r="H14" s="12"/>
      <c r="I14" s="10"/>
      <c r="J14" s="26"/>
      <c r="K14" s="27"/>
      <c r="L14" s="10"/>
    </row>
    <row r="15" spans="1:12" x14ac:dyDescent="0.3">
      <c r="A15" s="5">
        <v>14</v>
      </c>
      <c r="B15" s="5" t="s">
        <v>36</v>
      </c>
      <c r="C15" s="39" t="str">
        <f>CONCATENATE(D15&amp;J$2,"_",$I$2&amp;"-3")</f>
        <v>77-UWSIF-WestonFish-0_7-3</v>
      </c>
      <c r="D15" s="6" t="s">
        <v>33</v>
      </c>
      <c r="E15" s="28"/>
      <c r="F15" s="11" t="s">
        <v>86</v>
      </c>
      <c r="G15" s="11" t="s">
        <v>15</v>
      </c>
      <c r="H15" s="12"/>
      <c r="I15" s="10"/>
      <c r="J15" s="26"/>
      <c r="K15" s="27"/>
      <c r="L15" s="10"/>
    </row>
    <row r="16" spans="1:12" x14ac:dyDescent="0.3">
      <c r="A16" s="5">
        <v>15</v>
      </c>
      <c r="B16" s="5" t="s">
        <v>37</v>
      </c>
      <c r="C16" s="40" t="str">
        <f>CONCATENATE($J$2,"_", $I$2, "-"&amp;((ROW()-15+150)))</f>
        <v>0_7-151</v>
      </c>
      <c r="D16" s="35"/>
      <c r="E16" s="36"/>
      <c r="F16" s="11" t="s">
        <v>34</v>
      </c>
      <c r="G16" s="11" t="s">
        <v>34</v>
      </c>
      <c r="H16" s="37"/>
      <c r="I16" s="10"/>
      <c r="J16" s="29"/>
      <c r="K16" s="30"/>
      <c r="L16" s="10"/>
    </row>
    <row r="17" spans="1:12" x14ac:dyDescent="0.3">
      <c r="A17" s="5">
        <v>16</v>
      </c>
      <c r="B17" s="5" t="s">
        <v>38</v>
      </c>
      <c r="C17" s="40" t="str">
        <f t="shared" ref="C17:C40" si="0">CONCATENATE($J$2,"_", $I$2, "-"&amp;((ROW()-15+150)))</f>
        <v>0_7-152</v>
      </c>
      <c r="D17" s="35"/>
      <c r="E17" s="36"/>
      <c r="F17" s="11" t="s">
        <v>34</v>
      </c>
      <c r="G17" s="11" t="s">
        <v>34</v>
      </c>
      <c r="H17" s="37"/>
      <c r="I17" s="10"/>
      <c r="J17" s="31"/>
      <c r="K17" s="31"/>
      <c r="L17" s="10"/>
    </row>
    <row r="18" spans="1:12" x14ac:dyDescent="0.3">
      <c r="A18" s="5">
        <v>17</v>
      </c>
      <c r="B18" s="5" t="s">
        <v>39</v>
      </c>
      <c r="C18" s="40" t="str">
        <f t="shared" si="0"/>
        <v>0_7-153</v>
      </c>
      <c r="D18" s="35"/>
      <c r="E18" s="36"/>
      <c r="F18" s="11" t="s">
        <v>34</v>
      </c>
      <c r="G18" s="11" t="s">
        <v>34</v>
      </c>
      <c r="H18" s="37"/>
      <c r="I18" s="10"/>
      <c r="J18" s="31"/>
      <c r="K18" s="31"/>
      <c r="L18" s="10"/>
    </row>
    <row r="19" spans="1:12" ht="15" thickBot="1" x14ac:dyDescent="0.35">
      <c r="A19" s="5">
        <v>18</v>
      </c>
      <c r="B19" s="5" t="s">
        <v>40</v>
      </c>
      <c r="C19" s="40" t="str">
        <f t="shared" si="0"/>
        <v>0_7-154</v>
      </c>
      <c r="D19" s="35"/>
      <c r="E19" s="36"/>
      <c r="F19" s="11" t="s">
        <v>34</v>
      </c>
      <c r="G19" s="11" t="s">
        <v>34</v>
      </c>
      <c r="H19" s="37"/>
      <c r="I19" s="10"/>
      <c r="J19" s="31"/>
      <c r="K19" s="31"/>
      <c r="L19" s="10"/>
    </row>
    <row r="20" spans="1:12" ht="15" thickBot="1" x14ac:dyDescent="0.35">
      <c r="A20" s="5">
        <v>19</v>
      </c>
      <c r="B20" s="5" t="s">
        <v>41</v>
      </c>
      <c r="C20" s="40" t="str">
        <f t="shared" si="0"/>
        <v>0_7-155</v>
      </c>
      <c r="D20" s="35"/>
      <c r="E20" s="36"/>
      <c r="F20" s="11" t="s">
        <v>34</v>
      </c>
      <c r="G20" s="11" t="s">
        <v>34</v>
      </c>
      <c r="H20" s="37"/>
      <c r="I20" s="10"/>
      <c r="J20" s="44" t="s">
        <v>42</v>
      </c>
      <c r="K20" s="44" t="s">
        <v>5</v>
      </c>
      <c r="L20" s="10"/>
    </row>
    <row r="21" spans="1:12" x14ac:dyDescent="0.3">
      <c r="A21" s="5">
        <v>20</v>
      </c>
      <c r="B21" s="5" t="s">
        <v>43</v>
      </c>
      <c r="C21" s="40" t="str">
        <f t="shared" si="0"/>
        <v>0_7-156</v>
      </c>
      <c r="D21" s="35"/>
      <c r="E21" s="36"/>
      <c r="F21" s="11" t="s">
        <v>34</v>
      </c>
      <c r="G21" s="11" t="s">
        <v>34</v>
      </c>
      <c r="H21" s="37"/>
      <c r="I21" s="10"/>
      <c r="J21" s="45" t="s">
        <v>29</v>
      </c>
      <c r="K21" s="45" t="s">
        <v>13</v>
      </c>
      <c r="L21" s="10"/>
    </row>
    <row r="22" spans="1:12" x14ac:dyDescent="0.3">
      <c r="A22" s="5">
        <v>21</v>
      </c>
      <c r="B22" s="5" t="s">
        <v>45</v>
      </c>
      <c r="C22" s="40" t="str">
        <f t="shared" si="0"/>
        <v>0_7-157</v>
      </c>
      <c r="D22" s="35"/>
      <c r="E22" s="36"/>
      <c r="F22" s="11" t="s">
        <v>34</v>
      </c>
      <c r="G22" s="11" t="s">
        <v>34</v>
      </c>
      <c r="H22" s="37"/>
      <c r="I22" s="10"/>
      <c r="J22" s="32" t="s">
        <v>22</v>
      </c>
      <c r="K22" s="32" t="s">
        <v>25</v>
      </c>
      <c r="L22" s="10"/>
    </row>
    <row r="23" spans="1:12" x14ac:dyDescent="0.3">
      <c r="A23" s="5">
        <v>22</v>
      </c>
      <c r="B23" s="5" t="s">
        <v>47</v>
      </c>
      <c r="C23" s="40" t="str">
        <f t="shared" si="0"/>
        <v>0_7-158</v>
      </c>
      <c r="D23" s="35"/>
      <c r="E23" s="36"/>
      <c r="F23" s="11" t="s">
        <v>34</v>
      </c>
      <c r="G23" s="11" t="s">
        <v>34</v>
      </c>
      <c r="H23" s="37"/>
      <c r="I23" s="10"/>
      <c r="J23" s="32" t="s">
        <v>33</v>
      </c>
      <c r="K23" s="32" t="s">
        <v>49</v>
      </c>
      <c r="L23" s="10"/>
    </row>
    <row r="24" spans="1:12" x14ac:dyDescent="0.3">
      <c r="A24" s="5">
        <v>23</v>
      </c>
      <c r="B24" s="5" t="s">
        <v>50</v>
      </c>
      <c r="C24" s="40" t="str">
        <f t="shared" si="0"/>
        <v>0_7-159</v>
      </c>
      <c r="D24" s="35"/>
      <c r="E24" s="36"/>
      <c r="F24" s="11" t="s">
        <v>34</v>
      </c>
      <c r="G24" s="11" t="s">
        <v>34</v>
      </c>
      <c r="H24" s="37"/>
      <c r="I24" s="10"/>
      <c r="J24" s="32" t="s">
        <v>44</v>
      </c>
      <c r="K24" s="32" t="s">
        <v>15</v>
      </c>
      <c r="L24" s="10"/>
    </row>
    <row r="25" spans="1:12" x14ac:dyDescent="0.3">
      <c r="A25" s="5">
        <v>24</v>
      </c>
      <c r="B25" s="5" t="s">
        <v>52</v>
      </c>
      <c r="C25" s="40" t="str">
        <f t="shared" si="0"/>
        <v>0_7-160</v>
      </c>
      <c r="D25" s="35"/>
      <c r="E25" s="36"/>
      <c r="F25" s="11" t="s">
        <v>34</v>
      </c>
      <c r="G25" s="11" t="s">
        <v>34</v>
      </c>
      <c r="H25" s="37"/>
      <c r="I25" s="10"/>
      <c r="J25" s="32" t="s">
        <v>46</v>
      </c>
      <c r="K25" s="32" t="s">
        <v>30</v>
      </c>
      <c r="L25" s="10"/>
    </row>
    <row r="26" spans="1:12" x14ac:dyDescent="0.3">
      <c r="A26" s="5">
        <v>25</v>
      </c>
      <c r="B26" s="5" t="s">
        <v>54</v>
      </c>
      <c r="C26" s="40" t="str">
        <f t="shared" si="0"/>
        <v>0_7-161</v>
      </c>
      <c r="D26" s="35"/>
      <c r="E26" s="36"/>
      <c r="F26" s="11" t="s">
        <v>34</v>
      </c>
      <c r="G26" s="11" t="s">
        <v>34</v>
      </c>
      <c r="H26" s="37"/>
      <c r="I26" s="10"/>
      <c r="J26" s="32" t="s">
        <v>48</v>
      </c>
      <c r="K26" s="32" t="s">
        <v>34</v>
      </c>
      <c r="L26" s="10"/>
    </row>
    <row r="27" spans="1:12" ht="15" thickBot="1" x14ac:dyDescent="0.35">
      <c r="A27" s="5">
        <v>26</v>
      </c>
      <c r="B27" s="5" t="s">
        <v>56</v>
      </c>
      <c r="C27" s="40" t="str">
        <f t="shared" si="0"/>
        <v>0_7-162</v>
      </c>
      <c r="D27" s="41" t="s">
        <v>85</v>
      </c>
      <c r="E27" s="36"/>
      <c r="F27" s="11" t="s">
        <v>34</v>
      </c>
      <c r="G27" s="11" t="s">
        <v>34</v>
      </c>
      <c r="H27" s="37"/>
      <c r="I27" s="10"/>
      <c r="J27" s="32" t="s">
        <v>51</v>
      </c>
      <c r="K27" s="43" t="s">
        <v>86</v>
      </c>
      <c r="L27" s="10"/>
    </row>
    <row r="28" spans="1:12" x14ac:dyDescent="0.3">
      <c r="A28" s="5">
        <v>27</v>
      </c>
      <c r="B28" s="5" t="s">
        <v>58</v>
      </c>
      <c r="C28" s="40" t="str">
        <f t="shared" si="0"/>
        <v>0_7-163</v>
      </c>
      <c r="D28" s="35"/>
      <c r="E28" s="36"/>
      <c r="F28" s="11" t="s">
        <v>34</v>
      </c>
      <c r="G28" s="11" t="s">
        <v>34</v>
      </c>
      <c r="H28" s="37"/>
      <c r="I28" s="10"/>
      <c r="J28" s="32" t="s">
        <v>53</v>
      </c>
      <c r="K28" s="31"/>
      <c r="L28" s="10"/>
    </row>
    <row r="29" spans="1:12" x14ac:dyDescent="0.3">
      <c r="A29" s="5">
        <v>28</v>
      </c>
      <c r="B29" s="5" t="s">
        <v>60</v>
      </c>
      <c r="C29" s="40" t="str">
        <f t="shared" si="0"/>
        <v>0_7-164</v>
      </c>
      <c r="D29" s="35"/>
      <c r="E29" s="36"/>
      <c r="F29" s="11" t="s">
        <v>34</v>
      </c>
      <c r="G29" s="11" t="s">
        <v>34</v>
      </c>
      <c r="H29" s="37"/>
      <c r="I29" s="10"/>
      <c r="J29" s="32" t="s">
        <v>55</v>
      </c>
      <c r="K29" s="31"/>
      <c r="L29" s="10"/>
    </row>
    <row r="30" spans="1:12" x14ac:dyDescent="0.3">
      <c r="A30" s="5">
        <v>29</v>
      </c>
      <c r="B30" s="5" t="s">
        <v>62</v>
      </c>
      <c r="C30" s="40" t="str">
        <f t="shared" si="0"/>
        <v>0_7-165</v>
      </c>
      <c r="D30" s="35"/>
      <c r="E30" s="36"/>
      <c r="F30" s="11" t="s">
        <v>34</v>
      </c>
      <c r="G30" s="11" t="s">
        <v>34</v>
      </c>
      <c r="H30" s="37"/>
      <c r="I30" s="10"/>
      <c r="J30" s="32" t="s">
        <v>57</v>
      </c>
      <c r="K30" s="31"/>
      <c r="L30" s="10"/>
    </row>
    <row r="31" spans="1:12" x14ac:dyDescent="0.3">
      <c r="A31" s="5">
        <v>30</v>
      </c>
      <c r="B31" s="5" t="s">
        <v>63</v>
      </c>
      <c r="C31" s="40" t="str">
        <f t="shared" si="0"/>
        <v>0_7-166</v>
      </c>
      <c r="D31" s="35"/>
      <c r="E31" s="36"/>
      <c r="F31" s="11" t="s">
        <v>34</v>
      </c>
      <c r="G31" s="11" t="s">
        <v>34</v>
      </c>
      <c r="H31" s="37"/>
      <c r="I31" s="10"/>
      <c r="J31" s="32" t="s">
        <v>59</v>
      </c>
      <c r="K31" s="31"/>
      <c r="L31" s="10"/>
    </row>
    <row r="32" spans="1:12" x14ac:dyDescent="0.3">
      <c r="A32" s="5">
        <v>31</v>
      </c>
      <c r="B32" s="5" t="s">
        <v>64</v>
      </c>
      <c r="C32" s="40" t="str">
        <f t="shared" si="0"/>
        <v>0_7-167</v>
      </c>
      <c r="D32" s="35"/>
      <c r="E32" s="36"/>
      <c r="F32" s="11" t="s">
        <v>34</v>
      </c>
      <c r="G32" s="11" t="s">
        <v>34</v>
      </c>
      <c r="H32" s="37"/>
      <c r="I32" s="10"/>
      <c r="J32" s="32" t="s">
        <v>61</v>
      </c>
      <c r="K32" s="31"/>
      <c r="L32" s="10"/>
    </row>
    <row r="33" spans="1:12" ht="15" thickBot="1" x14ac:dyDescent="0.35">
      <c r="A33" s="5">
        <v>32</v>
      </c>
      <c r="B33" s="5" t="s">
        <v>65</v>
      </c>
      <c r="C33" s="40" t="str">
        <f t="shared" si="0"/>
        <v>0_7-168</v>
      </c>
      <c r="D33" s="35"/>
      <c r="E33" s="36"/>
      <c r="F33" s="11" t="s">
        <v>34</v>
      </c>
      <c r="G33" s="11" t="s">
        <v>34</v>
      </c>
      <c r="H33" s="37"/>
      <c r="I33" s="10"/>
      <c r="J33" s="43" t="s">
        <v>12</v>
      </c>
      <c r="K33" s="31"/>
      <c r="L33" s="10"/>
    </row>
    <row r="34" spans="1:12" x14ac:dyDescent="0.3">
      <c r="A34" s="5">
        <v>33</v>
      </c>
      <c r="B34" s="5" t="s">
        <v>66</v>
      </c>
      <c r="C34" s="40" t="str">
        <f t="shared" si="0"/>
        <v>0_7-169</v>
      </c>
      <c r="D34" s="35"/>
      <c r="E34" s="36"/>
      <c r="F34" s="11" t="s">
        <v>34</v>
      </c>
      <c r="G34" s="11" t="s">
        <v>34</v>
      </c>
      <c r="H34" s="37"/>
      <c r="I34" s="10"/>
      <c r="J34" s="31"/>
      <c r="K34" s="31"/>
      <c r="L34" s="10"/>
    </row>
    <row r="35" spans="1:12" ht="15" thickBot="1" x14ac:dyDescent="0.35">
      <c r="A35" s="5">
        <v>34</v>
      </c>
      <c r="B35" s="5" t="s">
        <v>67</v>
      </c>
      <c r="C35" s="40" t="str">
        <f t="shared" si="0"/>
        <v>0_7-170</v>
      </c>
      <c r="D35" s="35"/>
      <c r="E35" s="36"/>
      <c r="F35" s="11" t="s">
        <v>34</v>
      </c>
      <c r="G35" s="11" t="s">
        <v>34</v>
      </c>
      <c r="H35" s="37"/>
      <c r="I35" s="10"/>
      <c r="J35" s="31"/>
      <c r="K35" s="31"/>
      <c r="L35" s="10"/>
    </row>
    <row r="36" spans="1:12" x14ac:dyDescent="0.3">
      <c r="A36" s="5">
        <v>35</v>
      </c>
      <c r="B36" s="5" t="s">
        <v>68</v>
      </c>
      <c r="C36" s="40" t="str">
        <f t="shared" si="0"/>
        <v>0_7-171</v>
      </c>
      <c r="D36" s="35"/>
      <c r="E36" s="36"/>
      <c r="F36" s="11" t="s">
        <v>34</v>
      </c>
      <c r="G36" s="11" t="s">
        <v>34</v>
      </c>
      <c r="H36" s="37"/>
      <c r="I36" s="10"/>
      <c r="J36" s="48" t="s">
        <v>84</v>
      </c>
      <c r="K36" s="49"/>
      <c r="L36" s="10"/>
    </row>
    <row r="37" spans="1:12" x14ac:dyDescent="0.3">
      <c r="A37" s="5">
        <v>36</v>
      </c>
      <c r="B37" s="5" t="s">
        <v>69</v>
      </c>
      <c r="C37" s="40" t="str">
        <f t="shared" si="0"/>
        <v>0_7-172</v>
      </c>
      <c r="D37" s="35"/>
      <c r="E37" s="36"/>
      <c r="F37" s="11" t="s">
        <v>34</v>
      </c>
      <c r="G37" s="11" t="s">
        <v>34</v>
      </c>
      <c r="H37" s="37"/>
      <c r="I37" s="10"/>
      <c r="J37" s="50"/>
      <c r="K37" s="51"/>
      <c r="L37" s="10"/>
    </row>
    <row r="38" spans="1:12" x14ac:dyDescent="0.3">
      <c r="A38" s="5">
        <v>37</v>
      </c>
      <c r="B38" s="5" t="s">
        <v>70</v>
      </c>
      <c r="C38" s="40" t="str">
        <f t="shared" si="0"/>
        <v>0_7-173</v>
      </c>
      <c r="D38" s="35"/>
      <c r="E38" s="36"/>
      <c r="F38" s="11" t="s">
        <v>34</v>
      </c>
      <c r="G38" s="11" t="s">
        <v>34</v>
      </c>
      <c r="H38" s="37"/>
      <c r="I38" s="10"/>
      <c r="J38" s="50"/>
      <c r="K38" s="51"/>
      <c r="L38" s="10"/>
    </row>
    <row r="39" spans="1:12" x14ac:dyDescent="0.3">
      <c r="A39" s="5">
        <v>38</v>
      </c>
      <c r="B39" s="5" t="s">
        <v>71</v>
      </c>
      <c r="C39" s="40" t="str">
        <f t="shared" si="0"/>
        <v>0_7-174</v>
      </c>
      <c r="D39" s="35"/>
      <c r="E39" s="36"/>
      <c r="F39" s="11" t="s">
        <v>34</v>
      </c>
      <c r="G39" s="11" t="s">
        <v>34</v>
      </c>
      <c r="H39" s="37"/>
      <c r="I39" s="10"/>
      <c r="J39" s="50"/>
      <c r="K39" s="51"/>
      <c r="L39" s="10"/>
    </row>
    <row r="40" spans="1:12" x14ac:dyDescent="0.3">
      <c r="A40" s="5">
        <v>39</v>
      </c>
      <c r="B40" s="5" t="s">
        <v>72</v>
      </c>
      <c r="C40" s="40" t="str">
        <f t="shared" si="0"/>
        <v>0_7-175</v>
      </c>
      <c r="D40" s="35"/>
      <c r="E40" s="36"/>
      <c r="F40" s="11" t="s">
        <v>34</v>
      </c>
      <c r="G40" s="11" t="s">
        <v>34</v>
      </c>
      <c r="H40" s="37"/>
      <c r="I40" s="10"/>
      <c r="J40" s="50"/>
      <c r="K40" s="51"/>
      <c r="L40" s="10"/>
    </row>
    <row r="41" spans="1:12" x14ac:dyDescent="0.3">
      <c r="A41" s="5">
        <v>40</v>
      </c>
      <c r="B41" s="5" t="s">
        <v>73</v>
      </c>
      <c r="C41" s="39" t="str">
        <f>CONCATENATE(D41&amp;$J$2,"_",$I$2&amp;"-6")</f>
        <v>48-UWSIF-Glut-4-0_7-6</v>
      </c>
      <c r="D41" s="6" t="s">
        <v>12</v>
      </c>
      <c r="E41" s="7"/>
      <c r="F41" s="11" t="s">
        <v>25</v>
      </c>
      <c r="G41" s="11" t="s">
        <v>86</v>
      </c>
      <c r="H41" s="12"/>
      <c r="I41" s="10"/>
      <c r="J41" s="50"/>
      <c r="K41" s="51"/>
      <c r="L41" s="10"/>
    </row>
    <row r="42" spans="1:12" x14ac:dyDescent="0.3">
      <c r="A42" s="5">
        <v>41</v>
      </c>
      <c r="B42" s="5" t="s">
        <v>74</v>
      </c>
      <c r="C42" s="39" t="str">
        <f>CONCATENATE(D42&amp;$J$2,"_",$I$2&amp;"-7")</f>
        <v>48-UWSIF-Glut-4-0_7-7</v>
      </c>
      <c r="D42" s="6" t="s">
        <v>12</v>
      </c>
      <c r="E42" s="7"/>
      <c r="F42" s="11" t="s">
        <v>25</v>
      </c>
      <c r="G42" s="11" t="s">
        <v>86</v>
      </c>
      <c r="H42" s="12"/>
      <c r="I42" s="10"/>
      <c r="J42" s="50"/>
      <c r="K42" s="51"/>
      <c r="L42" s="10"/>
    </row>
    <row r="43" spans="1:12" x14ac:dyDescent="0.3">
      <c r="A43" s="5">
        <v>42</v>
      </c>
      <c r="B43" s="5" t="s">
        <v>75</v>
      </c>
      <c r="C43" s="39" t="str">
        <f>CONCATENATE(D43&amp;J$2,"_",$I$2&amp;"-3")</f>
        <v>39-UWSIF-Glut-2-0_7-3</v>
      </c>
      <c r="D43" s="6" t="s">
        <v>61</v>
      </c>
      <c r="E43" s="7"/>
      <c r="F43" s="11" t="s">
        <v>25</v>
      </c>
      <c r="G43" s="11" t="s">
        <v>86</v>
      </c>
      <c r="H43" s="12"/>
      <c r="I43" s="10"/>
      <c r="J43" s="50"/>
      <c r="K43" s="51"/>
      <c r="L43" s="10"/>
    </row>
    <row r="44" spans="1:12" x14ac:dyDescent="0.3">
      <c r="A44" s="5">
        <v>43</v>
      </c>
      <c r="B44" s="5" t="s">
        <v>76</v>
      </c>
      <c r="C44" s="39" t="str">
        <f>CONCATENATE(D44&amp;J$2,"_",$I$2&amp;"-4")</f>
        <v>39-UWSIF-Glut-2-0_7-4</v>
      </c>
      <c r="D44" s="6" t="s">
        <v>61</v>
      </c>
      <c r="E44" s="7"/>
      <c r="F44" s="11" t="s">
        <v>25</v>
      </c>
      <c r="G44" s="11" t="s">
        <v>86</v>
      </c>
      <c r="H44" s="12"/>
      <c r="I44" s="10"/>
      <c r="J44" s="50"/>
      <c r="K44" s="51"/>
      <c r="L44" s="10"/>
    </row>
    <row r="45" spans="1:12" x14ac:dyDescent="0.3">
      <c r="A45" s="5">
        <v>44</v>
      </c>
      <c r="B45" s="5" t="s">
        <v>77</v>
      </c>
      <c r="C45" s="39" t="str">
        <f>CONCATENATE(D45&amp;J$2,"_",$I$2&amp;"-3")</f>
        <v>76-UWSIF-PacificHalibut-0_7-3</v>
      </c>
      <c r="D45" s="6" t="s">
        <v>22</v>
      </c>
      <c r="E45" s="7"/>
      <c r="F45" s="11" t="s">
        <v>30</v>
      </c>
      <c r="G45" s="11" t="s">
        <v>30</v>
      </c>
      <c r="H45" s="12"/>
      <c r="I45" s="10"/>
      <c r="J45" s="50"/>
      <c r="K45" s="51"/>
      <c r="L45" s="10"/>
    </row>
    <row r="46" spans="1:12" ht="15" thickBot="1" x14ac:dyDescent="0.35">
      <c r="A46" s="5">
        <v>45</v>
      </c>
      <c r="B46" s="5" t="s">
        <v>78</v>
      </c>
      <c r="C46" s="39" t="str">
        <f>CONCATENATE(D46&amp;J$2,"_",$I$2&amp;"-4")</f>
        <v>76-UWSIF-PacificHalibut-0_7-4</v>
      </c>
      <c r="D46" s="6" t="s">
        <v>22</v>
      </c>
      <c r="E46" s="7"/>
      <c r="F46" s="11" t="s">
        <v>30</v>
      </c>
      <c r="G46" s="11" t="s">
        <v>30</v>
      </c>
      <c r="H46" s="12"/>
      <c r="I46" s="10"/>
      <c r="J46" s="33"/>
      <c r="K46" s="34"/>
      <c r="L46" s="10"/>
    </row>
    <row r="47" spans="1:12" x14ac:dyDescent="0.3">
      <c r="A47" s="5">
        <v>46</v>
      </c>
      <c r="B47" s="5" t="s">
        <v>79</v>
      </c>
      <c r="C47" s="39" t="str">
        <f>CONCATENATE(D47&amp;J$2,"_",$I$2&amp;"-3")</f>
        <v>75-UWSIF-CohoSalmon-0_7-3</v>
      </c>
      <c r="D47" s="6" t="s">
        <v>29</v>
      </c>
      <c r="E47" s="7"/>
      <c r="F47" s="11" t="s">
        <v>86</v>
      </c>
      <c r="G47" s="11" t="s">
        <v>25</v>
      </c>
      <c r="H47" s="12"/>
      <c r="I47" s="10"/>
      <c r="J47" s="10"/>
      <c r="K47" s="10"/>
      <c r="L47" s="10"/>
    </row>
    <row r="48" spans="1:12" x14ac:dyDescent="0.3">
      <c r="A48" s="5">
        <v>47</v>
      </c>
      <c r="B48" s="5" t="s">
        <v>80</v>
      </c>
      <c r="C48" s="39" t="str">
        <f>CONCATENATE(D48&amp;J$2,"_",$I$2&amp;"-4")</f>
        <v>75-UWSIF-CohoSalmon-0_7-4</v>
      </c>
      <c r="D48" s="6" t="s">
        <v>29</v>
      </c>
      <c r="E48" s="7"/>
      <c r="F48" s="11" t="s">
        <v>86</v>
      </c>
      <c r="G48" s="11" t="s">
        <v>25</v>
      </c>
      <c r="H48" s="12"/>
      <c r="I48" s="10"/>
      <c r="J48" s="10"/>
      <c r="K48" s="10"/>
      <c r="L48" s="10"/>
    </row>
    <row r="49" spans="1:12" x14ac:dyDescent="0.3">
      <c r="A49" s="5">
        <v>48</v>
      </c>
      <c r="B49" s="5" t="s">
        <v>81</v>
      </c>
      <c r="C49" s="39" t="str">
        <f>CONCATENATE(D49&amp;J$2,"_",$I$2&amp;"-4")</f>
        <v>77-UWSIF-WestonFish-0_7-4</v>
      </c>
      <c r="D49" s="6" t="s">
        <v>33</v>
      </c>
      <c r="E49" s="7"/>
      <c r="F49" s="11" t="s">
        <v>86</v>
      </c>
      <c r="G49" s="11" t="s">
        <v>25</v>
      </c>
      <c r="H49" s="12"/>
      <c r="I49" s="10"/>
      <c r="J49" s="10"/>
      <c r="K49" s="10"/>
      <c r="L49" s="10"/>
    </row>
    <row r="50" spans="1:12" x14ac:dyDescent="0.3">
      <c r="A50" s="5">
        <v>49</v>
      </c>
      <c r="B50" s="5" t="s">
        <v>82</v>
      </c>
      <c r="C50" s="39" t="str">
        <f>CONCATENATE(D50&amp;J$2,"_",$I$2&amp;"-5")</f>
        <v>77-UWSIF-WestonFish-0_7-5</v>
      </c>
      <c r="D50" s="9" t="s">
        <v>33</v>
      </c>
      <c r="E50" s="7"/>
      <c r="F50" s="11" t="s">
        <v>86</v>
      </c>
      <c r="G50" s="11" t="s">
        <v>25</v>
      </c>
      <c r="H50" s="12"/>
      <c r="I50" s="10"/>
      <c r="J50" s="10"/>
      <c r="K50" s="10"/>
      <c r="L50" s="10"/>
    </row>
    <row r="51" spans="1:12" x14ac:dyDescent="0.3">
      <c r="J51" s="10"/>
      <c r="K51" s="10"/>
    </row>
    <row r="52" spans="1:12" x14ac:dyDescent="0.3">
      <c r="J52" s="10"/>
      <c r="K52" s="10"/>
    </row>
    <row r="53" spans="1:12" x14ac:dyDescent="0.3">
      <c r="J53" s="10"/>
      <c r="K53" s="10"/>
    </row>
  </sheetData>
  <mergeCells count="1">
    <mergeCell ref="J36:K45"/>
  </mergeCells>
  <dataValidations count="3">
    <dataValidation type="list" allowBlank="1" showInputMessage="1" showErrorMessage="1" sqref="F2:G50" xr:uid="{26478C12-6B21-4EEA-B131-36F37F9B1D2D}">
      <formula1>$K$21:$K$27</formula1>
    </dataValidation>
    <dataValidation type="list" allowBlank="1" showInputMessage="1" showErrorMessage="1" sqref="J23" xr:uid="{1BF6CE4E-D5FF-4908-80C7-A361A43F128E}">
      <formula1>$J$24:$J$33</formula1>
    </dataValidation>
    <dataValidation type="list" allowBlank="1" showInputMessage="1" showErrorMessage="1" sqref="D2:D15 D41:D50" xr:uid="{9A3CACC6-53EE-4C78-B361-9CB14C80908F}">
      <formula1>$J$21:$J$33</formula1>
    </dataValidation>
  </dataValidations>
  <pageMargins left="0.7" right="0.7" top="0.75" bottom="0.75" header="0.3" footer="0.3"/>
  <ignoredErrors>
    <ignoredError sqref="C8:C15 C41:C50"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32F82-5650-4C48-A9F7-045073F4EF80}">
  <dimension ref="A1:L53"/>
  <sheetViews>
    <sheetView zoomScaleNormal="100" workbookViewId="0">
      <selection activeCell="H2" sqref="H2:H50"/>
    </sheetView>
  </sheetViews>
  <sheetFormatPr defaultRowHeight="14.4" x14ac:dyDescent="0.3"/>
  <cols>
    <col min="1" max="1" width="4.44140625" bestFit="1" customWidth="1"/>
    <col min="2" max="2" width="6" bestFit="1" customWidth="1"/>
    <col min="3" max="3" width="34.109375" bestFit="1" customWidth="1"/>
    <col min="4" max="4" width="21.5546875" bestFit="1" customWidth="1"/>
    <col min="5" max="5" width="8.109375" bestFit="1" customWidth="1"/>
    <col min="6" max="7" width="23.109375" hidden="1" customWidth="1"/>
    <col min="8" max="8" width="17.109375" bestFit="1" customWidth="1"/>
    <col min="9" max="9" width="7.44140625" bestFit="1" customWidth="1"/>
    <col min="10" max="10" width="21.109375" customWidth="1"/>
    <col min="11" max="11" width="23.109375" bestFit="1" customWidth="1"/>
  </cols>
  <sheetData>
    <row r="1" spans="1:12" x14ac:dyDescent="0.3">
      <c r="A1" s="1" t="s">
        <v>0</v>
      </c>
      <c r="B1" s="2" t="s">
        <v>1</v>
      </c>
      <c r="C1" s="3" t="s">
        <v>2</v>
      </c>
      <c r="D1" s="4" t="s">
        <v>3</v>
      </c>
      <c r="E1" s="2" t="s">
        <v>4</v>
      </c>
      <c r="F1" s="2" t="s">
        <v>5</v>
      </c>
      <c r="G1" s="2" t="s">
        <v>6</v>
      </c>
      <c r="H1" s="2" t="s">
        <v>7</v>
      </c>
      <c r="I1" s="2" t="s">
        <v>8</v>
      </c>
      <c r="J1" s="2" t="s">
        <v>9</v>
      </c>
      <c r="K1" s="2" t="s">
        <v>10</v>
      </c>
      <c r="L1" s="10"/>
    </row>
    <row r="2" spans="1:12" x14ac:dyDescent="0.3">
      <c r="A2" s="5">
        <v>1</v>
      </c>
      <c r="B2" s="5" t="s">
        <v>11</v>
      </c>
      <c r="C2" s="39" t="str">
        <f>CONCATENATE(D2&amp;J$2,"_",$I$2&amp;"-1")</f>
        <v>48-UWSIF-Glut-4-0_8-1</v>
      </c>
      <c r="D2" s="6" t="s">
        <v>12</v>
      </c>
      <c r="E2" s="7"/>
      <c r="F2" s="8" t="s">
        <v>13</v>
      </c>
      <c r="G2" s="8" t="s">
        <v>13</v>
      </c>
      <c r="H2" s="12"/>
      <c r="I2" s="42">
        <v>8</v>
      </c>
      <c r="J2" s="42">
        <f>'Tray 1'!J2</f>
        <v>0</v>
      </c>
      <c r="K2" s="47">
        <f>'Tray 1'!K2</f>
        <v>0</v>
      </c>
      <c r="L2" s="10"/>
    </row>
    <row r="3" spans="1:12" x14ac:dyDescent="0.3">
      <c r="A3" s="5">
        <v>2</v>
      </c>
      <c r="B3" s="5" t="s">
        <v>14</v>
      </c>
      <c r="C3" s="39" t="str">
        <f>CONCATENATE(D3&amp;J$2,"_",$I$2&amp;"-2")</f>
        <v>48-UWSIF-Glut-4-0_8-2</v>
      </c>
      <c r="D3" s="6" t="s">
        <v>12</v>
      </c>
      <c r="E3" s="7"/>
      <c r="F3" s="11" t="s">
        <v>15</v>
      </c>
      <c r="G3" s="11" t="s">
        <v>86</v>
      </c>
      <c r="H3" s="12"/>
      <c r="I3" s="10"/>
      <c r="J3" s="10"/>
      <c r="K3" s="10"/>
      <c r="L3" s="10"/>
    </row>
    <row r="4" spans="1:12" x14ac:dyDescent="0.3">
      <c r="A4" s="5">
        <v>3</v>
      </c>
      <c r="B4" s="5" t="s">
        <v>16</v>
      </c>
      <c r="C4" s="39" t="str">
        <f>CONCATENATE(D4&amp;J$2,"_",$I$2&amp;"-3")</f>
        <v>48-UWSIF-Glut-4-0_8-3</v>
      </c>
      <c r="D4" s="6" t="s">
        <v>12</v>
      </c>
      <c r="E4" s="7"/>
      <c r="F4" s="11" t="s">
        <v>15</v>
      </c>
      <c r="G4" s="11" t="s">
        <v>86</v>
      </c>
      <c r="H4" s="12"/>
      <c r="I4" s="10"/>
      <c r="J4" s="13" t="s">
        <v>83</v>
      </c>
      <c r="K4" s="14"/>
      <c r="L4" s="10"/>
    </row>
    <row r="5" spans="1:12" x14ac:dyDescent="0.3">
      <c r="A5" s="5">
        <v>4</v>
      </c>
      <c r="B5" s="5" t="s">
        <v>17</v>
      </c>
      <c r="C5" s="39" t="str">
        <f>CONCATENATE(D5&amp;J$2,"_",$I$2&amp;"-4")</f>
        <v>48-UWSIF-Glut-4-0_8-4</v>
      </c>
      <c r="D5" s="6" t="s">
        <v>12</v>
      </c>
      <c r="E5" s="7"/>
      <c r="F5" s="11" t="s">
        <v>15</v>
      </c>
      <c r="G5" s="11" t="s">
        <v>86</v>
      </c>
      <c r="H5" s="12"/>
      <c r="I5" s="10"/>
      <c r="J5" s="15" t="s">
        <v>18</v>
      </c>
      <c r="K5" s="16"/>
      <c r="L5" s="17"/>
    </row>
    <row r="6" spans="1:12" x14ac:dyDescent="0.3">
      <c r="A6" s="5">
        <v>5</v>
      </c>
      <c r="B6" s="5" t="s">
        <v>19</v>
      </c>
      <c r="C6" s="39" t="str">
        <f>CONCATENATE(D6&amp;J$2,"_",$I$2&amp;"-5")</f>
        <v>48-UWSIF-Glut-4-0_8-5</v>
      </c>
      <c r="D6" s="6" t="s">
        <v>12</v>
      </c>
      <c r="E6" s="7"/>
      <c r="F6" s="11" t="s">
        <v>15</v>
      </c>
      <c r="G6" s="11" t="s">
        <v>86</v>
      </c>
      <c r="H6" s="12"/>
      <c r="I6" s="10"/>
      <c r="J6" s="18" t="s">
        <v>20</v>
      </c>
      <c r="K6" s="19"/>
      <c r="L6" s="10"/>
    </row>
    <row r="7" spans="1:12" x14ac:dyDescent="0.3">
      <c r="A7" s="5">
        <v>6</v>
      </c>
      <c r="B7" s="5" t="s">
        <v>21</v>
      </c>
      <c r="C7" s="39" t="str">
        <f>CONCATENATE(D7&amp;J$2,"_",$I$2&amp;"-1")</f>
        <v>76-UWSIF-PacificHalibut-0_8-1</v>
      </c>
      <c r="D7" s="6" t="s">
        <v>22</v>
      </c>
      <c r="E7" s="7"/>
      <c r="F7" s="11" t="s">
        <v>30</v>
      </c>
      <c r="G7" s="11" t="s">
        <v>30</v>
      </c>
      <c r="H7" s="12"/>
      <c r="I7" s="10"/>
      <c r="J7" s="20"/>
      <c r="K7" s="21"/>
      <c r="L7" s="10"/>
    </row>
    <row r="8" spans="1:12" x14ac:dyDescent="0.3">
      <c r="A8" s="5">
        <v>7</v>
      </c>
      <c r="B8" s="5" t="s">
        <v>23</v>
      </c>
      <c r="C8" s="39" t="str">
        <f>CONCATENATE(D8&amp;J$2,"_",$I$2&amp;"-2")</f>
        <v>76-UWSIF-PacificHalibut-0_8-2</v>
      </c>
      <c r="D8" s="6" t="s">
        <v>22</v>
      </c>
      <c r="E8" s="7"/>
      <c r="F8" s="11" t="s">
        <v>30</v>
      </c>
      <c r="G8" s="11" t="s">
        <v>30</v>
      </c>
      <c r="H8" s="12"/>
      <c r="I8" s="10"/>
      <c r="J8" s="22"/>
      <c r="K8" s="23"/>
      <c r="L8" s="10"/>
    </row>
    <row r="9" spans="1:12" x14ac:dyDescent="0.3">
      <c r="A9" s="5">
        <v>8</v>
      </c>
      <c r="B9" s="5" t="s">
        <v>24</v>
      </c>
      <c r="C9" s="39" t="str">
        <f>CONCATENATE(D9&amp;J$2,"_",$I$2&amp;"-1")</f>
        <v>39-UWSIF-Glut-2-0_8-1</v>
      </c>
      <c r="D9" s="6" t="s">
        <v>61</v>
      </c>
      <c r="E9" s="7"/>
      <c r="F9" s="11" t="s">
        <v>25</v>
      </c>
      <c r="G9" s="11" t="s">
        <v>86</v>
      </c>
      <c r="H9" s="12"/>
      <c r="I9" s="10"/>
      <c r="J9" s="24" t="s">
        <v>26</v>
      </c>
      <c r="K9" s="25"/>
      <c r="L9" s="10"/>
    </row>
    <row r="10" spans="1:12" x14ac:dyDescent="0.3">
      <c r="A10" s="5">
        <v>9</v>
      </c>
      <c r="B10" s="5" t="s">
        <v>27</v>
      </c>
      <c r="C10" s="39" t="str">
        <f>CONCATENATE(D10&amp;J$2,"_",$I$2&amp;"-2")</f>
        <v>39-UWSIF-Glut-2-0_8-2</v>
      </c>
      <c r="D10" s="6" t="s">
        <v>61</v>
      </c>
      <c r="E10" s="7"/>
      <c r="F10" s="11" t="s">
        <v>25</v>
      </c>
      <c r="G10" s="11" t="s">
        <v>86</v>
      </c>
      <c r="H10" s="12"/>
      <c r="I10" s="10"/>
      <c r="J10" s="26"/>
      <c r="K10" s="27"/>
      <c r="L10" s="10"/>
    </row>
    <row r="11" spans="1:12" x14ac:dyDescent="0.3">
      <c r="A11" s="5">
        <v>10</v>
      </c>
      <c r="B11" s="5" t="s">
        <v>28</v>
      </c>
      <c r="C11" s="39" t="str">
        <f>CONCATENATE(D11&amp;J$2,"_",$I$2&amp;"-1")</f>
        <v>75-UWSIF-CohoSalmon-0_8-1</v>
      </c>
      <c r="D11" s="6" t="s">
        <v>29</v>
      </c>
      <c r="E11" s="7"/>
      <c r="F11" s="11" t="s">
        <v>86</v>
      </c>
      <c r="G11" s="11" t="s">
        <v>25</v>
      </c>
      <c r="H11" s="12"/>
      <c r="I11" s="10"/>
      <c r="J11" s="26"/>
      <c r="K11" s="27"/>
      <c r="L11" s="10"/>
    </row>
    <row r="12" spans="1:12" x14ac:dyDescent="0.3">
      <c r="A12" s="5">
        <v>11</v>
      </c>
      <c r="B12" s="5" t="s">
        <v>31</v>
      </c>
      <c r="C12" s="39" t="str">
        <f>CONCATENATE(D12&amp;J$2,"_",$I$2&amp;"-2")</f>
        <v>75-UWSIF-CohoSalmon-0_8-2</v>
      </c>
      <c r="D12" s="6" t="s">
        <v>29</v>
      </c>
      <c r="E12" s="7"/>
      <c r="F12" s="11" t="s">
        <v>86</v>
      </c>
      <c r="G12" s="11" t="s">
        <v>25</v>
      </c>
      <c r="H12" s="12"/>
      <c r="I12" s="10"/>
      <c r="J12" s="26"/>
      <c r="K12" s="27"/>
      <c r="L12" s="10"/>
    </row>
    <row r="13" spans="1:12" x14ac:dyDescent="0.3">
      <c r="A13" s="5">
        <v>12</v>
      </c>
      <c r="B13" s="5" t="s">
        <v>32</v>
      </c>
      <c r="C13" s="39" t="str">
        <f>CONCATENATE(D13&amp;J$2,"_",$I$2&amp;"-1")</f>
        <v>77-UWSIF-WestonFish-0_8-1</v>
      </c>
      <c r="D13" s="6" t="s">
        <v>33</v>
      </c>
      <c r="E13" s="7"/>
      <c r="F13" s="11" t="s">
        <v>86</v>
      </c>
      <c r="G13" s="11" t="s">
        <v>15</v>
      </c>
      <c r="H13" s="12"/>
      <c r="I13" s="10"/>
      <c r="J13" s="26"/>
      <c r="K13" s="27"/>
      <c r="L13" s="10"/>
    </row>
    <row r="14" spans="1:12" x14ac:dyDescent="0.3">
      <c r="A14" s="5">
        <v>13</v>
      </c>
      <c r="B14" s="5" t="s">
        <v>35</v>
      </c>
      <c r="C14" s="39" t="str">
        <f>CONCATENATE(D14&amp;J$2,"_",$I$2&amp;"-2")</f>
        <v>77-UWSIF-WestonFish-0_8-2</v>
      </c>
      <c r="D14" s="6" t="s">
        <v>33</v>
      </c>
      <c r="E14" s="28"/>
      <c r="F14" s="11" t="s">
        <v>86</v>
      </c>
      <c r="G14" s="11" t="s">
        <v>15</v>
      </c>
      <c r="H14" s="12"/>
      <c r="I14" s="10"/>
      <c r="J14" s="26"/>
      <c r="K14" s="27"/>
      <c r="L14" s="10"/>
    </row>
    <row r="15" spans="1:12" x14ac:dyDescent="0.3">
      <c r="A15" s="5">
        <v>14</v>
      </c>
      <c r="B15" s="5" t="s">
        <v>36</v>
      </c>
      <c r="C15" s="39" t="str">
        <f>CONCATENATE(D15&amp;J$2,"_",$I$2&amp;"-3")</f>
        <v>77-UWSIF-WestonFish-0_8-3</v>
      </c>
      <c r="D15" s="6" t="s">
        <v>33</v>
      </c>
      <c r="E15" s="28"/>
      <c r="F15" s="11" t="s">
        <v>86</v>
      </c>
      <c r="G15" s="11" t="s">
        <v>15</v>
      </c>
      <c r="H15" s="12"/>
      <c r="I15" s="10"/>
      <c r="J15" s="26"/>
      <c r="K15" s="27"/>
      <c r="L15" s="10"/>
    </row>
    <row r="16" spans="1:12" x14ac:dyDescent="0.3">
      <c r="A16" s="5">
        <v>15</v>
      </c>
      <c r="B16" s="5" t="s">
        <v>37</v>
      </c>
      <c r="C16" s="40" t="str">
        <f>CONCATENATE($J$2,"_", $I$2, "-"&amp;((ROW()-15+175)))</f>
        <v>0_8-176</v>
      </c>
      <c r="D16" s="35"/>
      <c r="E16" s="36"/>
      <c r="F16" s="11" t="s">
        <v>34</v>
      </c>
      <c r="G16" s="11" t="s">
        <v>34</v>
      </c>
      <c r="H16" s="37"/>
      <c r="I16" s="10"/>
      <c r="J16" s="29"/>
      <c r="K16" s="30"/>
      <c r="L16" s="10"/>
    </row>
    <row r="17" spans="1:12" x14ac:dyDescent="0.3">
      <c r="A17" s="5">
        <v>16</v>
      </c>
      <c r="B17" s="5" t="s">
        <v>38</v>
      </c>
      <c r="C17" s="40" t="str">
        <f t="shared" ref="C17:C40" si="0">CONCATENATE($J$2,"_", $I$2, "-"&amp;((ROW()-15+175)))</f>
        <v>0_8-177</v>
      </c>
      <c r="D17" s="35"/>
      <c r="E17" s="36"/>
      <c r="F17" s="11" t="s">
        <v>34</v>
      </c>
      <c r="G17" s="11" t="s">
        <v>34</v>
      </c>
      <c r="H17" s="37"/>
      <c r="I17" s="10"/>
      <c r="J17" s="31"/>
      <c r="K17" s="31"/>
      <c r="L17" s="10"/>
    </row>
    <row r="18" spans="1:12" x14ac:dyDescent="0.3">
      <c r="A18" s="5">
        <v>17</v>
      </c>
      <c r="B18" s="5" t="s">
        <v>39</v>
      </c>
      <c r="C18" s="40" t="str">
        <f t="shared" si="0"/>
        <v>0_8-178</v>
      </c>
      <c r="D18" s="35"/>
      <c r="E18" s="36"/>
      <c r="F18" s="11" t="s">
        <v>34</v>
      </c>
      <c r="G18" s="11" t="s">
        <v>34</v>
      </c>
      <c r="H18" s="37"/>
      <c r="I18" s="10"/>
      <c r="J18" s="31"/>
      <c r="K18" s="31"/>
      <c r="L18" s="10"/>
    </row>
    <row r="19" spans="1:12" ht="15" thickBot="1" x14ac:dyDescent="0.35">
      <c r="A19" s="5">
        <v>18</v>
      </c>
      <c r="B19" s="5" t="s">
        <v>40</v>
      </c>
      <c r="C19" s="40" t="str">
        <f t="shared" si="0"/>
        <v>0_8-179</v>
      </c>
      <c r="D19" s="35"/>
      <c r="E19" s="36"/>
      <c r="F19" s="11" t="s">
        <v>34</v>
      </c>
      <c r="G19" s="11" t="s">
        <v>34</v>
      </c>
      <c r="H19" s="37"/>
      <c r="I19" s="10"/>
      <c r="J19" s="31"/>
      <c r="K19" s="31"/>
      <c r="L19" s="10"/>
    </row>
    <row r="20" spans="1:12" ht="15" thickBot="1" x14ac:dyDescent="0.35">
      <c r="A20" s="5">
        <v>19</v>
      </c>
      <c r="B20" s="5" t="s">
        <v>41</v>
      </c>
      <c r="C20" s="40" t="str">
        <f t="shared" si="0"/>
        <v>0_8-180</v>
      </c>
      <c r="D20" s="35"/>
      <c r="E20" s="36"/>
      <c r="F20" s="11" t="s">
        <v>34</v>
      </c>
      <c r="G20" s="11" t="s">
        <v>34</v>
      </c>
      <c r="H20" s="37"/>
      <c r="I20" s="10"/>
      <c r="J20" s="44" t="s">
        <v>42</v>
      </c>
      <c r="K20" s="44" t="s">
        <v>5</v>
      </c>
      <c r="L20" s="10"/>
    </row>
    <row r="21" spans="1:12" x14ac:dyDescent="0.3">
      <c r="A21" s="5">
        <v>20</v>
      </c>
      <c r="B21" s="5" t="s">
        <v>43</v>
      </c>
      <c r="C21" s="40" t="str">
        <f t="shared" si="0"/>
        <v>0_8-181</v>
      </c>
      <c r="D21" s="35"/>
      <c r="E21" s="36"/>
      <c r="F21" s="11" t="s">
        <v>34</v>
      </c>
      <c r="G21" s="11" t="s">
        <v>34</v>
      </c>
      <c r="H21" s="37"/>
      <c r="I21" s="10"/>
      <c r="J21" s="45" t="s">
        <v>29</v>
      </c>
      <c r="K21" s="45" t="s">
        <v>13</v>
      </c>
      <c r="L21" s="10"/>
    </row>
    <row r="22" spans="1:12" x14ac:dyDescent="0.3">
      <c r="A22" s="5">
        <v>21</v>
      </c>
      <c r="B22" s="5" t="s">
        <v>45</v>
      </c>
      <c r="C22" s="40" t="str">
        <f t="shared" si="0"/>
        <v>0_8-182</v>
      </c>
      <c r="D22" s="35"/>
      <c r="E22" s="36"/>
      <c r="F22" s="11" t="s">
        <v>34</v>
      </c>
      <c r="G22" s="11" t="s">
        <v>34</v>
      </c>
      <c r="H22" s="37"/>
      <c r="I22" s="10"/>
      <c r="J22" s="32" t="s">
        <v>22</v>
      </c>
      <c r="K22" s="32" t="s">
        <v>25</v>
      </c>
      <c r="L22" s="10"/>
    </row>
    <row r="23" spans="1:12" x14ac:dyDescent="0.3">
      <c r="A23" s="5">
        <v>22</v>
      </c>
      <c r="B23" s="5" t="s">
        <v>47</v>
      </c>
      <c r="C23" s="40" t="str">
        <f t="shared" si="0"/>
        <v>0_8-183</v>
      </c>
      <c r="D23" s="35"/>
      <c r="E23" s="36"/>
      <c r="F23" s="11" t="s">
        <v>34</v>
      </c>
      <c r="G23" s="11" t="s">
        <v>34</v>
      </c>
      <c r="H23" s="37"/>
      <c r="I23" s="10"/>
      <c r="J23" s="32" t="s">
        <v>33</v>
      </c>
      <c r="K23" s="32" t="s">
        <v>49</v>
      </c>
      <c r="L23" s="10"/>
    </row>
    <row r="24" spans="1:12" x14ac:dyDescent="0.3">
      <c r="A24" s="5">
        <v>23</v>
      </c>
      <c r="B24" s="5" t="s">
        <v>50</v>
      </c>
      <c r="C24" s="40" t="str">
        <f t="shared" si="0"/>
        <v>0_8-184</v>
      </c>
      <c r="D24" s="35"/>
      <c r="E24" s="36"/>
      <c r="F24" s="11" t="s">
        <v>34</v>
      </c>
      <c r="G24" s="11" t="s">
        <v>34</v>
      </c>
      <c r="H24" s="37"/>
      <c r="I24" s="10"/>
      <c r="J24" s="32" t="s">
        <v>44</v>
      </c>
      <c r="K24" s="32" t="s">
        <v>15</v>
      </c>
      <c r="L24" s="10"/>
    </row>
    <row r="25" spans="1:12" x14ac:dyDescent="0.3">
      <c r="A25" s="5">
        <v>24</v>
      </c>
      <c r="B25" s="5" t="s">
        <v>52</v>
      </c>
      <c r="C25" s="40" t="str">
        <f t="shared" si="0"/>
        <v>0_8-185</v>
      </c>
      <c r="D25" s="35"/>
      <c r="E25" s="36"/>
      <c r="F25" s="11" t="s">
        <v>34</v>
      </c>
      <c r="G25" s="11" t="s">
        <v>34</v>
      </c>
      <c r="H25" s="37"/>
      <c r="I25" s="10"/>
      <c r="J25" s="32" t="s">
        <v>46</v>
      </c>
      <c r="K25" s="32" t="s">
        <v>30</v>
      </c>
      <c r="L25" s="10"/>
    </row>
    <row r="26" spans="1:12" x14ac:dyDescent="0.3">
      <c r="A26" s="5">
        <v>25</v>
      </c>
      <c r="B26" s="5" t="s">
        <v>54</v>
      </c>
      <c r="C26" s="40" t="str">
        <f t="shared" si="0"/>
        <v>0_8-186</v>
      </c>
      <c r="D26" s="35"/>
      <c r="E26" s="36"/>
      <c r="F26" s="11" t="s">
        <v>34</v>
      </c>
      <c r="G26" s="11" t="s">
        <v>34</v>
      </c>
      <c r="H26" s="37"/>
      <c r="I26" s="10"/>
      <c r="J26" s="32" t="s">
        <v>48</v>
      </c>
      <c r="K26" s="32" t="s">
        <v>34</v>
      </c>
      <c r="L26" s="10"/>
    </row>
    <row r="27" spans="1:12" ht="15" thickBot="1" x14ac:dyDescent="0.35">
      <c r="A27" s="5">
        <v>26</v>
      </c>
      <c r="B27" s="5" t="s">
        <v>56</v>
      </c>
      <c r="C27" s="40" t="str">
        <f t="shared" si="0"/>
        <v>0_8-187</v>
      </c>
      <c r="D27" s="41" t="s">
        <v>85</v>
      </c>
      <c r="E27" s="36"/>
      <c r="F27" s="11" t="s">
        <v>34</v>
      </c>
      <c r="G27" s="11" t="s">
        <v>34</v>
      </c>
      <c r="H27" s="37"/>
      <c r="I27" s="10"/>
      <c r="J27" s="32" t="s">
        <v>51</v>
      </c>
      <c r="K27" s="43" t="s">
        <v>86</v>
      </c>
      <c r="L27" s="10"/>
    </row>
    <row r="28" spans="1:12" x14ac:dyDescent="0.3">
      <c r="A28" s="5">
        <v>27</v>
      </c>
      <c r="B28" s="5" t="s">
        <v>58</v>
      </c>
      <c r="C28" s="40" t="str">
        <f t="shared" si="0"/>
        <v>0_8-188</v>
      </c>
      <c r="D28" s="35"/>
      <c r="E28" s="36"/>
      <c r="F28" s="11" t="s">
        <v>34</v>
      </c>
      <c r="G28" s="11" t="s">
        <v>34</v>
      </c>
      <c r="H28" s="37"/>
      <c r="I28" s="10"/>
      <c r="J28" s="32" t="s">
        <v>53</v>
      </c>
      <c r="K28" s="31"/>
      <c r="L28" s="10"/>
    </row>
    <row r="29" spans="1:12" x14ac:dyDescent="0.3">
      <c r="A29" s="5">
        <v>28</v>
      </c>
      <c r="B29" s="5" t="s">
        <v>60</v>
      </c>
      <c r="C29" s="40" t="str">
        <f t="shared" si="0"/>
        <v>0_8-189</v>
      </c>
      <c r="D29" s="35"/>
      <c r="E29" s="36"/>
      <c r="F29" s="11" t="s">
        <v>34</v>
      </c>
      <c r="G29" s="11" t="s">
        <v>34</v>
      </c>
      <c r="H29" s="37"/>
      <c r="I29" s="10"/>
      <c r="J29" s="32" t="s">
        <v>55</v>
      </c>
      <c r="K29" s="31"/>
      <c r="L29" s="10"/>
    </row>
    <row r="30" spans="1:12" x14ac:dyDescent="0.3">
      <c r="A30" s="5">
        <v>29</v>
      </c>
      <c r="B30" s="5" t="s">
        <v>62</v>
      </c>
      <c r="C30" s="40" t="str">
        <f t="shared" si="0"/>
        <v>0_8-190</v>
      </c>
      <c r="D30" s="35"/>
      <c r="E30" s="36"/>
      <c r="F30" s="11" t="s">
        <v>34</v>
      </c>
      <c r="G30" s="11" t="s">
        <v>34</v>
      </c>
      <c r="H30" s="37"/>
      <c r="I30" s="10"/>
      <c r="J30" s="32" t="s">
        <v>57</v>
      </c>
      <c r="K30" s="31"/>
      <c r="L30" s="10"/>
    </row>
    <row r="31" spans="1:12" x14ac:dyDescent="0.3">
      <c r="A31" s="5">
        <v>30</v>
      </c>
      <c r="B31" s="5" t="s">
        <v>63</v>
      </c>
      <c r="C31" s="40" t="str">
        <f t="shared" si="0"/>
        <v>0_8-191</v>
      </c>
      <c r="D31" s="35"/>
      <c r="E31" s="36"/>
      <c r="F31" s="11" t="s">
        <v>34</v>
      </c>
      <c r="G31" s="11" t="s">
        <v>34</v>
      </c>
      <c r="H31" s="37"/>
      <c r="I31" s="10"/>
      <c r="J31" s="32" t="s">
        <v>59</v>
      </c>
      <c r="K31" s="31"/>
      <c r="L31" s="10"/>
    </row>
    <row r="32" spans="1:12" x14ac:dyDescent="0.3">
      <c r="A32" s="5">
        <v>31</v>
      </c>
      <c r="B32" s="5" t="s">
        <v>64</v>
      </c>
      <c r="C32" s="40" t="str">
        <f t="shared" si="0"/>
        <v>0_8-192</v>
      </c>
      <c r="D32" s="35"/>
      <c r="E32" s="36"/>
      <c r="F32" s="11" t="s">
        <v>34</v>
      </c>
      <c r="G32" s="11" t="s">
        <v>34</v>
      </c>
      <c r="H32" s="37"/>
      <c r="I32" s="10"/>
      <c r="J32" s="32" t="s">
        <v>61</v>
      </c>
      <c r="K32" s="31"/>
      <c r="L32" s="10"/>
    </row>
    <row r="33" spans="1:12" ht="15" thickBot="1" x14ac:dyDescent="0.35">
      <c r="A33" s="5">
        <v>32</v>
      </c>
      <c r="B33" s="5" t="s">
        <v>65</v>
      </c>
      <c r="C33" s="40" t="str">
        <f t="shared" si="0"/>
        <v>0_8-193</v>
      </c>
      <c r="D33" s="35"/>
      <c r="E33" s="36"/>
      <c r="F33" s="11" t="s">
        <v>34</v>
      </c>
      <c r="G33" s="11" t="s">
        <v>34</v>
      </c>
      <c r="H33" s="37"/>
      <c r="I33" s="10"/>
      <c r="J33" s="43" t="s">
        <v>12</v>
      </c>
      <c r="K33" s="31"/>
      <c r="L33" s="10"/>
    </row>
    <row r="34" spans="1:12" x14ac:dyDescent="0.3">
      <c r="A34" s="5">
        <v>33</v>
      </c>
      <c r="B34" s="5" t="s">
        <v>66</v>
      </c>
      <c r="C34" s="40" t="str">
        <f t="shared" si="0"/>
        <v>0_8-194</v>
      </c>
      <c r="D34" s="35"/>
      <c r="E34" s="36"/>
      <c r="F34" s="11" t="s">
        <v>34</v>
      </c>
      <c r="G34" s="11" t="s">
        <v>34</v>
      </c>
      <c r="H34" s="37"/>
      <c r="I34" s="10"/>
      <c r="J34" s="31"/>
      <c r="K34" s="31"/>
      <c r="L34" s="10"/>
    </row>
    <row r="35" spans="1:12" ht="15" thickBot="1" x14ac:dyDescent="0.35">
      <c r="A35" s="5">
        <v>34</v>
      </c>
      <c r="B35" s="5" t="s">
        <v>67</v>
      </c>
      <c r="C35" s="40" t="str">
        <f t="shared" si="0"/>
        <v>0_8-195</v>
      </c>
      <c r="D35" s="35"/>
      <c r="E35" s="36"/>
      <c r="F35" s="11" t="s">
        <v>34</v>
      </c>
      <c r="G35" s="11" t="s">
        <v>34</v>
      </c>
      <c r="H35" s="37"/>
      <c r="I35" s="10"/>
      <c r="J35" s="31"/>
      <c r="K35" s="31"/>
      <c r="L35" s="10"/>
    </row>
    <row r="36" spans="1:12" x14ac:dyDescent="0.3">
      <c r="A36" s="5">
        <v>35</v>
      </c>
      <c r="B36" s="5" t="s">
        <v>68</v>
      </c>
      <c r="C36" s="40" t="str">
        <f t="shared" si="0"/>
        <v>0_8-196</v>
      </c>
      <c r="D36" s="35"/>
      <c r="E36" s="36"/>
      <c r="F36" s="11" t="s">
        <v>34</v>
      </c>
      <c r="G36" s="11" t="s">
        <v>34</v>
      </c>
      <c r="H36" s="37"/>
      <c r="I36" s="10"/>
      <c r="J36" s="48" t="s">
        <v>84</v>
      </c>
      <c r="K36" s="49"/>
      <c r="L36" s="10"/>
    </row>
    <row r="37" spans="1:12" x14ac:dyDescent="0.3">
      <c r="A37" s="5">
        <v>36</v>
      </c>
      <c r="B37" s="5" t="s">
        <v>69</v>
      </c>
      <c r="C37" s="40" t="str">
        <f t="shared" si="0"/>
        <v>0_8-197</v>
      </c>
      <c r="D37" s="35"/>
      <c r="E37" s="36"/>
      <c r="F37" s="11" t="s">
        <v>34</v>
      </c>
      <c r="G37" s="11" t="s">
        <v>34</v>
      </c>
      <c r="H37" s="37"/>
      <c r="I37" s="10"/>
      <c r="J37" s="50"/>
      <c r="K37" s="51"/>
      <c r="L37" s="10"/>
    </row>
    <row r="38" spans="1:12" x14ac:dyDescent="0.3">
      <c r="A38" s="5">
        <v>37</v>
      </c>
      <c r="B38" s="5" t="s">
        <v>70</v>
      </c>
      <c r="C38" s="40" t="str">
        <f t="shared" si="0"/>
        <v>0_8-198</v>
      </c>
      <c r="D38" s="35"/>
      <c r="E38" s="36"/>
      <c r="F38" s="11" t="s">
        <v>34</v>
      </c>
      <c r="G38" s="11" t="s">
        <v>34</v>
      </c>
      <c r="H38" s="37"/>
      <c r="I38" s="10"/>
      <c r="J38" s="50"/>
      <c r="K38" s="51"/>
      <c r="L38" s="10"/>
    </row>
    <row r="39" spans="1:12" x14ac:dyDescent="0.3">
      <c r="A39" s="5">
        <v>38</v>
      </c>
      <c r="B39" s="5" t="s">
        <v>71</v>
      </c>
      <c r="C39" s="40" t="str">
        <f t="shared" si="0"/>
        <v>0_8-199</v>
      </c>
      <c r="D39" s="35"/>
      <c r="E39" s="36"/>
      <c r="F39" s="11" t="s">
        <v>34</v>
      </c>
      <c r="G39" s="11" t="s">
        <v>34</v>
      </c>
      <c r="H39" s="37"/>
      <c r="I39" s="10"/>
      <c r="J39" s="50"/>
      <c r="K39" s="51"/>
      <c r="L39" s="10"/>
    </row>
    <row r="40" spans="1:12" x14ac:dyDescent="0.3">
      <c r="A40" s="5">
        <v>39</v>
      </c>
      <c r="B40" s="5" t="s">
        <v>72</v>
      </c>
      <c r="C40" s="40" t="str">
        <f t="shared" si="0"/>
        <v>0_8-200</v>
      </c>
      <c r="D40" s="35"/>
      <c r="E40" s="36"/>
      <c r="F40" s="11" t="s">
        <v>34</v>
      </c>
      <c r="G40" s="11" t="s">
        <v>34</v>
      </c>
      <c r="H40" s="37"/>
      <c r="I40" s="10"/>
      <c r="J40" s="50"/>
      <c r="K40" s="51"/>
      <c r="L40" s="10"/>
    </row>
    <row r="41" spans="1:12" x14ac:dyDescent="0.3">
      <c r="A41" s="5">
        <v>40</v>
      </c>
      <c r="B41" s="5" t="s">
        <v>73</v>
      </c>
      <c r="C41" s="39" t="str">
        <f>CONCATENATE(D41&amp;$J$2,"_",$I$2&amp;"-6")</f>
        <v>48-UWSIF-Glut-4-0_8-6</v>
      </c>
      <c r="D41" s="6" t="s">
        <v>12</v>
      </c>
      <c r="E41" s="7"/>
      <c r="F41" s="11" t="s">
        <v>25</v>
      </c>
      <c r="G41" s="11" t="s">
        <v>86</v>
      </c>
      <c r="H41" s="12"/>
      <c r="I41" s="10"/>
      <c r="J41" s="50"/>
      <c r="K41" s="51"/>
      <c r="L41" s="10"/>
    </row>
    <row r="42" spans="1:12" x14ac:dyDescent="0.3">
      <c r="A42" s="5">
        <v>41</v>
      </c>
      <c r="B42" s="5" t="s">
        <v>74</v>
      </c>
      <c r="C42" s="39" t="str">
        <f>CONCATENATE(D42&amp;$J$2,"_",$I$2&amp;"-7")</f>
        <v>48-UWSIF-Glut-4-0_8-7</v>
      </c>
      <c r="D42" s="6" t="s">
        <v>12</v>
      </c>
      <c r="E42" s="7"/>
      <c r="F42" s="11" t="s">
        <v>25</v>
      </c>
      <c r="G42" s="11" t="s">
        <v>86</v>
      </c>
      <c r="H42" s="12"/>
      <c r="I42" s="10"/>
      <c r="J42" s="50"/>
      <c r="K42" s="51"/>
      <c r="L42" s="10"/>
    </row>
    <row r="43" spans="1:12" x14ac:dyDescent="0.3">
      <c r="A43" s="5">
        <v>42</v>
      </c>
      <c r="B43" s="5" t="s">
        <v>75</v>
      </c>
      <c r="C43" s="39" t="str">
        <f>CONCATENATE(D43&amp;J$2,"_",$I$2&amp;"-3")</f>
        <v>39-UWSIF-Glut-2-0_8-3</v>
      </c>
      <c r="D43" s="6" t="s">
        <v>61</v>
      </c>
      <c r="E43" s="7"/>
      <c r="F43" s="11" t="s">
        <v>25</v>
      </c>
      <c r="G43" s="11" t="s">
        <v>86</v>
      </c>
      <c r="H43" s="12"/>
      <c r="I43" s="10"/>
      <c r="J43" s="50"/>
      <c r="K43" s="51"/>
      <c r="L43" s="10"/>
    </row>
    <row r="44" spans="1:12" x14ac:dyDescent="0.3">
      <c r="A44" s="5">
        <v>43</v>
      </c>
      <c r="B44" s="5" t="s">
        <v>76</v>
      </c>
      <c r="C44" s="39" t="str">
        <f>CONCATENATE(D44&amp;J$2,"_",$I$2&amp;"-4")</f>
        <v>39-UWSIF-Glut-2-0_8-4</v>
      </c>
      <c r="D44" s="6" t="s">
        <v>61</v>
      </c>
      <c r="E44" s="7"/>
      <c r="F44" s="11" t="s">
        <v>25</v>
      </c>
      <c r="G44" s="11" t="s">
        <v>86</v>
      </c>
      <c r="H44" s="12"/>
      <c r="I44" s="10"/>
      <c r="J44" s="50"/>
      <c r="K44" s="51"/>
      <c r="L44" s="10"/>
    </row>
    <row r="45" spans="1:12" x14ac:dyDescent="0.3">
      <c r="A45" s="5">
        <v>44</v>
      </c>
      <c r="B45" s="5" t="s">
        <v>77</v>
      </c>
      <c r="C45" s="39" t="str">
        <f>CONCATENATE(D45&amp;J$2,"_",$I$2&amp;"-3")</f>
        <v>76-UWSIF-PacificHalibut-0_8-3</v>
      </c>
      <c r="D45" s="6" t="s">
        <v>22</v>
      </c>
      <c r="E45" s="7"/>
      <c r="F45" s="11" t="s">
        <v>30</v>
      </c>
      <c r="G45" s="11" t="s">
        <v>30</v>
      </c>
      <c r="H45" s="12"/>
      <c r="I45" s="10"/>
      <c r="J45" s="50"/>
      <c r="K45" s="51"/>
      <c r="L45" s="10"/>
    </row>
    <row r="46" spans="1:12" ht="15" thickBot="1" x14ac:dyDescent="0.35">
      <c r="A46" s="5">
        <v>45</v>
      </c>
      <c r="B46" s="5" t="s">
        <v>78</v>
      </c>
      <c r="C46" s="39" t="str">
        <f>CONCATENATE(D46&amp;J$2,"_",$I$2&amp;"-4")</f>
        <v>76-UWSIF-PacificHalibut-0_8-4</v>
      </c>
      <c r="D46" s="6" t="s">
        <v>22</v>
      </c>
      <c r="E46" s="7"/>
      <c r="F46" s="11" t="s">
        <v>30</v>
      </c>
      <c r="G46" s="11" t="s">
        <v>30</v>
      </c>
      <c r="H46" s="12"/>
      <c r="I46" s="10"/>
      <c r="J46" s="33"/>
      <c r="K46" s="34"/>
      <c r="L46" s="10"/>
    </row>
    <row r="47" spans="1:12" x14ac:dyDescent="0.3">
      <c r="A47" s="5">
        <v>46</v>
      </c>
      <c r="B47" s="5" t="s">
        <v>79</v>
      </c>
      <c r="C47" s="39" t="str">
        <f>CONCATENATE(D47&amp;J$2,"_",$I$2&amp;"-3")</f>
        <v>75-UWSIF-CohoSalmon-0_8-3</v>
      </c>
      <c r="D47" s="6" t="s">
        <v>29</v>
      </c>
      <c r="E47" s="7"/>
      <c r="F47" s="11" t="s">
        <v>86</v>
      </c>
      <c r="G47" s="11" t="s">
        <v>25</v>
      </c>
      <c r="H47" s="12"/>
      <c r="I47" s="10"/>
      <c r="J47" s="10"/>
      <c r="K47" s="10"/>
      <c r="L47" s="10"/>
    </row>
    <row r="48" spans="1:12" x14ac:dyDescent="0.3">
      <c r="A48" s="5">
        <v>47</v>
      </c>
      <c r="B48" s="5" t="s">
        <v>80</v>
      </c>
      <c r="C48" s="39" t="str">
        <f>CONCATENATE(D48&amp;J$2,"_",$I$2&amp;"-4")</f>
        <v>75-UWSIF-CohoSalmon-0_8-4</v>
      </c>
      <c r="D48" s="6" t="s">
        <v>29</v>
      </c>
      <c r="E48" s="7"/>
      <c r="F48" s="11" t="s">
        <v>86</v>
      </c>
      <c r="G48" s="11" t="s">
        <v>25</v>
      </c>
      <c r="H48" s="12"/>
      <c r="I48" s="10"/>
      <c r="J48" s="10"/>
      <c r="K48" s="10"/>
      <c r="L48" s="10"/>
    </row>
    <row r="49" spans="1:12" x14ac:dyDescent="0.3">
      <c r="A49" s="5">
        <v>48</v>
      </c>
      <c r="B49" s="5" t="s">
        <v>81</v>
      </c>
      <c r="C49" s="39" t="str">
        <f>CONCATENATE(D49&amp;J$2,"_",$I$2&amp;"-4")</f>
        <v>77-UWSIF-WestonFish-0_8-4</v>
      </c>
      <c r="D49" s="6" t="s">
        <v>33</v>
      </c>
      <c r="E49" s="7"/>
      <c r="F49" s="11" t="s">
        <v>86</v>
      </c>
      <c r="G49" s="11" t="s">
        <v>25</v>
      </c>
      <c r="H49" s="12"/>
      <c r="I49" s="10"/>
      <c r="J49" s="10"/>
      <c r="K49" s="10"/>
      <c r="L49" s="10"/>
    </row>
    <row r="50" spans="1:12" x14ac:dyDescent="0.3">
      <c r="A50" s="5">
        <v>49</v>
      </c>
      <c r="B50" s="5" t="s">
        <v>82</v>
      </c>
      <c r="C50" s="39" t="str">
        <f>CONCATENATE(D50&amp;J$2,"_",$I$2&amp;"-5")</f>
        <v>77-UWSIF-WestonFish-0_8-5</v>
      </c>
      <c r="D50" s="9" t="s">
        <v>33</v>
      </c>
      <c r="E50" s="7"/>
      <c r="F50" s="11" t="s">
        <v>86</v>
      </c>
      <c r="G50" s="11" t="s">
        <v>25</v>
      </c>
      <c r="H50" s="12"/>
      <c r="I50" s="10"/>
      <c r="J50" s="10"/>
      <c r="K50" s="10"/>
      <c r="L50" s="10"/>
    </row>
    <row r="51" spans="1:12" x14ac:dyDescent="0.3">
      <c r="J51" s="10"/>
      <c r="K51" s="10"/>
    </row>
    <row r="52" spans="1:12" x14ac:dyDescent="0.3">
      <c r="J52" s="10"/>
      <c r="K52" s="10"/>
    </row>
    <row r="53" spans="1:12" x14ac:dyDescent="0.3">
      <c r="J53" s="10"/>
      <c r="K53" s="10"/>
    </row>
  </sheetData>
  <mergeCells count="1">
    <mergeCell ref="J36:K45"/>
  </mergeCells>
  <dataValidations count="3">
    <dataValidation type="list" allowBlank="1" showInputMessage="1" showErrorMessage="1" sqref="F2:G50" xr:uid="{C4701F7D-7A50-49B9-98F4-AE66FBAF66AD}">
      <formula1>$K$21:$K$27</formula1>
    </dataValidation>
    <dataValidation type="list" allowBlank="1" showInputMessage="1" showErrorMessage="1" sqref="J23" xr:uid="{529CE956-BA36-4741-97AE-BAD176292263}">
      <formula1>$J$24:$J$33</formula1>
    </dataValidation>
    <dataValidation type="list" allowBlank="1" showInputMessage="1" showErrorMessage="1" sqref="D2:D15 D41:D50" xr:uid="{AC06A09D-FC21-46B4-AD87-651534647187}">
      <formula1>$J$21:$J$33</formula1>
    </dataValidation>
  </dataValidations>
  <pageMargins left="0.7" right="0.7" top="0.75" bottom="0.75" header="0.3" footer="0.3"/>
  <ignoredErrors>
    <ignoredError sqref="C8:C15 C41:C49"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Info</vt:lpstr>
      <vt:lpstr>Tray 1</vt:lpstr>
      <vt:lpstr>Tray 2</vt:lpstr>
      <vt:lpstr>Tray3</vt:lpstr>
      <vt:lpstr>Tray4</vt:lpstr>
      <vt:lpstr>Tray5</vt:lpstr>
      <vt:lpstr>Tray6</vt:lpstr>
      <vt:lpstr>Tray7</vt:lpstr>
      <vt:lpstr>Tray8</vt:lpstr>
      <vt:lpstr>Tray9</vt:lpstr>
    </vt:vector>
  </TitlesOfParts>
  <Company>University of Wyoming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Chandelle Joan Macdonald</dc:creator>
  <cp:lastModifiedBy>Chandelle Joan Macdonald</cp:lastModifiedBy>
  <dcterms:created xsi:type="dcterms:W3CDTF">2026-01-08T18:28:14Z</dcterms:created>
  <dcterms:modified xsi:type="dcterms:W3CDTF">2026-01-12T23:28:13Z</dcterms:modified>
</cp:coreProperties>
</file>