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defaultThemeVersion="124226"/>
  <mc:AlternateContent xmlns:mc="http://schemas.openxmlformats.org/markup-compatibility/2006">
    <mc:Choice Requires="x15">
      <x15ac:absPath xmlns:x15ac="http://schemas.microsoft.com/office/spreadsheetml/2010/11/ac" url="https://uwy-my.sharepoint.com/personal/cmacdon1_uwyo_edu/Documents/UWYOSIFSharedWorkspace/UWYOSIFTeamFolder/SampleSheetTemplates/"/>
    </mc:Choice>
  </mc:AlternateContent>
  <xr:revisionPtr revIDLastSave="146" documentId="13_ncr:1_{CC2FC9D6-B963-4049-BF82-4066DE91BF0E}" xr6:coauthVersionLast="47" xr6:coauthVersionMax="47" xr10:uidLastSave="{A051D6AD-DA91-42A9-96C9-DC03CAFED063}"/>
  <bookViews>
    <workbookView xWindow="-108" yWindow="-108" windowWidth="23256" windowHeight="13896" activeTab="1" xr2:uid="{00000000-000D-0000-FFFF-FFFF00000000}"/>
  </bookViews>
  <sheets>
    <sheet name="Info" sheetId="10" r:id="rId1"/>
    <sheet name="Tray 1" sheetId="1" r:id="rId2"/>
    <sheet name="Tray 2" sheetId="2" r:id="rId3"/>
    <sheet name="Tray 3" sheetId="3" r:id="rId4"/>
    <sheet name="Tray 4" sheetId="4" r:id="rId5"/>
    <sheet name="Tray 5" sheetId="5" r:id="rId6"/>
    <sheet name="Tray 6" sheetId="6" r:id="rId7"/>
    <sheet name="Tray 7" sheetId="7" r:id="rId8"/>
    <sheet name="Tray 8" sheetId="8" r:id="rId9"/>
    <sheet name="Tray 9" sheetId="9"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8" i="9" l="1"/>
  <c r="C19" i="9"/>
  <c r="C20" i="9"/>
  <c r="C21" i="9"/>
  <c r="C22" i="9"/>
  <c r="C23" i="9"/>
  <c r="C24" i="9"/>
  <c r="C25" i="9"/>
  <c r="C26" i="9"/>
  <c r="C27" i="9"/>
  <c r="C28" i="9"/>
  <c r="C29" i="9"/>
  <c r="C30" i="9"/>
  <c r="C31" i="9"/>
  <c r="C32" i="9"/>
  <c r="C33" i="9"/>
  <c r="C34" i="9"/>
  <c r="C35" i="9"/>
  <c r="C36" i="9"/>
  <c r="C37" i="9"/>
  <c r="C38" i="9"/>
  <c r="C39" i="9"/>
  <c r="C40" i="9"/>
  <c r="C41" i="9"/>
  <c r="C42" i="9"/>
  <c r="C43" i="9"/>
  <c r="C44" i="9"/>
  <c r="C17" i="9"/>
  <c r="C18" i="8"/>
  <c r="C19" i="8"/>
  <c r="C20" i="8"/>
  <c r="C21" i="8"/>
  <c r="C22" i="8"/>
  <c r="C23" i="8"/>
  <c r="C24" i="8"/>
  <c r="C25" i="8"/>
  <c r="C26" i="8"/>
  <c r="C27" i="8"/>
  <c r="C28" i="8"/>
  <c r="C29" i="8"/>
  <c r="C30" i="8"/>
  <c r="C31" i="8"/>
  <c r="C32" i="8"/>
  <c r="C33" i="8"/>
  <c r="C34" i="8"/>
  <c r="C35" i="8"/>
  <c r="C36" i="8"/>
  <c r="C37" i="8"/>
  <c r="C38" i="8"/>
  <c r="C39" i="8"/>
  <c r="C40" i="8"/>
  <c r="C41" i="8"/>
  <c r="C42" i="8"/>
  <c r="C43" i="8"/>
  <c r="C44" i="8"/>
  <c r="C17" i="8"/>
  <c r="C18" i="7"/>
  <c r="C19" i="7"/>
  <c r="C20" i="7"/>
  <c r="C21" i="7"/>
  <c r="C22" i="7"/>
  <c r="C23" i="7"/>
  <c r="C24" i="7"/>
  <c r="C25" i="7"/>
  <c r="C26" i="7"/>
  <c r="C27" i="7"/>
  <c r="C28" i="7"/>
  <c r="C29" i="7"/>
  <c r="C30" i="7"/>
  <c r="C31" i="7"/>
  <c r="C32" i="7"/>
  <c r="C33" i="7"/>
  <c r="C34" i="7"/>
  <c r="C35" i="7"/>
  <c r="C36" i="7"/>
  <c r="C37" i="7"/>
  <c r="C38" i="7"/>
  <c r="C39" i="7"/>
  <c r="C40" i="7"/>
  <c r="C41" i="7"/>
  <c r="C42" i="7"/>
  <c r="C43" i="7"/>
  <c r="C44" i="7"/>
  <c r="C17" i="7"/>
  <c r="C18" i="6"/>
  <c r="C19" i="6"/>
  <c r="C20" i="6"/>
  <c r="C21" i="6"/>
  <c r="C22" i="6"/>
  <c r="C23" i="6"/>
  <c r="C24" i="6"/>
  <c r="C25" i="6"/>
  <c r="C26" i="6"/>
  <c r="C27" i="6"/>
  <c r="C28" i="6"/>
  <c r="C29" i="6"/>
  <c r="C30" i="6"/>
  <c r="C31" i="6"/>
  <c r="C32" i="6"/>
  <c r="C33" i="6"/>
  <c r="C34" i="6"/>
  <c r="C35" i="6"/>
  <c r="C36" i="6"/>
  <c r="C37" i="6"/>
  <c r="C38" i="6"/>
  <c r="C39" i="6"/>
  <c r="C40" i="6"/>
  <c r="C41" i="6"/>
  <c r="C42" i="6"/>
  <c r="C43" i="6"/>
  <c r="C44" i="6"/>
  <c r="C17" i="6"/>
  <c r="C18" i="5"/>
  <c r="C19" i="5"/>
  <c r="C20" i="5"/>
  <c r="C21" i="5"/>
  <c r="C22" i="5"/>
  <c r="C23" i="5"/>
  <c r="C24" i="5"/>
  <c r="C25" i="5"/>
  <c r="C26" i="5"/>
  <c r="C27" i="5"/>
  <c r="C28" i="5"/>
  <c r="C29" i="5"/>
  <c r="C30" i="5"/>
  <c r="C31" i="5"/>
  <c r="C32" i="5"/>
  <c r="C33" i="5"/>
  <c r="C34" i="5"/>
  <c r="C35" i="5"/>
  <c r="C36" i="5"/>
  <c r="C37" i="5"/>
  <c r="C38" i="5"/>
  <c r="C39" i="5"/>
  <c r="C40" i="5"/>
  <c r="C41" i="5"/>
  <c r="C42" i="5"/>
  <c r="C43" i="5"/>
  <c r="C44" i="5"/>
  <c r="C17" i="5"/>
  <c r="C18" i="4"/>
  <c r="C19" i="4"/>
  <c r="C20" i="4"/>
  <c r="C21" i="4"/>
  <c r="C22" i="4"/>
  <c r="C23" i="4"/>
  <c r="C24" i="4"/>
  <c r="C25" i="4"/>
  <c r="C26" i="4"/>
  <c r="C27" i="4"/>
  <c r="C28" i="4"/>
  <c r="C29" i="4"/>
  <c r="C30" i="4"/>
  <c r="C31" i="4"/>
  <c r="C32" i="4"/>
  <c r="C33" i="4"/>
  <c r="C34" i="4"/>
  <c r="C35" i="4"/>
  <c r="C36" i="4"/>
  <c r="C37" i="4"/>
  <c r="C38" i="4"/>
  <c r="C39" i="4"/>
  <c r="C40" i="4"/>
  <c r="C41" i="4"/>
  <c r="C42" i="4"/>
  <c r="C43" i="4"/>
  <c r="C44" i="4"/>
  <c r="C17" i="4"/>
  <c r="C18" i="3"/>
  <c r="C19" i="3"/>
  <c r="C20" i="3"/>
  <c r="C21" i="3"/>
  <c r="C22" i="3"/>
  <c r="C23" i="3"/>
  <c r="C24" i="3"/>
  <c r="C25" i="3"/>
  <c r="C26" i="3"/>
  <c r="C27" i="3"/>
  <c r="C28" i="3"/>
  <c r="C29" i="3"/>
  <c r="C30" i="3"/>
  <c r="C31" i="3"/>
  <c r="C32" i="3"/>
  <c r="C33" i="3"/>
  <c r="C34" i="3"/>
  <c r="C35" i="3"/>
  <c r="C36" i="3"/>
  <c r="C37" i="3"/>
  <c r="C38" i="3"/>
  <c r="C39" i="3"/>
  <c r="C40" i="3"/>
  <c r="C41" i="3"/>
  <c r="C42" i="3"/>
  <c r="C43" i="3"/>
  <c r="C44" i="3"/>
  <c r="C18" i="2"/>
  <c r="C19" i="2"/>
  <c r="C20" i="2"/>
  <c r="C21" i="2"/>
  <c r="C22" i="2"/>
  <c r="C23" i="2"/>
  <c r="C24" i="2"/>
  <c r="C25" i="2"/>
  <c r="C26" i="2"/>
  <c r="C27" i="2"/>
  <c r="C28" i="2"/>
  <c r="C29" i="2"/>
  <c r="C30" i="2"/>
  <c r="C31" i="2"/>
  <c r="C32" i="2"/>
  <c r="C33" i="2"/>
  <c r="C34" i="2"/>
  <c r="C35" i="2"/>
  <c r="C36" i="2"/>
  <c r="C37" i="2"/>
  <c r="C38" i="2"/>
  <c r="C39" i="2"/>
  <c r="C40" i="2"/>
  <c r="C41" i="2"/>
  <c r="C42" i="2"/>
  <c r="C43" i="2"/>
  <c r="C44" i="2"/>
  <c r="C17" i="2"/>
  <c r="C29" i="1"/>
  <c r="C30" i="1"/>
  <c r="C31" i="1"/>
  <c r="C32" i="1"/>
  <c r="C33" i="1"/>
  <c r="C34" i="1"/>
  <c r="C35" i="1"/>
  <c r="C36" i="1"/>
  <c r="C37" i="1"/>
  <c r="C38" i="1"/>
  <c r="C39" i="1"/>
  <c r="C40" i="1"/>
  <c r="C41" i="1"/>
  <c r="C42" i="1"/>
  <c r="C43" i="1"/>
  <c r="C44" i="1"/>
  <c r="C17" i="3"/>
  <c r="C28" i="1"/>
  <c r="C27" i="1"/>
  <c r="C26" i="1"/>
  <c r="C25" i="1"/>
  <c r="C24" i="1"/>
  <c r="C23" i="1"/>
  <c r="C22" i="1"/>
  <c r="C21" i="1"/>
  <c r="C20" i="1"/>
  <c r="C19" i="1"/>
  <c r="C18" i="1"/>
  <c r="C17" i="1"/>
  <c r="C50" i="1" l="1"/>
  <c r="C49" i="1"/>
  <c r="C48" i="1"/>
  <c r="C47" i="1"/>
  <c r="C46" i="1"/>
  <c r="C45" i="1"/>
  <c r="C50" i="2"/>
  <c r="C49" i="2"/>
  <c r="C48" i="2"/>
  <c r="C47" i="2"/>
  <c r="C46" i="2"/>
  <c r="C45" i="2"/>
  <c r="C50" i="3"/>
  <c r="C49" i="3"/>
  <c r="C48" i="3"/>
  <c r="C47" i="3"/>
  <c r="C46" i="3"/>
  <c r="C45" i="3"/>
  <c r="C50" i="4"/>
  <c r="C49" i="4"/>
  <c r="C48" i="4"/>
  <c r="C47" i="4"/>
  <c r="C46" i="4"/>
  <c r="C45" i="4"/>
  <c r="C50" i="5"/>
  <c r="C49" i="5"/>
  <c r="C48" i="5"/>
  <c r="C47" i="5"/>
  <c r="C46" i="5"/>
  <c r="C45" i="5"/>
  <c r="C50" i="6"/>
  <c r="C49" i="6"/>
  <c r="C48" i="6"/>
  <c r="C47" i="6"/>
  <c r="C46" i="6"/>
  <c r="C45" i="6"/>
  <c r="C50" i="7"/>
  <c r="C49" i="7"/>
  <c r="C48" i="7"/>
  <c r="C47" i="7"/>
  <c r="C46" i="7"/>
  <c r="C45" i="7"/>
  <c r="C50" i="8"/>
  <c r="C49" i="8"/>
  <c r="C48" i="8"/>
  <c r="C47" i="8"/>
  <c r="C46" i="8"/>
  <c r="C45" i="8"/>
  <c r="C50" i="9"/>
  <c r="C49" i="9"/>
  <c r="C48" i="9"/>
  <c r="C47" i="9"/>
  <c r="C46" i="9"/>
  <c r="C45" i="9"/>
  <c r="C16" i="1"/>
  <c r="C15" i="1"/>
  <c r="C14" i="1"/>
  <c r="C13" i="1"/>
  <c r="C12" i="1"/>
  <c r="C11" i="1"/>
  <c r="C10" i="1"/>
  <c r="C9" i="1"/>
  <c r="C8" i="1"/>
  <c r="C7" i="1"/>
  <c r="C6" i="1"/>
  <c r="C5" i="1"/>
  <c r="C4" i="1"/>
  <c r="C3" i="1"/>
  <c r="C2" i="1"/>
  <c r="C16" i="2"/>
  <c r="C15" i="2"/>
  <c r="C14" i="2"/>
  <c r="C13" i="2"/>
  <c r="C12" i="2"/>
  <c r="C11" i="2"/>
  <c r="C10" i="2"/>
  <c r="C9" i="2"/>
  <c r="C8" i="2"/>
  <c r="C7" i="2"/>
  <c r="C6" i="2"/>
  <c r="C5" i="2"/>
  <c r="C4" i="2"/>
  <c r="C3" i="2"/>
  <c r="C2" i="2"/>
  <c r="C16" i="3"/>
  <c r="C15" i="3"/>
  <c r="C14" i="3"/>
  <c r="C13" i="3"/>
  <c r="C12" i="3"/>
  <c r="C11" i="3"/>
  <c r="C10" i="3"/>
  <c r="C9" i="3"/>
  <c r="C8" i="3"/>
  <c r="C7" i="3"/>
  <c r="C6" i="3"/>
  <c r="C5" i="3"/>
  <c r="C4" i="3"/>
  <c r="C3" i="3"/>
  <c r="C2" i="3"/>
  <c r="C16" i="4"/>
  <c r="C15" i="4"/>
  <c r="C14" i="4"/>
  <c r="C13" i="4"/>
  <c r="C12" i="4"/>
  <c r="C11" i="4"/>
  <c r="C10" i="4"/>
  <c r="C9" i="4"/>
  <c r="C8" i="4"/>
  <c r="C7" i="4"/>
  <c r="C6" i="4"/>
  <c r="C5" i="4"/>
  <c r="C4" i="4"/>
  <c r="C3" i="4"/>
  <c r="C2" i="4"/>
  <c r="C16" i="5"/>
  <c r="C15" i="5"/>
  <c r="C14" i="5"/>
  <c r="C13" i="5"/>
  <c r="C12" i="5"/>
  <c r="C11" i="5"/>
  <c r="C10" i="5"/>
  <c r="C9" i="5"/>
  <c r="C8" i="5"/>
  <c r="C7" i="5"/>
  <c r="C6" i="5"/>
  <c r="C5" i="5"/>
  <c r="C4" i="5"/>
  <c r="C3" i="5"/>
  <c r="C2" i="5"/>
  <c r="C16" i="6"/>
  <c r="C15" i="6"/>
  <c r="C14" i="6"/>
  <c r="C13" i="6"/>
  <c r="C12" i="6"/>
  <c r="C11" i="6"/>
  <c r="C10" i="6"/>
  <c r="C9" i="6"/>
  <c r="C8" i="6"/>
  <c r="C7" i="6"/>
  <c r="C6" i="6"/>
  <c r="C5" i="6"/>
  <c r="C4" i="6"/>
  <c r="C3" i="6"/>
  <c r="C2" i="6"/>
  <c r="C16" i="7"/>
  <c r="C15" i="7"/>
  <c r="C14" i="7"/>
  <c r="C13" i="7"/>
  <c r="C12" i="7"/>
  <c r="C11" i="7"/>
  <c r="C10" i="7"/>
  <c r="C9" i="7"/>
  <c r="C8" i="7"/>
  <c r="C7" i="7"/>
  <c r="C6" i="7"/>
  <c r="C5" i="7"/>
  <c r="C4" i="7"/>
  <c r="C3" i="7"/>
  <c r="C2" i="7"/>
  <c r="C16" i="8"/>
  <c r="C15" i="8"/>
  <c r="C14" i="8"/>
  <c r="C13" i="8"/>
  <c r="C12" i="8"/>
  <c r="C11" i="8"/>
  <c r="C10" i="8"/>
  <c r="C9" i="8"/>
  <c r="C8" i="8"/>
  <c r="C7" i="8"/>
  <c r="C6" i="8"/>
  <c r="C5" i="8"/>
  <c r="C4" i="8"/>
  <c r="C3" i="8"/>
  <c r="C2" i="8"/>
  <c r="C16" i="9"/>
  <c r="C15" i="9"/>
  <c r="C14" i="9"/>
  <c r="C13" i="9"/>
  <c r="C12" i="9"/>
  <c r="C11" i="9"/>
  <c r="C10" i="9"/>
  <c r="C9" i="9"/>
  <c r="C8" i="9"/>
  <c r="C7" i="9"/>
  <c r="C6" i="9"/>
  <c r="C5" i="9"/>
  <c r="C4" i="9"/>
  <c r="C3" i="9"/>
  <c r="C2" i="9"/>
</calcChain>
</file>

<file path=xl/sharedStrings.xml><?xml version="1.0" encoding="utf-8"?>
<sst xmlns="http://schemas.openxmlformats.org/spreadsheetml/2006/main" count="1494" uniqueCount="98">
  <si>
    <t>AS#</t>
  </si>
  <si>
    <t>WELL</t>
  </si>
  <si>
    <t>UWSIF ID</t>
  </si>
  <si>
    <t>SAMPLE ID</t>
  </si>
  <si>
    <t>WEIGHT</t>
  </si>
  <si>
    <t>TRAY #</t>
  </si>
  <si>
    <t>PI</t>
  </si>
  <si>
    <t>ROUTING SHEET #</t>
  </si>
  <si>
    <t>A1</t>
  </si>
  <si>
    <t>A2</t>
  </si>
  <si>
    <t>A3</t>
  </si>
  <si>
    <t>A4</t>
  </si>
  <si>
    <t>A5</t>
  </si>
  <si>
    <t>A6</t>
  </si>
  <si>
    <t>*Use 50 Carousel template if sample diameter</t>
  </si>
  <si>
    <t>A7</t>
  </si>
  <si>
    <t>is larger than 3.5mm</t>
  </si>
  <si>
    <t>A8</t>
  </si>
  <si>
    <t>User Comments:</t>
  </si>
  <si>
    <t>A9</t>
  </si>
  <si>
    <t>A10</t>
  </si>
  <si>
    <t>A11</t>
  </si>
  <si>
    <t>A12</t>
  </si>
  <si>
    <t>B1</t>
  </si>
  <si>
    <t>B2</t>
  </si>
  <si>
    <t>B3</t>
  </si>
  <si>
    <t>B4</t>
  </si>
  <si>
    <t>B5</t>
  </si>
  <si>
    <t>B6</t>
  </si>
  <si>
    <t>B7</t>
  </si>
  <si>
    <t>B8</t>
  </si>
  <si>
    <t>B9</t>
  </si>
  <si>
    <t>B10</t>
  </si>
  <si>
    <t>B11</t>
  </si>
  <si>
    <t>B12</t>
  </si>
  <si>
    <t>C1</t>
  </si>
  <si>
    <t>C2</t>
  </si>
  <si>
    <t>C3</t>
  </si>
  <si>
    <t>C4</t>
  </si>
  <si>
    <t>C5</t>
  </si>
  <si>
    <t>C6</t>
  </si>
  <si>
    <t>C7</t>
  </si>
  <si>
    <t>C8</t>
  </si>
  <si>
    <t>C9</t>
  </si>
  <si>
    <t>C10</t>
  </si>
  <si>
    <t>C11</t>
  </si>
  <si>
    <t>C12</t>
  </si>
  <si>
    <t>D1</t>
  </si>
  <si>
    <t>D2</t>
  </si>
  <si>
    <t>D3</t>
  </si>
  <si>
    <t>D4</t>
  </si>
  <si>
    <t>D5</t>
  </si>
  <si>
    <t>D6</t>
  </si>
  <si>
    <t>D7</t>
  </si>
  <si>
    <t>D8</t>
  </si>
  <si>
    <t>D9</t>
  </si>
  <si>
    <t>D10</t>
  </si>
  <si>
    <t>D11</t>
  </si>
  <si>
    <t>D12</t>
  </si>
  <si>
    <t>E1</t>
  </si>
  <si>
    <t>15N</t>
  </si>
  <si>
    <t>+136‰</t>
  </si>
  <si>
    <t>+535‰</t>
  </si>
  <si>
    <t>+657‰</t>
  </si>
  <si>
    <t>+1270‰</t>
  </si>
  <si>
    <t>+2349‰</t>
  </si>
  <si>
    <t>Enriched RM</t>
  </si>
  <si>
    <t>01-UWSIF-Liver-</t>
  </si>
  <si>
    <t>02-UWSIF-Whole Blood-</t>
  </si>
  <si>
    <t xml:space="preserve">15-UWISF-Collagen- </t>
  </si>
  <si>
    <t>32-UWSIF-Keratin-</t>
  </si>
  <si>
    <t>315-UWSIF-Chitin-</t>
  </si>
  <si>
    <t>312-UWSIF-Cellulose-</t>
  </si>
  <si>
    <t>61-UWSIF-Enriched Urea-</t>
  </si>
  <si>
    <t>62-UWSIF-Enriched Urea-</t>
  </si>
  <si>
    <t>63-UWSIF-Enriched Urea-</t>
  </si>
  <si>
    <t>64-UWSIF-Enriched Urea-</t>
  </si>
  <si>
    <t>65-UWSIF-Enriched Urea-</t>
  </si>
  <si>
    <t>39-UWSIF-UW Glut 2-</t>
  </si>
  <si>
    <t>47-UWSIF-Alfalfa2-</t>
  </si>
  <si>
    <t>48-UWSIF-Glut 4-</t>
  </si>
  <si>
    <t>Identifier_3</t>
  </si>
  <si>
    <t>Preparation_notes</t>
  </si>
  <si>
    <t>48-UWSIF-Glut-4-</t>
  </si>
  <si>
    <t>conditioning</t>
  </si>
  <si>
    <t>linearity+drift+normalization</t>
  </si>
  <si>
    <t>39-UWSIF-Glut-2-</t>
  </si>
  <si>
    <t>drift+normalization</t>
  </si>
  <si>
    <t>qaqc</t>
  </si>
  <si>
    <t>check</t>
  </si>
  <si>
    <t>unknown</t>
  </si>
  <si>
    <t>Blue/green fields are filled out by User.</t>
  </si>
  <si>
    <t xml:space="preserve">Grey fields are filled out by SIF Techs Only </t>
  </si>
  <si>
    <t>STDS</t>
  </si>
  <si>
    <t>linearity</t>
  </si>
  <si>
    <t>46-UWSIF-Soil3-</t>
  </si>
  <si>
    <r>
      <t xml:space="preserve">Including replicates throughout the run is recommended to assess sample homogeneity. Users may decide how to use replicates. It is best to give the replicates the same Sample ID.  The suggested places for the replicates in the tray are indicated by the cells in a different shade of green and the UWSIF ID has the suffix "r" after the ID.  We do not charge for these replicates and they are not required.  </t>
    </r>
    <r>
      <rPr>
        <b/>
        <sz val="10"/>
        <rFont val="Arial"/>
        <family val="2"/>
      </rPr>
      <t>Please do not update any field in gray.</t>
    </r>
  </si>
  <si>
    <r>
      <t xml:space="preserve">100-CAROUSEL </t>
    </r>
    <r>
      <rPr>
        <b/>
        <sz val="11"/>
        <color theme="5" tint="-0.249977111117893"/>
        <rFont val="Arial"/>
        <family val="2"/>
      </rPr>
      <t>ENRICHED</t>
    </r>
    <r>
      <rPr>
        <b/>
        <sz val="11"/>
        <rFont val="Arial"/>
        <family val="2"/>
      </rPr>
      <t xml:space="preserve"> TEMPLATE*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</si>
</sst>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0" x14ac:knownFonts="1">
    <font>
      <sz val="11"/>
      <color theme="1"/>
      <name val="Calibri"/>
      <family val="2"/>
      <scheme val="minor"/>
    </font>
    <font>
      <sz val="10"/>
      <name val="Arial"/>
      <family val="2"/>
    </font>
    <font>
      <b/>
      <sz val="10"/>
      <name val="Arial"/>
      <family val="2"/>
    </font>
    <font>
      <sz val="9"/>
      <name val="Arial"/>
      <family val="2"/>
    </font>
    <font>
      <b/>
      <sz val="10"/>
      <color rgb="FFC00000"/>
      <name val="Arial"/>
      <family val="2"/>
    </font>
    <font>
      <b/>
      <sz val="11"/>
      <name val="Arial"/>
      <family val="2"/>
    </font>
    <font>
      <b/>
      <sz val="10"/>
      <color rgb="FFFF0000"/>
      <name val="Arial"/>
      <family val="2"/>
    </font>
    <font>
      <b/>
      <sz val="11"/>
      <color rgb="FFFF0000"/>
      <name val="Arial"/>
      <family val="2"/>
    </font>
    <font>
      <b/>
      <sz val="11"/>
      <color theme="5" tint="-0.249977111117893"/>
      <name val="Arial"/>
      <family val="2"/>
    </font>
    <font>
      <sz val="8"/>
      <name val="Calibri"/>
      <family val="2"/>
      <scheme val="minor"/>
    </font>
  </fonts>
  <fills count="7">
    <fill>
      <patternFill patternType="none"/>
    </fill>
    <fill>
      <patternFill patternType="gray125"/>
    </fill>
    <fill>
      <patternFill patternType="solid">
        <fgColor theme="0" tint="-0.14999847407452621"/>
        <bgColor indexed="64"/>
      </patternFill>
    </fill>
    <fill>
      <patternFill patternType="solid">
        <fgColor rgb="FFAFABAB"/>
        <bgColor rgb="FF969696"/>
      </patternFill>
    </fill>
    <fill>
      <patternFill patternType="solid">
        <fgColor theme="0" tint="-0.34998626667073579"/>
        <bgColor indexed="64"/>
      </patternFill>
    </fill>
    <fill>
      <patternFill patternType="solid">
        <fgColor rgb="FFCCDED8"/>
        <bgColor indexed="64"/>
      </patternFill>
    </fill>
    <fill>
      <patternFill patternType="solid">
        <fgColor rgb="FFABC8BE"/>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3">
    <xf numFmtId="0" fontId="0" fillId="0" borderId="0"/>
    <xf numFmtId="0" fontId="1" fillId="0" borderId="0"/>
    <xf numFmtId="0" fontId="1" fillId="0" borderId="0"/>
  </cellStyleXfs>
  <cellXfs count="60">
    <xf numFmtId="0" fontId="0" fillId="0" borderId="0" xfId="0"/>
    <xf numFmtId="0" fontId="1" fillId="0" borderId="0" xfId="1"/>
    <xf numFmtId="164" fontId="1" fillId="0" borderId="0" xfId="1" applyNumberFormat="1" applyAlignment="1">
      <alignment horizontal="right"/>
    </xf>
    <xf numFmtId="0" fontId="1" fillId="0" borderId="1" xfId="1" applyBorder="1"/>
    <xf numFmtId="0" fontId="2" fillId="0" borderId="1" xfId="1" applyFont="1" applyBorder="1"/>
    <xf numFmtId="49" fontId="1" fillId="0" borderId="1" xfId="1" applyNumberFormat="1" applyBorder="1"/>
    <xf numFmtId="164" fontId="1" fillId="3" borderId="3" xfId="1" applyNumberFormat="1" applyFill="1" applyBorder="1" applyAlignment="1">
      <alignment horizontal="right" vertical="center"/>
    </xf>
    <xf numFmtId="0" fontId="2" fillId="2" borderId="0" xfId="1" applyFont="1" applyFill="1" applyAlignment="1">
      <alignment vertical="center"/>
    </xf>
    <xf numFmtId="0" fontId="2" fillId="2" borderId="1" xfId="1" applyFont="1" applyFill="1" applyBorder="1" applyAlignment="1">
      <alignment vertical="center"/>
    </xf>
    <xf numFmtId="164" fontId="2" fillId="2" borderId="1" xfId="1" applyNumberFormat="1" applyFont="1" applyFill="1" applyBorder="1" applyAlignment="1">
      <alignment vertical="center"/>
    </xf>
    <xf numFmtId="0" fontId="2" fillId="2" borderId="2" xfId="1" applyFont="1" applyFill="1" applyBorder="1" applyAlignment="1">
      <alignment vertical="center"/>
    </xf>
    <xf numFmtId="0" fontId="2" fillId="2" borderId="10" xfId="1" applyFont="1" applyFill="1" applyBorder="1" applyAlignment="1">
      <alignment vertical="center"/>
    </xf>
    <xf numFmtId="0" fontId="1" fillId="2" borderId="1" xfId="1" applyFill="1" applyBorder="1" applyAlignment="1">
      <alignment vertical="center"/>
    </xf>
    <xf numFmtId="164" fontId="1" fillId="3" borderId="3" xfId="1" quotePrefix="1" applyNumberFormat="1" applyFill="1" applyBorder="1" applyAlignment="1">
      <alignment horizontal="right" vertical="center"/>
    </xf>
    <xf numFmtId="0" fontId="1" fillId="4" borderId="3" xfId="1" applyFill="1" applyBorder="1" applyAlignment="1">
      <alignment vertical="center"/>
    </xf>
    <xf numFmtId="0" fontId="1" fillId="4" borderId="1" xfId="1" applyFill="1" applyBorder="1" applyAlignment="1">
      <alignment vertical="center"/>
    </xf>
    <xf numFmtId="0" fontId="1" fillId="4" borderId="4" xfId="1" applyFill="1" applyBorder="1" applyAlignment="1">
      <alignment vertical="center"/>
    </xf>
    <xf numFmtId="0" fontId="1" fillId="4" borderId="5" xfId="1" applyFill="1" applyBorder="1" applyAlignment="1">
      <alignment vertical="center"/>
    </xf>
    <xf numFmtId="0" fontId="1" fillId="4" borderId="0" xfId="1" applyFill="1" applyAlignment="1">
      <alignment vertical="center"/>
    </xf>
    <xf numFmtId="0" fontId="3" fillId="5" borderId="1" xfId="1" applyFont="1" applyFill="1" applyBorder="1" applyAlignment="1" applyProtection="1">
      <alignment vertical="center"/>
      <protection locked="0"/>
    </xf>
    <xf numFmtId="0" fontId="3" fillId="5" borderId="0" xfId="1" applyFont="1" applyFill="1" applyAlignment="1" applyProtection="1">
      <alignment vertical="center"/>
      <protection locked="0"/>
    </xf>
    <xf numFmtId="0" fontId="1" fillId="4" borderId="1" xfId="1" applyFill="1" applyBorder="1" applyAlignment="1" applyProtection="1">
      <alignment vertical="center"/>
      <protection locked="0"/>
    </xf>
    <xf numFmtId="49" fontId="1" fillId="4" borderId="1" xfId="1" applyNumberFormat="1" applyFill="1" applyBorder="1" applyAlignment="1">
      <alignment vertical="center"/>
    </xf>
    <xf numFmtId="0" fontId="3" fillId="6" borderId="1" xfId="1" applyFont="1" applyFill="1" applyBorder="1" applyAlignment="1" applyProtection="1">
      <alignment vertical="center"/>
      <protection locked="0"/>
    </xf>
    <xf numFmtId="0" fontId="1" fillId="0" borderId="0" xfId="1" applyAlignment="1">
      <alignment vertical="center"/>
    </xf>
    <xf numFmtId="164" fontId="5" fillId="4" borderId="4" xfId="1" applyNumberFormat="1" applyFont="1" applyFill="1" applyBorder="1" applyAlignment="1">
      <alignment vertical="center"/>
    </xf>
    <xf numFmtId="164" fontId="5" fillId="4" borderId="5" xfId="1" applyNumberFormat="1" applyFont="1" applyFill="1" applyBorder="1" applyAlignment="1">
      <alignment vertical="center"/>
    </xf>
    <xf numFmtId="0" fontId="4" fillId="5" borderId="4" xfId="1" applyFont="1" applyFill="1" applyBorder="1" applyAlignment="1">
      <alignment vertical="center"/>
    </xf>
    <xf numFmtId="0" fontId="6" fillId="5" borderId="5" xfId="1" applyFont="1" applyFill="1" applyBorder="1" applyAlignment="1">
      <alignment vertical="center"/>
    </xf>
    <xf numFmtId="164" fontId="4" fillId="4" borderId="4" xfId="1" applyNumberFormat="1" applyFont="1" applyFill="1" applyBorder="1" applyAlignment="1">
      <alignment vertical="center"/>
    </xf>
    <xf numFmtId="164" fontId="7" fillId="4" borderId="5" xfId="1" applyNumberFormat="1" applyFont="1" applyFill="1" applyBorder="1" applyAlignment="1">
      <alignment vertical="center"/>
    </xf>
    <xf numFmtId="0" fontId="2" fillId="5" borderId="4" xfId="1" applyFont="1" applyFill="1" applyBorder="1" applyAlignment="1">
      <alignment vertical="center"/>
    </xf>
    <xf numFmtId="0" fontId="2" fillId="5" borderId="5" xfId="1" applyFont="1" applyFill="1" applyBorder="1" applyAlignment="1">
      <alignment vertical="center"/>
    </xf>
    <xf numFmtId="0" fontId="2" fillId="5" borderId="8" xfId="1" applyFont="1" applyFill="1" applyBorder="1" applyAlignment="1">
      <alignment vertical="center"/>
    </xf>
    <xf numFmtId="0" fontId="2" fillId="5" borderId="7" xfId="1" applyFont="1" applyFill="1" applyBorder="1" applyAlignment="1">
      <alignment vertical="center"/>
    </xf>
    <xf numFmtId="0" fontId="2" fillId="5" borderId="4" xfId="1" applyFont="1" applyFill="1" applyBorder="1" applyAlignment="1" applyProtection="1">
      <alignment vertical="center"/>
      <protection locked="0"/>
    </xf>
    <xf numFmtId="0" fontId="1" fillId="5" borderId="5" xfId="1" applyFill="1" applyBorder="1" applyAlignment="1" applyProtection="1">
      <alignment vertical="center"/>
      <protection locked="0"/>
    </xf>
    <xf numFmtId="0" fontId="1" fillId="5" borderId="8" xfId="1" applyFill="1" applyBorder="1" applyAlignment="1" applyProtection="1">
      <alignment vertical="center"/>
      <protection locked="0"/>
    </xf>
    <xf numFmtId="0" fontId="1" fillId="5" borderId="9" xfId="1" applyFill="1" applyBorder="1" applyAlignment="1" applyProtection="1">
      <alignment vertical="center"/>
      <protection locked="0"/>
    </xf>
    <xf numFmtId="0" fontId="1" fillId="5" borderId="6" xfId="1" applyFill="1" applyBorder="1" applyAlignment="1" applyProtection="1">
      <alignment vertical="center"/>
      <protection locked="0"/>
    </xf>
    <xf numFmtId="0" fontId="1" fillId="5" borderId="7" xfId="1" applyFill="1" applyBorder="1" applyAlignment="1" applyProtection="1">
      <alignment vertical="center"/>
      <protection locked="0"/>
    </xf>
    <xf numFmtId="0" fontId="1" fillId="0" borderId="11" xfId="1" applyBorder="1" applyAlignment="1">
      <alignment vertical="center"/>
    </xf>
    <xf numFmtId="0" fontId="1" fillId="0" borderId="12" xfId="1" applyBorder="1" applyAlignment="1">
      <alignment vertical="center"/>
    </xf>
    <xf numFmtId="0" fontId="1" fillId="0" borderId="13" xfId="1" applyBorder="1" applyAlignment="1">
      <alignment vertical="center"/>
    </xf>
    <xf numFmtId="0" fontId="1" fillId="0" borderId="14" xfId="1" applyBorder="1" applyAlignment="1">
      <alignment vertical="center"/>
    </xf>
    <xf numFmtId="0" fontId="1" fillId="0" borderId="15" xfId="1" applyBorder="1" applyAlignment="1">
      <alignment vertical="center"/>
    </xf>
    <xf numFmtId="0" fontId="1" fillId="0" borderId="13" xfId="0" quotePrefix="1" applyFont="1" applyBorder="1" applyAlignment="1">
      <alignment vertical="center"/>
    </xf>
    <xf numFmtId="0" fontId="1" fillId="0" borderId="16" xfId="1" applyBorder="1" applyAlignment="1">
      <alignment vertical="center"/>
    </xf>
    <xf numFmtId="0" fontId="0" fillId="0" borderId="17" xfId="0" applyBorder="1"/>
    <xf numFmtId="0" fontId="1" fillId="6" borderId="22" xfId="1" applyFill="1" applyBorder="1" applyAlignment="1" applyProtection="1">
      <alignment vertical="center" wrapText="1"/>
      <protection locked="0"/>
    </xf>
    <xf numFmtId="0" fontId="1" fillId="6" borderId="23" xfId="1" applyFill="1" applyBorder="1" applyAlignment="1" applyProtection="1">
      <alignment vertical="center" wrapText="1"/>
      <protection locked="0"/>
    </xf>
    <xf numFmtId="0" fontId="1" fillId="0" borderId="0" xfId="1" applyAlignment="1" applyProtection="1">
      <alignment vertical="center"/>
      <protection locked="0"/>
    </xf>
    <xf numFmtId="0" fontId="1" fillId="0" borderId="1" xfId="1" applyBorder="1" applyAlignment="1">
      <alignment horizontal="left"/>
    </xf>
    <xf numFmtId="164" fontId="1" fillId="3" borderId="3" xfId="1" applyNumberFormat="1" applyFill="1" applyBorder="1" applyAlignment="1">
      <alignment horizontal="left" vertical="center"/>
    </xf>
    <xf numFmtId="0" fontId="1" fillId="4" borderId="1" xfId="1" applyFill="1" applyBorder="1" applyAlignment="1">
      <alignment horizontal="left" vertical="center"/>
    </xf>
    <xf numFmtId="0" fontId="1" fillId="6" borderId="18" xfId="1" applyFill="1" applyBorder="1" applyAlignment="1" applyProtection="1">
      <alignment horizontal="center" vertical="center" wrapText="1"/>
      <protection locked="0"/>
    </xf>
    <xf numFmtId="0" fontId="1" fillId="6" borderId="19" xfId="1" applyFill="1" applyBorder="1" applyAlignment="1" applyProtection="1">
      <alignment horizontal="center" vertical="center" wrapText="1"/>
      <protection locked="0"/>
    </xf>
    <xf numFmtId="0" fontId="1" fillId="6" borderId="20" xfId="1" applyFill="1" applyBorder="1" applyAlignment="1" applyProtection="1">
      <alignment horizontal="center" vertical="center" wrapText="1"/>
      <protection locked="0"/>
    </xf>
    <xf numFmtId="0" fontId="1" fillId="6" borderId="21" xfId="1" applyFill="1" applyBorder="1" applyAlignment="1" applyProtection="1">
      <alignment horizontal="center" vertical="center" wrapText="1"/>
      <protection locked="0"/>
    </xf>
    <xf numFmtId="2" fontId="1" fillId="4" borderId="1" xfId="1" applyNumberFormat="1" applyFill="1" applyBorder="1" applyAlignment="1">
      <alignment vertical="center"/>
    </xf>
  </cellXfs>
  <cellStyles count="3">
    <cellStyle name="Normal" xfId="0" builtinId="0"/>
    <cellStyle name="Normal 2" xfId="1" xr:uid="{00000000-0005-0000-0000-000001000000}"/>
    <cellStyle name="Normal 2 2"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104774</xdr:colOff>
      <xdr:row>36</xdr:row>
      <xdr:rowOff>152400</xdr:rowOff>
    </xdr:to>
    <xdr:grpSp>
      <xdr:nvGrpSpPr>
        <xdr:cNvPr id="3" name="Group 2">
          <a:extLst>
            <a:ext uri="{FF2B5EF4-FFF2-40B4-BE49-F238E27FC236}">
              <a16:creationId xmlns:a16="http://schemas.microsoft.com/office/drawing/2014/main" id="{00000000-0008-0000-0000-000003000000}"/>
            </a:ext>
          </a:extLst>
        </xdr:cNvPr>
        <xdr:cNvGrpSpPr/>
      </xdr:nvGrpSpPr>
      <xdr:grpSpPr>
        <a:xfrm>
          <a:off x="0" y="0"/>
          <a:ext cx="8639174" cy="6736080"/>
          <a:chOff x="0" y="0"/>
          <a:chExt cx="8639174" cy="7010400"/>
        </a:xfrm>
      </xdr:grpSpPr>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0" y="2114550"/>
            <a:ext cx="8620125" cy="4895850"/>
          </a:xfrm>
          <a:prstGeom prst="rect">
            <a:avLst/>
          </a:prstGeom>
          <a:solidFill>
            <a:schemeClr val="bg2">
              <a:lumMod val="75000"/>
            </a:schemeClr>
          </a:solidFill>
          <a:ln w="381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Please use the following  information when</a:t>
            </a:r>
            <a:r>
              <a:rPr lang="en-US" sz="1400" b="1" baseline="0"/>
              <a:t> loading trays and submitting samples for </a:t>
            </a:r>
            <a:r>
              <a:rPr lang="el-GR" sz="1400" b="1" baseline="0"/>
              <a:t>δ</a:t>
            </a:r>
            <a:r>
              <a:rPr lang="en-US" sz="1400" b="1" baseline="30000"/>
              <a:t>13</a:t>
            </a:r>
            <a:r>
              <a:rPr lang="en-US" sz="1400" b="1" baseline="0"/>
              <a:t>C &amp; </a:t>
            </a:r>
            <a:r>
              <a:rPr lang="el-GR" sz="1400" b="1" baseline="0"/>
              <a:t>δ</a:t>
            </a:r>
            <a:r>
              <a:rPr lang="en-US" sz="1400" b="1" baseline="30000"/>
              <a:t>15</a:t>
            </a:r>
            <a:r>
              <a:rPr lang="en-US" sz="1400" b="1" baseline="0"/>
              <a:t>N analysis.</a:t>
            </a:r>
          </a:p>
          <a:p>
            <a:r>
              <a:rPr lang="en-US" sz="1400" b="0"/>
              <a:t>-If</a:t>
            </a:r>
            <a:r>
              <a:rPr lang="en-US" sz="1400" b="0" baseline="0"/>
              <a:t> samples are larger than 3.5mm in diameter use the 50-CAROUSEL TEMPLATE.</a:t>
            </a:r>
            <a:endParaRPr lang="en-US" sz="1400" b="0"/>
          </a:p>
          <a:p>
            <a:r>
              <a:rPr lang="en-US" sz="1400" b="0"/>
              <a:t>-Samples should be thoroughly dried, ground and well mixed.  </a:t>
            </a:r>
          </a:p>
          <a:p>
            <a:r>
              <a:rPr lang="en-US" sz="1400" b="0"/>
              <a:t>-Samples pretreated with acids need to be given at least 5-8 rinses with distilled water to get rid of all the acid in the sample.  </a:t>
            </a:r>
          </a:p>
          <a:p>
            <a:r>
              <a:rPr lang="en-US" sz="1400" b="0"/>
              <a:t>-If you decide to load your own samples please use 96 well plastic trays and make sure that none of the capsules are leaking. </a:t>
            </a:r>
          </a:p>
          <a:p>
            <a:r>
              <a:rPr lang="en-US" sz="1400" b="0"/>
              <a:t>-Samples must be loaded according to the tray loading template.   Fill</a:t>
            </a:r>
            <a:r>
              <a:rPr lang="en-US" sz="1400" b="0" baseline="0"/>
              <a:t> in the yellow cells only and load the samples into the tray exactly how they are on the template. </a:t>
            </a:r>
          </a:p>
          <a:p>
            <a:r>
              <a:rPr lang="en-US" sz="1400" b="0" baseline="0"/>
              <a:t>-If there are any modifications to the template or the template is not used, the samples will be returned to you and will not be placed in the queue.</a:t>
            </a:r>
          </a:p>
          <a:p>
            <a:r>
              <a:rPr lang="en-US" sz="1400" b="0" baseline="0"/>
              <a:t>-Sample ID's must be unique.  Do not use duplicate names.  Maximum of 20 characters.</a:t>
            </a:r>
          </a:p>
          <a:p>
            <a:r>
              <a:rPr lang="en-US" sz="1400" b="0" baseline="0"/>
              <a:t>-Sample names should not include commas, apostrophes, quotation marks, backslash, or forward slash.</a:t>
            </a:r>
            <a:endParaRPr lang="en-US" sz="1400" b="0"/>
          </a:p>
          <a:p>
            <a:r>
              <a:rPr lang="en-US" sz="1400" b="0"/>
              <a:t>-Include</a:t>
            </a:r>
            <a:r>
              <a:rPr lang="en-US" sz="1400" b="0" baseline="0"/>
              <a:t> weights for solid samples.</a:t>
            </a:r>
          </a:p>
          <a:p>
            <a:r>
              <a:rPr lang="en-US" sz="1400" b="0"/>
              <a:t>-If</a:t>
            </a:r>
            <a:r>
              <a:rPr lang="en-US" sz="1400" b="0" baseline="0"/>
              <a:t> a job has multiple types of material, group samples of similar material together.</a:t>
            </a:r>
          </a:p>
          <a:p>
            <a:r>
              <a:rPr lang="en-US" sz="1400" b="0" baseline="0"/>
              <a:t>-Load the trays/template in the order you want your samples to be run.</a:t>
            </a:r>
          </a:p>
          <a:p>
            <a:r>
              <a:rPr lang="en-US" sz="1400" b="0" baseline="0"/>
              <a:t>-If your samples are enriched, load them from low to high enrichment to reduce the memory effect.</a:t>
            </a:r>
            <a:r>
              <a:rPr lang="en-US" sz="1400" b="0"/>
              <a:t>  </a:t>
            </a:r>
          </a:p>
          <a:p>
            <a:r>
              <a:rPr lang="en-US" sz="1400" b="0"/>
              <a:t>-Always use different trays for enriched</a:t>
            </a:r>
            <a:r>
              <a:rPr lang="en-US" sz="1400" b="0" baseline="0"/>
              <a:t> and natural abundance samples.</a:t>
            </a:r>
          </a:p>
          <a:p>
            <a:r>
              <a:rPr lang="en-US" sz="1400" b="0" baseline="0"/>
              <a:t>-If mailing the 96 well plates, ensure that when the tray is turned upsidedown and shaken the samples do not jump to other wells.  </a:t>
            </a:r>
            <a:r>
              <a:rPr lang="en-US" sz="1400" b="0"/>
              <a:t>A cover for the 96-well full plate can be ordered from Applied</a:t>
            </a:r>
            <a:r>
              <a:rPr lang="en-US" sz="1400" b="0" baseline="0"/>
              <a:t> Biosystems </a:t>
            </a:r>
            <a:r>
              <a:rPr lang="en-US" sz="1400" b="0"/>
              <a:t>(part no. N8010550).</a:t>
            </a:r>
          </a:p>
          <a:p>
            <a:r>
              <a:rPr lang="en-US" sz="1400" b="0"/>
              <a:t>-If you have more samples</a:t>
            </a:r>
            <a:r>
              <a:rPr lang="en-US" sz="1400" b="0" baseline="0"/>
              <a:t> that fit into 9 trays, please submit as two jobs.</a:t>
            </a:r>
          </a:p>
          <a:p>
            <a:pPr eaLnBrk="1" fontAlgn="auto" latinLnBrk="0" hangingPunct="1"/>
            <a:r>
              <a:rPr lang="en-US" sz="1400" b="0" baseline="0"/>
              <a:t>-</a:t>
            </a:r>
            <a:r>
              <a:rPr lang="en-US" sz="1400" b="0" baseline="0">
                <a:solidFill>
                  <a:schemeClr val="dk1"/>
                </a:solidFill>
                <a:effectLst/>
                <a:latin typeface="+mn-lt"/>
                <a:ea typeface="+mn-ea"/>
                <a:cs typeface="+mn-cs"/>
              </a:rPr>
              <a:t>Replicates should be added if sample quantity allows; if already including replicates this space can be disregarded.</a:t>
            </a:r>
            <a:endParaRPr lang="en-US" sz="1400">
              <a:effectLst/>
            </a:endParaRPr>
          </a:p>
        </xdr:txBody>
      </xdr:sp>
      <xdr:grpSp>
        <xdr:nvGrpSpPr>
          <xdr:cNvPr id="5" name="Group 10">
            <a:extLst>
              <a:ext uri="{FF2B5EF4-FFF2-40B4-BE49-F238E27FC236}">
                <a16:creationId xmlns:a16="http://schemas.microsoft.com/office/drawing/2014/main" id="{00000000-0008-0000-0000-000005000000}"/>
              </a:ext>
            </a:extLst>
          </xdr:cNvPr>
          <xdr:cNvGrpSpPr>
            <a:grpSpLocks/>
          </xdr:cNvGrpSpPr>
        </xdr:nvGrpSpPr>
        <xdr:grpSpPr bwMode="auto">
          <a:xfrm>
            <a:off x="0" y="0"/>
            <a:ext cx="8639174" cy="2143125"/>
            <a:chOff x="581025" y="285750"/>
            <a:chExt cx="9886950" cy="2657477"/>
          </a:xfrm>
        </xdr:grpSpPr>
        <xdr:pic>
          <xdr:nvPicPr>
            <xdr:cNvPr id="6" name="Picture 8" descr="T2_bottom section_cmp_PP.psd">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14107" r="12975"/>
            <a:stretch>
              <a:fillRect/>
            </a:stretch>
          </xdr:blipFill>
          <xdr:spPr bwMode="auto">
            <a:xfrm>
              <a:off x="590550" y="285750"/>
              <a:ext cx="9877153"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2">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343" t="4256" r="11411" b="34042"/>
            <a:stretch>
              <a:fillRect/>
            </a:stretch>
          </xdr:blipFill>
          <xdr:spPr bwMode="auto">
            <a:xfrm>
              <a:off x="7877174" y="312376"/>
              <a:ext cx="2257426" cy="1487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1420843" y="619125"/>
              <a:ext cx="6069595" cy="8001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3600">
                  <a:solidFill>
                    <a:sysClr val="windowText" lastClr="000000"/>
                  </a:solidFill>
                  <a:latin typeface="Century Schoolbook" pitchFamily="18" charset="0"/>
                </a:rPr>
                <a:t>Stable isotope</a:t>
              </a:r>
              <a:r>
                <a:rPr lang="en-US" sz="3600" baseline="0">
                  <a:solidFill>
                    <a:sysClr val="windowText" lastClr="000000"/>
                  </a:solidFill>
                  <a:latin typeface="Century Schoolbook" pitchFamily="18" charset="0"/>
                </a:rPr>
                <a:t> Facility</a:t>
              </a:r>
              <a:endParaRPr lang="en-US" sz="3600">
                <a:solidFill>
                  <a:sysClr val="windowText" lastClr="000000"/>
                </a:solidFill>
                <a:latin typeface="Century Schoolbook" pitchFamily="18" charset="0"/>
              </a:endParaRPr>
            </a:p>
          </xdr:txBody>
        </xdr:sp>
        <xdr:sp macro="" textlink="">
          <xdr:nvSpPr>
            <xdr:cNvPr id="9" name="Oval 8">
              <a:extLst>
                <a:ext uri="{FF2B5EF4-FFF2-40B4-BE49-F238E27FC236}">
                  <a16:creationId xmlns:a16="http://schemas.microsoft.com/office/drawing/2014/main" id="{00000000-0008-0000-0000-000009000000}"/>
                </a:ext>
              </a:extLst>
            </xdr:cNvPr>
            <xdr:cNvSpPr/>
          </xdr:nvSpPr>
          <xdr:spPr>
            <a:xfrm>
              <a:off x="3210969" y="762000"/>
              <a:ext cx="152694" cy="152400"/>
            </a:xfrm>
            <a:prstGeom prst="ellipse">
              <a:avLst/>
            </a:prstGeom>
            <a:solidFill>
              <a:schemeClr val="accent2"/>
            </a:solidFill>
            <a:ln w="3175">
              <a:solidFill>
                <a:schemeClr val="accent2"/>
              </a:solidFill>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pic>
          <xdr:nvPicPr>
            <xdr:cNvPr id="10" name="Picture 7" descr="T1_bottom_brand_bar.png">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3487" r="3795" b="36697"/>
            <a:stretch>
              <a:fillRect/>
            </a:stretch>
          </xdr:blipFill>
          <xdr:spPr bwMode="auto">
            <a:xfrm>
              <a:off x="581025" y="1457327"/>
              <a:ext cx="988695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election activeCell="E52" sqref="E52"/>
    </sheetView>
  </sheetViews>
  <sheetFormatPr defaultRowHeight="14.4" x14ac:dyDescent="0.3"/>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J50"/>
  <sheetViews>
    <sheetView zoomScaleNormal="100" workbookViewId="0">
      <selection activeCell="I2" sqref="I2:J2"/>
    </sheetView>
  </sheetViews>
  <sheetFormatPr defaultColWidth="9.21875" defaultRowHeight="12.75" customHeight="1" x14ac:dyDescent="0.25"/>
  <cols>
    <col min="1" max="1" width="4.44140625" style="1" customWidth="1"/>
    <col min="2" max="2" width="6.77734375" style="1" customWidth="1"/>
    <col min="3" max="3" width="26.5546875" style="2" customWidth="1"/>
    <col min="4" max="4" width="23" style="1" customWidth="1"/>
    <col min="5" max="5" width="16.21875" style="1" customWidth="1"/>
    <col min="6" max="6" width="22" style="1" customWidth="1"/>
    <col min="7" max="7" width="20.44140625" style="1" customWidth="1"/>
    <col min="8" max="8" width="7.44140625" style="24" bestFit="1" customWidth="1"/>
    <col min="9" max="9" width="23.77734375" style="24" customWidth="1"/>
    <col min="10" max="10" width="24.109375" style="24" bestFit="1" customWidth="1"/>
    <col min="11" max="16384" width="9.21875" style="1"/>
  </cols>
  <sheetData>
    <row r="1" spans="1:10" ht="12.75" customHeight="1" x14ac:dyDescent="0.25">
      <c r="A1" s="7" t="s">
        <v>0</v>
      </c>
      <c r="B1" s="8" t="s">
        <v>1</v>
      </c>
      <c r="C1" s="9" t="s">
        <v>2</v>
      </c>
      <c r="D1" s="10" t="s">
        <v>3</v>
      </c>
      <c r="E1" s="8" t="s">
        <v>4</v>
      </c>
      <c r="F1" s="10" t="s">
        <v>81</v>
      </c>
      <c r="G1" s="11" t="s">
        <v>82</v>
      </c>
      <c r="H1" s="8" t="s">
        <v>5</v>
      </c>
      <c r="I1" s="8" t="s">
        <v>7</v>
      </c>
      <c r="J1" s="8" t="s">
        <v>6</v>
      </c>
    </row>
    <row r="2" spans="1:10" ht="13.2" x14ac:dyDescent="0.25">
      <c r="A2" s="12">
        <v>1</v>
      </c>
      <c r="B2" s="12" t="s">
        <v>8</v>
      </c>
      <c r="C2" s="13" t="str">
        <f>D2&amp;H$2+0.21</f>
        <v>48-UWSIF-Glut 4-9.21</v>
      </c>
      <c r="D2" s="14" t="s">
        <v>80</v>
      </c>
      <c r="E2" s="15"/>
      <c r="F2" s="16" t="s">
        <v>84</v>
      </c>
      <c r="G2" s="17"/>
      <c r="H2" s="21">
        <v>9</v>
      </c>
      <c r="I2" s="22"/>
      <c r="J2" s="22"/>
    </row>
    <row r="3" spans="1:10" ht="13.2" x14ac:dyDescent="0.25">
      <c r="A3" s="12">
        <v>2</v>
      </c>
      <c r="B3" s="12" t="s">
        <v>9</v>
      </c>
      <c r="C3" s="13" t="str">
        <f>D3&amp;H$2+0.22</f>
        <v>48-UWSIF-Glut 4-9.22</v>
      </c>
      <c r="D3" s="14" t="s">
        <v>80</v>
      </c>
      <c r="E3" s="15"/>
      <c r="F3" s="18" t="s">
        <v>85</v>
      </c>
      <c r="G3" s="18"/>
    </row>
    <row r="4" spans="1:10" ht="12.75" customHeight="1" x14ac:dyDescent="0.25">
      <c r="A4" s="12">
        <v>3</v>
      </c>
      <c r="B4" s="12" t="s">
        <v>10</v>
      </c>
      <c r="C4" s="13" t="str">
        <f>D4&amp;H$2+0.23</f>
        <v>48-UWSIF-Glut 4-9.23</v>
      </c>
      <c r="D4" s="14" t="s">
        <v>80</v>
      </c>
      <c r="E4" s="15"/>
      <c r="F4" s="18" t="s">
        <v>85</v>
      </c>
      <c r="G4" s="18"/>
      <c r="I4" s="25" t="s">
        <v>97</v>
      </c>
      <c r="J4" s="26"/>
    </row>
    <row r="5" spans="1:10" ht="13.2" x14ac:dyDescent="0.25">
      <c r="A5" s="12">
        <v>4</v>
      </c>
      <c r="B5" s="12" t="s">
        <v>11</v>
      </c>
      <c r="C5" s="13" t="str">
        <f>D5&amp;H$2+0.24</f>
        <v>48-UWSIF-Glut 4-9.24</v>
      </c>
      <c r="D5" s="14" t="s">
        <v>80</v>
      </c>
      <c r="E5" s="15"/>
      <c r="F5" s="18" t="s">
        <v>85</v>
      </c>
      <c r="G5" s="18"/>
      <c r="I5" s="27" t="s">
        <v>91</v>
      </c>
      <c r="J5" s="28"/>
    </row>
    <row r="6" spans="1:10" ht="12.75" customHeight="1" x14ac:dyDescent="0.25">
      <c r="A6" s="12">
        <v>5</v>
      </c>
      <c r="B6" s="12" t="s">
        <v>12</v>
      </c>
      <c r="C6" s="13" t="str">
        <f>D6&amp;H$2+0.25</f>
        <v>48-UWSIF-Glut 4-9.25</v>
      </c>
      <c r="D6" s="14" t="s">
        <v>80</v>
      </c>
      <c r="E6" s="15"/>
      <c r="F6" s="18" t="s">
        <v>85</v>
      </c>
      <c r="G6" s="18"/>
      <c r="I6" s="29" t="s">
        <v>92</v>
      </c>
      <c r="J6" s="30"/>
    </row>
    <row r="7" spans="1:10" ht="12.75" customHeight="1" x14ac:dyDescent="0.25">
      <c r="A7" s="12">
        <v>6</v>
      </c>
      <c r="B7" s="12" t="s">
        <v>13</v>
      </c>
      <c r="C7" s="13" t="str">
        <f>D7&amp;H$2+0.21</f>
        <v>39-UWSIF-UW Glut 2-9.21</v>
      </c>
      <c r="D7" s="14" t="s">
        <v>78</v>
      </c>
      <c r="E7" s="15"/>
      <c r="F7" s="18" t="s">
        <v>85</v>
      </c>
      <c r="G7" s="18"/>
      <c r="I7" s="31" t="s">
        <v>14</v>
      </c>
      <c r="J7" s="32"/>
    </row>
    <row r="8" spans="1:10" ht="12.75" customHeight="1" x14ac:dyDescent="0.25">
      <c r="A8" s="12">
        <v>7</v>
      </c>
      <c r="B8" s="12" t="s">
        <v>15</v>
      </c>
      <c r="C8" s="13" t="str">
        <f>D8&amp;H$2+0.22</f>
        <v>39-UWSIF-UW Glut 2-9.22</v>
      </c>
      <c r="D8" s="14" t="s">
        <v>78</v>
      </c>
      <c r="E8" s="15"/>
      <c r="F8" s="18" t="s">
        <v>85</v>
      </c>
      <c r="G8" s="18"/>
      <c r="I8" s="33" t="s">
        <v>16</v>
      </c>
      <c r="J8" s="34"/>
    </row>
    <row r="9" spans="1:10" ht="12.75" customHeight="1" x14ac:dyDescent="0.25">
      <c r="A9" s="12">
        <v>8</v>
      </c>
      <c r="B9" s="12" t="s">
        <v>17</v>
      </c>
      <c r="C9" s="13" t="str">
        <f>D9&amp;H$2+0.21</f>
        <v>47-UWSIF-Alfalfa2-9.21</v>
      </c>
      <c r="D9" s="14" t="s">
        <v>79</v>
      </c>
      <c r="E9" s="15"/>
      <c r="F9" s="18" t="s">
        <v>89</v>
      </c>
      <c r="G9" s="18"/>
      <c r="I9" s="35" t="s">
        <v>18</v>
      </c>
      <c r="J9" s="36"/>
    </row>
    <row r="10" spans="1:10" ht="12.75" customHeight="1" x14ac:dyDescent="0.25">
      <c r="A10" s="12">
        <v>9</v>
      </c>
      <c r="B10" s="12" t="s">
        <v>19</v>
      </c>
      <c r="C10" s="13" t="str">
        <f>D10&amp;H$2+0.22</f>
        <v>47-UWSIF-Alfalfa2-9.22</v>
      </c>
      <c r="D10" s="14" t="s">
        <v>79</v>
      </c>
      <c r="E10" s="15"/>
      <c r="F10" s="18" t="s">
        <v>89</v>
      </c>
      <c r="G10" s="18"/>
      <c r="I10" s="37"/>
      <c r="J10" s="38"/>
    </row>
    <row r="11" spans="1:10" ht="12.75" customHeight="1" x14ac:dyDescent="0.25">
      <c r="A11" s="12">
        <v>10</v>
      </c>
      <c r="B11" s="12" t="s">
        <v>20</v>
      </c>
      <c r="C11" s="13" t="str">
        <f>D11&amp;H$2+0.21</f>
        <v>62-UWSIF-Enriched Urea-9.21</v>
      </c>
      <c r="D11" s="14" t="s">
        <v>74</v>
      </c>
      <c r="E11" s="15"/>
      <c r="F11" s="18" t="s">
        <v>87</v>
      </c>
      <c r="G11" s="18"/>
      <c r="I11" s="37"/>
      <c r="J11" s="38"/>
    </row>
    <row r="12" spans="1:10" ht="12.75" customHeight="1" x14ac:dyDescent="0.25">
      <c r="A12" s="12">
        <v>11</v>
      </c>
      <c r="B12" s="12" t="s">
        <v>21</v>
      </c>
      <c r="C12" s="13" t="str">
        <f>D12&amp;H$2+0.22</f>
        <v>62-UWSIF-Enriched Urea-9.22</v>
      </c>
      <c r="D12" s="14" t="s">
        <v>74</v>
      </c>
      <c r="E12" s="15"/>
      <c r="F12" s="18" t="s">
        <v>87</v>
      </c>
      <c r="G12" s="18"/>
      <c r="I12" s="37"/>
      <c r="J12" s="38"/>
    </row>
    <row r="13" spans="1:10" ht="12.75" customHeight="1" x14ac:dyDescent="0.25">
      <c r="A13" s="12">
        <v>12</v>
      </c>
      <c r="B13" s="12" t="s">
        <v>22</v>
      </c>
      <c r="C13" s="6" t="str">
        <f>D13&amp;H$2+0.21</f>
        <v>63-UWSIF-Enriched Urea-9.21</v>
      </c>
      <c r="D13" s="53" t="s">
        <v>75</v>
      </c>
      <c r="E13" s="54"/>
      <c r="F13" s="18" t="s">
        <v>87</v>
      </c>
      <c r="G13" s="20"/>
      <c r="I13" s="37"/>
      <c r="J13" s="38"/>
    </row>
    <row r="14" spans="1:10" ht="12.75" customHeight="1" x14ac:dyDescent="0.25">
      <c r="A14" s="12">
        <v>13</v>
      </c>
      <c r="B14" s="12" t="s">
        <v>23</v>
      </c>
      <c r="C14" s="6" t="str">
        <f>D14&amp;H$2+0.22</f>
        <v>63-UWSIF-Enriched Urea-9.22</v>
      </c>
      <c r="D14" s="53" t="s">
        <v>75</v>
      </c>
      <c r="E14" s="54"/>
      <c r="F14" s="18" t="s">
        <v>87</v>
      </c>
      <c r="G14" s="20"/>
      <c r="I14" s="37"/>
      <c r="J14" s="38"/>
    </row>
    <row r="15" spans="1:10" ht="12.75" customHeight="1" x14ac:dyDescent="0.25">
      <c r="A15" s="12">
        <v>14</v>
      </c>
      <c r="B15" s="12" t="s">
        <v>24</v>
      </c>
      <c r="C15" s="6" t="str">
        <f>D15&amp;H$2+0.23</f>
        <v>39-UWSIF-UW Glut 2-9.23</v>
      </c>
      <c r="D15" s="53" t="s">
        <v>78</v>
      </c>
      <c r="E15" s="54"/>
      <c r="F15" s="18" t="s">
        <v>87</v>
      </c>
      <c r="G15" s="20"/>
      <c r="I15" s="37"/>
      <c r="J15" s="38"/>
    </row>
    <row r="16" spans="1:10" ht="12.75" customHeight="1" x14ac:dyDescent="0.25">
      <c r="A16" s="12">
        <v>15</v>
      </c>
      <c r="B16" s="12" t="s">
        <v>25</v>
      </c>
      <c r="C16" s="6" t="str">
        <f>D16&amp;H$2+0.24</f>
        <v>39-UWSIF-UW Glut 2-9.24</v>
      </c>
      <c r="D16" s="53" t="s">
        <v>78</v>
      </c>
      <c r="E16" s="54"/>
      <c r="F16" s="18" t="s">
        <v>87</v>
      </c>
      <c r="G16" s="20"/>
      <c r="I16" s="39"/>
      <c r="J16" s="40"/>
    </row>
    <row r="17" spans="1:10" ht="12.75" customHeight="1" x14ac:dyDescent="0.25">
      <c r="A17" s="12">
        <v>16</v>
      </c>
      <c r="B17" s="12" t="s">
        <v>26</v>
      </c>
      <c r="C17" s="6" t="str">
        <f>_xlfn.CONCAT($I$2,"_", $H$2, "-"&amp;((ROW()-16+220)))</f>
        <v>_9-221</v>
      </c>
      <c r="D17" s="19"/>
      <c r="E17" s="19"/>
      <c r="F17" s="18" t="s">
        <v>90</v>
      </c>
      <c r="G17" s="20"/>
      <c r="I17" s="51"/>
      <c r="J17" s="51"/>
    </row>
    <row r="18" spans="1:10" ht="12.75" customHeight="1" x14ac:dyDescent="0.25">
      <c r="A18" s="12">
        <v>17</v>
      </c>
      <c r="B18" s="12" t="s">
        <v>27</v>
      </c>
      <c r="C18" s="6" t="str">
        <f t="shared" ref="C18:C44" si="0">_xlfn.CONCAT($I$2,"_", $H$2, "-"&amp;((ROW()-16+220)))</f>
        <v>_9-222</v>
      </c>
      <c r="D18" s="19"/>
      <c r="E18" s="19"/>
      <c r="F18" s="18" t="s">
        <v>90</v>
      </c>
      <c r="G18" s="20"/>
      <c r="I18" s="3" t="s">
        <v>66</v>
      </c>
      <c r="J18" s="4" t="s">
        <v>60</v>
      </c>
    </row>
    <row r="19" spans="1:10" ht="12.75" customHeight="1" x14ac:dyDescent="0.25">
      <c r="A19" s="12">
        <v>18</v>
      </c>
      <c r="B19" s="12" t="s">
        <v>28</v>
      </c>
      <c r="C19" s="6" t="str">
        <f t="shared" si="0"/>
        <v>_9-223</v>
      </c>
      <c r="D19" s="19"/>
      <c r="E19" s="19"/>
      <c r="F19" s="18" t="s">
        <v>90</v>
      </c>
      <c r="G19" s="20"/>
      <c r="I19" s="52" t="s">
        <v>73</v>
      </c>
      <c r="J19" s="5" t="s">
        <v>61</v>
      </c>
    </row>
    <row r="20" spans="1:10" ht="12.75" customHeight="1" x14ac:dyDescent="0.25">
      <c r="A20" s="12">
        <v>19</v>
      </c>
      <c r="B20" s="12" t="s">
        <v>29</v>
      </c>
      <c r="C20" s="6" t="str">
        <f t="shared" si="0"/>
        <v>_9-224</v>
      </c>
      <c r="D20" s="19"/>
      <c r="E20" s="19"/>
      <c r="F20" s="18" t="s">
        <v>90</v>
      </c>
      <c r="G20" s="20"/>
      <c r="I20" s="52" t="s">
        <v>74</v>
      </c>
      <c r="J20" s="5" t="s">
        <v>62</v>
      </c>
    </row>
    <row r="21" spans="1:10" ht="12.75" customHeight="1" x14ac:dyDescent="0.25">
      <c r="A21" s="12">
        <v>20</v>
      </c>
      <c r="B21" s="12" t="s">
        <v>30</v>
      </c>
      <c r="C21" s="6" t="str">
        <f t="shared" si="0"/>
        <v>_9-225</v>
      </c>
      <c r="D21" s="19"/>
      <c r="E21" s="19"/>
      <c r="F21" s="18" t="s">
        <v>90</v>
      </c>
      <c r="G21" s="20"/>
      <c r="I21" s="52" t="s">
        <v>75</v>
      </c>
      <c r="J21" s="5" t="s">
        <v>63</v>
      </c>
    </row>
    <row r="22" spans="1:10" ht="12.75" customHeight="1" x14ac:dyDescent="0.25">
      <c r="A22" s="12">
        <v>21</v>
      </c>
      <c r="B22" s="12" t="s">
        <v>31</v>
      </c>
      <c r="C22" s="6" t="str">
        <f t="shared" si="0"/>
        <v>_9-226</v>
      </c>
      <c r="D22" s="19"/>
      <c r="E22" s="19"/>
      <c r="F22" s="18" t="s">
        <v>90</v>
      </c>
      <c r="G22" s="20"/>
      <c r="I22" s="52" t="s">
        <v>76</v>
      </c>
      <c r="J22" s="5" t="s">
        <v>64</v>
      </c>
    </row>
    <row r="23" spans="1:10" ht="12.75" customHeight="1" x14ac:dyDescent="0.25">
      <c r="A23" s="12">
        <v>22</v>
      </c>
      <c r="B23" s="12" t="s">
        <v>32</v>
      </c>
      <c r="C23" s="6" t="str">
        <f t="shared" si="0"/>
        <v>_9-227</v>
      </c>
      <c r="D23" s="19"/>
      <c r="E23" s="19"/>
      <c r="F23" s="18" t="s">
        <v>90</v>
      </c>
      <c r="G23" s="20"/>
      <c r="I23" s="52" t="s">
        <v>77</v>
      </c>
      <c r="J23" s="5" t="s">
        <v>65</v>
      </c>
    </row>
    <row r="24" spans="1:10" ht="12.75" customHeight="1" x14ac:dyDescent="0.25">
      <c r="A24" s="12">
        <v>23</v>
      </c>
      <c r="B24" s="12" t="s">
        <v>33</v>
      </c>
      <c r="C24" s="6" t="str">
        <f t="shared" si="0"/>
        <v>_9-228</v>
      </c>
      <c r="D24" s="19"/>
      <c r="E24" s="19"/>
      <c r="F24" s="18" t="s">
        <v>90</v>
      </c>
      <c r="G24" s="20"/>
    </row>
    <row r="25" spans="1:10" ht="12.75" customHeight="1" x14ac:dyDescent="0.25">
      <c r="A25" s="12">
        <v>24</v>
      </c>
      <c r="B25" s="12" t="s">
        <v>34</v>
      </c>
      <c r="C25" s="6" t="str">
        <f t="shared" si="0"/>
        <v>_9-229</v>
      </c>
      <c r="D25" s="19"/>
      <c r="E25" s="19"/>
      <c r="F25" s="18" t="s">
        <v>90</v>
      </c>
      <c r="G25" s="20"/>
    </row>
    <row r="26" spans="1:10" ht="12.75" customHeight="1" thickBot="1" x14ac:dyDescent="0.3">
      <c r="A26" s="12">
        <v>25</v>
      </c>
      <c r="B26" s="12" t="s">
        <v>35</v>
      </c>
      <c r="C26" s="6" t="str">
        <f t="shared" si="0"/>
        <v>_9-230</v>
      </c>
      <c r="D26" s="19"/>
      <c r="E26" s="19"/>
      <c r="F26" s="18" t="s">
        <v>90</v>
      </c>
      <c r="G26" s="20"/>
    </row>
    <row r="27" spans="1:10" ht="12.75" customHeight="1" thickBot="1" x14ac:dyDescent="0.3">
      <c r="A27" s="12">
        <v>26</v>
      </c>
      <c r="B27" s="12" t="s">
        <v>36</v>
      </c>
      <c r="C27" s="6" t="str">
        <f t="shared" si="0"/>
        <v>_9-231</v>
      </c>
      <c r="D27" s="19"/>
      <c r="E27" s="19"/>
      <c r="F27" s="18" t="s">
        <v>90</v>
      </c>
      <c r="G27" s="20"/>
      <c r="I27" s="41" t="s">
        <v>93</v>
      </c>
      <c r="J27" s="42" t="s">
        <v>81</v>
      </c>
    </row>
    <row r="28" spans="1:10" ht="12.75" customHeight="1" x14ac:dyDescent="0.25">
      <c r="A28" s="12">
        <v>27</v>
      </c>
      <c r="B28" s="12" t="s">
        <v>37</v>
      </c>
      <c r="C28" s="6" t="str">
        <f t="shared" si="0"/>
        <v>_9-232</v>
      </c>
      <c r="D28" s="19"/>
      <c r="E28" s="19"/>
      <c r="F28" s="18" t="s">
        <v>90</v>
      </c>
      <c r="G28" s="20"/>
      <c r="I28" s="43" t="s">
        <v>67</v>
      </c>
      <c r="J28" s="44" t="s">
        <v>84</v>
      </c>
    </row>
    <row r="29" spans="1:10" ht="12.75" customHeight="1" x14ac:dyDescent="0.25">
      <c r="A29" s="12">
        <v>28</v>
      </c>
      <c r="B29" s="12" t="s">
        <v>38</v>
      </c>
      <c r="C29" s="6" t="str">
        <f t="shared" si="0"/>
        <v>_9-233</v>
      </c>
      <c r="D29" s="19"/>
      <c r="E29" s="19"/>
      <c r="F29" s="18" t="s">
        <v>90</v>
      </c>
      <c r="G29" s="20"/>
      <c r="I29" s="43" t="s">
        <v>68</v>
      </c>
      <c r="J29" s="45" t="s">
        <v>87</v>
      </c>
    </row>
    <row r="30" spans="1:10" ht="12.75" customHeight="1" x14ac:dyDescent="0.25">
      <c r="A30" s="12">
        <v>29</v>
      </c>
      <c r="B30" s="12" t="s">
        <v>39</v>
      </c>
      <c r="C30" s="6" t="str">
        <f t="shared" si="0"/>
        <v>_9-234</v>
      </c>
      <c r="D30" s="19"/>
      <c r="E30" s="19"/>
      <c r="F30" s="18" t="s">
        <v>90</v>
      </c>
      <c r="G30" s="20"/>
      <c r="I30" s="43" t="s">
        <v>79</v>
      </c>
      <c r="J30" s="45" t="s">
        <v>94</v>
      </c>
    </row>
    <row r="31" spans="1:10" ht="12.75" customHeight="1" x14ac:dyDescent="0.25">
      <c r="A31" s="12">
        <v>30</v>
      </c>
      <c r="B31" s="12" t="s">
        <v>40</v>
      </c>
      <c r="C31" s="6" t="str">
        <f t="shared" si="0"/>
        <v>_9-235</v>
      </c>
      <c r="D31" s="19"/>
      <c r="E31" s="19"/>
      <c r="F31" s="18" t="s">
        <v>90</v>
      </c>
      <c r="G31" s="20"/>
      <c r="I31" s="43" t="s">
        <v>69</v>
      </c>
      <c r="J31" s="45" t="s">
        <v>85</v>
      </c>
    </row>
    <row r="32" spans="1:10" ht="12.75" customHeight="1" x14ac:dyDescent="0.25">
      <c r="A32" s="12">
        <v>31</v>
      </c>
      <c r="B32" s="12" t="s">
        <v>41</v>
      </c>
      <c r="C32" s="6" t="str">
        <f t="shared" si="0"/>
        <v>_9-236</v>
      </c>
      <c r="D32" s="19"/>
      <c r="E32" s="19"/>
      <c r="F32" s="18" t="s">
        <v>90</v>
      </c>
      <c r="G32" s="20"/>
      <c r="I32" s="43" t="s">
        <v>70</v>
      </c>
      <c r="J32" s="45" t="s">
        <v>88</v>
      </c>
    </row>
    <row r="33" spans="1:10" ht="12.75" customHeight="1" thickBot="1" x14ac:dyDescent="0.3">
      <c r="A33" s="12">
        <v>32</v>
      </c>
      <c r="B33" s="12" t="s">
        <v>42</v>
      </c>
      <c r="C33" s="6" t="str">
        <f t="shared" si="0"/>
        <v>_9-237</v>
      </c>
      <c r="D33" s="19"/>
      <c r="E33" s="19"/>
      <c r="F33" s="18" t="s">
        <v>90</v>
      </c>
      <c r="G33" s="20"/>
      <c r="I33" s="46" t="s">
        <v>95</v>
      </c>
      <c r="J33" s="47" t="s">
        <v>90</v>
      </c>
    </row>
    <row r="34" spans="1:10" ht="12.75" customHeight="1" x14ac:dyDescent="0.25">
      <c r="A34" s="12">
        <v>33</v>
      </c>
      <c r="B34" s="12" t="s">
        <v>43</v>
      </c>
      <c r="C34" s="6" t="str">
        <f t="shared" si="0"/>
        <v>_9-238</v>
      </c>
      <c r="D34" s="19"/>
      <c r="E34" s="19"/>
      <c r="F34" s="18" t="s">
        <v>90</v>
      </c>
      <c r="G34" s="20"/>
      <c r="I34" s="46" t="s">
        <v>72</v>
      </c>
    </row>
    <row r="35" spans="1:10" ht="12.75" customHeight="1" x14ac:dyDescent="0.25">
      <c r="A35" s="12">
        <v>34</v>
      </c>
      <c r="B35" s="12" t="s">
        <v>44</v>
      </c>
      <c r="C35" s="6" t="str">
        <f t="shared" si="0"/>
        <v>_9-239</v>
      </c>
      <c r="D35" s="19"/>
      <c r="E35" s="19"/>
      <c r="F35" s="18" t="s">
        <v>90</v>
      </c>
      <c r="G35" s="20"/>
      <c r="I35" s="46" t="s">
        <v>71</v>
      </c>
    </row>
    <row r="36" spans="1:10" ht="12.75" customHeight="1" x14ac:dyDescent="0.25">
      <c r="A36" s="12">
        <v>35</v>
      </c>
      <c r="B36" s="12" t="s">
        <v>45</v>
      </c>
      <c r="C36" s="6" t="str">
        <f t="shared" si="0"/>
        <v>_9-240</v>
      </c>
      <c r="D36" s="19"/>
      <c r="E36" s="19"/>
      <c r="F36" s="18" t="s">
        <v>90</v>
      </c>
      <c r="G36" s="20"/>
      <c r="I36" s="43" t="s">
        <v>86</v>
      </c>
    </row>
    <row r="37" spans="1:10" ht="12.75" customHeight="1" thickBot="1" x14ac:dyDescent="0.35">
      <c r="A37" s="12">
        <v>36</v>
      </c>
      <c r="B37" s="12" t="s">
        <v>46</v>
      </c>
      <c r="C37" s="6" t="str">
        <f t="shared" si="0"/>
        <v>_9-241</v>
      </c>
      <c r="D37" s="19"/>
      <c r="E37" s="19"/>
      <c r="F37" s="18" t="s">
        <v>90</v>
      </c>
      <c r="G37" s="20"/>
      <c r="I37" s="48" t="s">
        <v>83</v>
      </c>
    </row>
    <row r="38" spans="1:10" ht="12.75" customHeight="1" x14ac:dyDescent="0.25">
      <c r="A38" s="12">
        <v>37</v>
      </c>
      <c r="B38" s="12" t="s">
        <v>47</v>
      </c>
      <c r="C38" s="6" t="str">
        <f t="shared" si="0"/>
        <v>_9-242</v>
      </c>
      <c r="D38" s="19"/>
      <c r="E38" s="19"/>
      <c r="F38" s="18" t="s">
        <v>90</v>
      </c>
      <c r="G38" s="20"/>
    </row>
    <row r="39" spans="1:10" ht="12.75" customHeight="1" thickBot="1" x14ac:dyDescent="0.3">
      <c r="A39" s="12">
        <v>38</v>
      </c>
      <c r="B39" s="12" t="s">
        <v>48</v>
      </c>
      <c r="C39" s="6" t="str">
        <f t="shared" si="0"/>
        <v>_9-243</v>
      </c>
      <c r="D39" s="19"/>
      <c r="E39" s="19"/>
      <c r="F39" s="18" t="s">
        <v>90</v>
      </c>
      <c r="G39" s="20"/>
    </row>
    <row r="40" spans="1:10" ht="12.75" customHeight="1" x14ac:dyDescent="0.25">
      <c r="A40" s="12">
        <v>39</v>
      </c>
      <c r="B40" s="12" t="s">
        <v>49</v>
      </c>
      <c r="C40" s="6" t="str">
        <f t="shared" si="0"/>
        <v>_9-244</v>
      </c>
      <c r="D40" s="19"/>
      <c r="E40" s="19"/>
      <c r="F40" s="18" t="s">
        <v>90</v>
      </c>
      <c r="G40" s="20"/>
      <c r="I40" s="55" t="s">
        <v>96</v>
      </c>
      <c r="J40" s="56"/>
    </row>
    <row r="41" spans="1:10" ht="12.75" customHeight="1" x14ac:dyDescent="0.25">
      <c r="A41" s="12">
        <v>40</v>
      </c>
      <c r="B41" s="12" t="s">
        <v>50</v>
      </c>
      <c r="C41" s="6" t="str">
        <f t="shared" si="0"/>
        <v>_9-245</v>
      </c>
      <c r="D41" s="19"/>
      <c r="E41" s="19"/>
      <c r="F41" s="18" t="s">
        <v>90</v>
      </c>
      <c r="G41" s="20"/>
      <c r="I41" s="57"/>
      <c r="J41" s="58"/>
    </row>
    <row r="42" spans="1:10" ht="12.75" customHeight="1" x14ac:dyDescent="0.25">
      <c r="A42" s="12">
        <v>41</v>
      </c>
      <c r="B42" s="12" t="s">
        <v>51</v>
      </c>
      <c r="C42" s="6" t="str">
        <f t="shared" si="0"/>
        <v>_9-246</v>
      </c>
      <c r="D42" s="19"/>
      <c r="E42" s="19"/>
      <c r="F42" s="18" t="s">
        <v>90</v>
      </c>
      <c r="G42" s="20"/>
      <c r="I42" s="57"/>
      <c r="J42" s="58"/>
    </row>
    <row r="43" spans="1:10" ht="12.75" customHeight="1" x14ac:dyDescent="0.25">
      <c r="A43" s="12">
        <v>42</v>
      </c>
      <c r="B43" s="12" t="s">
        <v>52</v>
      </c>
      <c r="C43" s="6" t="str">
        <f t="shared" si="0"/>
        <v>_9-247</v>
      </c>
      <c r="D43" s="19"/>
      <c r="E43" s="19"/>
      <c r="F43" s="18" t="s">
        <v>90</v>
      </c>
      <c r="G43" s="20"/>
      <c r="I43" s="57"/>
      <c r="J43" s="58"/>
    </row>
    <row r="44" spans="1:10" ht="12.75" customHeight="1" x14ac:dyDescent="0.25">
      <c r="A44" s="12">
        <v>43</v>
      </c>
      <c r="B44" s="12" t="s">
        <v>53</v>
      </c>
      <c r="C44" s="6" t="str">
        <f t="shared" si="0"/>
        <v>_9-248</v>
      </c>
      <c r="D44" s="19"/>
      <c r="E44" s="19"/>
      <c r="F44" s="18" t="s">
        <v>90</v>
      </c>
      <c r="G44" s="20"/>
      <c r="I44" s="57"/>
      <c r="J44" s="58"/>
    </row>
    <row r="45" spans="1:10" ht="12.75" customHeight="1" x14ac:dyDescent="0.25">
      <c r="A45" s="12">
        <v>44</v>
      </c>
      <c r="B45" s="12" t="s">
        <v>54</v>
      </c>
      <c r="C45" s="13" t="str">
        <f>D45&amp;H$2+0.21</f>
        <v>62-UWSIF-Enriched Urea-9.21</v>
      </c>
      <c r="D45" s="14" t="s">
        <v>74</v>
      </c>
      <c r="E45" s="15"/>
      <c r="F45" s="18" t="s">
        <v>87</v>
      </c>
      <c r="G45" s="18"/>
      <c r="I45" s="57"/>
      <c r="J45" s="58"/>
    </row>
    <row r="46" spans="1:10" ht="12.75" customHeight="1" x14ac:dyDescent="0.25">
      <c r="A46" s="12">
        <v>45</v>
      </c>
      <c r="B46" s="12" t="s">
        <v>55</v>
      </c>
      <c r="C46" s="13" t="str">
        <f>D46&amp;H$2+0.22</f>
        <v>62-UWSIF-Enriched Urea-9.22</v>
      </c>
      <c r="D46" s="14" t="s">
        <v>74</v>
      </c>
      <c r="E46" s="15"/>
      <c r="F46" s="18" t="s">
        <v>87</v>
      </c>
      <c r="G46" s="18"/>
      <c r="I46" s="57"/>
      <c r="J46" s="58"/>
    </row>
    <row r="47" spans="1:10" ht="12.75" customHeight="1" x14ac:dyDescent="0.25">
      <c r="A47" s="12">
        <v>46</v>
      </c>
      <c r="B47" s="12" t="s">
        <v>56</v>
      </c>
      <c r="C47" s="6" t="str">
        <f>D47&amp;H$2+0.21</f>
        <v>63-UWSIF-Enriched Urea-9.21</v>
      </c>
      <c r="D47" s="53" t="s">
        <v>75</v>
      </c>
      <c r="E47" s="54"/>
      <c r="F47" s="18" t="s">
        <v>87</v>
      </c>
      <c r="G47" s="18"/>
      <c r="I47" s="57"/>
      <c r="J47" s="58"/>
    </row>
    <row r="48" spans="1:10" ht="12.75" customHeight="1" x14ac:dyDescent="0.25">
      <c r="A48" s="12">
        <v>47</v>
      </c>
      <c r="B48" s="12" t="s">
        <v>57</v>
      </c>
      <c r="C48" s="6" t="str">
        <f>D48&amp;H$2+0.22</f>
        <v>63-UWSIF-Enriched Urea-9.22</v>
      </c>
      <c r="D48" s="53" t="s">
        <v>75</v>
      </c>
      <c r="E48" s="54"/>
      <c r="F48" s="18" t="s">
        <v>87</v>
      </c>
      <c r="G48" s="18"/>
      <c r="I48" s="57"/>
      <c r="J48" s="58"/>
    </row>
    <row r="49" spans="1:10" ht="12.75" customHeight="1" x14ac:dyDescent="0.25">
      <c r="A49" s="12">
        <v>48</v>
      </c>
      <c r="B49" s="12" t="s">
        <v>58</v>
      </c>
      <c r="C49" s="6" t="str">
        <f>D49&amp;H$2+0.23</f>
        <v>39-UWSIF-UW Glut 2-9.23</v>
      </c>
      <c r="D49" s="53" t="s">
        <v>78</v>
      </c>
      <c r="E49" s="54"/>
      <c r="F49" s="18" t="s">
        <v>89</v>
      </c>
      <c r="G49" s="18"/>
      <c r="I49" s="57"/>
      <c r="J49" s="58"/>
    </row>
    <row r="50" spans="1:10" ht="12.75" customHeight="1" thickBot="1" x14ac:dyDescent="0.3">
      <c r="A50" s="12">
        <v>49</v>
      </c>
      <c r="B50" s="12" t="s">
        <v>59</v>
      </c>
      <c r="C50" s="6" t="str">
        <f>D50&amp;H$2+0.24</f>
        <v>39-UWSIF-UW Glut 2-9.24</v>
      </c>
      <c r="D50" s="53" t="s">
        <v>78</v>
      </c>
      <c r="E50" s="54"/>
      <c r="F50" s="18" t="s">
        <v>89</v>
      </c>
      <c r="G50" s="18"/>
      <c r="I50" s="49"/>
      <c r="J50" s="50"/>
    </row>
  </sheetData>
  <mergeCells count="1">
    <mergeCell ref="I40:J49"/>
  </mergeCells>
  <dataValidations count="2">
    <dataValidation type="list" allowBlank="1" showInputMessage="1" showErrorMessage="1" sqref="F2:F50" xr:uid="{E2F4B920-0EDD-4223-B389-6512A2BDA0D3}">
      <formula1>#REF!</formula1>
    </dataValidation>
    <dataValidation type="list" allowBlank="1" showInputMessage="1" showErrorMessage="1" sqref="D2:D12 D45:D46" xr:uid="{567E8E62-9C3A-4A70-B0B1-274B217F4D1E}">
      <formula1>#REF!</formula1>
    </dataValidation>
  </dataValidations>
  <printOptions horizontalCentered="1" verticalCentered="1"/>
  <pageMargins left="0.75" right="0.75" top="1" bottom="1" header="0.5" footer="0.5"/>
  <pageSetup scale="96"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50"/>
  <sheetViews>
    <sheetView tabSelected="1" zoomScaleNormal="100" workbookViewId="0">
      <selection activeCell="I2" sqref="I2"/>
    </sheetView>
  </sheetViews>
  <sheetFormatPr defaultColWidth="9.21875" defaultRowHeight="12.75" customHeight="1" x14ac:dyDescent="0.25"/>
  <cols>
    <col min="1" max="1" width="4.44140625" style="1" customWidth="1"/>
    <col min="2" max="2" width="6.77734375" style="1" customWidth="1"/>
    <col min="3" max="3" width="26.5546875" style="2" customWidth="1"/>
    <col min="4" max="4" width="23" style="1" customWidth="1"/>
    <col min="5" max="5" width="16.21875" style="1" customWidth="1"/>
    <col min="6" max="6" width="23.77734375" style="1" customWidth="1"/>
    <col min="7" max="7" width="20.44140625" style="1" customWidth="1"/>
    <col min="8" max="8" width="7.44140625" style="24" bestFit="1" customWidth="1"/>
    <col min="9" max="9" width="23.77734375" style="24" customWidth="1"/>
    <col min="10" max="10" width="24.109375" style="24" bestFit="1" customWidth="1"/>
    <col min="11" max="16384" width="9.21875" style="1"/>
  </cols>
  <sheetData>
    <row r="1" spans="1:10" ht="12.75" customHeight="1" x14ac:dyDescent="0.25">
      <c r="A1" s="7" t="s">
        <v>0</v>
      </c>
      <c r="B1" s="8" t="s">
        <v>1</v>
      </c>
      <c r="C1" s="9" t="s">
        <v>2</v>
      </c>
      <c r="D1" s="10" t="s">
        <v>3</v>
      </c>
      <c r="E1" s="8" t="s">
        <v>4</v>
      </c>
      <c r="F1" s="10" t="s">
        <v>81</v>
      </c>
      <c r="G1" s="11" t="s">
        <v>82</v>
      </c>
      <c r="H1" s="8" t="s">
        <v>5</v>
      </c>
      <c r="I1" s="8" t="s">
        <v>7</v>
      </c>
      <c r="J1" s="8" t="s">
        <v>6</v>
      </c>
    </row>
    <row r="2" spans="1:10" ht="13.2" x14ac:dyDescent="0.25">
      <c r="A2" s="12">
        <v>1</v>
      </c>
      <c r="B2" s="12" t="s">
        <v>8</v>
      </c>
      <c r="C2" s="13" t="str">
        <f>D2&amp;H$2+0.21</f>
        <v>48-UWSIF-Glut 4-1.21</v>
      </c>
      <c r="D2" s="14" t="s">
        <v>80</v>
      </c>
      <c r="E2" s="15"/>
      <c r="F2" s="16" t="s">
        <v>84</v>
      </c>
      <c r="G2" s="17"/>
      <c r="H2" s="21">
        <v>1</v>
      </c>
      <c r="I2" s="22"/>
      <c r="J2" s="23"/>
    </row>
    <row r="3" spans="1:10" ht="13.2" x14ac:dyDescent="0.25">
      <c r="A3" s="12">
        <v>2</v>
      </c>
      <c r="B3" s="12" t="s">
        <v>9</v>
      </c>
      <c r="C3" s="13" t="str">
        <f>D3&amp;H$2+0.22</f>
        <v>48-UWSIF-Glut 4-1.22</v>
      </c>
      <c r="D3" s="14" t="s">
        <v>80</v>
      </c>
      <c r="E3" s="15"/>
      <c r="F3" s="18" t="s">
        <v>85</v>
      </c>
      <c r="G3" s="18"/>
    </row>
    <row r="4" spans="1:10" ht="12.75" customHeight="1" x14ac:dyDescent="0.25">
      <c r="A4" s="12">
        <v>3</v>
      </c>
      <c r="B4" s="12" t="s">
        <v>10</v>
      </c>
      <c r="C4" s="13" t="str">
        <f>D4&amp;H$2+0.23</f>
        <v>48-UWSIF-Glut 4-1.23</v>
      </c>
      <c r="D4" s="14" t="s">
        <v>80</v>
      </c>
      <c r="E4" s="15"/>
      <c r="F4" s="18" t="s">
        <v>85</v>
      </c>
      <c r="G4" s="18"/>
      <c r="I4" s="25" t="s">
        <v>97</v>
      </c>
      <c r="J4" s="26"/>
    </row>
    <row r="5" spans="1:10" ht="13.2" x14ac:dyDescent="0.25">
      <c r="A5" s="12">
        <v>4</v>
      </c>
      <c r="B5" s="12" t="s">
        <v>11</v>
      </c>
      <c r="C5" s="13" t="str">
        <f>D5&amp;H$2+0.24</f>
        <v>48-UWSIF-Glut 4-1.24</v>
      </c>
      <c r="D5" s="14" t="s">
        <v>80</v>
      </c>
      <c r="E5" s="15"/>
      <c r="F5" s="18" t="s">
        <v>85</v>
      </c>
      <c r="G5" s="18"/>
      <c r="I5" s="27" t="s">
        <v>91</v>
      </c>
      <c r="J5" s="28"/>
    </row>
    <row r="6" spans="1:10" ht="12.75" customHeight="1" x14ac:dyDescent="0.25">
      <c r="A6" s="12">
        <v>5</v>
      </c>
      <c r="B6" s="12" t="s">
        <v>12</v>
      </c>
      <c r="C6" s="13" t="str">
        <f>D6&amp;H$2+0.25</f>
        <v>48-UWSIF-Glut 4-1.25</v>
      </c>
      <c r="D6" s="14" t="s">
        <v>80</v>
      </c>
      <c r="E6" s="15"/>
      <c r="F6" s="18" t="s">
        <v>85</v>
      </c>
      <c r="G6" s="18"/>
      <c r="I6" s="29" t="s">
        <v>92</v>
      </c>
      <c r="J6" s="30"/>
    </row>
    <row r="7" spans="1:10" ht="12.75" customHeight="1" x14ac:dyDescent="0.25">
      <c r="A7" s="12">
        <v>6</v>
      </c>
      <c r="B7" s="12" t="s">
        <v>13</v>
      </c>
      <c r="C7" s="13" t="str">
        <f>D7&amp;H$2+0.21</f>
        <v>39-UWSIF-UW Glut 2-1.21</v>
      </c>
      <c r="D7" s="14" t="s">
        <v>78</v>
      </c>
      <c r="E7" s="15"/>
      <c r="F7" s="18" t="s">
        <v>85</v>
      </c>
      <c r="G7" s="18"/>
      <c r="I7" s="31" t="s">
        <v>14</v>
      </c>
      <c r="J7" s="32"/>
    </row>
    <row r="8" spans="1:10" ht="12.75" customHeight="1" x14ac:dyDescent="0.25">
      <c r="A8" s="12">
        <v>7</v>
      </c>
      <c r="B8" s="12" t="s">
        <v>15</v>
      </c>
      <c r="C8" s="13" t="str">
        <f>D8&amp;H$2+0.22</f>
        <v>39-UWSIF-UW Glut 2-1.22</v>
      </c>
      <c r="D8" s="14" t="s">
        <v>78</v>
      </c>
      <c r="E8" s="15"/>
      <c r="F8" s="18" t="s">
        <v>85</v>
      </c>
      <c r="G8" s="18"/>
      <c r="I8" s="33" t="s">
        <v>16</v>
      </c>
      <c r="J8" s="34"/>
    </row>
    <row r="9" spans="1:10" ht="12.75" customHeight="1" x14ac:dyDescent="0.25">
      <c r="A9" s="12">
        <v>8</v>
      </c>
      <c r="B9" s="12" t="s">
        <v>17</v>
      </c>
      <c r="C9" s="13" t="str">
        <f>D9&amp;H$2+0.21</f>
        <v>47-UWSIF-Alfalfa2-1.21</v>
      </c>
      <c r="D9" s="14" t="s">
        <v>79</v>
      </c>
      <c r="E9" s="15"/>
      <c r="F9" s="18" t="s">
        <v>89</v>
      </c>
      <c r="G9" s="18"/>
      <c r="I9" s="35" t="s">
        <v>18</v>
      </c>
      <c r="J9" s="36"/>
    </row>
    <row r="10" spans="1:10" ht="12.75" customHeight="1" x14ac:dyDescent="0.25">
      <c r="A10" s="12">
        <v>9</v>
      </c>
      <c r="B10" s="12" t="s">
        <v>19</v>
      </c>
      <c r="C10" s="13" t="str">
        <f>D10&amp;H$2+0.22</f>
        <v>47-UWSIF-Alfalfa2-1.22</v>
      </c>
      <c r="D10" s="14" t="s">
        <v>79</v>
      </c>
      <c r="E10" s="15"/>
      <c r="F10" s="18" t="s">
        <v>89</v>
      </c>
      <c r="G10" s="18"/>
      <c r="I10" s="37"/>
      <c r="J10" s="38"/>
    </row>
    <row r="11" spans="1:10" ht="12.75" customHeight="1" x14ac:dyDescent="0.25">
      <c r="A11" s="12">
        <v>10</v>
      </c>
      <c r="B11" s="12" t="s">
        <v>20</v>
      </c>
      <c r="C11" s="13" t="str">
        <f>D11&amp;H$2+0.21</f>
        <v>62-UWSIF-Enriched Urea-1.21</v>
      </c>
      <c r="D11" s="14" t="s">
        <v>74</v>
      </c>
      <c r="E11" s="15"/>
      <c r="F11" s="18" t="s">
        <v>87</v>
      </c>
      <c r="G11" s="18"/>
      <c r="I11" s="37"/>
      <c r="J11" s="38"/>
    </row>
    <row r="12" spans="1:10" ht="12.75" customHeight="1" x14ac:dyDescent="0.25">
      <c r="A12" s="12">
        <v>11</v>
      </c>
      <c r="B12" s="12" t="s">
        <v>21</v>
      </c>
      <c r="C12" s="13" t="str">
        <f>D12&amp;H$2+0.22</f>
        <v>62-UWSIF-Enriched Urea-1.22</v>
      </c>
      <c r="D12" s="14" t="s">
        <v>74</v>
      </c>
      <c r="E12" s="15"/>
      <c r="F12" s="18" t="s">
        <v>87</v>
      </c>
      <c r="G12" s="18"/>
      <c r="I12" s="37"/>
      <c r="J12" s="38"/>
    </row>
    <row r="13" spans="1:10" ht="12.75" customHeight="1" x14ac:dyDescent="0.25">
      <c r="A13" s="12">
        <v>12</v>
      </c>
      <c r="B13" s="12" t="s">
        <v>22</v>
      </c>
      <c r="C13" s="6" t="str">
        <f>D13&amp;H$2+0.21</f>
        <v>63-UWSIF-Enriched Urea-1.21</v>
      </c>
      <c r="D13" s="53" t="s">
        <v>75</v>
      </c>
      <c r="E13" s="54"/>
      <c r="F13" s="18" t="s">
        <v>87</v>
      </c>
      <c r="G13" s="20"/>
      <c r="I13" s="37"/>
      <c r="J13" s="38"/>
    </row>
    <row r="14" spans="1:10" ht="12.75" customHeight="1" x14ac:dyDescent="0.25">
      <c r="A14" s="12">
        <v>13</v>
      </c>
      <c r="B14" s="12" t="s">
        <v>23</v>
      </c>
      <c r="C14" s="6" t="str">
        <f>D14&amp;H$2+0.22</f>
        <v>63-UWSIF-Enriched Urea-1.22</v>
      </c>
      <c r="D14" s="53" t="s">
        <v>75</v>
      </c>
      <c r="E14" s="54"/>
      <c r="F14" s="18" t="s">
        <v>87</v>
      </c>
      <c r="G14" s="20"/>
      <c r="I14" s="37"/>
      <c r="J14" s="38"/>
    </row>
    <row r="15" spans="1:10" ht="12.75" customHeight="1" x14ac:dyDescent="0.25">
      <c r="A15" s="12">
        <v>14</v>
      </c>
      <c r="B15" s="12" t="s">
        <v>24</v>
      </c>
      <c r="C15" s="6" t="str">
        <f>D15&amp;H$2+0.23</f>
        <v>39-UWSIF-UW Glut 2-1.23</v>
      </c>
      <c r="D15" s="53" t="s">
        <v>78</v>
      </c>
      <c r="E15" s="54"/>
      <c r="F15" s="18" t="s">
        <v>87</v>
      </c>
      <c r="G15" s="20"/>
      <c r="I15" s="37"/>
      <c r="J15" s="38"/>
    </row>
    <row r="16" spans="1:10" ht="12.75" customHeight="1" x14ac:dyDescent="0.25">
      <c r="A16" s="12">
        <v>15</v>
      </c>
      <c r="B16" s="12" t="s">
        <v>25</v>
      </c>
      <c r="C16" s="6" t="str">
        <f>D16&amp;H$2+0.24</f>
        <v>39-UWSIF-UW Glut 2-1.24</v>
      </c>
      <c r="D16" s="53" t="s">
        <v>78</v>
      </c>
      <c r="E16" s="54"/>
      <c r="F16" s="18" t="s">
        <v>87</v>
      </c>
      <c r="G16" s="20"/>
      <c r="I16" s="39"/>
      <c r="J16" s="40"/>
    </row>
    <row r="17" spans="1:10" ht="12.75" customHeight="1" x14ac:dyDescent="0.25">
      <c r="A17" s="12">
        <v>16</v>
      </c>
      <c r="B17" s="12" t="s">
        <v>26</v>
      </c>
      <c r="C17" s="6" t="str">
        <f>_xlfn.CONCAT($J$2,"_", $I$2, "-"&amp;((ROW()-16)))</f>
        <v>_-1</v>
      </c>
      <c r="D17" s="19"/>
      <c r="E17" s="19"/>
      <c r="F17" s="18" t="s">
        <v>90</v>
      </c>
      <c r="G17" s="20"/>
      <c r="I17" s="51"/>
      <c r="J17" s="51"/>
    </row>
    <row r="18" spans="1:10" ht="12.75" customHeight="1" x14ac:dyDescent="0.25">
      <c r="A18" s="12">
        <v>17</v>
      </c>
      <c r="B18" s="12" t="s">
        <v>27</v>
      </c>
      <c r="C18" s="6" t="str">
        <f>_xlfn.CONCAT($J$2,"_", $I$2, "-"&amp;((ROW()-16)))</f>
        <v>_-2</v>
      </c>
      <c r="D18" s="19"/>
      <c r="E18" s="19"/>
      <c r="F18" s="18" t="s">
        <v>90</v>
      </c>
      <c r="G18" s="20"/>
      <c r="I18" s="3" t="s">
        <v>66</v>
      </c>
      <c r="J18" s="4" t="s">
        <v>60</v>
      </c>
    </row>
    <row r="19" spans="1:10" ht="12.75" customHeight="1" x14ac:dyDescent="0.25">
      <c r="A19" s="12">
        <v>18</v>
      </c>
      <c r="B19" s="12" t="s">
        <v>28</v>
      </c>
      <c r="C19" s="6" t="str">
        <f t="shared" ref="C19:C44" si="0">_xlfn.CONCAT($J$2,"_", $I$2, "-"&amp;((ROW()-16)))</f>
        <v>_-3</v>
      </c>
      <c r="D19" s="19"/>
      <c r="E19" s="19"/>
      <c r="F19" s="18" t="s">
        <v>90</v>
      </c>
      <c r="G19" s="20"/>
      <c r="I19" s="52" t="s">
        <v>73</v>
      </c>
      <c r="J19" s="5" t="s">
        <v>61</v>
      </c>
    </row>
    <row r="20" spans="1:10" ht="12.75" customHeight="1" x14ac:dyDescent="0.25">
      <c r="A20" s="12">
        <v>19</v>
      </c>
      <c r="B20" s="12" t="s">
        <v>29</v>
      </c>
      <c r="C20" s="6" t="str">
        <f t="shared" si="0"/>
        <v>_-4</v>
      </c>
      <c r="D20" s="19"/>
      <c r="E20" s="19"/>
      <c r="F20" s="18" t="s">
        <v>90</v>
      </c>
      <c r="G20" s="20"/>
      <c r="I20" s="52" t="s">
        <v>74</v>
      </c>
      <c r="J20" s="5" t="s">
        <v>62</v>
      </c>
    </row>
    <row r="21" spans="1:10" ht="12.75" customHeight="1" x14ac:dyDescent="0.25">
      <c r="A21" s="12">
        <v>20</v>
      </c>
      <c r="B21" s="12" t="s">
        <v>30</v>
      </c>
      <c r="C21" s="6" t="str">
        <f t="shared" si="0"/>
        <v>_-5</v>
      </c>
      <c r="D21" s="19"/>
      <c r="E21" s="19"/>
      <c r="F21" s="18" t="s">
        <v>90</v>
      </c>
      <c r="G21" s="20"/>
      <c r="I21" s="52" t="s">
        <v>75</v>
      </c>
      <c r="J21" s="5" t="s">
        <v>63</v>
      </c>
    </row>
    <row r="22" spans="1:10" ht="12.75" customHeight="1" x14ac:dyDescent="0.25">
      <c r="A22" s="12">
        <v>21</v>
      </c>
      <c r="B22" s="12" t="s">
        <v>31</v>
      </c>
      <c r="C22" s="6" t="str">
        <f t="shared" si="0"/>
        <v>_-6</v>
      </c>
      <c r="D22" s="19"/>
      <c r="E22" s="19"/>
      <c r="F22" s="18" t="s">
        <v>90</v>
      </c>
      <c r="G22" s="20"/>
      <c r="I22" s="52" t="s">
        <v>76</v>
      </c>
      <c r="J22" s="5" t="s">
        <v>64</v>
      </c>
    </row>
    <row r="23" spans="1:10" ht="12.75" customHeight="1" x14ac:dyDescent="0.25">
      <c r="A23" s="12">
        <v>22</v>
      </c>
      <c r="B23" s="12" t="s">
        <v>32</v>
      </c>
      <c r="C23" s="6" t="str">
        <f t="shared" si="0"/>
        <v>_-7</v>
      </c>
      <c r="D23" s="19"/>
      <c r="E23" s="19"/>
      <c r="F23" s="18" t="s">
        <v>90</v>
      </c>
      <c r="G23" s="20"/>
      <c r="I23" s="52" t="s">
        <v>77</v>
      </c>
      <c r="J23" s="5" t="s">
        <v>65</v>
      </c>
    </row>
    <row r="24" spans="1:10" ht="12.75" customHeight="1" x14ac:dyDescent="0.25">
      <c r="A24" s="12">
        <v>23</v>
      </c>
      <c r="B24" s="12" t="s">
        <v>33</v>
      </c>
      <c r="C24" s="6" t="str">
        <f t="shared" si="0"/>
        <v>_-8</v>
      </c>
      <c r="D24" s="19"/>
      <c r="E24" s="19"/>
      <c r="F24" s="18" t="s">
        <v>90</v>
      </c>
      <c r="G24" s="20"/>
    </row>
    <row r="25" spans="1:10" ht="12.75" customHeight="1" x14ac:dyDescent="0.25">
      <c r="A25" s="12">
        <v>24</v>
      </c>
      <c r="B25" s="12" t="s">
        <v>34</v>
      </c>
      <c r="C25" s="6" t="str">
        <f t="shared" si="0"/>
        <v>_-9</v>
      </c>
      <c r="D25" s="19"/>
      <c r="E25" s="19"/>
      <c r="F25" s="18" t="s">
        <v>90</v>
      </c>
      <c r="G25" s="20"/>
    </row>
    <row r="26" spans="1:10" ht="12.75" customHeight="1" thickBot="1" x14ac:dyDescent="0.3">
      <c r="A26" s="12">
        <v>25</v>
      </c>
      <c r="B26" s="12" t="s">
        <v>35</v>
      </c>
      <c r="C26" s="6" t="str">
        <f t="shared" si="0"/>
        <v>_-10</v>
      </c>
      <c r="D26" s="19"/>
      <c r="E26" s="19"/>
      <c r="F26" s="18" t="s">
        <v>90</v>
      </c>
      <c r="G26" s="20"/>
    </row>
    <row r="27" spans="1:10" ht="12.75" customHeight="1" thickBot="1" x14ac:dyDescent="0.3">
      <c r="A27" s="12">
        <v>26</v>
      </c>
      <c r="B27" s="12" t="s">
        <v>36</v>
      </c>
      <c r="C27" s="6" t="str">
        <f t="shared" si="0"/>
        <v>_-11</v>
      </c>
      <c r="D27" s="19"/>
      <c r="E27" s="19"/>
      <c r="F27" s="18" t="s">
        <v>90</v>
      </c>
      <c r="G27" s="20"/>
      <c r="I27" s="41" t="s">
        <v>93</v>
      </c>
      <c r="J27" s="42" t="s">
        <v>81</v>
      </c>
    </row>
    <row r="28" spans="1:10" ht="12.75" customHeight="1" x14ac:dyDescent="0.25">
      <c r="A28" s="12">
        <v>27</v>
      </c>
      <c r="B28" s="12" t="s">
        <v>37</v>
      </c>
      <c r="C28" s="6" t="str">
        <f t="shared" si="0"/>
        <v>_-12</v>
      </c>
      <c r="D28" s="19"/>
      <c r="E28" s="19"/>
      <c r="F28" s="18" t="s">
        <v>90</v>
      </c>
      <c r="G28" s="20"/>
      <c r="I28" s="43" t="s">
        <v>67</v>
      </c>
      <c r="J28" s="44" t="s">
        <v>84</v>
      </c>
    </row>
    <row r="29" spans="1:10" ht="12.75" customHeight="1" x14ac:dyDescent="0.25">
      <c r="A29" s="12">
        <v>28</v>
      </c>
      <c r="B29" s="12" t="s">
        <v>38</v>
      </c>
      <c r="C29" s="6" t="str">
        <f>_xlfn.CONCAT($J$2,"_", $I$2, "-"&amp;((ROW()-16)))</f>
        <v>_-13</v>
      </c>
      <c r="D29" s="19"/>
      <c r="E29" s="19"/>
      <c r="F29" s="18" t="s">
        <v>90</v>
      </c>
      <c r="G29" s="20"/>
      <c r="I29" s="43" t="s">
        <v>68</v>
      </c>
      <c r="J29" s="45" t="s">
        <v>87</v>
      </c>
    </row>
    <row r="30" spans="1:10" ht="12.75" customHeight="1" x14ac:dyDescent="0.25">
      <c r="A30" s="12">
        <v>29</v>
      </c>
      <c r="B30" s="12" t="s">
        <v>39</v>
      </c>
      <c r="C30" s="6" t="str">
        <f t="shared" si="0"/>
        <v>_-14</v>
      </c>
      <c r="D30" s="19"/>
      <c r="E30" s="19"/>
      <c r="F30" s="18" t="s">
        <v>90</v>
      </c>
      <c r="G30" s="20"/>
      <c r="I30" s="43" t="s">
        <v>79</v>
      </c>
      <c r="J30" s="45" t="s">
        <v>94</v>
      </c>
    </row>
    <row r="31" spans="1:10" ht="12.75" customHeight="1" x14ac:dyDescent="0.25">
      <c r="A31" s="12">
        <v>30</v>
      </c>
      <c r="B31" s="12" t="s">
        <v>40</v>
      </c>
      <c r="C31" s="6" t="str">
        <f t="shared" si="0"/>
        <v>_-15</v>
      </c>
      <c r="D31" s="19"/>
      <c r="E31" s="19"/>
      <c r="F31" s="18" t="s">
        <v>90</v>
      </c>
      <c r="G31" s="20"/>
      <c r="I31" s="43" t="s">
        <v>69</v>
      </c>
      <c r="J31" s="45" t="s">
        <v>85</v>
      </c>
    </row>
    <row r="32" spans="1:10" ht="12.75" customHeight="1" x14ac:dyDescent="0.25">
      <c r="A32" s="12">
        <v>31</v>
      </c>
      <c r="B32" s="12" t="s">
        <v>41</v>
      </c>
      <c r="C32" s="6" t="str">
        <f t="shared" si="0"/>
        <v>_-16</v>
      </c>
      <c r="D32" s="19"/>
      <c r="E32" s="19"/>
      <c r="F32" s="18" t="s">
        <v>90</v>
      </c>
      <c r="G32" s="20"/>
      <c r="I32" s="43" t="s">
        <v>70</v>
      </c>
      <c r="J32" s="45" t="s">
        <v>88</v>
      </c>
    </row>
    <row r="33" spans="1:10" ht="12.75" customHeight="1" thickBot="1" x14ac:dyDescent="0.3">
      <c r="A33" s="12">
        <v>32</v>
      </c>
      <c r="B33" s="12" t="s">
        <v>42</v>
      </c>
      <c r="C33" s="6" t="str">
        <f t="shared" si="0"/>
        <v>_-17</v>
      </c>
      <c r="D33" s="19"/>
      <c r="E33" s="19"/>
      <c r="F33" s="18" t="s">
        <v>90</v>
      </c>
      <c r="G33" s="20"/>
      <c r="I33" s="46" t="s">
        <v>95</v>
      </c>
      <c r="J33" s="47" t="s">
        <v>90</v>
      </c>
    </row>
    <row r="34" spans="1:10" ht="12.75" customHeight="1" x14ac:dyDescent="0.25">
      <c r="A34" s="12">
        <v>33</v>
      </c>
      <c r="B34" s="12" t="s">
        <v>43</v>
      </c>
      <c r="C34" s="6" t="str">
        <f t="shared" si="0"/>
        <v>_-18</v>
      </c>
      <c r="D34" s="19"/>
      <c r="E34" s="19"/>
      <c r="F34" s="18" t="s">
        <v>90</v>
      </c>
      <c r="G34" s="20"/>
      <c r="I34" s="46" t="s">
        <v>72</v>
      </c>
    </row>
    <row r="35" spans="1:10" ht="12.75" customHeight="1" x14ac:dyDescent="0.25">
      <c r="A35" s="12">
        <v>34</v>
      </c>
      <c r="B35" s="12" t="s">
        <v>44</v>
      </c>
      <c r="C35" s="6" t="str">
        <f t="shared" si="0"/>
        <v>_-19</v>
      </c>
      <c r="D35" s="19"/>
      <c r="E35" s="19"/>
      <c r="F35" s="18" t="s">
        <v>90</v>
      </c>
      <c r="G35" s="20"/>
      <c r="I35" s="46" t="s">
        <v>71</v>
      </c>
    </row>
    <row r="36" spans="1:10" ht="12.75" customHeight="1" x14ac:dyDescent="0.25">
      <c r="A36" s="12">
        <v>35</v>
      </c>
      <c r="B36" s="12" t="s">
        <v>45</v>
      </c>
      <c r="C36" s="6" t="str">
        <f t="shared" si="0"/>
        <v>_-20</v>
      </c>
      <c r="D36" s="19"/>
      <c r="E36" s="19"/>
      <c r="F36" s="18" t="s">
        <v>90</v>
      </c>
      <c r="G36" s="20"/>
      <c r="I36" s="43" t="s">
        <v>86</v>
      </c>
    </row>
    <row r="37" spans="1:10" ht="12.75" customHeight="1" thickBot="1" x14ac:dyDescent="0.35">
      <c r="A37" s="12">
        <v>36</v>
      </c>
      <c r="B37" s="12" t="s">
        <v>46</v>
      </c>
      <c r="C37" s="6" t="str">
        <f t="shared" si="0"/>
        <v>_-21</v>
      </c>
      <c r="D37" s="19"/>
      <c r="E37" s="19"/>
      <c r="F37" s="18" t="s">
        <v>90</v>
      </c>
      <c r="G37" s="20"/>
      <c r="I37" s="48" t="s">
        <v>83</v>
      </c>
    </row>
    <row r="38" spans="1:10" ht="12.75" customHeight="1" x14ac:dyDescent="0.25">
      <c r="A38" s="12">
        <v>37</v>
      </c>
      <c r="B38" s="12" t="s">
        <v>47</v>
      </c>
      <c r="C38" s="6" t="str">
        <f t="shared" si="0"/>
        <v>_-22</v>
      </c>
      <c r="D38" s="19"/>
      <c r="E38" s="19"/>
      <c r="F38" s="18" t="s">
        <v>90</v>
      </c>
      <c r="G38" s="20"/>
    </row>
    <row r="39" spans="1:10" ht="12.75" customHeight="1" thickBot="1" x14ac:dyDescent="0.3">
      <c r="A39" s="12">
        <v>38</v>
      </c>
      <c r="B39" s="12" t="s">
        <v>48</v>
      </c>
      <c r="C39" s="6" t="str">
        <f t="shared" si="0"/>
        <v>_-23</v>
      </c>
      <c r="D39" s="19"/>
      <c r="E39" s="19"/>
      <c r="F39" s="18" t="s">
        <v>90</v>
      </c>
      <c r="G39" s="20"/>
    </row>
    <row r="40" spans="1:10" ht="12.75" customHeight="1" x14ac:dyDescent="0.25">
      <c r="A40" s="12">
        <v>39</v>
      </c>
      <c r="B40" s="12" t="s">
        <v>49</v>
      </c>
      <c r="C40" s="6" t="str">
        <f t="shared" si="0"/>
        <v>_-24</v>
      </c>
      <c r="D40" s="19"/>
      <c r="E40" s="19"/>
      <c r="F40" s="18" t="s">
        <v>90</v>
      </c>
      <c r="G40" s="20"/>
      <c r="I40" s="55" t="s">
        <v>96</v>
      </c>
      <c r="J40" s="56"/>
    </row>
    <row r="41" spans="1:10" ht="12.75" customHeight="1" x14ac:dyDescent="0.25">
      <c r="A41" s="12">
        <v>40</v>
      </c>
      <c r="B41" s="12" t="s">
        <v>50</v>
      </c>
      <c r="C41" s="6" t="str">
        <f t="shared" si="0"/>
        <v>_-25</v>
      </c>
      <c r="D41" s="19"/>
      <c r="E41" s="19"/>
      <c r="F41" s="18" t="s">
        <v>90</v>
      </c>
      <c r="G41" s="20"/>
      <c r="I41" s="57"/>
      <c r="J41" s="58"/>
    </row>
    <row r="42" spans="1:10" ht="12.75" customHeight="1" x14ac:dyDescent="0.25">
      <c r="A42" s="12">
        <v>41</v>
      </c>
      <c r="B42" s="12" t="s">
        <v>51</v>
      </c>
      <c r="C42" s="6" t="str">
        <f t="shared" si="0"/>
        <v>_-26</v>
      </c>
      <c r="D42" s="19"/>
      <c r="E42" s="19"/>
      <c r="F42" s="18" t="s">
        <v>90</v>
      </c>
      <c r="G42" s="20"/>
      <c r="I42" s="57"/>
      <c r="J42" s="58"/>
    </row>
    <row r="43" spans="1:10" ht="12.75" customHeight="1" x14ac:dyDescent="0.25">
      <c r="A43" s="12">
        <v>42</v>
      </c>
      <c r="B43" s="12" t="s">
        <v>52</v>
      </c>
      <c r="C43" s="6" t="str">
        <f t="shared" si="0"/>
        <v>_-27</v>
      </c>
      <c r="D43" s="19"/>
      <c r="E43" s="19"/>
      <c r="F43" s="18" t="s">
        <v>90</v>
      </c>
      <c r="G43" s="20"/>
      <c r="I43" s="57"/>
      <c r="J43" s="58"/>
    </row>
    <row r="44" spans="1:10" ht="12.75" customHeight="1" x14ac:dyDescent="0.25">
      <c r="A44" s="12">
        <v>43</v>
      </c>
      <c r="B44" s="12" t="s">
        <v>53</v>
      </c>
      <c r="C44" s="6" t="str">
        <f t="shared" si="0"/>
        <v>_-28</v>
      </c>
      <c r="D44" s="19"/>
      <c r="E44" s="19"/>
      <c r="F44" s="18" t="s">
        <v>90</v>
      </c>
      <c r="G44" s="20"/>
      <c r="I44" s="57"/>
      <c r="J44" s="58"/>
    </row>
    <row r="45" spans="1:10" ht="12.75" customHeight="1" x14ac:dyDescent="0.25">
      <c r="A45" s="12">
        <v>44</v>
      </c>
      <c r="B45" s="12" t="s">
        <v>54</v>
      </c>
      <c r="C45" s="13" t="str">
        <f>D45&amp;H$2+0.21</f>
        <v>62-UWSIF-Enriched Urea-1.21</v>
      </c>
      <c r="D45" s="14" t="s">
        <v>74</v>
      </c>
      <c r="E45" s="15"/>
      <c r="F45" s="18" t="s">
        <v>87</v>
      </c>
      <c r="G45" s="18"/>
      <c r="I45" s="57"/>
      <c r="J45" s="58"/>
    </row>
    <row r="46" spans="1:10" ht="12.75" customHeight="1" x14ac:dyDescent="0.25">
      <c r="A46" s="12">
        <v>45</v>
      </c>
      <c r="B46" s="12" t="s">
        <v>55</v>
      </c>
      <c r="C46" s="13" t="str">
        <f>D46&amp;H$2+0.22</f>
        <v>62-UWSIF-Enriched Urea-1.22</v>
      </c>
      <c r="D46" s="14" t="s">
        <v>74</v>
      </c>
      <c r="E46" s="15"/>
      <c r="F46" s="18" t="s">
        <v>87</v>
      </c>
      <c r="G46" s="18"/>
      <c r="I46" s="57"/>
      <c r="J46" s="58"/>
    </row>
    <row r="47" spans="1:10" ht="12.75" customHeight="1" x14ac:dyDescent="0.25">
      <c r="A47" s="12">
        <v>46</v>
      </c>
      <c r="B47" s="12" t="s">
        <v>56</v>
      </c>
      <c r="C47" s="6" t="str">
        <f>D47&amp;H$2+0.21</f>
        <v>63-UWSIF-Enriched Urea-1.21</v>
      </c>
      <c r="D47" s="53" t="s">
        <v>75</v>
      </c>
      <c r="E47" s="54"/>
      <c r="F47" s="18" t="s">
        <v>87</v>
      </c>
      <c r="G47" s="18"/>
      <c r="I47" s="57"/>
      <c r="J47" s="58"/>
    </row>
    <row r="48" spans="1:10" ht="12.75" customHeight="1" x14ac:dyDescent="0.25">
      <c r="A48" s="12">
        <v>47</v>
      </c>
      <c r="B48" s="12" t="s">
        <v>57</v>
      </c>
      <c r="C48" s="6" t="str">
        <f>D48&amp;H$2+0.22</f>
        <v>63-UWSIF-Enriched Urea-1.22</v>
      </c>
      <c r="D48" s="53" t="s">
        <v>75</v>
      </c>
      <c r="E48" s="54"/>
      <c r="F48" s="18" t="s">
        <v>87</v>
      </c>
      <c r="G48" s="18"/>
      <c r="I48" s="57"/>
      <c r="J48" s="58"/>
    </row>
    <row r="49" spans="1:10" ht="12.75" customHeight="1" x14ac:dyDescent="0.25">
      <c r="A49" s="12">
        <v>48</v>
      </c>
      <c r="B49" s="12" t="s">
        <v>58</v>
      </c>
      <c r="C49" s="6" t="str">
        <f>D49&amp;H$2+0.23</f>
        <v>39-UWSIF-UW Glut 2-1.23</v>
      </c>
      <c r="D49" s="53" t="s">
        <v>78</v>
      </c>
      <c r="E49" s="54"/>
      <c r="F49" s="18" t="s">
        <v>89</v>
      </c>
      <c r="G49" s="18"/>
      <c r="I49" s="57"/>
      <c r="J49" s="58"/>
    </row>
    <row r="50" spans="1:10" ht="12.75" customHeight="1" thickBot="1" x14ac:dyDescent="0.3">
      <c r="A50" s="12">
        <v>49</v>
      </c>
      <c r="B50" s="12" t="s">
        <v>59</v>
      </c>
      <c r="C50" s="6" t="str">
        <f>D50&amp;H$2+0.24</f>
        <v>39-UWSIF-UW Glut 2-1.24</v>
      </c>
      <c r="D50" s="53" t="s">
        <v>78</v>
      </c>
      <c r="E50" s="54"/>
      <c r="F50" s="18" t="s">
        <v>89</v>
      </c>
      <c r="G50" s="18"/>
      <c r="I50" s="49"/>
      <c r="J50" s="50"/>
    </row>
  </sheetData>
  <mergeCells count="1">
    <mergeCell ref="I40:J49"/>
  </mergeCells>
  <dataValidations count="2">
    <dataValidation type="list" allowBlank="1" showInputMessage="1" showErrorMessage="1" sqref="D45:D46 D2:D12" xr:uid="{8CA57F91-D44D-4BCB-AE68-2D03BA6BC69C}">
      <formula1>#REF!</formula1>
    </dataValidation>
    <dataValidation type="list" allowBlank="1" showInputMessage="1" showErrorMessage="1" sqref="F2:F50" xr:uid="{E6823AA0-9DC0-4021-BF2A-2B6FFF71A6EB}">
      <formula1>#REF!</formula1>
    </dataValidation>
  </dataValidations>
  <printOptions horizontalCentered="1" verticalCentered="1"/>
  <pageMargins left="0.75" right="0.75" top="1" bottom="1" header="0.5" footer="0.5"/>
  <pageSetup scale="9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J50"/>
  <sheetViews>
    <sheetView zoomScaleNormal="100" workbookViewId="0">
      <selection activeCell="I2" sqref="I2:J2"/>
    </sheetView>
  </sheetViews>
  <sheetFormatPr defaultColWidth="9.21875" defaultRowHeight="12.75" customHeight="1" x14ac:dyDescent="0.25"/>
  <cols>
    <col min="1" max="1" width="4.44140625" style="1" customWidth="1"/>
    <col min="2" max="2" width="6.77734375" style="1" customWidth="1"/>
    <col min="3" max="3" width="26.5546875" style="2" customWidth="1"/>
    <col min="4" max="4" width="23" style="1" customWidth="1"/>
    <col min="5" max="5" width="16.21875" style="1" customWidth="1"/>
    <col min="6" max="6" width="22.77734375" style="1" customWidth="1"/>
    <col min="7" max="7" width="20.44140625" style="1" customWidth="1"/>
    <col min="8" max="8" width="7.44140625" style="24" bestFit="1" customWidth="1"/>
    <col min="9" max="9" width="23.77734375" style="24" customWidth="1"/>
    <col min="10" max="10" width="24.109375" style="24" bestFit="1" customWidth="1"/>
    <col min="11" max="16384" width="9.21875" style="1"/>
  </cols>
  <sheetData>
    <row r="1" spans="1:10" ht="12.75" customHeight="1" x14ac:dyDescent="0.25">
      <c r="A1" s="7" t="s">
        <v>0</v>
      </c>
      <c r="B1" s="8" t="s">
        <v>1</v>
      </c>
      <c r="C1" s="9" t="s">
        <v>2</v>
      </c>
      <c r="D1" s="10" t="s">
        <v>3</v>
      </c>
      <c r="E1" s="8" t="s">
        <v>4</v>
      </c>
      <c r="F1" s="10" t="s">
        <v>81</v>
      </c>
      <c r="G1" s="11" t="s">
        <v>82</v>
      </c>
      <c r="H1" s="8" t="s">
        <v>5</v>
      </c>
      <c r="I1" s="8" t="s">
        <v>7</v>
      </c>
      <c r="J1" s="8" t="s">
        <v>6</v>
      </c>
    </row>
    <row r="2" spans="1:10" ht="13.2" x14ac:dyDescent="0.25">
      <c r="A2" s="12">
        <v>1</v>
      </c>
      <c r="B2" s="12" t="s">
        <v>8</v>
      </c>
      <c r="C2" s="13" t="str">
        <f>D2&amp;H$2+0.21</f>
        <v>48-UWSIF-Glut 4-2.21</v>
      </c>
      <c r="D2" s="14" t="s">
        <v>80</v>
      </c>
      <c r="E2" s="15"/>
      <c r="F2" s="16" t="s">
        <v>84</v>
      </c>
      <c r="G2" s="17"/>
      <c r="H2" s="21">
        <v>2</v>
      </c>
      <c r="I2" s="22"/>
      <c r="J2" s="22"/>
    </row>
    <row r="3" spans="1:10" ht="13.2" x14ac:dyDescent="0.25">
      <c r="A3" s="12">
        <v>2</v>
      </c>
      <c r="B3" s="12" t="s">
        <v>9</v>
      </c>
      <c r="C3" s="13" t="str">
        <f>D3&amp;H$2+0.22</f>
        <v>48-UWSIF-Glut 4-2.22</v>
      </c>
      <c r="D3" s="14" t="s">
        <v>80</v>
      </c>
      <c r="E3" s="15"/>
      <c r="F3" s="18" t="s">
        <v>85</v>
      </c>
      <c r="G3" s="18"/>
    </row>
    <row r="4" spans="1:10" ht="12.75" customHeight="1" x14ac:dyDescent="0.25">
      <c r="A4" s="12">
        <v>3</v>
      </c>
      <c r="B4" s="12" t="s">
        <v>10</v>
      </c>
      <c r="C4" s="13" t="str">
        <f>D4&amp;H$2+0.23</f>
        <v>48-UWSIF-Glut 4-2.23</v>
      </c>
      <c r="D4" s="14" t="s">
        <v>80</v>
      </c>
      <c r="E4" s="15"/>
      <c r="F4" s="18" t="s">
        <v>85</v>
      </c>
      <c r="G4" s="18"/>
      <c r="I4" s="25" t="s">
        <v>97</v>
      </c>
      <c r="J4" s="26"/>
    </row>
    <row r="5" spans="1:10" ht="13.2" x14ac:dyDescent="0.25">
      <c r="A5" s="12">
        <v>4</v>
      </c>
      <c r="B5" s="12" t="s">
        <v>11</v>
      </c>
      <c r="C5" s="13" t="str">
        <f>D5&amp;H$2+0.24</f>
        <v>48-UWSIF-Glut 4-2.24</v>
      </c>
      <c r="D5" s="14" t="s">
        <v>80</v>
      </c>
      <c r="E5" s="15"/>
      <c r="F5" s="18" t="s">
        <v>85</v>
      </c>
      <c r="G5" s="18"/>
      <c r="I5" s="27" t="s">
        <v>91</v>
      </c>
      <c r="J5" s="28"/>
    </row>
    <row r="6" spans="1:10" ht="12.75" customHeight="1" x14ac:dyDescent="0.25">
      <c r="A6" s="12">
        <v>5</v>
      </c>
      <c r="B6" s="12" t="s">
        <v>12</v>
      </c>
      <c r="C6" s="13" t="str">
        <f>D6&amp;H$2+0.25</f>
        <v>48-UWSIF-Glut 4-2.25</v>
      </c>
      <c r="D6" s="14" t="s">
        <v>80</v>
      </c>
      <c r="E6" s="15"/>
      <c r="F6" s="18" t="s">
        <v>85</v>
      </c>
      <c r="G6" s="18"/>
      <c r="I6" s="29" t="s">
        <v>92</v>
      </c>
      <c r="J6" s="30"/>
    </row>
    <row r="7" spans="1:10" ht="12.75" customHeight="1" x14ac:dyDescent="0.25">
      <c r="A7" s="12">
        <v>6</v>
      </c>
      <c r="B7" s="12" t="s">
        <v>13</v>
      </c>
      <c r="C7" s="13" t="str">
        <f>D7&amp;H$2+0.21</f>
        <v>39-UWSIF-UW Glut 2-2.21</v>
      </c>
      <c r="D7" s="14" t="s">
        <v>78</v>
      </c>
      <c r="E7" s="15"/>
      <c r="F7" s="18" t="s">
        <v>85</v>
      </c>
      <c r="G7" s="18"/>
      <c r="I7" s="31" t="s">
        <v>14</v>
      </c>
      <c r="J7" s="32"/>
    </row>
    <row r="8" spans="1:10" ht="12.75" customHeight="1" x14ac:dyDescent="0.25">
      <c r="A8" s="12">
        <v>7</v>
      </c>
      <c r="B8" s="12" t="s">
        <v>15</v>
      </c>
      <c r="C8" s="13" t="str">
        <f>D8&amp;H$2+0.22</f>
        <v>39-UWSIF-UW Glut 2-2.22</v>
      </c>
      <c r="D8" s="14" t="s">
        <v>78</v>
      </c>
      <c r="E8" s="15"/>
      <c r="F8" s="18" t="s">
        <v>85</v>
      </c>
      <c r="G8" s="18"/>
      <c r="I8" s="33" t="s">
        <v>16</v>
      </c>
      <c r="J8" s="34"/>
    </row>
    <row r="9" spans="1:10" ht="12.75" customHeight="1" x14ac:dyDescent="0.25">
      <c r="A9" s="12">
        <v>8</v>
      </c>
      <c r="B9" s="12" t="s">
        <v>17</v>
      </c>
      <c r="C9" s="13" t="str">
        <f>D9&amp;H$2+0.21</f>
        <v>47-UWSIF-Alfalfa2-2.21</v>
      </c>
      <c r="D9" s="14" t="s">
        <v>79</v>
      </c>
      <c r="E9" s="15"/>
      <c r="F9" s="18" t="s">
        <v>89</v>
      </c>
      <c r="G9" s="18"/>
      <c r="I9" s="35" t="s">
        <v>18</v>
      </c>
      <c r="J9" s="36"/>
    </row>
    <row r="10" spans="1:10" ht="12.75" customHeight="1" x14ac:dyDescent="0.25">
      <c r="A10" s="12">
        <v>9</v>
      </c>
      <c r="B10" s="12" t="s">
        <v>19</v>
      </c>
      <c r="C10" s="13" t="str">
        <f>D10&amp;H$2+0.22</f>
        <v>47-UWSIF-Alfalfa2-2.22</v>
      </c>
      <c r="D10" s="14" t="s">
        <v>79</v>
      </c>
      <c r="E10" s="15"/>
      <c r="F10" s="18" t="s">
        <v>89</v>
      </c>
      <c r="G10" s="18"/>
      <c r="I10" s="37"/>
      <c r="J10" s="38"/>
    </row>
    <row r="11" spans="1:10" ht="12.75" customHeight="1" x14ac:dyDescent="0.25">
      <c r="A11" s="12">
        <v>10</v>
      </c>
      <c r="B11" s="12" t="s">
        <v>20</v>
      </c>
      <c r="C11" s="13" t="str">
        <f>D11&amp;H$2+0.21</f>
        <v>62-UWSIF-Enriched Urea-2.21</v>
      </c>
      <c r="D11" s="14" t="s">
        <v>74</v>
      </c>
      <c r="E11" s="15"/>
      <c r="F11" s="18" t="s">
        <v>87</v>
      </c>
      <c r="G11" s="18"/>
      <c r="I11" s="37"/>
      <c r="J11" s="38"/>
    </row>
    <row r="12" spans="1:10" ht="12.75" customHeight="1" x14ac:dyDescent="0.25">
      <c r="A12" s="12">
        <v>11</v>
      </c>
      <c r="B12" s="12" t="s">
        <v>21</v>
      </c>
      <c r="C12" s="13" t="str">
        <f>D12&amp;H$2+0.22</f>
        <v>62-UWSIF-Enriched Urea-2.22</v>
      </c>
      <c r="D12" s="14" t="s">
        <v>74</v>
      </c>
      <c r="E12" s="15"/>
      <c r="F12" s="18" t="s">
        <v>87</v>
      </c>
      <c r="G12" s="18"/>
      <c r="I12" s="37"/>
      <c r="J12" s="38"/>
    </row>
    <row r="13" spans="1:10" ht="12.75" customHeight="1" x14ac:dyDescent="0.25">
      <c r="A13" s="12">
        <v>12</v>
      </c>
      <c r="B13" s="12" t="s">
        <v>22</v>
      </c>
      <c r="C13" s="6" t="str">
        <f>D13&amp;H$2+0.21</f>
        <v>63-UWSIF-Enriched Urea-2.21</v>
      </c>
      <c r="D13" s="53" t="s">
        <v>75</v>
      </c>
      <c r="E13" s="54"/>
      <c r="F13" s="18" t="s">
        <v>87</v>
      </c>
      <c r="G13" s="20"/>
      <c r="I13" s="37"/>
      <c r="J13" s="38"/>
    </row>
    <row r="14" spans="1:10" ht="12.75" customHeight="1" x14ac:dyDescent="0.25">
      <c r="A14" s="12">
        <v>13</v>
      </c>
      <c r="B14" s="12" t="s">
        <v>23</v>
      </c>
      <c r="C14" s="6" t="str">
        <f>D14&amp;H$2+0.22</f>
        <v>63-UWSIF-Enriched Urea-2.22</v>
      </c>
      <c r="D14" s="53" t="s">
        <v>75</v>
      </c>
      <c r="E14" s="54"/>
      <c r="F14" s="18" t="s">
        <v>87</v>
      </c>
      <c r="G14" s="20"/>
      <c r="I14" s="37"/>
      <c r="J14" s="38"/>
    </row>
    <row r="15" spans="1:10" ht="12.75" customHeight="1" x14ac:dyDescent="0.25">
      <c r="A15" s="12">
        <v>14</v>
      </c>
      <c r="B15" s="12" t="s">
        <v>24</v>
      </c>
      <c r="C15" s="6" t="str">
        <f>D15&amp;H$2+0.23</f>
        <v>39-UWSIF-UW Glut 2-2.23</v>
      </c>
      <c r="D15" s="53" t="s">
        <v>78</v>
      </c>
      <c r="E15" s="54"/>
      <c r="F15" s="18" t="s">
        <v>87</v>
      </c>
      <c r="G15" s="20"/>
      <c r="I15" s="37"/>
      <c r="J15" s="38"/>
    </row>
    <row r="16" spans="1:10" ht="12.75" customHeight="1" x14ac:dyDescent="0.25">
      <c r="A16" s="12">
        <v>15</v>
      </c>
      <c r="B16" s="12" t="s">
        <v>25</v>
      </c>
      <c r="C16" s="6" t="str">
        <f>D16&amp;H$2+0.24</f>
        <v>39-UWSIF-UW Glut 2-2.24</v>
      </c>
      <c r="D16" s="53" t="s">
        <v>78</v>
      </c>
      <c r="E16" s="54"/>
      <c r="F16" s="18" t="s">
        <v>87</v>
      </c>
      <c r="G16" s="20"/>
      <c r="I16" s="39"/>
      <c r="J16" s="40"/>
    </row>
    <row r="17" spans="1:10" ht="12.75" customHeight="1" x14ac:dyDescent="0.25">
      <c r="A17" s="12">
        <v>16</v>
      </c>
      <c r="B17" s="12" t="s">
        <v>26</v>
      </c>
      <c r="C17" s="6" t="str">
        <f>_xlfn.CONCAT($I$2,"_", $H$2, "-"&amp;((ROW()-16+28)))</f>
        <v>_2-29</v>
      </c>
      <c r="D17" s="19"/>
      <c r="E17" s="19"/>
      <c r="F17" s="18" t="s">
        <v>90</v>
      </c>
      <c r="G17" s="20"/>
      <c r="I17" s="51"/>
      <c r="J17" s="51"/>
    </row>
    <row r="18" spans="1:10" ht="12.75" customHeight="1" x14ac:dyDescent="0.25">
      <c r="A18" s="12">
        <v>17</v>
      </c>
      <c r="B18" s="12" t="s">
        <v>27</v>
      </c>
      <c r="C18" s="6" t="str">
        <f t="shared" ref="C18:C44" si="0">_xlfn.CONCAT($I$2,"_", $H$2, "-"&amp;((ROW()-16+28)))</f>
        <v>_2-30</v>
      </c>
      <c r="D18" s="19"/>
      <c r="E18" s="19"/>
      <c r="F18" s="18" t="s">
        <v>90</v>
      </c>
      <c r="G18" s="20"/>
      <c r="I18" s="3" t="s">
        <v>66</v>
      </c>
      <c r="J18" s="4" t="s">
        <v>60</v>
      </c>
    </row>
    <row r="19" spans="1:10" ht="12.75" customHeight="1" x14ac:dyDescent="0.25">
      <c r="A19" s="12">
        <v>18</v>
      </c>
      <c r="B19" s="12" t="s">
        <v>28</v>
      </c>
      <c r="C19" s="6" t="str">
        <f t="shared" si="0"/>
        <v>_2-31</v>
      </c>
      <c r="D19" s="19"/>
      <c r="E19" s="19"/>
      <c r="F19" s="18" t="s">
        <v>90</v>
      </c>
      <c r="G19" s="20"/>
      <c r="I19" s="52" t="s">
        <v>73</v>
      </c>
      <c r="J19" s="5" t="s">
        <v>61</v>
      </c>
    </row>
    <row r="20" spans="1:10" ht="12.75" customHeight="1" x14ac:dyDescent="0.25">
      <c r="A20" s="12">
        <v>19</v>
      </c>
      <c r="B20" s="12" t="s">
        <v>29</v>
      </c>
      <c r="C20" s="6" t="str">
        <f t="shared" si="0"/>
        <v>_2-32</v>
      </c>
      <c r="D20" s="19"/>
      <c r="E20" s="19"/>
      <c r="F20" s="18" t="s">
        <v>90</v>
      </c>
      <c r="G20" s="20"/>
      <c r="I20" s="52" t="s">
        <v>74</v>
      </c>
      <c r="J20" s="5" t="s">
        <v>62</v>
      </c>
    </row>
    <row r="21" spans="1:10" ht="12.75" customHeight="1" x14ac:dyDescent="0.25">
      <c r="A21" s="12">
        <v>20</v>
      </c>
      <c r="B21" s="12" t="s">
        <v>30</v>
      </c>
      <c r="C21" s="6" t="str">
        <f t="shared" si="0"/>
        <v>_2-33</v>
      </c>
      <c r="D21" s="19"/>
      <c r="E21" s="19"/>
      <c r="F21" s="18" t="s">
        <v>90</v>
      </c>
      <c r="G21" s="20"/>
      <c r="I21" s="52" t="s">
        <v>75</v>
      </c>
      <c r="J21" s="5" t="s">
        <v>63</v>
      </c>
    </row>
    <row r="22" spans="1:10" ht="12.75" customHeight="1" x14ac:dyDescent="0.25">
      <c r="A22" s="12">
        <v>21</v>
      </c>
      <c r="B22" s="12" t="s">
        <v>31</v>
      </c>
      <c r="C22" s="6" t="str">
        <f t="shared" si="0"/>
        <v>_2-34</v>
      </c>
      <c r="D22" s="19"/>
      <c r="E22" s="19"/>
      <c r="F22" s="18" t="s">
        <v>90</v>
      </c>
      <c r="G22" s="20"/>
      <c r="I22" s="52" t="s">
        <v>76</v>
      </c>
      <c r="J22" s="5" t="s">
        <v>64</v>
      </c>
    </row>
    <row r="23" spans="1:10" ht="12.75" customHeight="1" x14ac:dyDescent="0.25">
      <c r="A23" s="12">
        <v>22</v>
      </c>
      <c r="B23" s="12" t="s">
        <v>32</v>
      </c>
      <c r="C23" s="6" t="str">
        <f t="shared" si="0"/>
        <v>_2-35</v>
      </c>
      <c r="D23" s="19"/>
      <c r="E23" s="19"/>
      <c r="F23" s="18" t="s">
        <v>90</v>
      </c>
      <c r="G23" s="20"/>
      <c r="I23" s="52" t="s">
        <v>77</v>
      </c>
      <c r="J23" s="5" t="s">
        <v>65</v>
      </c>
    </row>
    <row r="24" spans="1:10" ht="12.75" customHeight="1" x14ac:dyDescent="0.25">
      <c r="A24" s="12">
        <v>23</v>
      </c>
      <c r="B24" s="12" t="s">
        <v>33</v>
      </c>
      <c r="C24" s="6" t="str">
        <f t="shared" si="0"/>
        <v>_2-36</v>
      </c>
      <c r="D24" s="19"/>
      <c r="E24" s="19"/>
      <c r="F24" s="18" t="s">
        <v>90</v>
      </c>
      <c r="G24" s="20"/>
    </row>
    <row r="25" spans="1:10" ht="12.75" customHeight="1" x14ac:dyDescent="0.25">
      <c r="A25" s="12">
        <v>24</v>
      </c>
      <c r="B25" s="12" t="s">
        <v>34</v>
      </c>
      <c r="C25" s="6" t="str">
        <f t="shared" si="0"/>
        <v>_2-37</v>
      </c>
      <c r="D25" s="19"/>
      <c r="E25" s="19"/>
      <c r="F25" s="18" t="s">
        <v>90</v>
      </c>
      <c r="G25" s="20"/>
    </row>
    <row r="26" spans="1:10" ht="12.75" customHeight="1" thickBot="1" x14ac:dyDescent="0.3">
      <c r="A26" s="12">
        <v>25</v>
      </c>
      <c r="B26" s="12" t="s">
        <v>35</v>
      </c>
      <c r="C26" s="6" t="str">
        <f t="shared" si="0"/>
        <v>_2-38</v>
      </c>
      <c r="D26" s="19"/>
      <c r="E26" s="19"/>
      <c r="F26" s="18" t="s">
        <v>90</v>
      </c>
      <c r="G26" s="20"/>
    </row>
    <row r="27" spans="1:10" ht="12.75" customHeight="1" thickBot="1" x14ac:dyDescent="0.3">
      <c r="A27" s="12">
        <v>26</v>
      </c>
      <c r="B27" s="12" t="s">
        <v>36</v>
      </c>
      <c r="C27" s="6" t="str">
        <f t="shared" si="0"/>
        <v>_2-39</v>
      </c>
      <c r="D27" s="19"/>
      <c r="E27" s="19"/>
      <c r="F27" s="18" t="s">
        <v>90</v>
      </c>
      <c r="G27" s="20"/>
      <c r="I27" s="41" t="s">
        <v>93</v>
      </c>
      <c r="J27" s="42" t="s">
        <v>81</v>
      </c>
    </row>
    <row r="28" spans="1:10" ht="12.75" customHeight="1" x14ac:dyDescent="0.25">
      <c r="A28" s="12">
        <v>27</v>
      </c>
      <c r="B28" s="12" t="s">
        <v>37</v>
      </c>
      <c r="C28" s="6" t="str">
        <f t="shared" si="0"/>
        <v>_2-40</v>
      </c>
      <c r="D28" s="19"/>
      <c r="E28" s="19"/>
      <c r="F28" s="18" t="s">
        <v>90</v>
      </c>
      <c r="G28" s="20"/>
      <c r="I28" s="43" t="s">
        <v>67</v>
      </c>
      <c r="J28" s="44" t="s">
        <v>84</v>
      </c>
    </row>
    <row r="29" spans="1:10" ht="12.75" customHeight="1" x14ac:dyDescent="0.25">
      <c r="A29" s="12">
        <v>28</v>
      </c>
      <c r="B29" s="12" t="s">
        <v>38</v>
      </c>
      <c r="C29" s="6" t="str">
        <f t="shared" si="0"/>
        <v>_2-41</v>
      </c>
      <c r="D29" s="19"/>
      <c r="E29" s="19"/>
      <c r="F29" s="18" t="s">
        <v>90</v>
      </c>
      <c r="G29" s="20"/>
      <c r="I29" s="43" t="s">
        <v>68</v>
      </c>
      <c r="J29" s="45" t="s">
        <v>87</v>
      </c>
    </row>
    <row r="30" spans="1:10" ht="12.75" customHeight="1" x14ac:dyDescent="0.25">
      <c r="A30" s="12">
        <v>29</v>
      </c>
      <c r="B30" s="12" t="s">
        <v>39</v>
      </c>
      <c r="C30" s="6" t="str">
        <f t="shared" si="0"/>
        <v>_2-42</v>
      </c>
      <c r="D30" s="19"/>
      <c r="E30" s="19"/>
      <c r="F30" s="18" t="s">
        <v>90</v>
      </c>
      <c r="G30" s="20"/>
      <c r="I30" s="43" t="s">
        <v>79</v>
      </c>
      <c r="J30" s="45" t="s">
        <v>94</v>
      </c>
    </row>
    <row r="31" spans="1:10" ht="12.75" customHeight="1" x14ac:dyDescent="0.25">
      <c r="A31" s="12">
        <v>30</v>
      </c>
      <c r="B31" s="12" t="s">
        <v>40</v>
      </c>
      <c r="C31" s="6" t="str">
        <f t="shared" si="0"/>
        <v>_2-43</v>
      </c>
      <c r="D31" s="19"/>
      <c r="E31" s="19"/>
      <c r="F31" s="18" t="s">
        <v>90</v>
      </c>
      <c r="G31" s="20"/>
      <c r="I31" s="43" t="s">
        <v>69</v>
      </c>
      <c r="J31" s="45" t="s">
        <v>85</v>
      </c>
    </row>
    <row r="32" spans="1:10" ht="12.75" customHeight="1" x14ac:dyDescent="0.25">
      <c r="A32" s="12">
        <v>31</v>
      </c>
      <c r="B32" s="12" t="s">
        <v>41</v>
      </c>
      <c r="C32" s="6" t="str">
        <f t="shared" si="0"/>
        <v>_2-44</v>
      </c>
      <c r="D32" s="19"/>
      <c r="E32" s="19"/>
      <c r="F32" s="18" t="s">
        <v>90</v>
      </c>
      <c r="G32" s="20"/>
      <c r="I32" s="43" t="s">
        <v>70</v>
      </c>
      <c r="J32" s="45" t="s">
        <v>88</v>
      </c>
    </row>
    <row r="33" spans="1:10" ht="12.75" customHeight="1" thickBot="1" x14ac:dyDescent="0.3">
      <c r="A33" s="12">
        <v>32</v>
      </c>
      <c r="B33" s="12" t="s">
        <v>42</v>
      </c>
      <c r="C33" s="6" t="str">
        <f t="shared" si="0"/>
        <v>_2-45</v>
      </c>
      <c r="D33" s="19"/>
      <c r="E33" s="19"/>
      <c r="F33" s="18" t="s">
        <v>90</v>
      </c>
      <c r="G33" s="20"/>
      <c r="I33" s="46" t="s">
        <v>95</v>
      </c>
      <c r="J33" s="47" t="s">
        <v>90</v>
      </c>
    </row>
    <row r="34" spans="1:10" ht="12.75" customHeight="1" x14ac:dyDescent="0.25">
      <c r="A34" s="12">
        <v>33</v>
      </c>
      <c r="B34" s="12" t="s">
        <v>43</v>
      </c>
      <c r="C34" s="6" t="str">
        <f t="shared" si="0"/>
        <v>_2-46</v>
      </c>
      <c r="D34" s="19"/>
      <c r="E34" s="19"/>
      <c r="F34" s="18" t="s">
        <v>90</v>
      </c>
      <c r="G34" s="20"/>
      <c r="I34" s="46" t="s">
        <v>72</v>
      </c>
    </row>
    <row r="35" spans="1:10" ht="12.75" customHeight="1" x14ac:dyDescent="0.25">
      <c r="A35" s="12">
        <v>34</v>
      </c>
      <c r="B35" s="12" t="s">
        <v>44</v>
      </c>
      <c r="C35" s="6" t="str">
        <f t="shared" si="0"/>
        <v>_2-47</v>
      </c>
      <c r="D35" s="19"/>
      <c r="E35" s="19"/>
      <c r="F35" s="18" t="s">
        <v>90</v>
      </c>
      <c r="G35" s="20"/>
      <c r="I35" s="46" t="s">
        <v>71</v>
      </c>
    </row>
    <row r="36" spans="1:10" ht="12.75" customHeight="1" x14ac:dyDescent="0.25">
      <c r="A36" s="12">
        <v>35</v>
      </c>
      <c r="B36" s="12" t="s">
        <v>45</v>
      </c>
      <c r="C36" s="6" t="str">
        <f t="shared" si="0"/>
        <v>_2-48</v>
      </c>
      <c r="D36" s="19"/>
      <c r="E36" s="19"/>
      <c r="F36" s="18" t="s">
        <v>90</v>
      </c>
      <c r="G36" s="20"/>
      <c r="I36" s="43" t="s">
        <v>86</v>
      </c>
    </row>
    <row r="37" spans="1:10" ht="12.75" customHeight="1" thickBot="1" x14ac:dyDescent="0.35">
      <c r="A37" s="12">
        <v>36</v>
      </c>
      <c r="B37" s="12" t="s">
        <v>46</v>
      </c>
      <c r="C37" s="6" t="str">
        <f t="shared" si="0"/>
        <v>_2-49</v>
      </c>
      <c r="D37" s="19"/>
      <c r="E37" s="19"/>
      <c r="F37" s="18" t="s">
        <v>90</v>
      </c>
      <c r="G37" s="20"/>
      <c r="I37" s="48" t="s">
        <v>83</v>
      </c>
    </row>
    <row r="38" spans="1:10" ht="12.75" customHeight="1" x14ac:dyDescent="0.25">
      <c r="A38" s="12">
        <v>37</v>
      </c>
      <c r="B38" s="12" t="s">
        <v>47</v>
      </c>
      <c r="C38" s="6" t="str">
        <f t="shared" si="0"/>
        <v>_2-50</v>
      </c>
      <c r="D38" s="19"/>
      <c r="E38" s="19"/>
      <c r="F38" s="18" t="s">
        <v>90</v>
      </c>
      <c r="G38" s="20"/>
    </row>
    <row r="39" spans="1:10" ht="12.75" customHeight="1" thickBot="1" x14ac:dyDescent="0.3">
      <c r="A39" s="12">
        <v>38</v>
      </c>
      <c r="B39" s="12" t="s">
        <v>48</v>
      </c>
      <c r="C39" s="6" t="str">
        <f t="shared" si="0"/>
        <v>_2-51</v>
      </c>
      <c r="D39" s="19"/>
      <c r="E39" s="19"/>
      <c r="F39" s="18" t="s">
        <v>90</v>
      </c>
      <c r="G39" s="20"/>
    </row>
    <row r="40" spans="1:10" ht="12.75" customHeight="1" x14ac:dyDescent="0.25">
      <c r="A40" s="12">
        <v>39</v>
      </c>
      <c r="B40" s="12" t="s">
        <v>49</v>
      </c>
      <c r="C40" s="6" t="str">
        <f t="shared" si="0"/>
        <v>_2-52</v>
      </c>
      <c r="D40" s="19"/>
      <c r="E40" s="19"/>
      <c r="F40" s="18" t="s">
        <v>90</v>
      </c>
      <c r="G40" s="20"/>
      <c r="I40" s="55" t="s">
        <v>96</v>
      </c>
      <c r="J40" s="56"/>
    </row>
    <row r="41" spans="1:10" ht="12.75" customHeight="1" x14ac:dyDescent="0.25">
      <c r="A41" s="12">
        <v>40</v>
      </c>
      <c r="B41" s="12" t="s">
        <v>50</v>
      </c>
      <c r="C41" s="6" t="str">
        <f t="shared" si="0"/>
        <v>_2-53</v>
      </c>
      <c r="D41" s="19"/>
      <c r="E41" s="19"/>
      <c r="F41" s="18" t="s">
        <v>90</v>
      </c>
      <c r="G41" s="20"/>
      <c r="I41" s="57"/>
      <c r="J41" s="58"/>
    </row>
    <row r="42" spans="1:10" ht="12.75" customHeight="1" x14ac:dyDescent="0.25">
      <c r="A42" s="12">
        <v>41</v>
      </c>
      <c r="B42" s="12" t="s">
        <v>51</v>
      </c>
      <c r="C42" s="6" t="str">
        <f t="shared" si="0"/>
        <v>_2-54</v>
      </c>
      <c r="D42" s="19"/>
      <c r="E42" s="19"/>
      <c r="F42" s="18" t="s">
        <v>90</v>
      </c>
      <c r="G42" s="20"/>
      <c r="I42" s="57"/>
      <c r="J42" s="58"/>
    </row>
    <row r="43" spans="1:10" ht="12.75" customHeight="1" x14ac:dyDescent="0.25">
      <c r="A43" s="12">
        <v>42</v>
      </c>
      <c r="B43" s="12" t="s">
        <v>52</v>
      </c>
      <c r="C43" s="6" t="str">
        <f t="shared" si="0"/>
        <v>_2-55</v>
      </c>
      <c r="D43" s="19"/>
      <c r="E43" s="19"/>
      <c r="F43" s="18" t="s">
        <v>90</v>
      </c>
      <c r="G43" s="20"/>
      <c r="I43" s="57"/>
      <c r="J43" s="58"/>
    </row>
    <row r="44" spans="1:10" ht="12.75" customHeight="1" x14ac:dyDescent="0.25">
      <c r="A44" s="12">
        <v>43</v>
      </c>
      <c r="B44" s="12" t="s">
        <v>53</v>
      </c>
      <c r="C44" s="6" t="str">
        <f t="shared" si="0"/>
        <v>_2-56</v>
      </c>
      <c r="D44" s="19"/>
      <c r="E44" s="19"/>
      <c r="F44" s="18" t="s">
        <v>90</v>
      </c>
      <c r="G44" s="20"/>
      <c r="I44" s="57"/>
      <c r="J44" s="58"/>
    </row>
    <row r="45" spans="1:10" ht="12.75" customHeight="1" x14ac:dyDescent="0.25">
      <c r="A45" s="12">
        <v>44</v>
      </c>
      <c r="B45" s="12" t="s">
        <v>54</v>
      </c>
      <c r="C45" s="13" t="str">
        <f>D45&amp;H$2+0.21</f>
        <v>62-UWSIF-Enriched Urea-2.21</v>
      </c>
      <c r="D45" s="14" t="s">
        <v>74</v>
      </c>
      <c r="E45" s="15"/>
      <c r="F45" s="18" t="s">
        <v>87</v>
      </c>
      <c r="G45" s="18"/>
      <c r="I45" s="57"/>
      <c r="J45" s="58"/>
    </row>
    <row r="46" spans="1:10" ht="12.75" customHeight="1" x14ac:dyDescent="0.25">
      <c r="A46" s="12">
        <v>45</v>
      </c>
      <c r="B46" s="12" t="s">
        <v>55</v>
      </c>
      <c r="C46" s="13" t="str">
        <f>D46&amp;H$2+0.22</f>
        <v>62-UWSIF-Enriched Urea-2.22</v>
      </c>
      <c r="D46" s="14" t="s">
        <v>74</v>
      </c>
      <c r="E46" s="15"/>
      <c r="F46" s="18" t="s">
        <v>87</v>
      </c>
      <c r="G46" s="18"/>
      <c r="I46" s="57"/>
      <c r="J46" s="58"/>
    </row>
    <row r="47" spans="1:10" ht="12.75" customHeight="1" x14ac:dyDescent="0.25">
      <c r="A47" s="12">
        <v>46</v>
      </c>
      <c r="B47" s="12" t="s">
        <v>56</v>
      </c>
      <c r="C47" s="6" t="str">
        <f>D47&amp;H$2+0.21</f>
        <v>63-UWSIF-Enriched Urea-2.21</v>
      </c>
      <c r="D47" s="53" t="s">
        <v>75</v>
      </c>
      <c r="E47" s="54"/>
      <c r="F47" s="18" t="s">
        <v>87</v>
      </c>
      <c r="G47" s="18"/>
      <c r="I47" s="57"/>
      <c r="J47" s="58"/>
    </row>
    <row r="48" spans="1:10" ht="12.75" customHeight="1" x14ac:dyDescent="0.25">
      <c r="A48" s="12">
        <v>47</v>
      </c>
      <c r="B48" s="12" t="s">
        <v>57</v>
      </c>
      <c r="C48" s="6" t="str">
        <f>D48&amp;H$2+0.22</f>
        <v>63-UWSIF-Enriched Urea-2.22</v>
      </c>
      <c r="D48" s="53" t="s">
        <v>75</v>
      </c>
      <c r="E48" s="54"/>
      <c r="F48" s="18" t="s">
        <v>87</v>
      </c>
      <c r="G48" s="18"/>
      <c r="I48" s="57"/>
      <c r="J48" s="58"/>
    </row>
    <row r="49" spans="1:10" ht="12.75" customHeight="1" x14ac:dyDescent="0.25">
      <c r="A49" s="12">
        <v>48</v>
      </c>
      <c r="B49" s="12" t="s">
        <v>58</v>
      </c>
      <c r="C49" s="6" t="str">
        <f>D49&amp;H$2+0.23</f>
        <v>39-UWSIF-UW Glut 2-2.23</v>
      </c>
      <c r="D49" s="53" t="s">
        <v>78</v>
      </c>
      <c r="E49" s="54"/>
      <c r="F49" s="18" t="s">
        <v>89</v>
      </c>
      <c r="G49" s="18"/>
      <c r="I49" s="57"/>
      <c r="J49" s="58"/>
    </row>
    <row r="50" spans="1:10" ht="12.75" customHeight="1" thickBot="1" x14ac:dyDescent="0.3">
      <c r="A50" s="12">
        <v>49</v>
      </c>
      <c r="B50" s="12" t="s">
        <v>59</v>
      </c>
      <c r="C50" s="6" t="str">
        <f>D50&amp;H$2+0.24</f>
        <v>39-UWSIF-UW Glut 2-2.24</v>
      </c>
      <c r="D50" s="53" t="s">
        <v>78</v>
      </c>
      <c r="E50" s="54"/>
      <c r="F50" s="18" t="s">
        <v>89</v>
      </c>
      <c r="G50" s="18"/>
      <c r="I50" s="49"/>
      <c r="J50" s="50"/>
    </row>
  </sheetData>
  <mergeCells count="1">
    <mergeCell ref="I40:J49"/>
  </mergeCells>
  <phoneticPr fontId="9" type="noConversion"/>
  <dataValidations count="2">
    <dataValidation type="list" allowBlank="1" showInputMessage="1" showErrorMessage="1" sqref="D45:D46 D2:D12" xr:uid="{92E725F4-5EDC-4319-8809-805D43E82D2D}">
      <formula1>#REF!</formula1>
    </dataValidation>
    <dataValidation type="list" allowBlank="1" showInputMessage="1" showErrorMessage="1" sqref="F2:F50" xr:uid="{E4F28329-BC3E-4C91-AFB8-2B02D80318BB}">
      <formula1>#REF!</formula1>
    </dataValidation>
  </dataValidations>
  <printOptions horizontalCentered="1" verticalCentered="1"/>
  <pageMargins left="0.75" right="0.75" top="1" bottom="1" header="0.5" footer="0.5"/>
  <pageSetup scale="96"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J50"/>
  <sheetViews>
    <sheetView zoomScaleNormal="100" workbookViewId="0">
      <selection activeCell="I2" sqref="I2:J2"/>
    </sheetView>
  </sheetViews>
  <sheetFormatPr defaultColWidth="9.21875" defaultRowHeight="12.75" customHeight="1" x14ac:dyDescent="0.25"/>
  <cols>
    <col min="1" max="1" width="4.44140625" style="1" customWidth="1"/>
    <col min="2" max="2" width="6.77734375" style="1" customWidth="1"/>
    <col min="3" max="3" width="26.5546875" style="2" customWidth="1"/>
    <col min="4" max="4" width="23" style="1" customWidth="1"/>
    <col min="5" max="5" width="16.21875" style="1" customWidth="1"/>
    <col min="6" max="6" width="22" style="1" customWidth="1"/>
    <col min="7" max="7" width="20.44140625" style="1" customWidth="1"/>
    <col min="8" max="8" width="7.44140625" style="24" bestFit="1" customWidth="1"/>
    <col min="9" max="9" width="23.77734375" style="24" customWidth="1"/>
    <col min="10" max="10" width="24.109375" style="24" bestFit="1" customWidth="1"/>
    <col min="11" max="16384" width="9.21875" style="1"/>
  </cols>
  <sheetData>
    <row r="1" spans="1:10" ht="12.75" customHeight="1" x14ac:dyDescent="0.25">
      <c r="A1" s="7" t="s">
        <v>0</v>
      </c>
      <c r="B1" s="8" t="s">
        <v>1</v>
      </c>
      <c r="C1" s="9" t="s">
        <v>2</v>
      </c>
      <c r="D1" s="10" t="s">
        <v>3</v>
      </c>
      <c r="E1" s="8" t="s">
        <v>4</v>
      </c>
      <c r="F1" s="10" t="s">
        <v>81</v>
      </c>
      <c r="G1" s="11" t="s">
        <v>82</v>
      </c>
      <c r="H1" s="8" t="s">
        <v>5</v>
      </c>
      <c r="I1" s="8" t="s">
        <v>7</v>
      </c>
      <c r="J1" s="8" t="s">
        <v>6</v>
      </c>
    </row>
    <row r="2" spans="1:10" ht="13.2" x14ac:dyDescent="0.25">
      <c r="A2" s="12">
        <v>1</v>
      </c>
      <c r="B2" s="12" t="s">
        <v>8</v>
      </c>
      <c r="C2" s="13" t="str">
        <f>D2&amp;H$2+0.21</f>
        <v>48-UWSIF-Glut 4-3.21</v>
      </c>
      <c r="D2" s="14" t="s">
        <v>80</v>
      </c>
      <c r="E2" s="15"/>
      <c r="F2" s="16" t="s">
        <v>84</v>
      </c>
      <c r="G2" s="17"/>
      <c r="H2" s="21">
        <v>3</v>
      </c>
      <c r="I2" s="22"/>
      <c r="J2" s="22"/>
    </row>
    <row r="3" spans="1:10" ht="13.2" x14ac:dyDescent="0.25">
      <c r="A3" s="12">
        <v>2</v>
      </c>
      <c r="B3" s="12" t="s">
        <v>9</v>
      </c>
      <c r="C3" s="13" t="str">
        <f>D3&amp;H$2+0.22</f>
        <v>48-UWSIF-Glut 4-3.22</v>
      </c>
      <c r="D3" s="14" t="s">
        <v>80</v>
      </c>
      <c r="E3" s="15"/>
      <c r="F3" s="18" t="s">
        <v>85</v>
      </c>
      <c r="G3" s="18"/>
    </row>
    <row r="4" spans="1:10" ht="12.75" customHeight="1" x14ac:dyDescent="0.25">
      <c r="A4" s="12">
        <v>3</v>
      </c>
      <c r="B4" s="12" t="s">
        <v>10</v>
      </c>
      <c r="C4" s="13" t="str">
        <f>D4&amp;H$2+0.23</f>
        <v>48-UWSIF-Glut 4-3.23</v>
      </c>
      <c r="D4" s="14" t="s">
        <v>80</v>
      </c>
      <c r="E4" s="15"/>
      <c r="F4" s="18" t="s">
        <v>85</v>
      </c>
      <c r="G4" s="18"/>
      <c r="I4" s="25" t="s">
        <v>97</v>
      </c>
      <c r="J4" s="26"/>
    </row>
    <row r="5" spans="1:10" ht="13.2" x14ac:dyDescent="0.25">
      <c r="A5" s="12">
        <v>4</v>
      </c>
      <c r="B5" s="12" t="s">
        <v>11</v>
      </c>
      <c r="C5" s="13" t="str">
        <f>D5&amp;H$2+0.24</f>
        <v>48-UWSIF-Glut 4-3.24</v>
      </c>
      <c r="D5" s="14" t="s">
        <v>80</v>
      </c>
      <c r="E5" s="15"/>
      <c r="F5" s="18" t="s">
        <v>85</v>
      </c>
      <c r="G5" s="18"/>
      <c r="I5" s="27" t="s">
        <v>91</v>
      </c>
      <c r="J5" s="28"/>
    </row>
    <row r="6" spans="1:10" ht="12.75" customHeight="1" x14ac:dyDescent="0.25">
      <c r="A6" s="12">
        <v>5</v>
      </c>
      <c r="B6" s="12" t="s">
        <v>12</v>
      </c>
      <c r="C6" s="13" t="str">
        <f>D6&amp;H$2+0.25</f>
        <v>48-UWSIF-Glut 4-3.25</v>
      </c>
      <c r="D6" s="14" t="s">
        <v>80</v>
      </c>
      <c r="E6" s="15"/>
      <c r="F6" s="18" t="s">
        <v>85</v>
      </c>
      <c r="G6" s="18"/>
      <c r="I6" s="29" t="s">
        <v>92</v>
      </c>
      <c r="J6" s="30"/>
    </row>
    <row r="7" spans="1:10" ht="12.75" customHeight="1" x14ac:dyDescent="0.25">
      <c r="A7" s="12">
        <v>6</v>
      </c>
      <c r="B7" s="12" t="s">
        <v>13</v>
      </c>
      <c r="C7" s="13" t="str">
        <f>D7&amp;H$2+0.21</f>
        <v>39-UWSIF-UW Glut 2-3.21</v>
      </c>
      <c r="D7" s="14" t="s">
        <v>78</v>
      </c>
      <c r="E7" s="15"/>
      <c r="F7" s="18" t="s">
        <v>85</v>
      </c>
      <c r="G7" s="18"/>
      <c r="I7" s="31" t="s">
        <v>14</v>
      </c>
      <c r="J7" s="32"/>
    </row>
    <row r="8" spans="1:10" ht="12.75" customHeight="1" x14ac:dyDescent="0.25">
      <c r="A8" s="12">
        <v>7</v>
      </c>
      <c r="B8" s="12" t="s">
        <v>15</v>
      </c>
      <c r="C8" s="13" t="str">
        <f>D8&amp;H$2+0.22</f>
        <v>39-UWSIF-UW Glut 2-3.22</v>
      </c>
      <c r="D8" s="14" t="s">
        <v>78</v>
      </c>
      <c r="E8" s="15"/>
      <c r="F8" s="18" t="s">
        <v>85</v>
      </c>
      <c r="G8" s="18"/>
      <c r="I8" s="33" t="s">
        <v>16</v>
      </c>
      <c r="J8" s="34"/>
    </row>
    <row r="9" spans="1:10" ht="12.75" customHeight="1" x14ac:dyDescent="0.25">
      <c r="A9" s="12">
        <v>8</v>
      </c>
      <c r="B9" s="12" t="s">
        <v>17</v>
      </c>
      <c r="C9" s="13" t="str">
        <f>D9&amp;H$2+0.21</f>
        <v>47-UWSIF-Alfalfa2-3.21</v>
      </c>
      <c r="D9" s="14" t="s">
        <v>79</v>
      </c>
      <c r="E9" s="15"/>
      <c r="F9" s="18" t="s">
        <v>89</v>
      </c>
      <c r="G9" s="18"/>
      <c r="I9" s="35" t="s">
        <v>18</v>
      </c>
      <c r="J9" s="36"/>
    </row>
    <row r="10" spans="1:10" ht="12.75" customHeight="1" x14ac:dyDescent="0.25">
      <c r="A10" s="12">
        <v>9</v>
      </c>
      <c r="B10" s="12" t="s">
        <v>19</v>
      </c>
      <c r="C10" s="13" t="str">
        <f>D10&amp;H$2+0.22</f>
        <v>47-UWSIF-Alfalfa2-3.22</v>
      </c>
      <c r="D10" s="14" t="s">
        <v>79</v>
      </c>
      <c r="E10" s="15"/>
      <c r="F10" s="18" t="s">
        <v>89</v>
      </c>
      <c r="G10" s="18"/>
      <c r="I10" s="37"/>
      <c r="J10" s="38"/>
    </row>
    <row r="11" spans="1:10" ht="12.75" customHeight="1" x14ac:dyDescent="0.25">
      <c r="A11" s="12">
        <v>10</v>
      </c>
      <c r="B11" s="12" t="s">
        <v>20</v>
      </c>
      <c r="C11" s="13" t="str">
        <f>D11&amp;H$2+0.21</f>
        <v>62-UWSIF-Enriched Urea-3.21</v>
      </c>
      <c r="D11" s="14" t="s">
        <v>74</v>
      </c>
      <c r="E11" s="15"/>
      <c r="F11" s="18" t="s">
        <v>87</v>
      </c>
      <c r="G11" s="18"/>
      <c r="I11" s="37"/>
      <c r="J11" s="38"/>
    </row>
    <row r="12" spans="1:10" ht="12.75" customHeight="1" x14ac:dyDescent="0.25">
      <c r="A12" s="12">
        <v>11</v>
      </c>
      <c r="B12" s="12" t="s">
        <v>21</v>
      </c>
      <c r="C12" s="13" t="str">
        <f>D12&amp;H$2+0.22</f>
        <v>62-UWSIF-Enriched Urea-3.22</v>
      </c>
      <c r="D12" s="14" t="s">
        <v>74</v>
      </c>
      <c r="E12" s="15"/>
      <c r="F12" s="18" t="s">
        <v>87</v>
      </c>
      <c r="G12" s="18"/>
      <c r="I12" s="37"/>
      <c r="J12" s="38"/>
    </row>
    <row r="13" spans="1:10" ht="12.75" customHeight="1" x14ac:dyDescent="0.25">
      <c r="A13" s="12">
        <v>12</v>
      </c>
      <c r="B13" s="12" t="s">
        <v>22</v>
      </c>
      <c r="C13" s="6" t="str">
        <f>D13&amp;H$2+0.21</f>
        <v>63-UWSIF-Enriched Urea-3.21</v>
      </c>
      <c r="D13" s="53" t="s">
        <v>75</v>
      </c>
      <c r="E13" s="54"/>
      <c r="F13" s="18" t="s">
        <v>87</v>
      </c>
      <c r="G13" s="20"/>
      <c r="I13" s="37"/>
      <c r="J13" s="38"/>
    </row>
    <row r="14" spans="1:10" ht="12.75" customHeight="1" x14ac:dyDescent="0.25">
      <c r="A14" s="12">
        <v>13</v>
      </c>
      <c r="B14" s="12" t="s">
        <v>23</v>
      </c>
      <c r="C14" s="6" t="str">
        <f>D14&amp;H$2+0.22</f>
        <v>63-UWSIF-Enriched Urea-3.22</v>
      </c>
      <c r="D14" s="53" t="s">
        <v>75</v>
      </c>
      <c r="E14" s="54"/>
      <c r="F14" s="18" t="s">
        <v>87</v>
      </c>
      <c r="G14" s="20"/>
      <c r="I14" s="37"/>
      <c r="J14" s="38"/>
    </row>
    <row r="15" spans="1:10" ht="12.75" customHeight="1" x14ac:dyDescent="0.25">
      <c r="A15" s="12">
        <v>14</v>
      </c>
      <c r="B15" s="12" t="s">
        <v>24</v>
      </c>
      <c r="C15" s="6" t="str">
        <f>D15&amp;H$2+0.23</f>
        <v>39-UWSIF-UW Glut 2-3.23</v>
      </c>
      <c r="D15" s="53" t="s">
        <v>78</v>
      </c>
      <c r="E15" s="54"/>
      <c r="F15" s="18" t="s">
        <v>87</v>
      </c>
      <c r="G15" s="20"/>
      <c r="I15" s="37"/>
      <c r="J15" s="38"/>
    </row>
    <row r="16" spans="1:10" ht="12.75" customHeight="1" x14ac:dyDescent="0.25">
      <c r="A16" s="12">
        <v>15</v>
      </c>
      <c r="B16" s="12" t="s">
        <v>25</v>
      </c>
      <c r="C16" s="6" t="str">
        <f>D16&amp;H$2+0.24</f>
        <v>39-UWSIF-UW Glut 2-3.24</v>
      </c>
      <c r="D16" s="53" t="s">
        <v>78</v>
      </c>
      <c r="E16" s="54"/>
      <c r="F16" s="18" t="s">
        <v>87</v>
      </c>
      <c r="G16" s="20"/>
      <c r="I16" s="39"/>
      <c r="J16" s="40"/>
    </row>
    <row r="17" spans="1:10" ht="12.75" customHeight="1" x14ac:dyDescent="0.25">
      <c r="A17" s="12">
        <v>16</v>
      </c>
      <c r="B17" s="12" t="s">
        <v>26</v>
      </c>
      <c r="C17" s="6" t="str">
        <f>_xlfn.CONCAT($I$2,"_", $H$2, "-"&amp;((ROW()-16+52)))</f>
        <v>_3-53</v>
      </c>
      <c r="D17" s="19"/>
      <c r="E17" s="19"/>
      <c r="F17" s="18" t="s">
        <v>90</v>
      </c>
      <c r="G17" s="20"/>
      <c r="I17" s="51"/>
      <c r="J17" s="51"/>
    </row>
    <row r="18" spans="1:10" ht="12.75" customHeight="1" x14ac:dyDescent="0.25">
      <c r="A18" s="12">
        <v>17</v>
      </c>
      <c r="B18" s="12" t="s">
        <v>27</v>
      </c>
      <c r="C18" s="6" t="str">
        <f t="shared" ref="C18:C44" si="0">_xlfn.CONCAT($I$2,"_", $H$2, "-"&amp;((ROW()-16+52)))</f>
        <v>_3-54</v>
      </c>
      <c r="D18" s="19"/>
      <c r="E18" s="19"/>
      <c r="F18" s="18" t="s">
        <v>90</v>
      </c>
      <c r="G18" s="20"/>
      <c r="I18" s="3" t="s">
        <v>66</v>
      </c>
      <c r="J18" s="4" t="s">
        <v>60</v>
      </c>
    </row>
    <row r="19" spans="1:10" ht="12.75" customHeight="1" x14ac:dyDescent="0.25">
      <c r="A19" s="12">
        <v>18</v>
      </c>
      <c r="B19" s="12" t="s">
        <v>28</v>
      </c>
      <c r="C19" s="6" t="str">
        <f t="shared" si="0"/>
        <v>_3-55</v>
      </c>
      <c r="D19" s="19"/>
      <c r="E19" s="19"/>
      <c r="F19" s="18" t="s">
        <v>90</v>
      </c>
      <c r="G19" s="20"/>
      <c r="I19" s="52" t="s">
        <v>73</v>
      </c>
      <c r="J19" s="5" t="s">
        <v>61</v>
      </c>
    </row>
    <row r="20" spans="1:10" ht="12.75" customHeight="1" x14ac:dyDescent="0.25">
      <c r="A20" s="12">
        <v>19</v>
      </c>
      <c r="B20" s="12" t="s">
        <v>29</v>
      </c>
      <c r="C20" s="6" t="str">
        <f t="shared" si="0"/>
        <v>_3-56</v>
      </c>
      <c r="D20" s="19"/>
      <c r="E20" s="19"/>
      <c r="F20" s="18" t="s">
        <v>90</v>
      </c>
      <c r="G20" s="20"/>
      <c r="I20" s="52" t="s">
        <v>74</v>
      </c>
      <c r="J20" s="5" t="s">
        <v>62</v>
      </c>
    </row>
    <row r="21" spans="1:10" ht="12.75" customHeight="1" x14ac:dyDescent="0.25">
      <c r="A21" s="12">
        <v>20</v>
      </c>
      <c r="B21" s="12" t="s">
        <v>30</v>
      </c>
      <c r="C21" s="6" t="str">
        <f t="shared" si="0"/>
        <v>_3-57</v>
      </c>
      <c r="D21" s="19"/>
      <c r="E21" s="19"/>
      <c r="F21" s="18" t="s">
        <v>90</v>
      </c>
      <c r="G21" s="20"/>
      <c r="I21" s="52" t="s">
        <v>75</v>
      </c>
      <c r="J21" s="5" t="s">
        <v>63</v>
      </c>
    </row>
    <row r="22" spans="1:10" ht="12.75" customHeight="1" x14ac:dyDescent="0.25">
      <c r="A22" s="12">
        <v>21</v>
      </c>
      <c r="B22" s="12" t="s">
        <v>31</v>
      </c>
      <c r="C22" s="6" t="str">
        <f t="shared" si="0"/>
        <v>_3-58</v>
      </c>
      <c r="D22" s="19"/>
      <c r="E22" s="19"/>
      <c r="F22" s="18" t="s">
        <v>90</v>
      </c>
      <c r="G22" s="20"/>
      <c r="I22" s="52" t="s">
        <v>76</v>
      </c>
      <c r="J22" s="5" t="s">
        <v>64</v>
      </c>
    </row>
    <row r="23" spans="1:10" ht="12.75" customHeight="1" x14ac:dyDescent="0.25">
      <c r="A23" s="12">
        <v>22</v>
      </c>
      <c r="B23" s="12" t="s">
        <v>32</v>
      </c>
      <c r="C23" s="6" t="str">
        <f t="shared" si="0"/>
        <v>_3-59</v>
      </c>
      <c r="D23" s="19"/>
      <c r="E23" s="19"/>
      <c r="F23" s="18" t="s">
        <v>90</v>
      </c>
      <c r="G23" s="20"/>
      <c r="I23" s="52" t="s">
        <v>77</v>
      </c>
      <c r="J23" s="5" t="s">
        <v>65</v>
      </c>
    </row>
    <row r="24" spans="1:10" ht="12.75" customHeight="1" x14ac:dyDescent="0.25">
      <c r="A24" s="12">
        <v>23</v>
      </c>
      <c r="B24" s="12" t="s">
        <v>33</v>
      </c>
      <c r="C24" s="6" t="str">
        <f t="shared" si="0"/>
        <v>_3-60</v>
      </c>
      <c r="D24" s="19"/>
      <c r="E24" s="19"/>
      <c r="F24" s="18" t="s">
        <v>90</v>
      </c>
      <c r="G24" s="20"/>
    </row>
    <row r="25" spans="1:10" ht="12.75" customHeight="1" x14ac:dyDescent="0.25">
      <c r="A25" s="12">
        <v>24</v>
      </c>
      <c r="B25" s="12" t="s">
        <v>34</v>
      </c>
      <c r="C25" s="6" t="str">
        <f t="shared" si="0"/>
        <v>_3-61</v>
      </c>
      <c r="D25" s="19"/>
      <c r="E25" s="19"/>
      <c r="F25" s="18" t="s">
        <v>90</v>
      </c>
      <c r="G25" s="20"/>
    </row>
    <row r="26" spans="1:10" ht="12.75" customHeight="1" thickBot="1" x14ac:dyDescent="0.3">
      <c r="A26" s="12">
        <v>25</v>
      </c>
      <c r="B26" s="12" t="s">
        <v>35</v>
      </c>
      <c r="C26" s="6" t="str">
        <f t="shared" si="0"/>
        <v>_3-62</v>
      </c>
      <c r="D26" s="19"/>
      <c r="E26" s="19"/>
      <c r="F26" s="18" t="s">
        <v>90</v>
      </c>
      <c r="G26" s="20"/>
    </row>
    <row r="27" spans="1:10" ht="12.75" customHeight="1" thickBot="1" x14ac:dyDescent="0.3">
      <c r="A27" s="12">
        <v>26</v>
      </c>
      <c r="B27" s="12" t="s">
        <v>36</v>
      </c>
      <c r="C27" s="6" t="str">
        <f t="shared" si="0"/>
        <v>_3-63</v>
      </c>
      <c r="D27" s="19"/>
      <c r="E27" s="19"/>
      <c r="F27" s="18" t="s">
        <v>90</v>
      </c>
      <c r="G27" s="20"/>
      <c r="I27" s="41" t="s">
        <v>93</v>
      </c>
      <c r="J27" s="42" t="s">
        <v>81</v>
      </c>
    </row>
    <row r="28" spans="1:10" ht="12.75" customHeight="1" x14ac:dyDescent="0.25">
      <c r="A28" s="12">
        <v>27</v>
      </c>
      <c r="B28" s="12" t="s">
        <v>37</v>
      </c>
      <c r="C28" s="6" t="str">
        <f t="shared" si="0"/>
        <v>_3-64</v>
      </c>
      <c r="D28" s="19"/>
      <c r="E28" s="19"/>
      <c r="F28" s="18" t="s">
        <v>90</v>
      </c>
      <c r="G28" s="20"/>
      <c r="I28" s="43" t="s">
        <v>67</v>
      </c>
      <c r="J28" s="44" t="s">
        <v>84</v>
      </c>
    </row>
    <row r="29" spans="1:10" ht="12.75" customHeight="1" x14ac:dyDescent="0.25">
      <c r="A29" s="12">
        <v>28</v>
      </c>
      <c r="B29" s="12" t="s">
        <v>38</v>
      </c>
      <c r="C29" s="6" t="str">
        <f t="shared" si="0"/>
        <v>_3-65</v>
      </c>
      <c r="D29" s="19"/>
      <c r="E29" s="19"/>
      <c r="F29" s="18" t="s">
        <v>90</v>
      </c>
      <c r="G29" s="20"/>
      <c r="I29" s="43" t="s">
        <v>68</v>
      </c>
      <c r="J29" s="45" t="s">
        <v>87</v>
      </c>
    </row>
    <row r="30" spans="1:10" ht="12.75" customHeight="1" x14ac:dyDescent="0.25">
      <c r="A30" s="12">
        <v>29</v>
      </c>
      <c r="B30" s="12" t="s">
        <v>39</v>
      </c>
      <c r="C30" s="6" t="str">
        <f t="shared" si="0"/>
        <v>_3-66</v>
      </c>
      <c r="D30" s="19"/>
      <c r="E30" s="19"/>
      <c r="F30" s="18" t="s">
        <v>90</v>
      </c>
      <c r="G30" s="20"/>
      <c r="I30" s="43" t="s">
        <v>79</v>
      </c>
      <c r="J30" s="45" t="s">
        <v>94</v>
      </c>
    </row>
    <row r="31" spans="1:10" ht="12.75" customHeight="1" x14ac:dyDescent="0.25">
      <c r="A31" s="12">
        <v>30</v>
      </c>
      <c r="B31" s="12" t="s">
        <v>40</v>
      </c>
      <c r="C31" s="6" t="str">
        <f t="shared" si="0"/>
        <v>_3-67</v>
      </c>
      <c r="D31" s="19"/>
      <c r="E31" s="19"/>
      <c r="F31" s="18" t="s">
        <v>90</v>
      </c>
      <c r="G31" s="20"/>
      <c r="I31" s="43" t="s">
        <v>69</v>
      </c>
      <c r="J31" s="45" t="s">
        <v>85</v>
      </c>
    </row>
    <row r="32" spans="1:10" ht="12.75" customHeight="1" x14ac:dyDescent="0.25">
      <c r="A32" s="12">
        <v>31</v>
      </c>
      <c r="B32" s="12" t="s">
        <v>41</v>
      </c>
      <c r="C32" s="6" t="str">
        <f t="shared" si="0"/>
        <v>_3-68</v>
      </c>
      <c r="D32" s="19"/>
      <c r="E32" s="19"/>
      <c r="F32" s="18" t="s">
        <v>90</v>
      </c>
      <c r="G32" s="20"/>
      <c r="I32" s="43" t="s">
        <v>70</v>
      </c>
      <c r="J32" s="45" t="s">
        <v>88</v>
      </c>
    </row>
    <row r="33" spans="1:10" ht="12.75" customHeight="1" thickBot="1" x14ac:dyDescent="0.3">
      <c r="A33" s="12">
        <v>32</v>
      </c>
      <c r="B33" s="12" t="s">
        <v>42</v>
      </c>
      <c r="C33" s="6" t="str">
        <f t="shared" si="0"/>
        <v>_3-69</v>
      </c>
      <c r="D33" s="19"/>
      <c r="E33" s="19"/>
      <c r="F33" s="18" t="s">
        <v>90</v>
      </c>
      <c r="G33" s="20"/>
      <c r="I33" s="46" t="s">
        <v>95</v>
      </c>
      <c r="J33" s="47" t="s">
        <v>90</v>
      </c>
    </row>
    <row r="34" spans="1:10" ht="12.75" customHeight="1" x14ac:dyDescent="0.25">
      <c r="A34" s="12">
        <v>33</v>
      </c>
      <c r="B34" s="12" t="s">
        <v>43</v>
      </c>
      <c r="C34" s="6" t="str">
        <f t="shared" si="0"/>
        <v>_3-70</v>
      </c>
      <c r="D34" s="19"/>
      <c r="E34" s="19"/>
      <c r="F34" s="18" t="s">
        <v>90</v>
      </c>
      <c r="G34" s="20"/>
      <c r="I34" s="46" t="s">
        <v>72</v>
      </c>
    </row>
    <row r="35" spans="1:10" ht="12.75" customHeight="1" x14ac:dyDescent="0.25">
      <c r="A35" s="12">
        <v>34</v>
      </c>
      <c r="B35" s="12" t="s">
        <v>44</v>
      </c>
      <c r="C35" s="6" t="str">
        <f t="shared" si="0"/>
        <v>_3-71</v>
      </c>
      <c r="D35" s="19"/>
      <c r="E35" s="19"/>
      <c r="F35" s="18" t="s">
        <v>90</v>
      </c>
      <c r="G35" s="20"/>
      <c r="I35" s="46" t="s">
        <v>71</v>
      </c>
    </row>
    <row r="36" spans="1:10" ht="12.75" customHeight="1" x14ac:dyDescent="0.25">
      <c r="A36" s="12">
        <v>35</v>
      </c>
      <c r="B36" s="12" t="s">
        <v>45</v>
      </c>
      <c r="C36" s="6" t="str">
        <f t="shared" si="0"/>
        <v>_3-72</v>
      </c>
      <c r="D36" s="19"/>
      <c r="E36" s="19"/>
      <c r="F36" s="18" t="s">
        <v>90</v>
      </c>
      <c r="G36" s="20"/>
      <c r="I36" s="43" t="s">
        <v>86</v>
      </c>
    </row>
    <row r="37" spans="1:10" ht="12.75" customHeight="1" thickBot="1" x14ac:dyDescent="0.35">
      <c r="A37" s="12">
        <v>36</v>
      </c>
      <c r="B37" s="12" t="s">
        <v>46</v>
      </c>
      <c r="C37" s="6" t="str">
        <f t="shared" si="0"/>
        <v>_3-73</v>
      </c>
      <c r="D37" s="19"/>
      <c r="E37" s="19"/>
      <c r="F37" s="18" t="s">
        <v>90</v>
      </c>
      <c r="G37" s="20"/>
      <c r="I37" s="48" t="s">
        <v>83</v>
      </c>
    </row>
    <row r="38" spans="1:10" ht="12.75" customHeight="1" x14ac:dyDescent="0.25">
      <c r="A38" s="12">
        <v>37</v>
      </c>
      <c r="B38" s="12" t="s">
        <v>47</v>
      </c>
      <c r="C38" s="6" t="str">
        <f t="shared" si="0"/>
        <v>_3-74</v>
      </c>
      <c r="D38" s="19"/>
      <c r="E38" s="19"/>
      <c r="F38" s="18" t="s">
        <v>90</v>
      </c>
      <c r="G38" s="20"/>
    </row>
    <row r="39" spans="1:10" ht="12.75" customHeight="1" thickBot="1" x14ac:dyDescent="0.3">
      <c r="A39" s="12">
        <v>38</v>
      </c>
      <c r="B39" s="12" t="s">
        <v>48</v>
      </c>
      <c r="C39" s="6" t="str">
        <f t="shared" si="0"/>
        <v>_3-75</v>
      </c>
      <c r="D39" s="19"/>
      <c r="E39" s="19"/>
      <c r="F39" s="18" t="s">
        <v>90</v>
      </c>
      <c r="G39" s="20"/>
    </row>
    <row r="40" spans="1:10" ht="12.75" customHeight="1" x14ac:dyDescent="0.25">
      <c r="A40" s="12">
        <v>39</v>
      </c>
      <c r="B40" s="12" t="s">
        <v>49</v>
      </c>
      <c r="C40" s="6" t="str">
        <f t="shared" si="0"/>
        <v>_3-76</v>
      </c>
      <c r="D40" s="19"/>
      <c r="E40" s="19"/>
      <c r="F40" s="18" t="s">
        <v>90</v>
      </c>
      <c r="G40" s="20"/>
      <c r="I40" s="55" t="s">
        <v>96</v>
      </c>
      <c r="J40" s="56"/>
    </row>
    <row r="41" spans="1:10" ht="12.75" customHeight="1" x14ac:dyDescent="0.25">
      <c r="A41" s="12">
        <v>40</v>
      </c>
      <c r="B41" s="12" t="s">
        <v>50</v>
      </c>
      <c r="C41" s="6" t="str">
        <f t="shared" si="0"/>
        <v>_3-77</v>
      </c>
      <c r="D41" s="19"/>
      <c r="E41" s="19"/>
      <c r="F41" s="18" t="s">
        <v>90</v>
      </c>
      <c r="G41" s="20"/>
      <c r="I41" s="57"/>
      <c r="J41" s="58"/>
    </row>
    <row r="42" spans="1:10" ht="12.75" customHeight="1" x14ac:dyDescent="0.25">
      <c r="A42" s="12">
        <v>41</v>
      </c>
      <c r="B42" s="12" t="s">
        <v>51</v>
      </c>
      <c r="C42" s="6" t="str">
        <f t="shared" si="0"/>
        <v>_3-78</v>
      </c>
      <c r="D42" s="19"/>
      <c r="E42" s="19"/>
      <c r="F42" s="18" t="s">
        <v>90</v>
      </c>
      <c r="G42" s="20"/>
      <c r="I42" s="57"/>
      <c r="J42" s="58"/>
    </row>
    <row r="43" spans="1:10" ht="12.75" customHeight="1" x14ac:dyDescent="0.25">
      <c r="A43" s="12">
        <v>42</v>
      </c>
      <c r="B43" s="12" t="s">
        <v>52</v>
      </c>
      <c r="C43" s="6" t="str">
        <f t="shared" si="0"/>
        <v>_3-79</v>
      </c>
      <c r="D43" s="19"/>
      <c r="E43" s="19"/>
      <c r="F43" s="18" t="s">
        <v>90</v>
      </c>
      <c r="G43" s="20"/>
      <c r="I43" s="57"/>
      <c r="J43" s="58"/>
    </row>
    <row r="44" spans="1:10" ht="12.75" customHeight="1" x14ac:dyDescent="0.25">
      <c r="A44" s="12">
        <v>43</v>
      </c>
      <c r="B44" s="12" t="s">
        <v>53</v>
      </c>
      <c r="C44" s="6" t="str">
        <f t="shared" si="0"/>
        <v>_3-80</v>
      </c>
      <c r="D44" s="19"/>
      <c r="E44" s="19"/>
      <c r="F44" s="18" t="s">
        <v>90</v>
      </c>
      <c r="G44" s="20"/>
      <c r="I44" s="57"/>
      <c r="J44" s="58"/>
    </row>
    <row r="45" spans="1:10" ht="12.75" customHeight="1" x14ac:dyDescent="0.25">
      <c r="A45" s="12">
        <v>44</v>
      </c>
      <c r="B45" s="12" t="s">
        <v>54</v>
      </c>
      <c r="C45" s="13" t="str">
        <f>D45&amp;H$2+0.21</f>
        <v>62-UWSIF-Enriched Urea-3.21</v>
      </c>
      <c r="D45" s="14" t="s">
        <v>74</v>
      </c>
      <c r="E45" s="15"/>
      <c r="F45" s="18" t="s">
        <v>87</v>
      </c>
      <c r="G45" s="18"/>
      <c r="I45" s="57"/>
      <c r="J45" s="58"/>
    </row>
    <row r="46" spans="1:10" ht="12.75" customHeight="1" x14ac:dyDescent="0.25">
      <c r="A46" s="12">
        <v>45</v>
      </c>
      <c r="B46" s="12" t="s">
        <v>55</v>
      </c>
      <c r="C46" s="13" t="str">
        <f>D46&amp;H$2+0.22</f>
        <v>62-UWSIF-Enriched Urea-3.22</v>
      </c>
      <c r="D46" s="14" t="s">
        <v>74</v>
      </c>
      <c r="E46" s="15"/>
      <c r="F46" s="18" t="s">
        <v>87</v>
      </c>
      <c r="G46" s="18"/>
      <c r="I46" s="57"/>
      <c r="J46" s="58"/>
    </row>
    <row r="47" spans="1:10" ht="12.75" customHeight="1" x14ac:dyDescent="0.25">
      <c r="A47" s="12">
        <v>46</v>
      </c>
      <c r="B47" s="12" t="s">
        <v>56</v>
      </c>
      <c r="C47" s="6" t="str">
        <f>D47&amp;H$2+0.21</f>
        <v>63-UWSIF-Enriched Urea-3.21</v>
      </c>
      <c r="D47" s="53" t="s">
        <v>75</v>
      </c>
      <c r="E47" s="54"/>
      <c r="F47" s="18" t="s">
        <v>87</v>
      </c>
      <c r="G47" s="18"/>
      <c r="I47" s="57"/>
      <c r="J47" s="58"/>
    </row>
    <row r="48" spans="1:10" ht="12.75" customHeight="1" x14ac:dyDescent="0.25">
      <c r="A48" s="12">
        <v>47</v>
      </c>
      <c r="B48" s="12" t="s">
        <v>57</v>
      </c>
      <c r="C48" s="6" t="str">
        <f>D48&amp;H$2+0.22</f>
        <v>63-UWSIF-Enriched Urea-3.22</v>
      </c>
      <c r="D48" s="53" t="s">
        <v>75</v>
      </c>
      <c r="E48" s="54"/>
      <c r="F48" s="18" t="s">
        <v>87</v>
      </c>
      <c r="G48" s="18"/>
      <c r="I48" s="57"/>
      <c r="J48" s="58"/>
    </row>
    <row r="49" spans="1:10" ht="12.75" customHeight="1" x14ac:dyDescent="0.25">
      <c r="A49" s="12">
        <v>48</v>
      </c>
      <c r="B49" s="12" t="s">
        <v>58</v>
      </c>
      <c r="C49" s="6" t="str">
        <f>D49&amp;H$2+0.23</f>
        <v>39-UWSIF-UW Glut 2-3.23</v>
      </c>
      <c r="D49" s="53" t="s">
        <v>78</v>
      </c>
      <c r="E49" s="54"/>
      <c r="F49" s="18" t="s">
        <v>89</v>
      </c>
      <c r="G49" s="18"/>
      <c r="I49" s="57"/>
      <c r="J49" s="58"/>
    </row>
    <row r="50" spans="1:10" ht="12.75" customHeight="1" thickBot="1" x14ac:dyDescent="0.3">
      <c r="A50" s="12">
        <v>49</v>
      </c>
      <c r="B50" s="12" t="s">
        <v>59</v>
      </c>
      <c r="C50" s="6" t="str">
        <f>D50&amp;H$2+0.24</f>
        <v>39-UWSIF-UW Glut 2-3.24</v>
      </c>
      <c r="D50" s="53" t="s">
        <v>78</v>
      </c>
      <c r="E50" s="54"/>
      <c r="F50" s="18" t="s">
        <v>89</v>
      </c>
      <c r="G50" s="18"/>
      <c r="I50" s="49"/>
      <c r="J50" s="50"/>
    </row>
  </sheetData>
  <mergeCells count="1">
    <mergeCell ref="I40:J49"/>
  </mergeCells>
  <dataValidations count="2">
    <dataValidation type="list" allowBlank="1" showInputMessage="1" showErrorMessage="1" sqref="D45:D46 D2:D12" xr:uid="{5D9AC74E-8794-40BB-A6C8-C54202FA914F}">
      <formula1>#REF!</formula1>
    </dataValidation>
    <dataValidation type="list" allowBlank="1" showInputMessage="1" showErrorMessage="1" sqref="F2:F50" xr:uid="{8159BA92-D4F1-4CF8-AD02-7BF66CA0ECDA}">
      <formula1>#REF!</formula1>
    </dataValidation>
  </dataValidations>
  <printOptions horizontalCentered="1" verticalCentered="1"/>
  <pageMargins left="0.75" right="0.75" top="1" bottom="1" header="0.5" footer="0.5"/>
  <pageSetup scale="96"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50"/>
  <sheetViews>
    <sheetView zoomScaleNormal="100" workbookViewId="0">
      <selection activeCell="I2" sqref="I2:J2"/>
    </sheetView>
  </sheetViews>
  <sheetFormatPr defaultColWidth="9.21875" defaultRowHeight="12.75" customHeight="1" x14ac:dyDescent="0.25"/>
  <cols>
    <col min="1" max="1" width="4.44140625" style="1" customWidth="1"/>
    <col min="2" max="2" width="6.77734375" style="1" customWidth="1"/>
    <col min="3" max="3" width="26.5546875" style="2" customWidth="1"/>
    <col min="4" max="4" width="23" style="1" customWidth="1"/>
    <col min="5" max="5" width="16.21875" style="1" customWidth="1"/>
    <col min="6" max="6" width="21.77734375" style="1" customWidth="1"/>
    <col min="7" max="7" width="20.44140625" style="1" customWidth="1"/>
    <col min="8" max="8" width="7.44140625" style="24" bestFit="1" customWidth="1"/>
    <col min="9" max="9" width="23.77734375" style="24" customWidth="1"/>
    <col min="10" max="10" width="24.109375" style="24" bestFit="1" customWidth="1"/>
    <col min="11" max="16384" width="9.21875" style="1"/>
  </cols>
  <sheetData>
    <row r="1" spans="1:10" ht="12.75" customHeight="1" x14ac:dyDescent="0.25">
      <c r="A1" s="7" t="s">
        <v>0</v>
      </c>
      <c r="B1" s="8" t="s">
        <v>1</v>
      </c>
      <c r="C1" s="9" t="s">
        <v>2</v>
      </c>
      <c r="D1" s="10" t="s">
        <v>3</v>
      </c>
      <c r="E1" s="8" t="s">
        <v>4</v>
      </c>
      <c r="F1" s="10" t="s">
        <v>81</v>
      </c>
      <c r="G1" s="11" t="s">
        <v>82</v>
      </c>
      <c r="H1" s="8" t="s">
        <v>5</v>
      </c>
      <c r="I1" s="8" t="s">
        <v>7</v>
      </c>
      <c r="J1" s="8" t="s">
        <v>6</v>
      </c>
    </row>
    <row r="2" spans="1:10" ht="13.2" x14ac:dyDescent="0.25">
      <c r="A2" s="12">
        <v>1</v>
      </c>
      <c r="B2" s="12" t="s">
        <v>8</v>
      </c>
      <c r="C2" s="13" t="str">
        <f>D2&amp;H$2+0.21</f>
        <v>48-UWSIF-Glut 4-4.21</v>
      </c>
      <c r="D2" s="14" t="s">
        <v>80</v>
      </c>
      <c r="E2" s="15"/>
      <c r="F2" s="16" t="s">
        <v>84</v>
      </c>
      <c r="G2" s="17"/>
      <c r="H2" s="21">
        <v>4</v>
      </c>
      <c r="I2" s="22"/>
      <c r="J2" s="22"/>
    </row>
    <row r="3" spans="1:10" ht="13.2" x14ac:dyDescent="0.25">
      <c r="A3" s="12">
        <v>2</v>
      </c>
      <c r="B3" s="12" t="s">
        <v>9</v>
      </c>
      <c r="C3" s="13" t="str">
        <f>D3&amp;H$2+0.22</f>
        <v>48-UWSIF-Glut 4-4.22</v>
      </c>
      <c r="D3" s="14" t="s">
        <v>80</v>
      </c>
      <c r="E3" s="15"/>
      <c r="F3" s="18" t="s">
        <v>85</v>
      </c>
      <c r="G3" s="18"/>
    </row>
    <row r="4" spans="1:10" ht="12.75" customHeight="1" x14ac:dyDescent="0.25">
      <c r="A4" s="12">
        <v>3</v>
      </c>
      <c r="B4" s="12" t="s">
        <v>10</v>
      </c>
      <c r="C4" s="13" t="str">
        <f>D4&amp;H$2+0.23</f>
        <v>48-UWSIF-Glut 4-4.23</v>
      </c>
      <c r="D4" s="14" t="s">
        <v>80</v>
      </c>
      <c r="E4" s="15"/>
      <c r="F4" s="18" t="s">
        <v>85</v>
      </c>
      <c r="G4" s="18"/>
      <c r="I4" s="25" t="s">
        <v>97</v>
      </c>
      <c r="J4" s="26"/>
    </row>
    <row r="5" spans="1:10" ht="13.2" x14ac:dyDescent="0.25">
      <c r="A5" s="12">
        <v>4</v>
      </c>
      <c r="B5" s="12" t="s">
        <v>11</v>
      </c>
      <c r="C5" s="13" t="str">
        <f>D5&amp;H$2+0.24</f>
        <v>48-UWSIF-Glut 4-4.24</v>
      </c>
      <c r="D5" s="14" t="s">
        <v>80</v>
      </c>
      <c r="E5" s="15"/>
      <c r="F5" s="18" t="s">
        <v>85</v>
      </c>
      <c r="G5" s="18"/>
      <c r="I5" s="27" t="s">
        <v>91</v>
      </c>
      <c r="J5" s="28"/>
    </row>
    <row r="6" spans="1:10" ht="12.75" customHeight="1" x14ac:dyDescent="0.25">
      <c r="A6" s="12">
        <v>5</v>
      </c>
      <c r="B6" s="12" t="s">
        <v>12</v>
      </c>
      <c r="C6" s="13" t="str">
        <f>D6&amp;H$2+0.25</f>
        <v>48-UWSIF-Glut 4-4.25</v>
      </c>
      <c r="D6" s="14" t="s">
        <v>80</v>
      </c>
      <c r="E6" s="15"/>
      <c r="F6" s="18" t="s">
        <v>85</v>
      </c>
      <c r="G6" s="18"/>
      <c r="I6" s="29" t="s">
        <v>92</v>
      </c>
      <c r="J6" s="30"/>
    </row>
    <row r="7" spans="1:10" ht="12.75" customHeight="1" x14ac:dyDescent="0.25">
      <c r="A7" s="12">
        <v>6</v>
      </c>
      <c r="B7" s="12" t="s">
        <v>13</v>
      </c>
      <c r="C7" s="13" t="str">
        <f>D7&amp;H$2+0.21</f>
        <v>39-UWSIF-UW Glut 2-4.21</v>
      </c>
      <c r="D7" s="14" t="s">
        <v>78</v>
      </c>
      <c r="E7" s="15"/>
      <c r="F7" s="18" t="s">
        <v>85</v>
      </c>
      <c r="G7" s="18"/>
      <c r="I7" s="31" t="s">
        <v>14</v>
      </c>
      <c r="J7" s="32"/>
    </row>
    <row r="8" spans="1:10" ht="12.75" customHeight="1" x14ac:dyDescent="0.25">
      <c r="A8" s="12">
        <v>7</v>
      </c>
      <c r="B8" s="12" t="s">
        <v>15</v>
      </c>
      <c r="C8" s="13" t="str">
        <f>D8&amp;H$2+0.22</f>
        <v>39-UWSIF-UW Glut 2-4.22</v>
      </c>
      <c r="D8" s="14" t="s">
        <v>78</v>
      </c>
      <c r="E8" s="15"/>
      <c r="F8" s="18" t="s">
        <v>85</v>
      </c>
      <c r="G8" s="18"/>
      <c r="I8" s="33" t="s">
        <v>16</v>
      </c>
      <c r="J8" s="34"/>
    </row>
    <row r="9" spans="1:10" ht="12.75" customHeight="1" x14ac:dyDescent="0.25">
      <c r="A9" s="12">
        <v>8</v>
      </c>
      <c r="B9" s="12" t="s">
        <v>17</v>
      </c>
      <c r="C9" s="13" t="str">
        <f>D9&amp;H$2+0.21</f>
        <v>47-UWSIF-Alfalfa2-4.21</v>
      </c>
      <c r="D9" s="14" t="s">
        <v>79</v>
      </c>
      <c r="E9" s="15"/>
      <c r="F9" s="18" t="s">
        <v>89</v>
      </c>
      <c r="G9" s="18"/>
      <c r="I9" s="35" t="s">
        <v>18</v>
      </c>
      <c r="J9" s="36"/>
    </row>
    <row r="10" spans="1:10" ht="12.75" customHeight="1" x14ac:dyDescent="0.25">
      <c r="A10" s="12">
        <v>9</v>
      </c>
      <c r="B10" s="12" t="s">
        <v>19</v>
      </c>
      <c r="C10" s="13" t="str">
        <f>D10&amp;H$2+0.22</f>
        <v>47-UWSIF-Alfalfa2-4.22</v>
      </c>
      <c r="D10" s="14" t="s">
        <v>79</v>
      </c>
      <c r="E10" s="15"/>
      <c r="F10" s="18" t="s">
        <v>89</v>
      </c>
      <c r="G10" s="18"/>
      <c r="I10" s="37"/>
      <c r="J10" s="38"/>
    </row>
    <row r="11" spans="1:10" ht="12.75" customHeight="1" x14ac:dyDescent="0.25">
      <c r="A11" s="12">
        <v>10</v>
      </c>
      <c r="B11" s="12" t="s">
        <v>20</v>
      </c>
      <c r="C11" s="13" t="str">
        <f>D11&amp;H$2+0.21</f>
        <v>62-UWSIF-Enriched Urea-4.21</v>
      </c>
      <c r="D11" s="14" t="s">
        <v>74</v>
      </c>
      <c r="E11" s="15"/>
      <c r="F11" s="18" t="s">
        <v>87</v>
      </c>
      <c r="G11" s="18"/>
      <c r="I11" s="37"/>
      <c r="J11" s="38"/>
    </row>
    <row r="12" spans="1:10" ht="12.75" customHeight="1" x14ac:dyDescent="0.25">
      <c r="A12" s="12">
        <v>11</v>
      </c>
      <c r="B12" s="12" t="s">
        <v>21</v>
      </c>
      <c r="C12" s="13" t="str">
        <f>D12&amp;H$2+0.22</f>
        <v>62-UWSIF-Enriched Urea-4.22</v>
      </c>
      <c r="D12" s="14" t="s">
        <v>74</v>
      </c>
      <c r="E12" s="15"/>
      <c r="F12" s="18" t="s">
        <v>87</v>
      </c>
      <c r="G12" s="18"/>
      <c r="I12" s="37"/>
      <c r="J12" s="38"/>
    </row>
    <row r="13" spans="1:10" ht="12.75" customHeight="1" x14ac:dyDescent="0.25">
      <c r="A13" s="12">
        <v>12</v>
      </c>
      <c r="B13" s="12" t="s">
        <v>22</v>
      </c>
      <c r="C13" s="6" t="str">
        <f>D13&amp;H$2+0.21</f>
        <v>63-UWSIF-Enriched Urea-4.21</v>
      </c>
      <c r="D13" s="53" t="s">
        <v>75</v>
      </c>
      <c r="E13" s="54"/>
      <c r="F13" s="18" t="s">
        <v>87</v>
      </c>
      <c r="G13" s="20"/>
      <c r="I13" s="37"/>
      <c r="J13" s="38"/>
    </row>
    <row r="14" spans="1:10" ht="12.75" customHeight="1" x14ac:dyDescent="0.25">
      <c r="A14" s="12">
        <v>13</v>
      </c>
      <c r="B14" s="12" t="s">
        <v>23</v>
      </c>
      <c r="C14" s="6" t="str">
        <f>D14&amp;H$2+0.22</f>
        <v>63-UWSIF-Enriched Urea-4.22</v>
      </c>
      <c r="D14" s="53" t="s">
        <v>75</v>
      </c>
      <c r="E14" s="54"/>
      <c r="F14" s="18" t="s">
        <v>87</v>
      </c>
      <c r="G14" s="20"/>
      <c r="I14" s="37"/>
      <c r="J14" s="38"/>
    </row>
    <row r="15" spans="1:10" ht="12.75" customHeight="1" x14ac:dyDescent="0.25">
      <c r="A15" s="12">
        <v>14</v>
      </c>
      <c r="B15" s="12" t="s">
        <v>24</v>
      </c>
      <c r="C15" s="6" t="str">
        <f>D15&amp;H$2+0.23</f>
        <v>39-UWSIF-UW Glut 2-4.23</v>
      </c>
      <c r="D15" s="53" t="s">
        <v>78</v>
      </c>
      <c r="E15" s="54"/>
      <c r="F15" s="18" t="s">
        <v>87</v>
      </c>
      <c r="G15" s="20"/>
      <c r="I15" s="37"/>
      <c r="J15" s="38"/>
    </row>
    <row r="16" spans="1:10" ht="12.75" customHeight="1" x14ac:dyDescent="0.25">
      <c r="A16" s="12">
        <v>15</v>
      </c>
      <c r="B16" s="12" t="s">
        <v>25</v>
      </c>
      <c r="C16" s="6" t="str">
        <f>D16&amp;H$2+0.24</f>
        <v>39-UWSIF-UW Glut 2-4.24</v>
      </c>
      <c r="D16" s="53" t="s">
        <v>78</v>
      </c>
      <c r="E16" s="54"/>
      <c r="F16" s="18" t="s">
        <v>87</v>
      </c>
      <c r="G16" s="20"/>
      <c r="I16" s="39"/>
      <c r="J16" s="40"/>
    </row>
    <row r="17" spans="1:10" ht="12.75" customHeight="1" x14ac:dyDescent="0.25">
      <c r="A17" s="12">
        <v>16</v>
      </c>
      <c r="B17" s="12" t="s">
        <v>26</v>
      </c>
      <c r="C17" s="6" t="str">
        <f>_xlfn.CONCAT($I$2,"_", $H$2, "-"&amp;((ROW()-16+80)))</f>
        <v>_4-81</v>
      </c>
      <c r="D17" s="19"/>
      <c r="E17" s="19"/>
      <c r="F17" s="18" t="s">
        <v>90</v>
      </c>
      <c r="G17" s="20"/>
      <c r="I17" s="51"/>
      <c r="J17" s="51"/>
    </row>
    <row r="18" spans="1:10" ht="12.75" customHeight="1" x14ac:dyDescent="0.25">
      <c r="A18" s="12">
        <v>17</v>
      </c>
      <c r="B18" s="12" t="s">
        <v>27</v>
      </c>
      <c r="C18" s="6" t="str">
        <f t="shared" ref="C18:C44" si="0">_xlfn.CONCAT($I$2,"_", $H$2, "-"&amp;((ROW()-16+80)))</f>
        <v>_4-82</v>
      </c>
      <c r="D18" s="19"/>
      <c r="E18" s="19"/>
      <c r="F18" s="18" t="s">
        <v>90</v>
      </c>
      <c r="G18" s="20"/>
      <c r="I18" s="3" t="s">
        <v>66</v>
      </c>
      <c r="J18" s="4" t="s">
        <v>60</v>
      </c>
    </row>
    <row r="19" spans="1:10" ht="12.75" customHeight="1" x14ac:dyDescent="0.25">
      <c r="A19" s="12">
        <v>18</v>
      </c>
      <c r="B19" s="12" t="s">
        <v>28</v>
      </c>
      <c r="C19" s="6" t="str">
        <f t="shared" si="0"/>
        <v>_4-83</v>
      </c>
      <c r="D19" s="19"/>
      <c r="E19" s="19"/>
      <c r="F19" s="18" t="s">
        <v>90</v>
      </c>
      <c r="G19" s="20"/>
      <c r="I19" s="52" t="s">
        <v>73</v>
      </c>
      <c r="J19" s="5" t="s">
        <v>61</v>
      </c>
    </row>
    <row r="20" spans="1:10" ht="12.75" customHeight="1" x14ac:dyDescent="0.25">
      <c r="A20" s="12">
        <v>19</v>
      </c>
      <c r="B20" s="12" t="s">
        <v>29</v>
      </c>
      <c r="C20" s="6" t="str">
        <f t="shared" si="0"/>
        <v>_4-84</v>
      </c>
      <c r="D20" s="19"/>
      <c r="E20" s="19"/>
      <c r="F20" s="18" t="s">
        <v>90</v>
      </c>
      <c r="G20" s="20"/>
      <c r="I20" s="52" t="s">
        <v>74</v>
      </c>
      <c r="J20" s="5" t="s">
        <v>62</v>
      </c>
    </row>
    <row r="21" spans="1:10" ht="12.75" customHeight="1" x14ac:dyDescent="0.25">
      <c r="A21" s="12">
        <v>20</v>
      </c>
      <c r="B21" s="12" t="s">
        <v>30</v>
      </c>
      <c r="C21" s="6" t="str">
        <f t="shared" si="0"/>
        <v>_4-85</v>
      </c>
      <c r="D21" s="19"/>
      <c r="E21" s="19"/>
      <c r="F21" s="18" t="s">
        <v>90</v>
      </c>
      <c r="G21" s="20"/>
      <c r="I21" s="52" t="s">
        <v>75</v>
      </c>
      <c r="J21" s="5" t="s">
        <v>63</v>
      </c>
    </row>
    <row r="22" spans="1:10" ht="12.75" customHeight="1" x14ac:dyDescent="0.25">
      <c r="A22" s="12">
        <v>21</v>
      </c>
      <c r="B22" s="12" t="s">
        <v>31</v>
      </c>
      <c r="C22" s="6" t="str">
        <f t="shared" si="0"/>
        <v>_4-86</v>
      </c>
      <c r="D22" s="19"/>
      <c r="E22" s="19"/>
      <c r="F22" s="18" t="s">
        <v>90</v>
      </c>
      <c r="G22" s="20"/>
      <c r="I22" s="52" t="s">
        <v>76</v>
      </c>
      <c r="J22" s="5" t="s">
        <v>64</v>
      </c>
    </row>
    <row r="23" spans="1:10" ht="12.75" customHeight="1" x14ac:dyDescent="0.25">
      <c r="A23" s="12">
        <v>22</v>
      </c>
      <c r="B23" s="12" t="s">
        <v>32</v>
      </c>
      <c r="C23" s="6" t="str">
        <f t="shared" si="0"/>
        <v>_4-87</v>
      </c>
      <c r="D23" s="19"/>
      <c r="E23" s="19"/>
      <c r="F23" s="18" t="s">
        <v>90</v>
      </c>
      <c r="G23" s="20"/>
      <c r="I23" s="52" t="s">
        <v>77</v>
      </c>
      <c r="J23" s="5" t="s">
        <v>65</v>
      </c>
    </row>
    <row r="24" spans="1:10" ht="12.75" customHeight="1" x14ac:dyDescent="0.25">
      <c r="A24" s="12">
        <v>23</v>
      </c>
      <c r="B24" s="12" t="s">
        <v>33</v>
      </c>
      <c r="C24" s="6" t="str">
        <f t="shared" si="0"/>
        <v>_4-88</v>
      </c>
      <c r="D24" s="19"/>
      <c r="E24" s="19"/>
      <c r="F24" s="18" t="s">
        <v>90</v>
      </c>
      <c r="G24" s="20"/>
    </row>
    <row r="25" spans="1:10" ht="12.75" customHeight="1" x14ac:dyDescent="0.25">
      <c r="A25" s="12">
        <v>24</v>
      </c>
      <c r="B25" s="12" t="s">
        <v>34</v>
      </c>
      <c r="C25" s="6" t="str">
        <f t="shared" si="0"/>
        <v>_4-89</v>
      </c>
      <c r="D25" s="19"/>
      <c r="E25" s="19"/>
      <c r="F25" s="18" t="s">
        <v>90</v>
      </c>
      <c r="G25" s="20"/>
    </row>
    <row r="26" spans="1:10" ht="12.75" customHeight="1" thickBot="1" x14ac:dyDescent="0.3">
      <c r="A26" s="12">
        <v>25</v>
      </c>
      <c r="B26" s="12" t="s">
        <v>35</v>
      </c>
      <c r="C26" s="6" t="str">
        <f t="shared" si="0"/>
        <v>_4-90</v>
      </c>
      <c r="D26" s="19"/>
      <c r="E26" s="19"/>
      <c r="F26" s="18" t="s">
        <v>90</v>
      </c>
      <c r="G26" s="20"/>
    </row>
    <row r="27" spans="1:10" ht="12.75" customHeight="1" thickBot="1" x14ac:dyDescent="0.3">
      <c r="A27" s="12">
        <v>26</v>
      </c>
      <c r="B27" s="12" t="s">
        <v>36</v>
      </c>
      <c r="C27" s="6" t="str">
        <f t="shared" si="0"/>
        <v>_4-91</v>
      </c>
      <c r="D27" s="19"/>
      <c r="E27" s="19"/>
      <c r="F27" s="18" t="s">
        <v>90</v>
      </c>
      <c r="G27" s="20"/>
      <c r="I27" s="41" t="s">
        <v>93</v>
      </c>
      <c r="J27" s="42" t="s">
        <v>81</v>
      </c>
    </row>
    <row r="28" spans="1:10" ht="12.75" customHeight="1" x14ac:dyDescent="0.25">
      <c r="A28" s="12">
        <v>27</v>
      </c>
      <c r="B28" s="12" t="s">
        <v>37</v>
      </c>
      <c r="C28" s="6" t="str">
        <f t="shared" si="0"/>
        <v>_4-92</v>
      </c>
      <c r="D28" s="19"/>
      <c r="E28" s="19"/>
      <c r="F28" s="18" t="s">
        <v>90</v>
      </c>
      <c r="G28" s="20"/>
      <c r="I28" s="43" t="s">
        <v>67</v>
      </c>
      <c r="J28" s="44" t="s">
        <v>84</v>
      </c>
    </row>
    <row r="29" spans="1:10" ht="12.75" customHeight="1" x14ac:dyDescent="0.25">
      <c r="A29" s="12">
        <v>28</v>
      </c>
      <c r="B29" s="12" t="s">
        <v>38</v>
      </c>
      <c r="C29" s="6" t="str">
        <f t="shared" si="0"/>
        <v>_4-93</v>
      </c>
      <c r="D29" s="19"/>
      <c r="E29" s="19"/>
      <c r="F29" s="18" t="s">
        <v>90</v>
      </c>
      <c r="G29" s="20"/>
      <c r="I29" s="43" t="s">
        <v>68</v>
      </c>
      <c r="J29" s="45" t="s">
        <v>87</v>
      </c>
    </row>
    <row r="30" spans="1:10" ht="12.75" customHeight="1" x14ac:dyDescent="0.25">
      <c r="A30" s="12">
        <v>29</v>
      </c>
      <c r="B30" s="12" t="s">
        <v>39</v>
      </c>
      <c r="C30" s="6" t="str">
        <f t="shared" si="0"/>
        <v>_4-94</v>
      </c>
      <c r="D30" s="19"/>
      <c r="E30" s="19"/>
      <c r="F30" s="18" t="s">
        <v>90</v>
      </c>
      <c r="G30" s="20"/>
      <c r="I30" s="43" t="s">
        <v>79</v>
      </c>
      <c r="J30" s="45" t="s">
        <v>94</v>
      </c>
    </row>
    <row r="31" spans="1:10" ht="12.75" customHeight="1" x14ac:dyDescent="0.25">
      <c r="A31" s="12">
        <v>30</v>
      </c>
      <c r="B31" s="12" t="s">
        <v>40</v>
      </c>
      <c r="C31" s="6" t="str">
        <f t="shared" si="0"/>
        <v>_4-95</v>
      </c>
      <c r="D31" s="19"/>
      <c r="E31" s="19"/>
      <c r="F31" s="18" t="s">
        <v>90</v>
      </c>
      <c r="G31" s="20"/>
      <c r="I31" s="43" t="s">
        <v>69</v>
      </c>
      <c r="J31" s="45" t="s">
        <v>85</v>
      </c>
    </row>
    <row r="32" spans="1:10" ht="12.75" customHeight="1" x14ac:dyDescent="0.25">
      <c r="A32" s="12">
        <v>31</v>
      </c>
      <c r="B32" s="12" t="s">
        <v>41</v>
      </c>
      <c r="C32" s="6" t="str">
        <f t="shared" si="0"/>
        <v>_4-96</v>
      </c>
      <c r="D32" s="19"/>
      <c r="E32" s="19"/>
      <c r="F32" s="18" t="s">
        <v>90</v>
      </c>
      <c r="G32" s="20"/>
      <c r="I32" s="43" t="s">
        <v>70</v>
      </c>
      <c r="J32" s="45" t="s">
        <v>88</v>
      </c>
    </row>
    <row r="33" spans="1:10" ht="12.75" customHeight="1" thickBot="1" x14ac:dyDescent="0.3">
      <c r="A33" s="12">
        <v>32</v>
      </c>
      <c r="B33" s="12" t="s">
        <v>42</v>
      </c>
      <c r="C33" s="6" t="str">
        <f t="shared" si="0"/>
        <v>_4-97</v>
      </c>
      <c r="D33" s="19"/>
      <c r="E33" s="19"/>
      <c r="F33" s="18" t="s">
        <v>90</v>
      </c>
      <c r="G33" s="20"/>
      <c r="I33" s="46" t="s">
        <v>95</v>
      </c>
      <c r="J33" s="47" t="s">
        <v>90</v>
      </c>
    </row>
    <row r="34" spans="1:10" ht="12.75" customHeight="1" x14ac:dyDescent="0.25">
      <c r="A34" s="12">
        <v>33</v>
      </c>
      <c r="B34" s="12" t="s">
        <v>43</v>
      </c>
      <c r="C34" s="6" t="str">
        <f t="shared" si="0"/>
        <v>_4-98</v>
      </c>
      <c r="D34" s="19"/>
      <c r="E34" s="19"/>
      <c r="F34" s="18" t="s">
        <v>90</v>
      </c>
      <c r="G34" s="20"/>
      <c r="I34" s="46" t="s">
        <v>72</v>
      </c>
    </row>
    <row r="35" spans="1:10" ht="12.75" customHeight="1" x14ac:dyDescent="0.25">
      <c r="A35" s="12">
        <v>34</v>
      </c>
      <c r="B35" s="12" t="s">
        <v>44</v>
      </c>
      <c r="C35" s="6" t="str">
        <f t="shared" si="0"/>
        <v>_4-99</v>
      </c>
      <c r="D35" s="19"/>
      <c r="E35" s="19"/>
      <c r="F35" s="18" t="s">
        <v>90</v>
      </c>
      <c r="G35" s="20"/>
      <c r="I35" s="46" t="s">
        <v>71</v>
      </c>
    </row>
    <row r="36" spans="1:10" ht="12.75" customHeight="1" x14ac:dyDescent="0.25">
      <c r="A36" s="12">
        <v>35</v>
      </c>
      <c r="B36" s="12" t="s">
        <v>45</v>
      </c>
      <c r="C36" s="6" t="str">
        <f t="shared" si="0"/>
        <v>_4-100</v>
      </c>
      <c r="D36" s="19"/>
      <c r="E36" s="19"/>
      <c r="F36" s="18" t="s">
        <v>90</v>
      </c>
      <c r="G36" s="20"/>
      <c r="I36" s="43" t="s">
        <v>86</v>
      </c>
    </row>
    <row r="37" spans="1:10" ht="12.75" customHeight="1" thickBot="1" x14ac:dyDescent="0.35">
      <c r="A37" s="12">
        <v>36</v>
      </c>
      <c r="B37" s="12" t="s">
        <v>46</v>
      </c>
      <c r="C37" s="6" t="str">
        <f t="shared" si="0"/>
        <v>_4-101</v>
      </c>
      <c r="D37" s="19"/>
      <c r="E37" s="19"/>
      <c r="F37" s="18" t="s">
        <v>90</v>
      </c>
      <c r="G37" s="20"/>
      <c r="I37" s="48" t="s">
        <v>83</v>
      </c>
    </row>
    <row r="38" spans="1:10" ht="12.75" customHeight="1" x14ac:dyDescent="0.25">
      <c r="A38" s="12">
        <v>37</v>
      </c>
      <c r="B38" s="12" t="s">
        <v>47</v>
      </c>
      <c r="C38" s="6" t="str">
        <f t="shared" si="0"/>
        <v>_4-102</v>
      </c>
      <c r="D38" s="19"/>
      <c r="E38" s="19"/>
      <c r="F38" s="18" t="s">
        <v>90</v>
      </c>
      <c r="G38" s="20"/>
    </row>
    <row r="39" spans="1:10" ht="12.75" customHeight="1" thickBot="1" x14ac:dyDescent="0.3">
      <c r="A39" s="12">
        <v>38</v>
      </c>
      <c r="B39" s="12" t="s">
        <v>48</v>
      </c>
      <c r="C39" s="6" t="str">
        <f t="shared" si="0"/>
        <v>_4-103</v>
      </c>
      <c r="D39" s="19"/>
      <c r="E39" s="19"/>
      <c r="F39" s="18" t="s">
        <v>90</v>
      </c>
      <c r="G39" s="20"/>
    </row>
    <row r="40" spans="1:10" ht="12.75" customHeight="1" x14ac:dyDescent="0.25">
      <c r="A40" s="12">
        <v>39</v>
      </c>
      <c r="B40" s="12" t="s">
        <v>49</v>
      </c>
      <c r="C40" s="6" t="str">
        <f t="shared" si="0"/>
        <v>_4-104</v>
      </c>
      <c r="D40" s="19"/>
      <c r="E40" s="19"/>
      <c r="F40" s="18" t="s">
        <v>90</v>
      </c>
      <c r="G40" s="20"/>
      <c r="I40" s="55" t="s">
        <v>96</v>
      </c>
      <c r="J40" s="56"/>
    </row>
    <row r="41" spans="1:10" ht="12.75" customHeight="1" x14ac:dyDescent="0.25">
      <c r="A41" s="12">
        <v>40</v>
      </c>
      <c r="B41" s="12" t="s">
        <v>50</v>
      </c>
      <c r="C41" s="6" t="str">
        <f t="shared" si="0"/>
        <v>_4-105</v>
      </c>
      <c r="D41" s="19"/>
      <c r="E41" s="19"/>
      <c r="F41" s="18" t="s">
        <v>90</v>
      </c>
      <c r="G41" s="20"/>
      <c r="I41" s="57"/>
      <c r="J41" s="58"/>
    </row>
    <row r="42" spans="1:10" ht="12.75" customHeight="1" x14ac:dyDescent="0.25">
      <c r="A42" s="12">
        <v>41</v>
      </c>
      <c r="B42" s="12" t="s">
        <v>51</v>
      </c>
      <c r="C42" s="6" t="str">
        <f t="shared" si="0"/>
        <v>_4-106</v>
      </c>
      <c r="D42" s="19"/>
      <c r="E42" s="19"/>
      <c r="F42" s="18" t="s">
        <v>90</v>
      </c>
      <c r="G42" s="20"/>
      <c r="I42" s="57"/>
      <c r="J42" s="58"/>
    </row>
    <row r="43" spans="1:10" ht="12.75" customHeight="1" x14ac:dyDescent="0.25">
      <c r="A43" s="12">
        <v>42</v>
      </c>
      <c r="B43" s="12" t="s">
        <v>52</v>
      </c>
      <c r="C43" s="6" t="str">
        <f t="shared" si="0"/>
        <v>_4-107</v>
      </c>
      <c r="D43" s="19"/>
      <c r="E43" s="19"/>
      <c r="F43" s="18" t="s">
        <v>90</v>
      </c>
      <c r="G43" s="20"/>
      <c r="I43" s="57"/>
      <c r="J43" s="58"/>
    </row>
    <row r="44" spans="1:10" ht="12.75" customHeight="1" x14ac:dyDescent="0.25">
      <c r="A44" s="12">
        <v>43</v>
      </c>
      <c r="B44" s="12" t="s">
        <v>53</v>
      </c>
      <c r="C44" s="6" t="str">
        <f t="shared" si="0"/>
        <v>_4-108</v>
      </c>
      <c r="D44" s="19"/>
      <c r="E44" s="19"/>
      <c r="F44" s="18" t="s">
        <v>90</v>
      </c>
      <c r="G44" s="20"/>
      <c r="I44" s="57"/>
      <c r="J44" s="58"/>
    </row>
    <row r="45" spans="1:10" ht="12.75" customHeight="1" x14ac:dyDescent="0.25">
      <c r="A45" s="12">
        <v>44</v>
      </c>
      <c r="B45" s="12" t="s">
        <v>54</v>
      </c>
      <c r="C45" s="13" t="str">
        <f>D45&amp;H$2+0.21</f>
        <v>62-UWSIF-Enriched Urea-4.21</v>
      </c>
      <c r="D45" s="14" t="s">
        <v>74</v>
      </c>
      <c r="E45" s="15"/>
      <c r="F45" s="18" t="s">
        <v>87</v>
      </c>
      <c r="G45" s="18"/>
      <c r="I45" s="57"/>
      <c r="J45" s="58"/>
    </row>
    <row r="46" spans="1:10" ht="12.75" customHeight="1" x14ac:dyDescent="0.25">
      <c r="A46" s="12">
        <v>45</v>
      </c>
      <c r="B46" s="12" t="s">
        <v>55</v>
      </c>
      <c r="C46" s="13" t="str">
        <f>D46&amp;H$2+0.22</f>
        <v>62-UWSIF-Enriched Urea-4.22</v>
      </c>
      <c r="D46" s="14" t="s">
        <v>74</v>
      </c>
      <c r="E46" s="15"/>
      <c r="F46" s="18" t="s">
        <v>87</v>
      </c>
      <c r="G46" s="18"/>
      <c r="I46" s="57"/>
      <c r="J46" s="58"/>
    </row>
    <row r="47" spans="1:10" ht="12.75" customHeight="1" x14ac:dyDescent="0.25">
      <c r="A47" s="12">
        <v>46</v>
      </c>
      <c r="B47" s="12" t="s">
        <v>56</v>
      </c>
      <c r="C47" s="6" t="str">
        <f>D47&amp;H$2+0.21</f>
        <v>63-UWSIF-Enriched Urea-4.21</v>
      </c>
      <c r="D47" s="53" t="s">
        <v>75</v>
      </c>
      <c r="E47" s="54"/>
      <c r="F47" s="18" t="s">
        <v>87</v>
      </c>
      <c r="G47" s="18"/>
      <c r="I47" s="57"/>
      <c r="J47" s="58"/>
    </row>
    <row r="48" spans="1:10" ht="12.75" customHeight="1" x14ac:dyDescent="0.25">
      <c r="A48" s="12">
        <v>47</v>
      </c>
      <c r="B48" s="12" t="s">
        <v>57</v>
      </c>
      <c r="C48" s="6" t="str">
        <f>D48&amp;H$2+0.22</f>
        <v>63-UWSIF-Enriched Urea-4.22</v>
      </c>
      <c r="D48" s="53" t="s">
        <v>75</v>
      </c>
      <c r="E48" s="54"/>
      <c r="F48" s="18" t="s">
        <v>87</v>
      </c>
      <c r="G48" s="18"/>
      <c r="I48" s="57"/>
      <c r="J48" s="58"/>
    </row>
    <row r="49" spans="1:10" ht="12.75" customHeight="1" x14ac:dyDescent="0.25">
      <c r="A49" s="12">
        <v>48</v>
      </c>
      <c r="B49" s="12" t="s">
        <v>58</v>
      </c>
      <c r="C49" s="6" t="str">
        <f>D49&amp;H$2+0.23</f>
        <v>39-UWSIF-UW Glut 2-4.23</v>
      </c>
      <c r="D49" s="53" t="s">
        <v>78</v>
      </c>
      <c r="E49" s="54"/>
      <c r="F49" s="18" t="s">
        <v>89</v>
      </c>
      <c r="G49" s="18"/>
      <c r="I49" s="57"/>
      <c r="J49" s="58"/>
    </row>
    <row r="50" spans="1:10" ht="12.75" customHeight="1" thickBot="1" x14ac:dyDescent="0.3">
      <c r="A50" s="12">
        <v>49</v>
      </c>
      <c r="B50" s="12" t="s">
        <v>59</v>
      </c>
      <c r="C50" s="6" t="str">
        <f>D50&amp;H$2+0.24</f>
        <v>39-UWSIF-UW Glut 2-4.24</v>
      </c>
      <c r="D50" s="53" t="s">
        <v>78</v>
      </c>
      <c r="E50" s="54"/>
      <c r="F50" s="18" t="s">
        <v>89</v>
      </c>
      <c r="G50" s="18"/>
      <c r="I50" s="49"/>
      <c r="J50" s="50"/>
    </row>
  </sheetData>
  <mergeCells count="1">
    <mergeCell ref="I40:J49"/>
  </mergeCells>
  <dataValidations count="2">
    <dataValidation type="list" allowBlank="1" showInputMessage="1" showErrorMessage="1" sqref="F2:F50" xr:uid="{C2AED15D-DEBE-4D07-ACB5-E0FEADEA8631}">
      <formula1>#REF!</formula1>
    </dataValidation>
    <dataValidation type="list" allowBlank="1" showInputMessage="1" showErrorMessage="1" sqref="D2:D12 D45:D46" xr:uid="{5238326B-D122-4A85-89B3-69733B1EB171}">
      <formula1>#REF!</formula1>
    </dataValidation>
  </dataValidations>
  <printOptions horizontalCentered="1" verticalCentered="1"/>
  <pageMargins left="0.75" right="0.75" top="1" bottom="1" header="0.5" footer="0.5"/>
  <pageSetup scale="96"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J50"/>
  <sheetViews>
    <sheetView zoomScaleNormal="100" workbookViewId="0">
      <selection activeCell="I2" sqref="I2:J2"/>
    </sheetView>
  </sheetViews>
  <sheetFormatPr defaultColWidth="9.21875" defaultRowHeight="12.75" customHeight="1" x14ac:dyDescent="0.25"/>
  <cols>
    <col min="1" max="1" width="4.44140625" style="1" customWidth="1"/>
    <col min="2" max="2" width="6.77734375" style="1" customWidth="1"/>
    <col min="3" max="3" width="26.5546875" style="2" customWidth="1"/>
    <col min="4" max="4" width="23" style="1" customWidth="1"/>
    <col min="5" max="5" width="16.21875" style="1" customWidth="1"/>
    <col min="6" max="6" width="21.77734375" style="1" customWidth="1"/>
    <col min="7" max="7" width="20.44140625" style="1" customWidth="1"/>
    <col min="8" max="8" width="7.44140625" style="24" bestFit="1" customWidth="1"/>
    <col min="9" max="9" width="23.77734375" style="24" customWidth="1"/>
    <col min="10" max="10" width="24.109375" style="24" bestFit="1" customWidth="1"/>
    <col min="11" max="16384" width="9.21875" style="1"/>
  </cols>
  <sheetData>
    <row r="1" spans="1:10" ht="12.75" customHeight="1" x14ac:dyDescent="0.25">
      <c r="A1" s="7" t="s">
        <v>0</v>
      </c>
      <c r="B1" s="8" t="s">
        <v>1</v>
      </c>
      <c r="C1" s="9" t="s">
        <v>2</v>
      </c>
      <c r="D1" s="10" t="s">
        <v>3</v>
      </c>
      <c r="E1" s="8" t="s">
        <v>4</v>
      </c>
      <c r="F1" s="10" t="s">
        <v>81</v>
      </c>
      <c r="G1" s="11" t="s">
        <v>82</v>
      </c>
      <c r="H1" s="8" t="s">
        <v>5</v>
      </c>
      <c r="I1" s="8" t="s">
        <v>7</v>
      </c>
      <c r="J1" s="8" t="s">
        <v>6</v>
      </c>
    </row>
    <row r="2" spans="1:10" ht="13.2" x14ac:dyDescent="0.25">
      <c r="A2" s="12">
        <v>1</v>
      </c>
      <c r="B2" s="12" t="s">
        <v>8</v>
      </c>
      <c r="C2" s="13" t="str">
        <f>D2&amp;H$2+0.21</f>
        <v>48-UWSIF-Glut 4-5.21</v>
      </c>
      <c r="D2" s="14" t="s">
        <v>80</v>
      </c>
      <c r="E2" s="15"/>
      <c r="F2" s="16" t="s">
        <v>84</v>
      </c>
      <c r="G2" s="17"/>
      <c r="H2" s="21">
        <v>5</v>
      </c>
      <c r="I2" s="59"/>
      <c r="J2" s="22"/>
    </row>
    <row r="3" spans="1:10" ht="13.2" x14ac:dyDescent="0.25">
      <c r="A3" s="12">
        <v>2</v>
      </c>
      <c r="B3" s="12" t="s">
        <v>9</v>
      </c>
      <c r="C3" s="13" t="str">
        <f>D3&amp;H$2+0.22</f>
        <v>48-UWSIF-Glut 4-5.22</v>
      </c>
      <c r="D3" s="14" t="s">
        <v>80</v>
      </c>
      <c r="E3" s="15"/>
      <c r="F3" s="18" t="s">
        <v>85</v>
      </c>
      <c r="G3" s="18"/>
    </row>
    <row r="4" spans="1:10" ht="12.75" customHeight="1" x14ac:dyDescent="0.25">
      <c r="A4" s="12">
        <v>3</v>
      </c>
      <c r="B4" s="12" t="s">
        <v>10</v>
      </c>
      <c r="C4" s="13" t="str">
        <f>D4&amp;H$2+0.23</f>
        <v>48-UWSIF-Glut 4-5.23</v>
      </c>
      <c r="D4" s="14" t="s">
        <v>80</v>
      </c>
      <c r="E4" s="15"/>
      <c r="F4" s="18" t="s">
        <v>85</v>
      </c>
      <c r="G4" s="18"/>
      <c r="I4" s="25" t="s">
        <v>97</v>
      </c>
      <c r="J4" s="26"/>
    </row>
    <row r="5" spans="1:10" ht="13.2" x14ac:dyDescent="0.25">
      <c r="A5" s="12">
        <v>4</v>
      </c>
      <c r="B5" s="12" t="s">
        <v>11</v>
      </c>
      <c r="C5" s="13" t="str">
        <f>D5&amp;H$2+0.24</f>
        <v>48-UWSIF-Glut 4-5.24</v>
      </c>
      <c r="D5" s="14" t="s">
        <v>80</v>
      </c>
      <c r="E5" s="15"/>
      <c r="F5" s="18" t="s">
        <v>85</v>
      </c>
      <c r="G5" s="18"/>
      <c r="I5" s="27" t="s">
        <v>91</v>
      </c>
      <c r="J5" s="28"/>
    </row>
    <row r="6" spans="1:10" ht="12.75" customHeight="1" x14ac:dyDescent="0.25">
      <c r="A6" s="12">
        <v>5</v>
      </c>
      <c r="B6" s="12" t="s">
        <v>12</v>
      </c>
      <c r="C6" s="13" t="str">
        <f>D6&amp;H$2+0.25</f>
        <v>48-UWSIF-Glut 4-5.25</v>
      </c>
      <c r="D6" s="14" t="s">
        <v>80</v>
      </c>
      <c r="E6" s="15"/>
      <c r="F6" s="18" t="s">
        <v>85</v>
      </c>
      <c r="G6" s="18"/>
      <c r="I6" s="29" t="s">
        <v>92</v>
      </c>
      <c r="J6" s="30"/>
    </row>
    <row r="7" spans="1:10" ht="12.75" customHeight="1" x14ac:dyDescent="0.25">
      <c r="A7" s="12">
        <v>6</v>
      </c>
      <c r="B7" s="12" t="s">
        <v>13</v>
      </c>
      <c r="C7" s="13" t="str">
        <f>D7&amp;H$2+0.21</f>
        <v>39-UWSIF-UW Glut 2-5.21</v>
      </c>
      <c r="D7" s="14" t="s">
        <v>78</v>
      </c>
      <c r="E7" s="15"/>
      <c r="F7" s="18" t="s">
        <v>85</v>
      </c>
      <c r="G7" s="18"/>
      <c r="I7" s="31" t="s">
        <v>14</v>
      </c>
      <c r="J7" s="32"/>
    </row>
    <row r="8" spans="1:10" ht="12.75" customHeight="1" x14ac:dyDescent="0.25">
      <c r="A8" s="12">
        <v>7</v>
      </c>
      <c r="B8" s="12" t="s">
        <v>15</v>
      </c>
      <c r="C8" s="13" t="str">
        <f>D8&amp;H$2+0.22</f>
        <v>39-UWSIF-UW Glut 2-5.22</v>
      </c>
      <c r="D8" s="14" t="s">
        <v>78</v>
      </c>
      <c r="E8" s="15"/>
      <c r="F8" s="18" t="s">
        <v>85</v>
      </c>
      <c r="G8" s="18"/>
      <c r="I8" s="33" t="s">
        <v>16</v>
      </c>
      <c r="J8" s="34"/>
    </row>
    <row r="9" spans="1:10" ht="12.75" customHeight="1" x14ac:dyDescent="0.25">
      <c r="A9" s="12">
        <v>8</v>
      </c>
      <c r="B9" s="12" t="s">
        <v>17</v>
      </c>
      <c r="C9" s="13" t="str">
        <f>D9&amp;H$2+0.21</f>
        <v>47-UWSIF-Alfalfa2-5.21</v>
      </c>
      <c r="D9" s="14" t="s">
        <v>79</v>
      </c>
      <c r="E9" s="15"/>
      <c r="F9" s="18" t="s">
        <v>89</v>
      </c>
      <c r="G9" s="18"/>
      <c r="I9" s="35" t="s">
        <v>18</v>
      </c>
      <c r="J9" s="36"/>
    </row>
    <row r="10" spans="1:10" ht="12.75" customHeight="1" x14ac:dyDescent="0.25">
      <c r="A10" s="12">
        <v>9</v>
      </c>
      <c r="B10" s="12" t="s">
        <v>19</v>
      </c>
      <c r="C10" s="13" t="str">
        <f>D10&amp;H$2+0.22</f>
        <v>47-UWSIF-Alfalfa2-5.22</v>
      </c>
      <c r="D10" s="14" t="s">
        <v>79</v>
      </c>
      <c r="E10" s="15"/>
      <c r="F10" s="18" t="s">
        <v>89</v>
      </c>
      <c r="G10" s="18"/>
      <c r="I10" s="37"/>
      <c r="J10" s="38"/>
    </row>
    <row r="11" spans="1:10" ht="12.75" customHeight="1" x14ac:dyDescent="0.25">
      <c r="A11" s="12">
        <v>10</v>
      </c>
      <c r="B11" s="12" t="s">
        <v>20</v>
      </c>
      <c r="C11" s="13" t="str">
        <f>D11&amp;H$2+0.21</f>
        <v>62-UWSIF-Enriched Urea-5.21</v>
      </c>
      <c r="D11" s="14" t="s">
        <v>74</v>
      </c>
      <c r="E11" s="15"/>
      <c r="F11" s="18" t="s">
        <v>87</v>
      </c>
      <c r="G11" s="18"/>
      <c r="I11" s="37"/>
      <c r="J11" s="38"/>
    </row>
    <row r="12" spans="1:10" ht="12.75" customHeight="1" x14ac:dyDescent="0.25">
      <c r="A12" s="12">
        <v>11</v>
      </c>
      <c r="B12" s="12" t="s">
        <v>21</v>
      </c>
      <c r="C12" s="13" t="str">
        <f>D12&amp;H$2+0.22</f>
        <v>62-UWSIF-Enriched Urea-5.22</v>
      </c>
      <c r="D12" s="14" t="s">
        <v>74</v>
      </c>
      <c r="E12" s="15"/>
      <c r="F12" s="18" t="s">
        <v>87</v>
      </c>
      <c r="G12" s="18"/>
      <c r="I12" s="37"/>
      <c r="J12" s="38"/>
    </row>
    <row r="13" spans="1:10" ht="12.75" customHeight="1" x14ac:dyDescent="0.25">
      <c r="A13" s="12">
        <v>12</v>
      </c>
      <c r="B13" s="12" t="s">
        <v>22</v>
      </c>
      <c r="C13" s="6" t="str">
        <f>D13&amp;H$2+0.21</f>
        <v>63-UWSIF-Enriched Urea-5.21</v>
      </c>
      <c r="D13" s="53" t="s">
        <v>75</v>
      </c>
      <c r="E13" s="54"/>
      <c r="F13" s="18" t="s">
        <v>87</v>
      </c>
      <c r="G13" s="20"/>
      <c r="I13" s="37"/>
      <c r="J13" s="38"/>
    </row>
    <row r="14" spans="1:10" ht="12.75" customHeight="1" x14ac:dyDescent="0.25">
      <c r="A14" s="12">
        <v>13</v>
      </c>
      <c r="B14" s="12" t="s">
        <v>23</v>
      </c>
      <c r="C14" s="6" t="str">
        <f>D14&amp;H$2+0.22</f>
        <v>63-UWSIF-Enriched Urea-5.22</v>
      </c>
      <c r="D14" s="53" t="s">
        <v>75</v>
      </c>
      <c r="E14" s="54"/>
      <c r="F14" s="18" t="s">
        <v>87</v>
      </c>
      <c r="G14" s="20"/>
      <c r="I14" s="37"/>
      <c r="J14" s="38"/>
    </row>
    <row r="15" spans="1:10" ht="12.75" customHeight="1" x14ac:dyDescent="0.25">
      <c r="A15" s="12">
        <v>14</v>
      </c>
      <c r="B15" s="12" t="s">
        <v>24</v>
      </c>
      <c r="C15" s="6" t="str">
        <f>D15&amp;H$2+0.23</f>
        <v>39-UWSIF-UW Glut 2-5.23</v>
      </c>
      <c r="D15" s="53" t="s">
        <v>78</v>
      </c>
      <c r="E15" s="54"/>
      <c r="F15" s="18" t="s">
        <v>87</v>
      </c>
      <c r="G15" s="20"/>
      <c r="I15" s="37"/>
      <c r="J15" s="38"/>
    </row>
    <row r="16" spans="1:10" ht="12.75" customHeight="1" x14ac:dyDescent="0.25">
      <c r="A16" s="12">
        <v>15</v>
      </c>
      <c r="B16" s="12" t="s">
        <v>25</v>
      </c>
      <c r="C16" s="6" t="str">
        <f>D16&amp;H$2+0.24</f>
        <v>39-UWSIF-UW Glut 2-5.24</v>
      </c>
      <c r="D16" s="53" t="s">
        <v>78</v>
      </c>
      <c r="E16" s="54"/>
      <c r="F16" s="18" t="s">
        <v>87</v>
      </c>
      <c r="G16" s="20"/>
      <c r="I16" s="39"/>
      <c r="J16" s="40"/>
    </row>
    <row r="17" spans="1:10" ht="12.75" customHeight="1" x14ac:dyDescent="0.25">
      <c r="A17" s="12">
        <v>16</v>
      </c>
      <c r="B17" s="12" t="s">
        <v>26</v>
      </c>
      <c r="C17" s="6" t="str">
        <f>_xlfn.CONCAT($I$2,"_", $H$2, "-"&amp;((ROW()-16+108)))</f>
        <v>_5-109</v>
      </c>
      <c r="D17" s="19"/>
      <c r="E17" s="19"/>
      <c r="F17" s="18" t="s">
        <v>90</v>
      </c>
      <c r="G17" s="20"/>
      <c r="I17" s="51"/>
      <c r="J17" s="51"/>
    </row>
    <row r="18" spans="1:10" ht="12.75" customHeight="1" x14ac:dyDescent="0.25">
      <c r="A18" s="12">
        <v>17</v>
      </c>
      <c r="B18" s="12" t="s">
        <v>27</v>
      </c>
      <c r="C18" s="6" t="str">
        <f t="shared" ref="C18:C44" si="0">_xlfn.CONCAT($I$2,"_", $H$2, "-"&amp;((ROW()-16+108)))</f>
        <v>_5-110</v>
      </c>
      <c r="D18" s="19"/>
      <c r="E18" s="19"/>
      <c r="F18" s="18" t="s">
        <v>90</v>
      </c>
      <c r="G18" s="20"/>
      <c r="I18" s="3" t="s">
        <v>66</v>
      </c>
      <c r="J18" s="4" t="s">
        <v>60</v>
      </c>
    </row>
    <row r="19" spans="1:10" ht="12.75" customHeight="1" x14ac:dyDescent="0.25">
      <c r="A19" s="12">
        <v>18</v>
      </c>
      <c r="B19" s="12" t="s">
        <v>28</v>
      </c>
      <c r="C19" s="6" t="str">
        <f t="shared" si="0"/>
        <v>_5-111</v>
      </c>
      <c r="D19" s="19"/>
      <c r="E19" s="19"/>
      <c r="F19" s="18" t="s">
        <v>90</v>
      </c>
      <c r="G19" s="20"/>
      <c r="I19" s="52" t="s">
        <v>73</v>
      </c>
      <c r="J19" s="5" t="s">
        <v>61</v>
      </c>
    </row>
    <row r="20" spans="1:10" ht="12.75" customHeight="1" x14ac:dyDescent="0.25">
      <c r="A20" s="12">
        <v>19</v>
      </c>
      <c r="B20" s="12" t="s">
        <v>29</v>
      </c>
      <c r="C20" s="6" t="str">
        <f t="shared" si="0"/>
        <v>_5-112</v>
      </c>
      <c r="D20" s="19"/>
      <c r="E20" s="19"/>
      <c r="F20" s="18" t="s">
        <v>90</v>
      </c>
      <c r="G20" s="20"/>
      <c r="I20" s="52" t="s">
        <v>74</v>
      </c>
      <c r="J20" s="5" t="s">
        <v>62</v>
      </c>
    </row>
    <row r="21" spans="1:10" ht="12.75" customHeight="1" x14ac:dyDescent="0.25">
      <c r="A21" s="12">
        <v>20</v>
      </c>
      <c r="B21" s="12" t="s">
        <v>30</v>
      </c>
      <c r="C21" s="6" t="str">
        <f t="shared" si="0"/>
        <v>_5-113</v>
      </c>
      <c r="D21" s="19"/>
      <c r="E21" s="19"/>
      <c r="F21" s="18" t="s">
        <v>90</v>
      </c>
      <c r="G21" s="20"/>
      <c r="I21" s="52" t="s">
        <v>75</v>
      </c>
      <c r="J21" s="5" t="s">
        <v>63</v>
      </c>
    </row>
    <row r="22" spans="1:10" ht="12.75" customHeight="1" x14ac:dyDescent="0.25">
      <c r="A22" s="12">
        <v>21</v>
      </c>
      <c r="B22" s="12" t="s">
        <v>31</v>
      </c>
      <c r="C22" s="6" t="str">
        <f t="shared" si="0"/>
        <v>_5-114</v>
      </c>
      <c r="D22" s="19"/>
      <c r="E22" s="19"/>
      <c r="F22" s="18" t="s">
        <v>90</v>
      </c>
      <c r="G22" s="20"/>
      <c r="I22" s="52" t="s">
        <v>76</v>
      </c>
      <c r="J22" s="5" t="s">
        <v>64</v>
      </c>
    </row>
    <row r="23" spans="1:10" ht="12.75" customHeight="1" x14ac:dyDescent="0.25">
      <c r="A23" s="12">
        <v>22</v>
      </c>
      <c r="B23" s="12" t="s">
        <v>32</v>
      </c>
      <c r="C23" s="6" t="str">
        <f t="shared" si="0"/>
        <v>_5-115</v>
      </c>
      <c r="D23" s="19"/>
      <c r="E23" s="19"/>
      <c r="F23" s="18" t="s">
        <v>90</v>
      </c>
      <c r="G23" s="20"/>
      <c r="I23" s="52" t="s">
        <v>77</v>
      </c>
      <c r="J23" s="5" t="s">
        <v>65</v>
      </c>
    </row>
    <row r="24" spans="1:10" ht="12.75" customHeight="1" x14ac:dyDescent="0.25">
      <c r="A24" s="12">
        <v>23</v>
      </c>
      <c r="B24" s="12" t="s">
        <v>33</v>
      </c>
      <c r="C24" s="6" t="str">
        <f t="shared" si="0"/>
        <v>_5-116</v>
      </c>
      <c r="D24" s="19"/>
      <c r="E24" s="19"/>
      <c r="F24" s="18" t="s">
        <v>90</v>
      </c>
      <c r="G24" s="20"/>
    </row>
    <row r="25" spans="1:10" ht="12.75" customHeight="1" x14ac:dyDescent="0.25">
      <c r="A25" s="12">
        <v>24</v>
      </c>
      <c r="B25" s="12" t="s">
        <v>34</v>
      </c>
      <c r="C25" s="6" t="str">
        <f t="shared" si="0"/>
        <v>_5-117</v>
      </c>
      <c r="D25" s="19"/>
      <c r="E25" s="19"/>
      <c r="F25" s="18" t="s">
        <v>90</v>
      </c>
      <c r="G25" s="20"/>
    </row>
    <row r="26" spans="1:10" ht="12.75" customHeight="1" thickBot="1" x14ac:dyDescent="0.3">
      <c r="A26" s="12">
        <v>25</v>
      </c>
      <c r="B26" s="12" t="s">
        <v>35</v>
      </c>
      <c r="C26" s="6" t="str">
        <f t="shared" si="0"/>
        <v>_5-118</v>
      </c>
      <c r="D26" s="19"/>
      <c r="E26" s="19"/>
      <c r="F26" s="18" t="s">
        <v>90</v>
      </c>
      <c r="G26" s="20"/>
    </row>
    <row r="27" spans="1:10" ht="12.75" customHeight="1" thickBot="1" x14ac:dyDescent="0.3">
      <c r="A27" s="12">
        <v>26</v>
      </c>
      <c r="B27" s="12" t="s">
        <v>36</v>
      </c>
      <c r="C27" s="6" t="str">
        <f t="shared" si="0"/>
        <v>_5-119</v>
      </c>
      <c r="D27" s="19"/>
      <c r="E27" s="19"/>
      <c r="F27" s="18" t="s">
        <v>90</v>
      </c>
      <c r="G27" s="20"/>
      <c r="I27" s="41" t="s">
        <v>93</v>
      </c>
      <c r="J27" s="42" t="s">
        <v>81</v>
      </c>
    </row>
    <row r="28" spans="1:10" ht="12.75" customHeight="1" x14ac:dyDescent="0.25">
      <c r="A28" s="12">
        <v>27</v>
      </c>
      <c r="B28" s="12" t="s">
        <v>37</v>
      </c>
      <c r="C28" s="6" t="str">
        <f t="shared" si="0"/>
        <v>_5-120</v>
      </c>
      <c r="D28" s="19"/>
      <c r="E28" s="19"/>
      <c r="F28" s="18" t="s">
        <v>90</v>
      </c>
      <c r="G28" s="20"/>
      <c r="I28" s="43" t="s">
        <v>67</v>
      </c>
      <c r="J28" s="44" t="s">
        <v>84</v>
      </c>
    </row>
    <row r="29" spans="1:10" ht="12.75" customHeight="1" x14ac:dyDescent="0.25">
      <c r="A29" s="12">
        <v>28</v>
      </c>
      <c r="B29" s="12" t="s">
        <v>38</v>
      </c>
      <c r="C29" s="6" t="str">
        <f t="shared" si="0"/>
        <v>_5-121</v>
      </c>
      <c r="D29" s="19"/>
      <c r="E29" s="19"/>
      <c r="F29" s="18" t="s">
        <v>90</v>
      </c>
      <c r="G29" s="20"/>
      <c r="I29" s="43" t="s">
        <v>68</v>
      </c>
      <c r="J29" s="45" t="s">
        <v>87</v>
      </c>
    </row>
    <row r="30" spans="1:10" ht="12.75" customHeight="1" x14ac:dyDescent="0.25">
      <c r="A30" s="12">
        <v>29</v>
      </c>
      <c r="B30" s="12" t="s">
        <v>39</v>
      </c>
      <c r="C30" s="6" t="str">
        <f t="shared" si="0"/>
        <v>_5-122</v>
      </c>
      <c r="D30" s="19"/>
      <c r="E30" s="19"/>
      <c r="F30" s="18" t="s">
        <v>90</v>
      </c>
      <c r="G30" s="20"/>
      <c r="I30" s="43" t="s">
        <v>79</v>
      </c>
      <c r="J30" s="45" t="s">
        <v>94</v>
      </c>
    </row>
    <row r="31" spans="1:10" ht="12.75" customHeight="1" x14ac:dyDescent="0.25">
      <c r="A31" s="12">
        <v>30</v>
      </c>
      <c r="B31" s="12" t="s">
        <v>40</v>
      </c>
      <c r="C31" s="6" t="str">
        <f t="shared" si="0"/>
        <v>_5-123</v>
      </c>
      <c r="D31" s="19"/>
      <c r="E31" s="19"/>
      <c r="F31" s="18" t="s">
        <v>90</v>
      </c>
      <c r="G31" s="20"/>
      <c r="I31" s="43" t="s">
        <v>69</v>
      </c>
      <c r="J31" s="45" t="s">
        <v>85</v>
      </c>
    </row>
    <row r="32" spans="1:10" ht="12.75" customHeight="1" x14ac:dyDescent="0.25">
      <c r="A32" s="12">
        <v>31</v>
      </c>
      <c r="B32" s="12" t="s">
        <v>41</v>
      </c>
      <c r="C32" s="6" t="str">
        <f t="shared" si="0"/>
        <v>_5-124</v>
      </c>
      <c r="D32" s="19"/>
      <c r="E32" s="19"/>
      <c r="F32" s="18" t="s">
        <v>90</v>
      </c>
      <c r="G32" s="20"/>
      <c r="I32" s="43" t="s">
        <v>70</v>
      </c>
      <c r="J32" s="45" t="s">
        <v>88</v>
      </c>
    </row>
    <row r="33" spans="1:10" ht="12.75" customHeight="1" thickBot="1" x14ac:dyDescent="0.3">
      <c r="A33" s="12">
        <v>32</v>
      </c>
      <c r="B33" s="12" t="s">
        <v>42</v>
      </c>
      <c r="C33" s="6" t="str">
        <f t="shared" si="0"/>
        <v>_5-125</v>
      </c>
      <c r="D33" s="19"/>
      <c r="E33" s="19"/>
      <c r="F33" s="18" t="s">
        <v>90</v>
      </c>
      <c r="G33" s="20"/>
      <c r="I33" s="46" t="s">
        <v>95</v>
      </c>
      <c r="J33" s="47" t="s">
        <v>90</v>
      </c>
    </row>
    <row r="34" spans="1:10" ht="12.75" customHeight="1" x14ac:dyDescent="0.25">
      <c r="A34" s="12">
        <v>33</v>
      </c>
      <c r="B34" s="12" t="s">
        <v>43</v>
      </c>
      <c r="C34" s="6" t="str">
        <f t="shared" si="0"/>
        <v>_5-126</v>
      </c>
      <c r="D34" s="19"/>
      <c r="E34" s="19"/>
      <c r="F34" s="18" t="s">
        <v>90</v>
      </c>
      <c r="G34" s="20"/>
      <c r="I34" s="46" t="s">
        <v>72</v>
      </c>
    </row>
    <row r="35" spans="1:10" ht="12.75" customHeight="1" x14ac:dyDescent="0.25">
      <c r="A35" s="12">
        <v>34</v>
      </c>
      <c r="B35" s="12" t="s">
        <v>44</v>
      </c>
      <c r="C35" s="6" t="str">
        <f t="shared" si="0"/>
        <v>_5-127</v>
      </c>
      <c r="D35" s="19"/>
      <c r="E35" s="19"/>
      <c r="F35" s="18" t="s">
        <v>90</v>
      </c>
      <c r="G35" s="20"/>
      <c r="I35" s="46" t="s">
        <v>71</v>
      </c>
    </row>
    <row r="36" spans="1:10" ht="12.75" customHeight="1" x14ac:dyDescent="0.25">
      <c r="A36" s="12">
        <v>35</v>
      </c>
      <c r="B36" s="12" t="s">
        <v>45</v>
      </c>
      <c r="C36" s="6" t="str">
        <f t="shared" si="0"/>
        <v>_5-128</v>
      </c>
      <c r="D36" s="19"/>
      <c r="E36" s="19"/>
      <c r="F36" s="18" t="s">
        <v>90</v>
      </c>
      <c r="G36" s="20"/>
      <c r="I36" s="43" t="s">
        <v>86</v>
      </c>
    </row>
    <row r="37" spans="1:10" ht="12.75" customHeight="1" thickBot="1" x14ac:dyDescent="0.35">
      <c r="A37" s="12">
        <v>36</v>
      </c>
      <c r="B37" s="12" t="s">
        <v>46</v>
      </c>
      <c r="C37" s="6" t="str">
        <f t="shared" si="0"/>
        <v>_5-129</v>
      </c>
      <c r="D37" s="19"/>
      <c r="E37" s="19"/>
      <c r="F37" s="18" t="s">
        <v>90</v>
      </c>
      <c r="G37" s="20"/>
      <c r="I37" s="48" t="s">
        <v>83</v>
      </c>
    </row>
    <row r="38" spans="1:10" ht="12.75" customHeight="1" x14ac:dyDescent="0.25">
      <c r="A38" s="12">
        <v>37</v>
      </c>
      <c r="B38" s="12" t="s">
        <v>47</v>
      </c>
      <c r="C38" s="6" t="str">
        <f t="shared" si="0"/>
        <v>_5-130</v>
      </c>
      <c r="D38" s="19"/>
      <c r="E38" s="19"/>
      <c r="F38" s="18" t="s">
        <v>90</v>
      </c>
      <c r="G38" s="20"/>
    </row>
    <row r="39" spans="1:10" ht="12.75" customHeight="1" thickBot="1" x14ac:dyDescent="0.3">
      <c r="A39" s="12">
        <v>38</v>
      </c>
      <c r="B39" s="12" t="s">
        <v>48</v>
      </c>
      <c r="C39" s="6" t="str">
        <f t="shared" si="0"/>
        <v>_5-131</v>
      </c>
      <c r="D39" s="19"/>
      <c r="E39" s="19"/>
      <c r="F39" s="18" t="s">
        <v>90</v>
      </c>
      <c r="G39" s="20"/>
    </row>
    <row r="40" spans="1:10" ht="12.75" customHeight="1" x14ac:dyDescent="0.25">
      <c r="A40" s="12">
        <v>39</v>
      </c>
      <c r="B40" s="12" t="s">
        <v>49</v>
      </c>
      <c r="C40" s="6" t="str">
        <f t="shared" si="0"/>
        <v>_5-132</v>
      </c>
      <c r="D40" s="19"/>
      <c r="E40" s="19"/>
      <c r="F40" s="18" t="s">
        <v>90</v>
      </c>
      <c r="G40" s="20"/>
      <c r="I40" s="55" t="s">
        <v>96</v>
      </c>
      <c r="J40" s="56"/>
    </row>
    <row r="41" spans="1:10" ht="12.75" customHeight="1" x14ac:dyDescent="0.25">
      <c r="A41" s="12">
        <v>40</v>
      </c>
      <c r="B41" s="12" t="s">
        <v>50</v>
      </c>
      <c r="C41" s="6" t="str">
        <f t="shared" si="0"/>
        <v>_5-133</v>
      </c>
      <c r="D41" s="19"/>
      <c r="E41" s="19"/>
      <c r="F41" s="18" t="s">
        <v>90</v>
      </c>
      <c r="G41" s="20"/>
      <c r="I41" s="57"/>
      <c r="J41" s="58"/>
    </row>
    <row r="42" spans="1:10" ht="12.75" customHeight="1" x14ac:dyDescent="0.25">
      <c r="A42" s="12">
        <v>41</v>
      </c>
      <c r="B42" s="12" t="s">
        <v>51</v>
      </c>
      <c r="C42" s="6" t="str">
        <f t="shared" si="0"/>
        <v>_5-134</v>
      </c>
      <c r="D42" s="19"/>
      <c r="E42" s="19"/>
      <c r="F42" s="18" t="s">
        <v>90</v>
      </c>
      <c r="G42" s="20"/>
      <c r="I42" s="57"/>
      <c r="J42" s="58"/>
    </row>
    <row r="43" spans="1:10" ht="12.75" customHeight="1" x14ac:dyDescent="0.25">
      <c r="A43" s="12">
        <v>42</v>
      </c>
      <c r="B43" s="12" t="s">
        <v>52</v>
      </c>
      <c r="C43" s="6" t="str">
        <f t="shared" si="0"/>
        <v>_5-135</v>
      </c>
      <c r="D43" s="19"/>
      <c r="E43" s="19"/>
      <c r="F43" s="18" t="s">
        <v>90</v>
      </c>
      <c r="G43" s="20"/>
      <c r="I43" s="57"/>
      <c r="J43" s="58"/>
    </row>
    <row r="44" spans="1:10" ht="12.75" customHeight="1" x14ac:dyDescent="0.25">
      <c r="A44" s="12">
        <v>43</v>
      </c>
      <c r="B44" s="12" t="s">
        <v>53</v>
      </c>
      <c r="C44" s="6" t="str">
        <f t="shared" si="0"/>
        <v>_5-136</v>
      </c>
      <c r="D44" s="19"/>
      <c r="E44" s="19"/>
      <c r="F44" s="18" t="s">
        <v>90</v>
      </c>
      <c r="G44" s="20"/>
      <c r="I44" s="57"/>
      <c r="J44" s="58"/>
    </row>
    <row r="45" spans="1:10" ht="12.75" customHeight="1" x14ac:dyDescent="0.25">
      <c r="A45" s="12">
        <v>44</v>
      </c>
      <c r="B45" s="12" t="s">
        <v>54</v>
      </c>
      <c r="C45" s="13" t="str">
        <f>D45&amp;H$2+0.21</f>
        <v>62-UWSIF-Enriched Urea-5.21</v>
      </c>
      <c r="D45" s="14" t="s">
        <v>74</v>
      </c>
      <c r="E45" s="15"/>
      <c r="F45" s="18" t="s">
        <v>87</v>
      </c>
      <c r="G45" s="18"/>
      <c r="I45" s="57"/>
      <c r="J45" s="58"/>
    </row>
    <row r="46" spans="1:10" ht="12.75" customHeight="1" x14ac:dyDescent="0.25">
      <c r="A46" s="12">
        <v>45</v>
      </c>
      <c r="B46" s="12" t="s">
        <v>55</v>
      </c>
      <c r="C46" s="13" t="str">
        <f>D46&amp;H$2+0.22</f>
        <v>62-UWSIF-Enriched Urea-5.22</v>
      </c>
      <c r="D46" s="14" t="s">
        <v>74</v>
      </c>
      <c r="E46" s="15"/>
      <c r="F46" s="18" t="s">
        <v>87</v>
      </c>
      <c r="G46" s="18"/>
      <c r="I46" s="57"/>
      <c r="J46" s="58"/>
    </row>
    <row r="47" spans="1:10" ht="12.75" customHeight="1" x14ac:dyDescent="0.25">
      <c r="A47" s="12">
        <v>46</v>
      </c>
      <c r="B47" s="12" t="s">
        <v>56</v>
      </c>
      <c r="C47" s="6" t="str">
        <f>D47&amp;H$2+0.21</f>
        <v>63-UWSIF-Enriched Urea-5.21</v>
      </c>
      <c r="D47" s="53" t="s">
        <v>75</v>
      </c>
      <c r="E47" s="54"/>
      <c r="F47" s="18" t="s">
        <v>87</v>
      </c>
      <c r="G47" s="18"/>
      <c r="I47" s="57"/>
      <c r="J47" s="58"/>
    </row>
    <row r="48" spans="1:10" ht="12.75" customHeight="1" x14ac:dyDescent="0.25">
      <c r="A48" s="12">
        <v>47</v>
      </c>
      <c r="B48" s="12" t="s">
        <v>57</v>
      </c>
      <c r="C48" s="6" t="str">
        <f>D48&amp;H$2+0.22</f>
        <v>63-UWSIF-Enriched Urea-5.22</v>
      </c>
      <c r="D48" s="53" t="s">
        <v>75</v>
      </c>
      <c r="E48" s="54"/>
      <c r="F48" s="18" t="s">
        <v>87</v>
      </c>
      <c r="G48" s="18"/>
      <c r="I48" s="57"/>
      <c r="J48" s="58"/>
    </row>
    <row r="49" spans="1:10" ht="12.75" customHeight="1" x14ac:dyDescent="0.25">
      <c r="A49" s="12">
        <v>48</v>
      </c>
      <c r="B49" s="12" t="s">
        <v>58</v>
      </c>
      <c r="C49" s="6" t="str">
        <f>D49&amp;H$2+0.23</f>
        <v>39-UWSIF-UW Glut 2-5.23</v>
      </c>
      <c r="D49" s="53" t="s">
        <v>78</v>
      </c>
      <c r="E49" s="54"/>
      <c r="F49" s="18" t="s">
        <v>89</v>
      </c>
      <c r="G49" s="18"/>
      <c r="I49" s="57"/>
      <c r="J49" s="58"/>
    </row>
    <row r="50" spans="1:10" ht="12.75" customHeight="1" thickBot="1" x14ac:dyDescent="0.3">
      <c r="A50" s="12">
        <v>49</v>
      </c>
      <c r="B50" s="12" t="s">
        <v>59</v>
      </c>
      <c r="C50" s="6" t="str">
        <f>D50&amp;H$2+0.24</f>
        <v>39-UWSIF-UW Glut 2-5.24</v>
      </c>
      <c r="D50" s="53" t="s">
        <v>78</v>
      </c>
      <c r="E50" s="54"/>
      <c r="F50" s="18" t="s">
        <v>89</v>
      </c>
      <c r="G50" s="18"/>
      <c r="I50" s="49"/>
      <c r="J50" s="50"/>
    </row>
  </sheetData>
  <mergeCells count="1">
    <mergeCell ref="I40:J49"/>
  </mergeCells>
  <dataValidations count="2">
    <dataValidation type="list" allowBlank="1" showInputMessage="1" showErrorMessage="1" sqref="F2:F50" xr:uid="{D087FAB5-FB27-4F0D-B3EE-E559D5A03B17}">
      <formula1>#REF!</formula1>
    </dataValidation>
    <dataValidation type="list" allowBlank="1" showInputMessage="1" showErrorMessage="1" sqref="D2:D12 D45:D46" xr:uid="{36D26EC4-92A7-4902-BC3B-BDD900C4B192}">
      <formula1>#REF!</formula1>
    </dataValidation>
  </dataValidations>
  <printOptions horizontalCentered="1" verticalCentered="1"/>
  <pageMargins left="0.75" right="0.75" top="1" bottom="1" header="0.5" footer="0.5"/>
  <pageSetup scale="9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J50"/>
  <sheetViews>
    <sheetView zoomScaleNormal="100" workbookViewId="0">
      <selection activeCell="I2" sqref="I2:J2"/>
    </sheetView>
  </sheetViews>
  <sheetFormatPr defaultColWidth="9.21875" defaultRowHeight="12.75" customHeight="1" x14ac:dyDescent="0.25"/>
  <cols>
    <col min="1" max="1" width="4.44140625" style="1" customWidth="1"/>
    <col min="2" max="2" width="6.77734375" style="1" customWidth="1"/>
    <col min="3" max="3" width="26.5546875" style="2" customWidth="1"/>
    <col min="4" max="4" width="23" style="1" customWidth="1"/>
    <col min="5" max="5" width="16.21875" style="1" customWidth="1"/>
    <col min="6" max="6" width="21.77734375" style="1" customWidth="1"/>
    <col min="7" max="7" width="20.44140625" style="1" customWidth="1"/>
    <col min="8" max="8" width="7.44140625" style="24" bestFit="1" customWidth="1"/>
    <col min="9" max="9" width="23.77734375" style="24" customWidth="1"/>
    <col min="10" max="10" width="24.109375" style="24" bestFit="1" customWidth="1"/>
    <col min="11" max="16384" width="9.21875" style="1"/>
  </cols>
  <sheetData>
    <row r="1" spans="1:10" ht="12.75" customHeight="1" x14ac:dyDescent="0.25">
      <c r="A1" s="7" t="s">
        <v>0</v>
      </c>
      <c r="B1" s="8" t="s">
        <v>1</v>
      </c>
      <c r="C1" s="9" t="s">
        <v>2</v>
      </c>
      <c r="D1" s="10" t="s">
        <v>3</v>
      </c>
      <c r="E1" s="8" t="s">
        <v>4</v>
      </c>
      <c r="F1" s="10" t="s">
        <v>81</v>
      </c>
      <c r="G1" s="11" t="s">
        <v>82</v>
      </c>
      <c r="H1" s="8" t="s">
        <v>5</v>
      </c>
      <c r="I1" s="8" t="s">
        <v>7</v>
      </c>
      <c r="J1" s="8" t="s">
        <v>6</v>
      </c>
    </row>
    <row r="2" spans="1:10" ht="13.2" x14ac:dyDescent="0.25">
      <c r="A2" s="12">
        <v>1</v>
      </c>
      <c r="B2" s="12" t="s">
        <v>8</v>
      </c>
      <c r="C2" s="13" t="str">
        <f>D2&amp;H$2+0.21</f>
        <v>48-UWSIF-Glut 4-6.21</v>
      </c>
      <c r="D2" s="14" t="s">
        <v>80</v>
      </c>
      <c r="E2" s="15"/>
      <c r="F2" s="16" t="s">
        <v>84</v>
      </c>
      <c r="G2" s="17"/>
      <c r="H2" s="21">
        <v>6</v>
      </c>
      <c r="I2" s="22"/>
      <c r="J2" s="22"/>
    </row>
    <row r="3" spans="1:10" ht="13.2" x14ac:dyDescent="0.25">
      <c r="A3" s="12">
        <v>2</v>
      </c>
      <c r="B3" s="12" t="s">
        <v>9</v>
      </c>
      <c r="C3" s="13" t="str">
        <f>D3&amp;H$2+0.22</f>
        <v>48-UWSIF-Glut 4-6.22</v>
      </c>
      <c r="D3" s="14" t="s">
        <v>80</v>
      </c>
      <c r="E3" s="15"/>
      <c r="F3" s="18" t="s">
        <v>85</v>
      </c>
      <c r="G3" s="18"/>
    </row>
    <row r="4" spans="1:10" ht="12.75" customHeight="1" x14ac:dyDescent="0.25">
      <c r="A4" s="12">
        <v>3</v>
      </c>
      <c r="B4" s="12" t="s">
        <v>10</v>
      </c>
      <c r="C4" s="13" t="str">
        <f>D4&amp;H$2+0.23</f>
        <v>48-UWSIF-Glut 4-6.23</v>
      </c>
      <c r="D4" s="14" t="s">
        <v>80</v>
      </c>
      <c r="E4" s="15"/>
      <c r="F4" s="18" t="s">
        <v>85</v>
      </c>
      <c r="G4" s="18"/>
      <c r="I4" s="25" t="s">
        <v>97</v>
      </c>
      <c r="J4" s="26"/>
    </row>
    <row r="5" spans="1:10" ht="13.2" x14ac:dyDescent="0.25">
      <c r="A5" s="12">
        <v>4</v>
      </c>
      <c r="B5" s="12" t="s">
        <v>11</v>
      </c>
      <c r="C5" s="13" t="str">
        <f>D5&amp;H$2+0.24</f>
        <v>48-UWSIF-Glut 4-6.24</v>
      </c>
      <c r="D5" s="14" t="s">
        <v>80</v>
      </c>
      <c r="E5" s="15"/>
      <c r="F5" s="18" t="s">
        <v>85</v>
      </c>
      <c r="G5" s="18"/>
      <c r="I5" s="27" t="s">
        <v>91</v>
      </c>
      <c r="J5" s="28"/>
    </row>
    <row r="6" spans="1:10" ht="12.75" customHeight="1" x14ac:dyDescent="0.25">
      <c r="A6" s="12">
        <v>5</v>
      </c>
      <c r="B6" s="12" t="s">
        <v>12</v>
      </c>
      <c r="C6" s="13" t="str">
        <f>D6&amp;H$2+0.25</f>
        <v>48-UWSIF-Glut 4-6.25</v>
      </c>
      <c r="D6" s="14" t="s">
        <v>80</v>
      </c>
      <c r="E6" s="15"/>
      <c r="F6" s="18" t="s">
        <v>85</v>
      </c>
      <c r="G6" s="18"/>
      <c r="I6" s="29" t="s">
        <v>92</v>
      </c>
      <c r="J6" s="30"/>
    </row>
    <row r="7" spans="1:10" ht="12.75" customHeight="1" x14ac:dyDescent="0.25">
      <c r="A7" s="12">
        <v>6</v>
      </c>
      <c r="B7" s="12" t="s">
        <v>13</v>
      </c>
      <c r="C7" s="13" t="str">
        <f>D7&amp;H$2+0.21</f>
        <v>39-UWSIF-UW Glut 2-6.21</v>
      </c>
      <c r="D7" s="14" t="s">
        <v>78</v>
      </c>
      <c r="E7" s="15"/>
      <c r="F7" s="18" t="s">
        <v>85</v>
      </c>
      <c r="G7" s="18"/>
      <c r="I7" s="31" t="s">
        <v>14</v>
      </c>
      <c r="J7" s="32"/>
    </row>
    <row r="8" spans="1:10" ht="12.75" customHeight="1" x14ac:dyDescent="0.25">
      <c r="A8" s="12">
        <v>7</v>
      </c>
      <c r="B8" s="12" t="s">
        <v>15</v>
      </c>
      <c r="C8" s="13" t="str">
        <f>D8&amp;H$2+0.22</f>
        <v>39-UWSIF-UW Glut 2-6.22</v>
      </c>
      <c r="D8" s="14" t="s">
        <v>78</v>
      </c>
      <c r="E8" s="15"/>
      <c r="F8" s="18" t="s">
        <v>85</v>
      </c>
      <c r="G8" s="18"/>
      <c r="I8" s="33" t="s">
        <v>16</v>
      </c>
      <c r="J8" s="34"/>
    </row>
    <row r="9" spans="1:10" ht="12.75" customHeight="1" x14ac:dyDescent="0.25">
      <c r="A9" s="12">
        <v>8</v>
      </c>
      <c r="B9" s="12" t="s">
        <v>17</v>
      </c>
      <c r="C9" s="13" t="str">
        <f>D9&amp;H$2+0.21</f>
        <v>47-UWSIF-Alfalfa2-6.21</v>
      </c>
      <c r="D9" s="14" t="s">
        <v>79</v>
      </c>
      <c r="E9" s="15"/>
      <c r="F9" s="18" t="s">
        <v>89</v>
      </c>
      <c r="G9" s="18"/>
      <c r="I9" s="35" t="s">
        <v>18</v>
      </c>
      <c r="J9" s="36"/>
    </row>
    <row r="10" spans="1:10" ht="12.75" customHeight="1" x14ac:dyDescent="0.25">
      <c r="A10" s="12">
        <v>9</v>
      </c>
      <c r="B10" s="12" t="s">
        <v>19</v>
      </c>
      <c r="C10" s="13" t="str">
        <f>D10&amp;H$2+0.22</f>
        <v>47-UWSIF-Alfalfa2-6.22</v>
      </c>
      <c r="D10" s="14" t="s">
        <v>79</v>
      </c>
      <c r="E10" s="15"/>
      <c r="F10" s="18" t="s">
        <v>89</v>
      </c>
      <c r="G10" s="18"/>
      <c r="I10" s="37"/>
      <c r="J10" s="38"/>
    </row>
    <row r="11" spans="1:10" ht="12.75" customHeight="1" x14ac:dyDescent="0.25">
      <c r="A11" s="12">
        <v>10</v>
      </c>
      <c r="B11" s="12" t="s">
        <v>20</v>
      </c>
      <c r="C11" s="13" t="str">
        <f>D11&amp;H$2+0.21</f>
        <v>62-UWSIF-Enriched Urea-6.21</v>
      </c>
      <c r="D11" s="14" t="s">
        <v>74</v>
      </c>
      <c r="E11" s="15"/>
      <c r="F11" s="18" t="s">
        <v>87</v>
      </c>
      <c r="G11" s="18"/>
      <c r="I11" s="37"/>
      <c r="J11" s="38"/>
    </row>
    <row r="12" spans="1:10" ht="12.75" customHeight="1" x14ac:dyDescent="0.25">
      <c r="A12" s="12">
        <v>11</v>
      </c>
      <c r="B12" s="12" t="s">
        <v>21</v>
      </c>
      <c r="C12" s="13" t="str">
        <f>D12&amp;H$2+0.22</f>
        <v>62-UWSIF-Enriched Urea-6.22</v>
      </c>
      <c r="D12" s="14" t="s">
        <v>74</v>
      </c>
      <c r="E12" s="15"/>
      <c r="F12" s="18" t="s">
        <v>87</v>
      </c>
      <c r="G12" s="18"/>
      <c r="I12" s="37"/>
      <c r="J12" s="38"/>
    </row>
    <row r="13" spans="1:10" ht="12.75" customHeight="1" x14ac:dyDescent="0.25">
      <c r="A13" s="12">
        <v>12</v>
      </c>
      <c r="B13" s="12" t="s">
        <v>22</v>
      </c>
      <c r="C13" s="6" t="str">
        <f>D13&amp;H$2+0.21</f>
        <v>63-UWSIF-Enriched Urea-6.21</v>
      </c>
      <c r="D13" s="53" t="s">
        <v>75</v>
      </c>
      <c r="E13" s="54"/>
      <c r="F13" s="18" t="s">
        <v>87</v>
      </c>
      <c r="G13" s="20"/>
      <c r="I13" s="37"/>
      <c r="J13" s="38"/>
    </row>
    <row r="14" spans="1:10" ht="12.75" customHeight="1" x14ac:dyDescent="0.25">
      <c r="A14" s="12">
        <v>13</v>
      </c>
      <c r="B14" s="12" t="s">
        <v>23</v>
      </c>
      <c r="C14" s="6" t="str">
        <f>D14&amp;H$2+0.22</f>
        <v>63-UWSIF-Enriched Urea-6.22</v>
      </c>
      <c r="D14" s="53" t="s">
        <v>75</v>
      </c>
      <c r="E14" s="54"/>
      <c r="F14" s="18" t="s">
        <v>87</v>
      </c>
      <c r="G14" s="20"/>
      <c r="I14" s="37"/>
      <c r="J14" s="38"/>
    </row>
    <row r="15" spans="1:10" ht="12.75" customHeight="1" x14ac:dyDescent="0.25">
      <c r="A15" s="12">
        <v>14</v>
      </c>
      <c r="B15" s="12" t="s">
        <v>24</v>
      </c>
      <c r="C15" s="6" t="str">
        <f>D15&amp;H$2+0.23</f>
        <v>39-UWSIF-UW Glut 2-6.23</v>
      </c>
      <c r="D15" s="53" t="s">
        <v>78</v>
      </c>
      <c r="E15" s="54"/>
      <c r="F15" s="18" t="s">
        <v>87</v>
      </c>
      <c r="G15" s="20"/>
      <c r="I15" s="37"/>
      <c r="J15" s="38"/>
    </row>
    <row r="16" spans="1:10" ht="12.75" customHeight="1" x14ac:dyDescent="0.25">
      <c r="A16" s="12">
        <v>15</v>
      </c>
      <c r="B16" s="12" t="s">
        <v>25</v>
      </c>
      <c r="C16" s="6" t="str">
        <f>D16&amp;H$2+0.24</f>
        <v>39-UWSIF-UW Glut 2-6.24</v>
      </c>
      <c r="D16" s="53" t="s">
        <v>78</v>
      </c>
      <c r="E16" s="54"/>
      <c r="F16" s="18" t="s">
        <v>87</v>
      </c>
      <c r="G16" s="20"/>
      <c r="I16" s="39"/>
      <c r="J16" s="40"/>
    </row>
    <row r="17" spans="1:10" ht="12.75" customHeight="1" x14ac:dyDescent="0.25">
      <c r="A17" s="12">
        <v>16</v>
      </c>
      <c r="B17" s="12" t="s">
        <v>26</v>
      </c>
      <c r="C17" s="6" t="str">
        <f>_xlfn.CONCAT($I$2,"_", $H$2, "-"&amp;((ROW()-16+136)))</f>
        <v>_6-137</v>
      </c>
      <c r="D17" s="19"/>
      <c r="E17" s="19"/>
      <c r="F17" s="18" t="s">
        <v>90</v>
      </c>
      <c r="G17" s="20"/>
      <c r="I17" s="51"/>
      <c r="J17" s="51"/>
    </row>
    <row r="18" spans="1:10" ht="12.75" customHeight="1" x14ac:dyDescent="0.25">
      <c r="A18" s="12">
        <v>17</v>
      </c>
      <c r="B18" s="12" t="s">
        <v>27</v>
      </c>
      <c r="C18" s="6" t="str">
        <f t="shared" ref="C18:C44" si="0">_xlfn.CONCAT($I$2,"_", $H$2, "-"&amp;((ROW()-16+136)))</f>
        <v>_6-138</v>
      </c>
      <c r="D18" s="19"/>
      <c r="E18" s="19"/>
      <c r="F18" s="18" t="s">
        <v>90</v>
      </c>
      <c r="G18" s="20"/>
      <c r="I18" s="3" t="s">
        <v>66</v>
      </c>
      <c r="J18" s="4" t="s">
        <v>60</v>
      </c>
    </row>
    <row r="19" spans="1:10" ht="12.75" customHeight="1" x14ac:dyDescent="0.25">
      <c r="A19" s="12">
        <v>18</v>
      </c>
      <c r="B19" s="12" t="s">
        <v>28</v>
      </c>
      <c r="C19" s="6" t="str">
        <f t="shared" si="0"/>
        <v>_6-139</v>
      </c>
      <c r="D19" s="19"/>
      <c r="E19" s="19"/>
      <c r="F19" s="18" t="s">
        <v>90</v>
      </c>
      <c r="G19" s="20"/>
      <c r="I19" s="52" t="s">
        <v>73</v>
      </c>
      <c r="J19" s="5" t="s">
        <v>61</v>
      </c>
    </row>
    <row r="20" spans="1:10" ht="12.75" customHeight="1" x14ac:dyDescent="0.25">
      <c r="A20" s="12">
        <v>19</v>
      </c>
      <c r="B20" s="12" t="s">
        <v>29</v>
      </c>
      <c r="C20" s="6" t="str">
        <f t="shared" si="0"/>
        <v>_6-140</v>
      </c>
      <c r="D20" s="19"/>
      <c r="E20" s="19"/>
      <c r="F20" s="18" t="s">
        <v>90</v>
      </c>
      <c r="G20" s="20"/>
      <c r="I20" s="52" t="s">
        <v>74</v>
      </c>
      <c r="J20" s="5" t="s">
        <v>62</v>
      </c>
    </row>
    <row r="21" spans="1:10" ht="12.75" customHeight="1" x14ac:dyDescent="0.25">
      <c r="A21" s="12">
        <v>20</v>
      </c>
      <c r="B21" s="12" t="s">
        <v>30</v>
      </c>
      <c r="C21" s="6" t="str">
        <f t="shared" si="0"/>
        <v>_6-141</v>
      </c>
      <c r="D21" s="19"/>
      <c r="E21" s="19"/>
      <c r="F21" s="18" t="s">
        <v>90</v>
      </c>
      <c r="G21" s="20"/>
      <c r="I21" s="52" t="s">
        <v>75</v>
      </c>
      <c r="J21" s="5" t="s">
        <v>63</v>
      </c>
    </row>
    <row r="22" spans="1:10" ht="12.75" customHeight="1" x14ac:dyDescent="0.25">
      <c r="A22" s="12">
        <v>21</v>
      </c>
      <c r="B22" s="12" t="s">
        <v>31</v>
      </c>
      <c r="C22" s="6" t="str">
        <f t="shared" si="0"/>
        <v>_6-142</v>
      </c>
      <c r="D22" s="19"/>
      <c r="E22" s="19"/>
      <c r="F22" s="18" t="s">
        <v>90</v>
      </c>
      <c r="G22" s="20"/>
      <c r="I22" s="52" t="s">
        <v>76</v>
      </c>
      <c r="J22" s="5" t="s">
        <v>64</v>
      </c>
    </row>
    <row r="23" spans="1:10" ht="12.75" customHeight="1" x14ac:dyDescent="0.25">
      <c r="A23" s="12">
        <v>22</v>
      </c>
      <c r="B23" s="12" t="s">
        <v>32</v>
      </c>
      <c r="C23" s="6" t="str">
        <f t="shared" si="0"/>
        <v>_6-143</v>
      </c>
      <c r="D23" s="19"/>
      <c r="E23" s="19"/>
      <c r="F23" s="18" t="s">
        <v>90</v>
      </c>
      <c r="G23" s="20"/>
      <c r="I23" s="52" t="s">
        <v>77</v>
      </c>
      <c r="J23" s="5" t="s">
        <v>65</v>
      </c>
    </row>
    <row r="24" spans="1:10" ht="12.75" customHeight="1" x14ac:dyDescent="0.25">
      <c r="A24" s="12">
        <v>23</v>
      </c>
      <c r="B24" s="12" t="s">
        <v>33</v>
      </c>
      <c r="C24" s="6" t="str">
        <f t="shared" si="0"/>
        <v>_6-144</v>
      </c>
      <c r="D24" s="19"/>
      <c r="E24" s="19"/>
      <c r="F24" s="18" t="s">
        <v>90</v>
      </c>
      <c r="G24" s="20"/>
    </row>
    <row r="25" spans="1:10" ht="12.75" customHeight="1" x14ac:dyDescent="0.25">
      <c r="A25" s="12">
        <v>24</v>
      </c>
      <c r="B25" s="12" t="s">
        <v>34</v>
      </c>
      <c r="C25" s="6" t="str">
        <f t="shared" si="0"/>
        <v>_6-145</v>
      </c>
      <c r="D25" s="19"/>
      <c r="E25" s="19"/>
      <c r="F25" s="18" t="s">
        <v>90</v>
      </c>
      <c r="G25" s="20"/>
    </row>
    <row r="26" spans="1:10" ht="12.75" customHeight="1" thickBot="1" x14ac:dyDescent="0.3">
      <c r="A26" s="12">
        <v>25</v>
      </c>
      <c r="B26" s="12" t="s">
        <v>35</v>
      </c>
      <c r="C26" s="6" t="str">
        <f t="shared" si="0"/>
        <v>_6-146</v>
      </c>
      <c r="D26" s="19"/>
      <c r="E26" s="19"/>
      <c r="F26" s="18" t="s">
        <v>90</v>
      </c>
      <c r="G26" s="20"/>
    </row>
    <row r="27" spans="1:10" ht="12.75" customHeight="1" thickBot="1" x14ac:dyDescent="0.3">
      <c r="A27" s="12">
        <v>26</v>
      </c>
      <c r="B27" s="12" t="s">
        <v>36</v>
      </c>
      <c r="C27" s="6" t="str">
        <f t="shared" si="0"/>
        <v>_6-147</v>
      </c>
      <c r="D27" s="19"/>
      <c r="E27" s="19"/>
      <c r="F27" s="18" t="s">
        <v>90</v>
      </c>
      <c r="G27" s="20"/>
      <c r="I27" s="41" t="s">
        <v>93</v>
      </c>
      <c r="J27" s="42" t="s">
        <v>81</v>
      </c>
    </row>
    <row r="28" spans="1:10" ht="12.75" customHeight="1" x14ac:dyDescent="0.25">
      <c r="A28" s="12">
        <v>27</v>
      </c>
      <c r="B28" s="12" t="s">
        <v>37</v>
      </c>
      <c r="C28" s="6" t="str">
        <f t="shared" si="0"/>
        <v>_6-148</v>
      </c>
      <c r="D28" s="19"/>
      <c r="E28" s="19"/>
      <c r="F28" s="18" t="s">
        <v>90</v>
      </c>
      <c r="G28" s="20"/>
      <c r="I28" s="43" t="s">
        <v>67</v>
      </c>
      <c r="J28" s="44" t="s">
        <v>84</v>
      </c>
    </row>
    <row r="29" spans="1:10" ht="12.75" customHeight="1" x14ac:dyDescent="0.25">
      <c r="A29" s="12">
        <v>28</v>
      </c>
      <c r="B29" s="12" t="s">
        <v>38</v>
      </c>
      <c r="C29" s="6" t="str">
        <f t="shared" si="0"/>
        <v>_6-149</v>
      </c>
      <c r="D29" s="19"/>
      <c r="E29" s="19"/>
      <c r="F29" s="18" t="s">
        <v>90</v>
      </c>
      <c r="G29" s="20"/>
      <c r="I29" s="43" t="s">
        <v>68</v>
      </c>
      <c r="J29" s="45" t="s">
        <v>87</v>
      </c>
    </row>
    <row r="30" spans="1:10" ht="12.75" customHeight="1" x14ac:dyDescent="0.25">
      <c r="A30" s="12">
        <v>29</v>
      </c>
      <c r="B30" s="12" t="s">
        <v>39</v>
      </c>
      <c r="C30" s="6" t="str">
        <f t="shared" si="0"/>
        <v>_6-150</v>
      </c>
      <c r="D30" s="19"/>
      <c r="E30" s="19"/>
      <c r="F30" s="18" t="s">
        <v>90</v>
      </c>
      <c r="G30" s="20"/>
      <c r="I30" s="43" t="s">
        <v>79</v>
      </c>
      <c r="J30" s="45" t="s">
        <v>94</v>
      </c>
    </row>
    <row r="31" spans="1:10" ht="12.75" customHeight="1" x14ac:dyDescent="0.25">
      <c r="A31" s="12">
        <v>30</v>
      </c>
      <c r="B31" s="12" t="s">
        <v>40</v>
      </c>
      <c r="C31" s="6" t="str">
        <f t="shared" si="0"/>
        <v>_6-151</v>
      </c>
      <c r="D31" s="19"/>
      <c r="E31" s="19"/>
      <c r="F31" s="18" t="s">
        <v>90</v>
      </c>
      <c r="G31" s="20"/>
      <c r="I31" s="43" t="s">
        <v>69</v>
      </c>
      <c r="J31" s="45" t="s">
        <v>85</v>
      </c>
    </row>
    <row r="32" spans="1:10" ht="12.75" customHeight="1" x14ac:dyDescent="0.25">
      <c r="A32" s="12">
        <v>31</v>
      </c>
      <c r="B32" s="12" t="s">
        <v>41</v>
      </c>
      <c r="C32" s="6" t="str">
        <f t="shared" si="0"/>
        <v>_6-152</v>
      </c>
      <c r="D32" s="19"/>
      <c r="E32" s="19"/>
      <c r="F32" s="18" t="s">
        <v>90</v>
      </c>
      <c r="G32" s="20"/>
      <c r="I32" s="43" t="s">
        <v>70</v>
      </c>
      <c r="J32" s="45" t="s">
        <v>88</v>
      </c>
    </row>
    <row r="33" spans="1:10" ht="12.75" customHeight="1" thickBot="1" x14ac:dyDescent="0.3">
      <c r="A33" s="12">
        <v>32</v>
      </c>
      <c r="B33" s="12" t="s">
        <v>42</v>
      </c>
      <c r="C33" s="6" t="str">
        <f t="shared" si="0"/>
        <v>_6-153</v>
      </c>
      <c r="D33" s="19"/>
      <c r="E33" s="19"/>
      <c r="F33" s="18" t="s">
        <v>90</v>
      </c>
      <c r="G33" s="20"/>
      <c r="I33" s="46" t="s">
        <v>95</v>
      </c>
      <c r="J33" s="47" t="s">
        <v>90</v>
      </c>
    </row>
    <row r="34" spans="1:10" ht="12.75" customHeight="1" x14ac:dyDescent="0.25">
      <c r="A34" s="12">
        <v>33</v>
      </c>
      <c r="B34" s="12" t="s">
        <v>43</v>
      </c>
      <c r="C34" s="6" t="str">
        <f t="shared" si="0"/>
        <v>_6-154</v>
      </c>
      <c r="D34" s="19"/>
      <c r="E34" s="19"/>
      <c r="F34" s="18" t="s">
        <v>90</v>
      </c>
      <c r="G34" s="20"/>
      <c r="I34" s="46" t="s">
        <v>72</v>
      </c>
    </row>
    <row r="35" spans="1:10" ht="12.75" customHeight="1" x14ac:dyDescent="0.25">
      <c r="A35" s="12">
        <v>34</v>
      </c>
      <c r="B35" s="12" t="s">
        <v>44</v>
      </c>
      <c r="C35" s="6" t="str">
        <f t="shared" si="0"/>
        <v>_6-155</v>
      </c>
      <c r="D35" s="19"/>
      <c r="E35" s="19"/>
      <c r="F35" s="18" t="s">
        <v>90</v>
      </c>
      <c r="G35" s="20"/>
      <c r="I35" s="46" t="s">
        <v>71</v>
      </c>
    </row>
    <row r="36" spans="1:10" ht="12.75" customHeight="1" x14ac:dyDescent="0.25">
      <c r="A36" s="12">
        <v>35</v>
      </c>
      <c r="B36" s="12" t="s">
        <v>45</v>
      </c>
      <c r="C36" s="6" t="str">
        <f t="shared" si="0"/>
        <v>_6-156</v>
      </c>
      <c r="D36" s="19"/>
      <c r="E36" s="19"/>
      <c r="F36" s="18" t="s">
        <v>90</v>
      </c>
      <c r="G36" s="20"/>
      <c r="I36" s="43" t="s">
        <v>86</v>
      </c>
    </row>
    <row r="37" spans="1:10" ht="12.75" customHeight="1" thickBot="1" x14ac:dyDescent="0.35">
      <c r="A37" s="12">
        <v>36</v>
      </c>
      <c r="B37" s="12" t="s">
        <v>46</v>
      </c>
      <c r="C37" s="6" t="str">
        <f t="shared" si="0"/>
        <v>_6-157</v>
      </c>
      <c r="D37" s="19"/>
      <c r="E37" s="19"/>
      <c r="F37" s="18" t="s">
        <v>90</v>
      </c>
      <c r="G37" s="20"/>
      <c r="I37" s="48" t="s">
        <v>83</v>
      </c>
    </row>
    <row r="38" spans="1:10" ht="12.75" customHeight="1" x14ac:dyDescent="0.25">
      <c r="A38" s="12">
        <v>37</v>
      </c>
      <c r="B38" s="12" t="s">
        <v>47</v>
      </c>
      <c r="C38" s="6" t="str">
        <f t="shared" si="0"/>
        <v>_6-158</v>
      </c>
      <c r="D38" s="19"/>
      <c r="E38" s="19"/>
      <c r="F38" s="18" t="s">
        <v>90</v>
      </c>
      <c r="G38" s="20"/>
    </row>
    <row r="39" spans="1:10" ht="12.75" customHeight="1" thickBot="1" x14ac:dyDescent="0.3">
      <c r="A39" s="12">
        <v>38</v>
      </c>
      <c r="B39" s="12" t="s">
        <v>48</v>
      </c>
      <c r="C39" s="6" t="str">
        <f t="shared" si="0"/>
        <v>_6-159</v>
      </c>
      <c r="D39" s="19"/>
      <c r="E39" s="19"/>
      <c r="F39" s="18" t="s">
        <v>90</v>
      </c>
      <c r="G39" s="20"/>
    </row>
    <row r="40" spans="1:10" ht="12.75" customHeight="1" x14ac:dyDescent="0.25">
      <c r="A40" s="12">
        <v>39</v>
      </c>
      <c r="B40" s="12" t="s">
        <v>49</v>
      </c>
      <c r="C40" s="6" t="str">
        <f t="shared" si="0"/>
        <v>_6-160</v>
      </c>
      <c r="D40" s="19"/>
      <c r="E40" s="19"/>
      <c r="F40" s="18" t="s">
        <v>90</v>
      </c>
      <c r="G40" s="20"/>
      <c r="I40" s="55" t="s">
        <v>96</v>
      </c>
      <c r="J40" s="56"/>
    </row>
    <row r="41" spans="1:10" ht="12.75" customHeight="1" x14ac:dyDescent="0.25">
      <c r="A41" s="12">
        <v>40</v>
      </c>
      <c r="B41" s="12" t="s">
        <v>50</v>
      </c>
      <c r="C41" s="6" t="str">
        <f t="shared" si="0"/>
        <v>_6-161</v>
      </c>
      <c r="D41" s="19"/>
      <c r="E41" s="19"/>
      <c r="F41" s="18" t="s">
        <v>90</v>
      </c>
      <c r="G41" s="20"/>
      <c r="I41" s="57"/>
      <c r="J41" s="58"/>
    </row>
    <row r="42" spans="1:10" ht="12.75" customHeight="1" x14ac:dyDescent="0.25">
      <c r="A42" s="12">
        <v>41</v>
      </c>
      <c r="B42" s="12" t="s">
        <v>51</v>
      </c>
      <c r="C42" s="6" t="str">
        <f t="shared" si="0"/>
        <v>_6-162</v>
      </c>
      <c r="D42" s="19"/>
      <c r="E42" s="19"/>
      <c r="F42" s="18" t="s">
        <v>90</v>
      </c>
      <c r="G42" s="20"/>
      <c r="I42" s="57"/>
      <c r="J42" s="58"/>
    </row>
    <row r="43" spans="1:10" ht="12.75" customHeight="1" x14ac:dyDescent="0.25">
      <c r="A43" s="12">
        <v>42</v>
      </c>
      <c r="B43" s="12" t="s">
        <v>52</v>
      </c>
      <c r="C43" s="6" t="str">
        <f t="shared" si="0"/>
        <v>_6-163</v>
      </c>
      <c r="D43" s="19"/>
      <c r="E43" s="19"/>
      <c r="F43" s="18" t="s">
        <v>90</v>
      </c>
      <c r="G43" s="20"/>
      <c r="I43" s="57"/>
      <c r="J43" s="58"/>
    </row>
    <row r="44" spans="1:10" ht="12.75" customHeight="1" x14ac:dyDescent="0.25">
      <c r="A44" s="12">
        <v>43</v>
      </c>
      <c r="B44" s="12" t="s">
        <v>53</v>
      </c>
      <c r="C44" s="6" t="str">
        <f t="shared" si="0"/>
        <v>_6-164</v>
      </c>
      <c r="D44" s="19"/>
      <c r="E44" s="19"/>
      <c r="F44" s="18" t="s">
        <v>90</v>
      </c>
      <c r="G44" s="20"/>
      <c r="I44" s="57"/>
      <c r="J44" s="58"/>
    </row>
    <row r="45" spans="1:10" ht="12.75" customHeight="1" x14ac:dyDescent="0.25">
      <c r="A45" s="12">
        <v>44</v>
      </c>
      <c r="B45" s="12" t="s">
        <v>54</v>
      </c>
      <c r="C45" s="13" t="str">
        <f>D45&amp;H$2+0.21</f>
        <v>62-UWSIF-Enriched Urea-6.21</v>
      </c>
      <c r="D45" s="14" t="s">
        <v>74</v>
      </c>
      <c r="E45" s="15"/>
      <c r="F45" s="18" t="s">
        <v>87</v>
      </c>
      <c r="G45" s="18"/>
      <c r="I45" s="57"/>
      <c r="J45" s="58"/>
    </row>
    <row r="46" spans="1:10" ht="12.75" customHeight="1" x14ac:dyDescent="0.25">
      <c r="A46" s="12">
        <v>45</v>
      </c>
      <c r="B46" s="12" t="s">
        <v>55</v>
      </c>
      <c r="C46" s="13" t="str">
        <f>D46&amp;H$2+0.22</f>
        <v>62-UWSIF-Enriched Urea-6.22</v>
      </c>
      <c r="D46" s="14" t="s">
        <v>74</v>
      </c>
      <c r="E46" s="15"/>
      <c r="F46" s="18" t="s">
        <v>87</v>
      </c>
      <c r="G46" s="18"/>
      <c r="I46" s="57"/>
      <c r="J46" s="58"/>
    </row>
    <row r="47" spans="1:10" ht="12.75" customHeight="1" x14ac:dyDescent="0.25">
      <c r="A47" s="12">
        <v>46</v>
      </c>
      <c r="B47" s="12" t="s">
        <v>56</v>
      </c>
      <c r="C47" s="6" t="str">
        <f>D47&amp;H$2+0.21</f>
        <v>63-UWSIF-Enriched Urea-6.21</v>
      </c>
      <c r="D47" s="53" t="s">
        <v>75</v>
      </c>
      <c r="E47" s="54"/>
      <c r="F47" s="18" t="s">
        <v>87</v>
      </c>
      <c r="G47" s="18"/>
      <c r="I47" s="57"/>
      <c r="J47" s="58"/>
    </row>
    <row r="48" spans="1:10" ht="12.75" customHeight="1" x14ac:dyDescent="0.25">
      <c r="A48" s="12">
        <v>47</v>
      </c>
      <c r="B48" s="12" t="s">
        <v>57</v>
      </c>
      <c r="C48" s="6" t="str">
        <f>D48&amp;H$2+0.22</f>
        <v>63-UWSIF-Enriched Urea-6.22</v>
      </c>
      <c r="D48" s="53" t="s">
        <v>75</v>
      </c>
      <c r="E48" s="54"/>
      <c r="F48" s="18" t="s">
        <v>87</v>
      </c>
      <c r="G48" s="18"/>
      <c r="I48" s="57"/>
      <c r="J48" s="58"/>
    </row>
    <row r="49" spans="1:10" ht="12.75" customHeight="1" x14ac:dyDescent="0.25">
      <c r="A49" s="12">
        <v>48</v>
      </c>
      <c r="B49" s="12" t="s">
        <v>58</v>
      </c>
      <c r="C49" s="6" t="str">
        <f>D49&amp;H$2+0.23</f>
        <v>39-UWSIF-UW Glut 2-6.23</v>
      </c>
      <c r="D49" s="53" t="s">
        <v>78</v>
      </c>
      <c r="E49" s="54"/>
      <c r="F49" s="18" t="s">
        <v>89</v>
      </c>
      <c r="G49" s="18"/>
      <c r="I49" s="57"/>
      <c r="J49" s="58"/>
    </row>
    <row r="50" spans="1:10" ht="12.75" customHeight="1" thickBot="1" x14ac:dyDescent="0.3">
      <c r="A50" s="12">
        <v>49</v>
      </c>
      <c r="B50" s="12" t="s">
        <v>59</v>
      </c>
      <c r="C50" s="6" t="str">
        <f>D50&amp;H$2+0.24</f>
        <v>39-UWSIF-UW Glut 2-6.24</v>
      </c>
      <c r="D50" s="53" t="s">
        <v>78</v>
      </c>
      <c r="E50" s="54"/>
      <c r="F50" s="18" t="s">
        <v>89</v>
      </c>
      <c r="G50" s="18"/>
      <c r="I50" s="49"/>
      <c r="J50" s="50"/>
    </row>
  </sheetData>
  <mergeCells count="1">
    <mergeCell ref="I40:J49"/>
  </mergeCells>
  <dataValidations count="2">
    <dataValidation type="list" allowBlank="1" showInputMessage="1" showErrorMessage="1" sqref="F2:F50" xr:uid="{6057EB89-D084-4610-8B8A-7BD3727911A5}">
      <formula1>#REF!</formula1>
    </dataValidation>
    <dataValidation type="list" allowBlank="1" showInputMessage="1" showErrorMessage="1" sqref="D2:D12 D45:D46" xr:uid="{67C524DA-0810-4AA8-87AE-EB84E826D8C0}">
      <formula1>#REF!</formula1>
    </dataValidation>
  </dataValidations>
  <printOptions horizontalCentered="1" verticalCentered="1"/>
  <pageMargins left="0.75" right="0.75" top="1" bottom="1" header="0.5" footer="0.5"/>
  <pageSetup scale="96"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J50"/>
  <sheetViews>
    <sheetView zoomScaleNormal="100" workbookViewId="0">
      <selection activeCell="I2" sqref="I2:J2"/>
    </sheetView>
  </sheetViews>
  <sheetFormatPr defaultColWidth="9.21875" defaultRowHeight="12.75" customHeight="1" x14ac:dyDescent="0.25"/>
  <cols>
    <col min="1" max="1" width="4.44140625" style="1" customWidth="1"/>
    <col min="2" max="2" width="6.77734375" style="1" customWidth="1"/>
    <col min="3" max="3" width="26.5546875" style="2" customWidth="1"/>
    <col min="4" max="4" width="23" style="1" customWidth="1"/>
    <col min="5" max="5" width="16.21875" style="1" customWidth="1"/>
    <col min="6" max="6" width="22.21875" style="1" customWidth="1"/>
    <col min="7" max="7" width="20.44140625" style="1" customWidth="1"/>
    <col min="8" max="8" width="7.44140625" style="24" bestFit="1" customWidth="1"/>
    <col min="9" max="9" width="23.77734375" style="24" customWidth="1"/>
    <col min="10" max="10" width="24.109375" style="24" bestFit="1" customWidth="1"/>
    <col min="11" max="16384" width="9.21875" style="1"/>
  </cols>
  <sheetData>
    <row r="1" spans="1:10" ht="12.75" customHeight="1" x14ac:dyDescent="0.25">
      <c r="A1" s="7" t="s">
        <v>0</v>
      </c>
      <c r="B1" s="8" t="s">
        <v>1</v>
      </c>
      <c r="C1" s="9" t="s">
        <v>2</v>
      </c>
      <c r="D1" s="10" t="s">
        <v>3</v>
      </c>
      <c r="E1" s="8" t="s">
        <v>4</v>
      </c>
      <c r="F1" s="10" t="s">
        <v>81</v>
      </c>
      <c r="G1" s="11" t="s">
        <v>82</v>
      </c>
      <c r="H1" s="8" t="s">
        <v>5</v>
      </c>
      <c r="I1" s="8" t="s">
        <v>7</v>
      </c>
      <c r="J1" s="8" t="s">
        <v>6</v>
      </c>
    </row>
    <row r="2" spans="1:10" ht="13.2" x14ac:dyDescent="0.25">
      <c r="A2" s="12">
        <v>1</v>
      </c>
      <c r="B2" s="12" t="s">
        <v>8</v>
      </c>
      <c r="C2" s="13" t="str">
        <f>D2&amp;H$2+0.21</f>
        <v>48-UWSIF-Glut 4-7.21</v>
      </c>
      <c r="D2" s="14" t="s">
        <v>80</v>
      </c>
      <c r="E2" s="15"/>
      <c r="F2" s="16" t="s">
        <v>84</v>
      </c>
      <c r="G2" s="17"/>
      <c r="H2" s="21">
        <v>7</v>
      </c>
      <c r="I2" s="22"/>
      <c r="J2" s="22"/>
    </row>
    <row r="3" spans="1:10" ht="13.2" x14ac:dyDescent="0.25">
      <c r="A3" s="12">
        <v>2</v>
      </c>
      <c r="B3" s="12" t="s">
        <v>9</v>
      </c>
      <c r="C3" s="13" t="str">
        <f>D3&amp;H$2+0.22</f>
        <v>48-UWSIF-Glut 4-7.22</v>
      </c>
      <c r="D3" s="14" t="s">
        <v>80</v>
      </c>
      <c r="E3" s="15"/>
      <c r="F3" s="18" t="s">
        <v>85</v>
      </c>
      <c r="G3" s="18"/>
    </row>
    <row r="4" spans="1:10" ht="12.75" customHeight="1" x14ac:dyDescent="0.25">
      <c r="A4" s="12">
        <v>3</v>
      </c>
      <c r="B4" s="12" t="s">
        <v>10</v>
      </c>
      <c r="C4" s="13" t="str">
        <f>D4&amp;H$2+0.23</f>
        <v>48-UWSIF-Glut 4-7.23</v>
      </c>
      <c r="D4" s="14" t="s">
        <v>80</v>
      </c>
      <c r="E4" s="15"/>
      <c r="F4" s="18" t="s">
        <v>85</v>
      </c>
      <c r="G4" s="18"/>
      <c r="I4" s="25" t="s">
        <v>97</v>
      </c>
      <c r="J4" s="26"/>
    </row>
    <row r="5" spans="1:10" ht="13.2" x14ac:dyDescent="0.25">
      <c r="A5" s="12">
        <v>4</v>
      </c>
      <c r="B5" s="12" t="s">
        <v>11</v>
      </c>
      <c r="C5" s="13" t="str">
        <f>D5&amp;H$2+0.24</f>
        <v>48-UWSIF-Glut 4-7.24</v>
      </c>
      <c r="D5" s="14" t="s">
        <v>80</v>
      </c>
      <c r="E5" s="15"/>
      <c r="F5" s="18" t="s">
        <v>85</v>
      </c>
      <c r="G5" s="18"/>
      <c r="I5" s="27" t="s">
        <v>91</v>
      </c>
      <c r="J5" s="28"/>
    </row>
    <row r="6" spans="1:10" ht="12.75" customHeight="1" x14ac:dyDescent="0.25">
      <c r="A6" s="12">
        <v>5</v>
      </c>
      <c r="B6" s="12" t="s">
        <v>12</v>
      </c>
      <c r="C6" s="13" t="str">
        <f>D6&amp;H$2+0.25</f>
        <v>48-UWSIF-Glut 4-7.25</v>
      </c>
      <c r="D6" s="14" t="s">
        <v>80</v>
      </c>
      <c r="E6" s="15"/>
      <c r="F6" s="18" t="s">
        <v>85</v>
      </c>
      <c r="G6" s="18"/>
      <c r="I6" s="29" t="s">
        <v>92</v>
      </c>
      <c r="J6" s="30"/>
    </row>
    <row r="7" spans="1:10" ht="12.75" customHeight="1" x14ac:dyDescent="0.25">
      <c r="A7" s="12">
        <v>6</v>
      </c>
      <c r="B7" s="12" t="s">
        <v>13</v>
      </c>
      <c r="C7" s="13" t="str">
        <f>D7&amp;H$2+0.21</f>
        <v>39-UWSIF-UW Glut 2-7.21</v>
      </c>
      <c r="D7" s="14" t="s">
        <v>78</v>
      </c>
      <c r="E7" s="15"/>
      <c r="F7" s="18" t="s">
        <v>85</v>
      </c>
      <c r="G7" s="18"/>
      <c r="I7" s="31" t="s">
        <v>14</v>
      </c>
      <c r="J7" s="32"/>
    </row>
    <row r="8" spans="1:10" ht="12.75" customHeight="1" x14ac:dyDescent="0.25">
      <c r="A8" s="12">
        <v>7</v>
      </c>
      <c r="B8" s="12" t="s">
        <v>15</v>
      </c>
      <c r="C8" s="13" t="str">
        <f>D8&amp;H$2+0.22</f>
        <v>39-UWSIF-UW Glut 2-7.22</v>
      </c>
      <c r="D8" s="14" t="s">
        <v>78</v>
      </c>
      <c r="E8" s="15"/>
      <c r="F8" s="18" t="s">
        <v>85</v>
      </c>
      <c r="G8" s="18"/>
      <c r="I8" s="33" t="s">
        <v>16</v>
      </c>
      <c r="J8" s="34"/>
    </row>
    <row r="9" spans="1:10" ht="12.75" customHeight="1" x14ac:dyDescent="0.25">
      <c r="A9" s="12">
        <v>8</v>
      </c>
      <c r="B9" s="12" t="s">
        <v>17</v>
      </c>
      <c r="C9" s="13" t="str">
        <f>D9&amp;H$2+0.21</f>
        <v>47-UWSIF-Alfalfa2-7.21</v>
      </c>
      <c r="D9" s="14" t="s">
        <v>79</v>
      </c>
      <c r="E9" s="15"/>
      <c r="F9" s="18" t="s">
        <v>89</v>
      </c>
      <c r="G9" s="18"/>
      <c r="I9" s="35" t="s">
        <v>18</v>
      </c>
      <c r="J9" s="36"/>
    </row>
    <row r="10" spans="1:10" ht="12.75" customHeight="1" x14ac:dyDescent="0.25">
      <c r="A10" s="12">
        <v>9</v>
      </c>
      <c r="B10" s="12" t="s">
        <v>19</v>
      </c>
      <c r="C10" s="13" t="str">
        <f>D10&amp;H$2+0.22</f>
        <v>47-UWSIF-Alfalfa2-7.22</v>
      </c>
      <c r="D10" s="14" t="s">
        <v>79</v>
      </c>
      <c r="E10" s="15"/>
      <c r="F10" s="18" t="s">
        <v>89</v>
      </c>
      <c r="G10" s="18"/>
      <c r="I10" s="37"/>
      <c r="J10" s="38"/>
    </row>
    <row r="11" spans="1:10" ht="12.75" customHeight="1" x14ac:dyDescent="0.25">
      <c r="A11" s="12">
        <v>10</v>
      </c>
      <c r="B11" s="12" t="s">
        <v>20</v>
      </c>
      <c r="C11" s="13" t="str">
        <f>D11&amp;H$2+0.21</f>
        <v>62-UWSIF-Enriched Urea-7.21</v>
      </c>
      <c r="D11" s="14" t="s">
        <v>74</v>
      </c>
      <c r="E11" s="15"/>
      <c r="F11" s="18" t="s">
        <v>87</v>
      </c>
      <c r="G11" s="18"/>
      <c r="I11" s="37"/>
      <c r="J11" s="38"/>
    </row>
    <row r="12" spans="1:10" ht="12.75" customHeight="1" x14ac:dyDescent="0.25">
      <c r="A12" s="12">
        <v>11</v>
      </c>
      <c r="B12" s="12" t="s">
        <v>21</v>
      </c>
      <c r="C12" s="13" t="str">
        <f>D12&amp;H$2+0.22</f>
        <v>62-UWSIF-Enriched Urea-7.22</v>
      </c>
      <c r="D12" s="14" t="s">
        <v>74</v>
      </c>
      <c r="E12" s="15"/>
      <c r="F12" s="18" t="s">
        <v>87</v>
      </c>
      <c r="G12" s="18"/>
      <c r="I12" s="37"/>
      <c r="J12" s="38"/>
    </row>
    <row r="13" spans="1:10" ht="12.75" customHeight="1" x14ac:dyDescent="0.25">
      <c r="A13" s="12">
        <v>12</v>
      </c>
      <c r="B13" s="12" t="s">
        <v>22</v>
      </c>
      <c r="C13" s="6" t="str">
        <f>D13&amp;H$2+0.21</f>
        <v>63-UWSIF-Enriched Urea-7.21</v>
      </c>
      <c r="D13" s="53" t="s">
        <v>75</v>
      </c>
      <c r="E13" s="54"/>
      <c r="F13" s="18" t="s">
        <v>87</v>
      </c>
      <c r="G13" s="20"/>
      <c r="I13" s="37"/>
      <c r="J13" s="38"/>
    </row>
    <row r="14" spans="1:10" ht="12.75" customHeight="1" x14ac:dyDescent="0.25">
      <c r="A14" s="12">
        <v>13</v>
      </c>
      <c r="B14" s="12" t="s">
        <v>23</v>
      </c>
      <c r="C14" s="6" t="str">
        <f>D14&amp;H$2+0.22</f>
        <v>63-UWSIF-Enriched Urea-7.22</v>
      </c>
      <c r="D14" s="53" t="s">
        <v>75</v>
      </c>
      <c r="E14" s="54"/>
      <c r="F14" s="18" t="s">
        <v>87</v>
      </c>
      <c r="G14" s="20"/>
      <c r="I14" s="37"/>
      <c r="J14" s="38"/>
    </row>
    <row r="15" spans="1:10" ht="12.75" customHeight="1" x14ac:dyDescent="0.25">
      <c r="A15" s="12">
        <v>14</v>
      </c>
      <c r="B15" s="12" t="s">
        <v>24</v>
      </c>
      <c r="C15" s="6" t="str">
        <f>D15&amp;H$2+0.23</f>
        <v>39-UWSIF-UW Glut 2-7.23</v>
      </c>
      <c r="D15" s="53" t="s">
        <v>78</v>
      </c>
      <c r="E15" s="54"/>
      <c r="F15" s="18" t="s">
        <v>87</v>
      </c>
      <c r="G15" s="20"/>
      <c r="I15" s="37"/>
      <c r="J15" s="38"/>
    </row>
    <row r="16" spans="1:10" ht="12.75" customHeight="1" x14ac:dyDescent="0.25">
      <c r="A16" s="12">
        <v>15</v>
      </c>
      <c r="B16" s="12" t="s">
        <v>25</v>
      </c>
      <c r="C16" s="6" t="str">
        <f>D16&amp;H$2+0.24</f>
        <v>39-UWSIF-UW Glut 2-7.24</v>
      </c>
      <c r="D16" s="53" t="s">
        <v>78</v>
      </c>
      <c r="E16" s="54"/>
      <c r="F16" s="18" t="s">
        <v>87</v>
      </c>
      <c r="G16" s="20"/>
      <c r="I16" s="39"/>
      <c r="J16" s="40"/>
    </row>
    <row r="17" spans="1:10" ht="12.75" customHeight="1" x14ac:dyDescent="0.25">
      <c r="A17" s="12">
        <v>16</v>
      </c>
      <c r="B17" s="12" t="s">
        <v>26</v>
      </c>
      <c r="C17" s="6" t="str">
        <f>_xlfn.CONCAT($I$2,"_", $H$2, "-"&amp;((ROW()-16+164)))</f>
        <v>_7-165</v>
      </c>
      <c r="D17" s="19"/>
      <c r="E17" s="19"/>
      <c r="F17" s="18" t="s">
        <v>90</v>
      </c>
      <c r="G17" s="20"/>
      <c r="I17" s="51"/>
      <c r="J17" s="51"/>
    </row>
    <row r="18" spans="1:10" ht="12.75" customHeight="1" x14ac:dyDescent="0.25">
      <c r="A18" s="12">
        <v>17</v>
      </c>
      <c r="B18" s="12" t="s">
        <v>27</v>
      </c>
      <c r="C18" s="6" t="str">
        <f t="shared" ref="C18:C44" si="0">_xlfn.CONCAT($I$2,"_", $H$2, "-"&amp;((ROW()-16+164)))</f>
        <v>_7-166</v>
      </c>
      <c r="D18" s="19"/>
      <c r="E18" s="19"/>
      <c r="F18" s="18" t="s">
        <v>90</v>
      </c>
      <c r="G18" s="20"/>
      <c r="I18" s="3" t="s">
        <v>66</v>
      </c>
      <c r="J18" s="4" t="s">
        <v>60</v>
      </c>
    </row>
    <row r="19" spans="1:10" ht="12.75" customHeight="1" x14ac:dyDescent="0.25">
      <c r="A19" s="12">
        <v>18</v>
      </c>
      <c r="B19" s="12" t="s">
        <v>28</v>
      </c>
      <c r="C19" s="6" t="str">
        <f t="shared" si="0"/>
        <v>_7-167</v>
      </c>
      <c r="D19" s="19"/>
      <c r="E19" s="19"/>
      <c r="F19" s="18" t="s">
        <v>90</v>
      </c>
      <c r="G19" s="20"/>
      <c r="I19" s="52" t="s">
        <v>73</v>
      </c>
      <c r="J19" s="5" t="s">
        <v>61</v>
      </c>
    </row>
    <row r="20" spans="1:10" ht="12.75" customHeight="1" x14ac:dyDescent="0.25">
      <c r="A20" s="12">
        <v>19</v>
      </c>
      <c r="B20" s="12" t="s">
        <v>29</v>
      </c>
      <c r="C20" s="6" t="str">
        <f t="shared" si="0"/>
        <v>_7-168</v>
      </c>
      <c r="D20" s="19"/>
      <c r="E20" s="19"/>
      <c r="F20" s="18" t="s">
        <v>90</v>
      </c>
      <c r="G20" s="20"/>
      <c r="I20" s="52" t="s">
        <v>74</v>
      </c>
      <c r="J20" s="5" t="s">
        <v>62</v>
      </c>
    </row>
    <row r="21" spans="1:10" ht="12.75" customHeight="1" x14ac:dyDescent="0.25">
      <c r="A21" s="12">
        <v>20</v>
      </c>
      <c r="B21" s="12" t="s">
        <v>30</v>
      </c>
      <c r="C21" s="6" t="str">
        <f t="shared" si="0"/>
        <v>_7-169</v>
      </c>
      <c r="D21" s="19"/>
      <c r="E21" s="19"/>
      <c r="F21" s="18" t="s">
        <v>90</v>
      </c>
      <c r="G21" s="20"/>
      <c r="I21" s="52" t="s">
        <v>75</v>
      </c>
      <c r="J21" s="5" t="s">
        <v>63</v>
      </c>
    </row>
    <row r="22" spans="1:10" ht="12.75" customHeight="1" x14ac:dyDescent="0.25">
      <c r="A22" s="12">
        <v>21</v>
      </c>
      <c r="B22" s="12" t="s">
        <v>31</v>
      </c>
      <c r="C22" s="6" t="str">
        <f t="shared" si="0"/>
        <v>_7-170</v>
      </c>
      <c r="D22" s="19"/>
      <c r="E22" s="19"/>
      <c r="F22" s="18" t="s">
        <v>90</v>
      </c>
      <c r="G22" s="20"/>
      <c r="I22" s="52" t="s">
        <v>76</v>
      </c>
      <c r="J22" s="5" t="s">
        <v>64</v>
      </c>
    </row>
    <row r="23" spans="1:10" ht="12.75" customHeight="1" x14ac:dyDescent="0.25">
      <c r="A23" s="12">
        <v>22</v>
      </c>
      <c r="B23" s="12" t="s">
        <v>32</v>
      </c>
      <c r="C23" s="6" t="str">
        <f t="shared" si="0"/>
        <v>_7-171</v>
      </c>
      <c r="D23" s="19"/>
      <c r="E23" s="19"/>
      <c r="F23" s="18" t="s">
        <v>90</v>
      </c>
      <c r="G23" s="20"/>
      <c r="I23" s="52" t="s">
        <v>77</v>
      </c>
      <c r="J23" s="5" t="s">
        <v>65</v>
      </c>
    </row>
    <row r="24" spans="1:10" ht="12.75" customHeight="1" x14ac:dyDescent="0.25">
      <c r="A24" s="12">
        <v>23</v>
      </c>
      <c r="B24" s="12" t="s">
        <v>33</v>
      </c>
      <c r="C24" s="6" t="str">
        <f t="shared" si="0"/>
        <v>_7-172</v>
      </c>
      <c r="D24" s="19"/>
      <c r="E24" s="19"/>
      <c r="F24" s="18" t="s">
        <v>90</v>
      </c>
      <c r="G24" s="20"/>
    </row>
    <row r="25" spans="1:10" ht="12.75" customHeight="1" x14ac:dyDescent="0.25">
      <c r="A25" s="12">
        <v>24</v>
      </c>
      <c r="B25" s="12" t="s">
        <v>34</v>
      </c>
      <c r="C25" s="6" t="str">
        <f t="shared" si="0"/>
        <v>_7-173</v>
      </c>
      <c r="D25" s="19"/>
      <c r="E25" s="19"/>
      <c r="F25" s="18" t="s">
        <v>90</v>
      </c>
      <c r="G25" s="20"/>
    </row>
    <row r="26" spans="1:10" ht="12.75" customHeight="1" thickBot="1" x14ac:dyDescent="0.3">
      <c r="A26" s="12">
        <v>25</v>
      </c>
      <c r="B26" s="12" t="s">
        <v>35</v>
      </c>
      <c r="C26" s="6" t="str">
        <f t="shared" si="0"/>
        <v>_7-174</v>
      </c>
      <c r="D26" s="19"/>
      <c r="E26" s="19"/>
      <c r="F26" s="18" t="s">
        <v>90</v>
      </c>
      <c r="G26" s="20"/>
    </row>
    <row r="27" spans="1:10" ht="12.75" customHeight="1" thickBot="1" x14ac:dyDescent="0.3">
      <c r="A27" s="12">
        <v>26</v>
      </c>
      <c r="B27" s="12" t="s">
        <v>36</v>
      </c>
      <c r="C27" s="6" t="str">
        <f t="shared" si="0"/>
        <v>_7-175</v>
      </c>
      <c r="D27" s="19"/>
      <c r="E27" s="19"/>
      <c r="F27" s="18" t="s">
        <v>90</v>
      </c>
      <c r="G27" s="20"/>
      <c r="I27" s="41" t="s">
        <v>93</v>
      </c>
      <c r="J27" s="42" t="s">
        <v>81</v>
      </c>
    </row>
    <row r="28" spans="1:10" ht="12.75" customHeight="1" x14ac:dyDescent="0.25">
      <c r="A28" s="12">
        <v>27</v>
      </c>
      <c r="B28" s="12" t="s">
        <v>37</v>
      </c>
      <c r="C28" s="6" t="str">
        <f t="shared" si="0"/>
        <v>_7-176</v>
      </c>
      <c r="D28" s="19"/>
      <c r="E28" s="19"/>
      <c r="F28" s="18" t="s">
        <v>90</v>
      </c>
      <c r="G28" s="20"/>
      <c r="I28" s="43" t="s">
        <v>67</v>
      </c>
      <c r="J28" s="44" t="s">
        <v>84</v>
      </c>
    </row>
    <row r="29" spans="1:10" ht="12.75" customHeight="1" x14ac:dyDescent="0.25">
      <c r="A29" s="12">
        <v>28</v>
      </c>
      <c r="B29" s="12" t="s">
        <v>38</v>
      </c>
      <c r="C29" s="6" t="str">
        <f t="shared" si="0"/>
        <v>_7-177</v>
      </c>
      <c r="D29" s="19"/>
      <c r="E29" s="19"/>
      <c r="F29" s="18" t="s">
        <v>90</v>
      </c>
      <c r="G29" s="20"/>
      <c r="I29" s="43" t="s">
        <v>68</v>
      </c>
      <c r="J29" s="45" t="s">
        <v>87</v>
      </c>
    </row>
    <row r="30" spans="1:10" ht="12.75" customHeight="1" x14ac:dyDescent="0.25">
      <c r="A30" s="12">
        <v>29</v>
      </c>
      <c r="B30" s="12" t="s">
        <v>39</v>
      </c>
      <c r="C30" s="6" t="str">
        <f t="shared" si="0"/>
        <v>_7-178</v>
      </c>
      <c r="D30" s="19"/>
      <c r="E30" s="19"/>
      <c r="F30" s="18" t="s">
        <v>90</v>
      </c>
      <c r="G30" s="20"/>
      <c r="I30" s="43" t="s">
        <v>79</v>
      </c>
      <c r="J30" s="45" t="s">
        <v>94</v>
      </c>
    </row>
    <row r="31" spans="1:10" ht="12.75" customHeight="1" x14ac:dyDescent="0.25">
      <c r="A31" s="12">
        <v>30</v>
      </c>
      <c r="B31" s="12" t="s">
        <v>40</v>
      </c>
      <c r="C31" s="6" t="str">
        <f t="shared" si="0"/>
        <v>_7-179</v>
      </c>
      <c r="D31" s="19"/>
      <c r="E31" s="19"/>
      <c r="F31" s="18" t="s">
        <v>90</v>
      </c>
      <c r="G31" s="20"/>
      <c r="I31" s="43" t="s">
        <v>69</v>
      </c>
      <c r="J31" s="45" t="s">
        <v>85</v>
      </c>
    </row>
    <row r="32" spans="1:10" ht="12.75" customHeight="1" x14ac:dyDescent="0.25">
      <c r="A32" s="12">
        <v>31</v>
      </c>
      <c r="B32" s="12" t="s">
        <v>41</v>
      </c>
      <c r="C32" s="6" t="str">
        <f t="shared" si="0"/>
        <v>_7-180</v>
      </c>
      <c r="D32" s="19"/>
      <c r="E32" s="19"/>
      <c r="F32" s="18" t="s">
        <v>90</v>
      </c>
      <c r="G32" s="20"/>
      <c r="I32" s="43" t="s">
        <v>70</v>
      </c>
      <c r="J32" s="45" t="s">
        <v>88</v>
      </c>
    </row>
    <row r="33" spans="1:10" ht="12.75" customHeight="1" thickBot="1" x14ac:dyDescent="0.3">
      <c r="A33" s="12">
        <v>32</v>
      </c>
      <c r="B33" s="12" t="s">
        <v>42</v>
      </c>
      <c r="C33" s="6" t="str">
        <f t="shared" si="0"/>
        <v>_7-181</v>
      </c>
      <c r="D33" s="19"/>
      <c r="E33" s="19"/>
      <c r="F33" s="18" t="s">
        <v>90</v>
      </c>
      <c r="G33" s="20"/>
      <c r="I33" s="46" t="s">
        <v>95</v>
      </c>
      <c r="J33" s="47" t="s">
        <v>90</v>
      </c>
    </row>
    <row r="34" spans="1:10" ht="12.75" customHeight="1" x14ac:dyDescent="0.25">
      <c r="A34" s="12">
        <v>33</v>
      </c>
      <c r="B34" s="12" t="s">
        <v>43</v>
      </c>
      <c r="C34" s="6" t="str">
        <f t="shared" si="0"/>
        <v>_7-182</v>
      </c>
      <c r="D34" s="19"/>
      <c r="E34" s="19"/>
      <c r="F34" s="18" t="s">
        <v>90</v>
      </c>
      <c r="G34" s="20"/>
      <c r="I34" s="46" t="s">
        <v>72</v>
      </c>
    </row>
    <row r="35" spans="1:10" ht="12.75" customHeight="1" x14ac:dyDescent="0.25">
      <c r="A35" s="12">
        <v>34</v>
      </c>
      <c r="B35" s="12" t="s">
        <v>44</v>
      </c>
      <c r="C35" s="6" t="str">
        <f t="shared" si="0"/>
        <v>_7-183</v>
      </c>
      <c r="D35" s="19"/>
      <c r="E35" s="19"/>
      <c r="F35" s="18" t="s">
        <v>90</v>
      </c>
      <c r="G35" s="20"/>
      <c r="I35" s="46" t="s">
        <v>71</v>
      </c>
    </row>
    <row r="36" spans="1:10" ht="12.75" customHeight="1" x14ac:dyDescent="0.25">
      <c r="A36" s="12">
        <v>35</v>
      </c>
      <c r="B36" s="12" t="s">
        <v>45</v>
      </c>
      <c r="C36" s="6" t="str">
        <f t="shared" si="0"/>
        <v>_7-184</v>
      </c>
      <c r="D36" s="19"/>
      <c r="E36" s="19"/>
      <c r="F36" s="18" t="s">
        <v>90</v>
      </c>
      <c r="G36" s="20"/>
      <c r="I36" s="43" t="s">
        <v>86</v>
      </c>
    </row>
    <row r="37" spans="1:10" ht="12.75" customHeight="1" thickBot="1" x14ac:dyDescent="0.35">
      <c r="A37" s="12">
        <v>36</v>
      </c>
      <c r="B37" s="12" t="s">
        <v>46</v>
      </c>
      <c r="C37" s="6" t="str">
        <f t="shared" si="0"/>
        <v>_7-185</v>
      </c>
      <c r="D37" s="19"/>
      <c r="E37" s="19"/>
      <c r="F37" s="18" t="s">
        <v>90</v>
      </c>
      <c r="G37" s="20"/>
      <c r="I37" s="48" t="s">
        <v>83</v>
      </c>
    </row>
    <row r="38" spans="1:10" ht="12.75" customHeight="1" x14ac:dyDescent="0.25">
      <c r="A38" s="12">
        <v>37</v>
      </c>
      <c r="B38" s="12" t="s">
        <v>47</v>
      </c>
      <c r="C38" s="6" t="str">
        <f t="shared" si="0"/>
        <v>_7-186</v>
      </c>
      <c r="D38" s="19"/>
      <c r="E38" s="19"/>
      <c r="F38" s="18" t="s">
        <v>90</v>
      </c>
      <c r="G38" s="20"/>
    </row>
    <row r="39" spans="1:10" ht="12.75" customHeight="1" thickBot="1" x14ac:dyDescent="0.3">
      <c r="A39" s="12">
        <v>38</v>
      </c>
      <c r="B39" s="12" t="s">
        <v>48</v>
      </c>
      <c r="C39" s="6" t="str">
        <f t="shared" si="0"/>
        <v>_7-187</v>
      </c>
      <c r="D39" s="19"/>
      <c r="E39" s="19"/>
      <c r="F39" s="18" t="s">
        <v>90</v>
      </c>
      <c r="G39" s="20"/>
    </row>
    <row r="40" spans="1:10" ht="12.75" customHeight="1" x14ac:dyDescent="0.25">
      <c r="A40" s="12">
        <v>39</v>
      </c>
      <c r="B40" s="12" t="s">
        <v>49</v>
      </c>
      <c r="C40" s="6" t="str">
        <f t="shared" si="0"/>
        <v>_7-188</v>
      </c>
      <c r="D40" s="19"/>
      <c r="E40" s="19"/>
      <c r="F40" s="18" t="s">
        <v>90</v>
      </c>
      <c r="G40" s="20"/>
      <c r="I40" s="55" t="s">
        <v>96</v>
      </c>
      <c r="J40" s="56"/>
    </row>
    <row r="41" spans="1:10" ht="12.75" customHeight="1" x14ac:dyDescent="0.25">
      <c r="A41" s="12">
        <v>40</v>
      </c>
      <c r="B41" s="12" t="s">
        <v>50</v>
      </c>
      <c r="C41" s="6" t="str">
        <f t="shared" si="0"/>
        <v>_7-189</v>
      </c>
      <c r="D41" s="19"/>
      <c r="E41" s="19"/>
      <c r="F41" s="18" t="s">
        <v>90</v>
      </c>
      <c r="G41" s="20"/>
      <c r="I41" s="57"/>
      <c r="J41" s="58"/>
    </row>
    <row r="42" spans="1:10" ht="12.75" customHeight="1" x14ac:dyDescent="0.25">
      <c r="A42" s="12">
        <v>41</v>
      </c>
      <c r="B42" s="12" t="s">
        <v>51</v>
      </c>
      <c r="C42" s="6" t="str">
        <f t="shared" si="0"/>
        <v>_7-190</v>
      </c>
      <c r="D42" s="19"/>
      <c r="E42" s="19"/>
      <c r="F42" s="18" t="s">
        <v>90</v>
      </c>
      <c r="G42" s="20"/>
      <c r="I42" s="57"/>
      <c r="J42" s="58"/>
    </row>
    <row r="43" spans="1:10" ht="12.75" customHeight="1" x14ac:dyDescent="0.25">
      <c r="A43" s="12">
        <v>42</v>
      </c>
      <c r="B43" s="12" t="s">
        <v>52</v>
      </c>
      <c r="C43" s="6" t="str">
        <f t="shared" si="0"/>
        <v>_7-191</v>
      </c>
      <c r="D43" s="19"/>
      <c r="E43" s="19"/>
      <c r="F43" s="18" t="s">
        <v>90</v>
      </c>
      <c r="G43" s="20"/>
      <c r="I43" s="57"/>
      <c r="J43" s="58"/>
    </row>
    <row r="44" spans="1:10" ht="12.75" customHeight="1" x14ac:dyDescent="0.25">
      <c r="A44" s="12">
        <v>43</v>
      </c>
      <c r="B44" s="12" t="s">
        <v>53</v>
      </c>
      <c r="C44" s="6" t="str">
        <f t="shared" si="0"/>
        <v>_7-192</v>
      </c>
      <c r="D44" s="19"/>
      <c r="E44" s="19"/>
      <c r="F44" s="18" t="s">
        <v>90</v>
      </c>
      <c r="G44" s="20"/>
      <c r="I44" s="57"/>
      <c r="J44" s="58"/>
    </row>
    <row r="45" spans="1:10" ht="12.75" customHeight="1" x14ac:dyDescent="0.25">
      <c r="A45" s="12">
        <v>44</v>
      </c>
      <c r="B45" s="12" t="s">
        <v>54</v>
      </c>
      <c r="C45" s="13" t="str">
        <f>D45&amp;H$2+0.21</f>
        <v>62-UWSIF-Enriched Urea-7.21</v>
      </c>
      <c r="D45" s="14" t="s">
        <v>74</v>
      </c>
      <c r="E45" s="15"/>
      <c r="F45" s="18" t="s">
        <v>87</v>
      </c>
      <c r="G45" s="18"/>
      <c r="I45" s="57"/>
      <c r="J45" s="58"/>
    </row>
    <row r="46" spans="1:10" ht="12.75" customHeight="1" x14ac:dyDescent="0.25">
      <c r="A46" s="12">
        <v>45</v>
      </c>
      <c r="B46" s="12" t="s">
        <v>55</v>
      </c>
      <c r="C46" s="13" t="str">
        <f>D46&amp;H$2+0.22</f>
        <v>62-UWSIF-Enriched Urea-7.22</v>
      </c>
      <c r="D46" s="14" t="s">
        <v>74</v>
      </c>
      <c r="E46" s="15"/>
      <c r="F46" s="18" t="s">
        <v>87</v>
      </c>
      <c r="G46" s="18"/>
      <c r="I46" s="57"/>
      <c r="J46" s="58"/>
    </row>
    <row r="47" spans="1:10" ht="12.75" customHeight="1" x14ac:dyDescent="0.25">
      <c r="A47" s="12">
        <v>46</v>
      </c>
      <c r="B47" s="12" t="s">
        <v>56</v>
      </c>
      <c r="C47" s="6" t="str">
        <f>D47&amp;H$2+0.21</f>
        <v>63-UWSIF-Enriched Urea-7.21</v>
      </c>
      <c r="D47" s="53" t="s">
        <v>75</v>
      </c>
      <c r="E47" s="54"/>
      <c r="F47" s="18" t="s">
        <v>87</v>
      </c>
      <c r="G47" s="18"/>
      <c r="I47" s="57"/>
      <c r="J47" s="58"/>
    </row>
    <row r="48" spans="1:10" ht="12.75" customHeight="1" x14ac:dyDescent="0.25">
      <c r="A48" s="12">
        <v>47</v>
      </c>
      <c r="B48" s="12" t="s">
        <v>57</v>
      </c>
      <c r="C48" s="6" t="str">
        <f>D48&amp;H$2+0.22</f>
        <v>63-UWSIF-Enriched Urea-7.22</v>
      </c>
      <c r="D48" s="53" t="s">
        <v>75</v>
      </c>
      <c r="E48" s="54"/>
      <c r="F48" s="18" t="s">
        <v>87</v>
      </c>
      <c r="G48" s="18"/>
      <c r="I48" s="57"/>
      <c r="J48" s="58"/>
    </row>
    <row r="49" spans="1:10" ht="12.75" customHeight="1" x14ac:dyDescent="0.25">
      <c r="A49" s="12">
        <v>48</v>
      </c>
      <c r="B49" s="12" t="s">
        <v>58</v>
      </c>
      <c r="C49" s="6" t="str">
        <f>D49&amp;H$2+0.23</f>
        <v>39-UWSIF-UW Glut 2-7.23</v>
      </c>
      <c r="D49" s="53" t="s">
        <v>78</v>
      </c>
      <c r="E49" s="54"/>
      <c r="F49" s="18" t="s">
        <v>89</v>
      </c>
      <c r="G49" s="18"/>
      <c r="I49" s="57"/>
      <c r="J49" s="58"/>
    </row>
    <row r="50" spans="1:10" ht="12.75" customHeight="1" thickBot="1" x14ac:dyDescent="0.3">
      <c r="A50" s="12">
        <v>49</v>
      </c>
      <c r="B50" s="12" t="s">
        <v>59</v>
      </c>
      <c r="C50" s="6" t="str">
        <f>D50&amp;H$2+0.24</f>
        <v>39-UWSIF-UW Glut 2-7.24</v>
      </c>
      <c r="D50" s="53" t="s">
        <v>78</v>
      </c>
      <c r="E50" s="54"/>
      <c r="F50" s="18" t="s">
        <v>89</v>
      </c>
      <c r="G50" s="18"/>
      <c r="I50" s="49"/>
      <c r="J50" s="50"/>
    </row>
  </sheetData>
  <mergeCells count="1">
    <mergeCell ref="I40:J49"/>
  </mergeCells>
  <dataValidations count="2">
    <dataValidation type="list" allowBlank="1" showInputMessage="1" showErrorMessage="1" sqref="F2:F50" xr:uid="{94572223-90FE-496B-92FF-73DD0A15C188}">
      <formula1>#REF!</formula1>
    </dataValidation>
    <dataValidation type="list" allowBlank="1" showInputMessage="1" showErrorMessage="1" sqref="D2:D12 D45:D46" xr:uid="{038FA91B-6E7B-4DC7-8814-18C237410EE4}">
      <formula1>#REF!</formula1>
    </dataValidation>
  </dataValidations>
  <printOptions horizontalCentered="1" verticalCentered="1"/>
  <pageMargins left="0.75" right="0.75" top="1" bottom="1" header="0.5" footer="0.5"/>
  <pageSetup scale="96"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J50"/>
  <sheetViews>
    <sheetView zoomScaleNormal="100" workbookViewId="0">
      <selection activeCell="I2" sqref="I2:J2"/>
    </sheetView>
  </sheetViews>
  <sheetFormatPr defaultColWidth="9.21875" defaultRowHeight="12.75" customHeight="1" x14ac:dyDescent="0.25"/>
  <cols>
    <col min="1" max="1" width="4.44140625" style="1" customWidth="1"/>
    <col min="2" max="2" width="6.77734375" style="1" customWidth="1"/>
    <col min="3" max="3" width="26.5546875" style="2" customWidth="1"/>
    <col min="4" max="4" width="23" style="1" customWidth="1"/>
    <col min="5" max="5" width="16.21875" style="1" customWidth="1"/>
    <col min="6" max="6" width="22.21875" style="1" customWidth="1"/>
    <col min="7" max="7" width="20.44140625" style="1" customWidth="1"/>
    <col min="8" max="8" width="7.44140625" style="24" bestFit="1" customWidth="1"/>
    <col min="9" max="9" width="23.77734375" style="24" customWidth="1"/>
    <col min="10" max="10" width="24.109375" style="24" bestFit="1" customWidth="1"/>
    <col min="11" max="16384" width="9.21875" style="1"/>
  </cols>
  <sheetData>
    <row r="1" spans="1:10" ht="12.75" customHeight="1" x14ac:dyDescent="0.25">
      <c r="A1" s="7" t="s">
        <v>0</v>
      </c>
      <c r="B1" s="8" t="s">
        <v>1</v>
      </c>
      <c r="C1" s="9" t="s">
        <v>2</v>
      </c>
      <c r="D1" s="10" t="s">
        <v>3</v>
      </c>
      <c r="E1" s="8" t="s">
        <v>4</v>
      </c>
      <c r="F1" s="10" t="s">
        <v>81</v>
      </c>
      <c r="G1" s="11" t="s">
        <v>82</v>
      </c>
      <c r="H1" s="8" t="s">
        <v>5</v>
      </c>
      <c r="I1" s="8" t="s">
        <v>7</v>
      </c>
      <c r="J1" s="8" t="s">
        <v>6</v>
      </c>
    </row>
    <row r="2" spans="1:10" ht="13.2" x14ac:dyDescent="0.25">
      <c r="A2" s="12">
        <v>1</v>
      </c>
      <c r="B2" s="12" t="s">
        <v>8</v>
      </c>
      <c r="C2" s="13" t="str">
        <f>D2&amp;H$2+0.21</f>
        <v>48-UWSIF-Glut 4-8.21</v>
      </c>
      <c r="D2" s="14" t="s">
        <v>80</v>
      </c>
      <c r="E2" s="15"/>
      <c r="F2" s="16" t="s">
        <v>84</v>
      </c>
      <c r="G2" s="17"/>
      <c r="H2" s="21">
        <v>8</v>
      </c>
      <c r="I2" s="22"/>
      <c r="J2" s="22"/>
    </row>
    <row r="3" spans="1:10" ht="13.2" x14ac:dyDescent="0.25">
      <c r="A3" s="12">
        <v>2</v>
      </c>
      <c r="B3" s="12" t="s">
        <v>9</v>
      </c>
      <c r="C3" s="13" t="str">
        <f>D3&amp;H$2+0.22</f>
        <v>48-UWSIF-Glut 4-8.22</v>
      </c>
      <c r="D3" s="14" t="s">
        <v>80</v>
      </c>
      <c r="E3" s="15"/>
      <c r="F3" s="18" t="s">
        <v>85</v>
      </c>
      <c r="G3" s="18"/>
    </row>
    <row r="4" spans="1:10" ht="12.75" customHeight="1" x14ac:dyDescent="0.25">
      <c r="A4" s="12">
        <v>3</v>
      </c>
      <c r="B4" s="12" t="s">
        <v>10</v>
      </c>
      <c r="C4" s="13" t="str">
        <f>D4&amp;H$2+0.23</f>
        <v>48-UWSIF-Glut 4-8.23</v>
      </c>
      <c r="D4" s="14" t="s">
        <v>80</v>
      </c>
      <c r="E4" s="15"/>
      <c r="F4" s="18" t="s">
        <v>85</v>
      </c>
      <c r="G4" s="18"/>
      <c r="I4" s="25" t="s">
        <v>97</v>
      </c>
      <c r="J4" s="26"/>
    </row>
    <row r="5" spans="1:10" ht="13.2" x14ac:dyDescent="0.25">
      <c r="A5" s="12">
        <v>4</v>
      </c>
      <c r="B5" s="12" t="s">
        <v>11</v>
      </c>
      <c r="C5" s="13" t="str">
        <f>D5&amp;H$2+0.24</f>
        <v>48-UWSIF-Glut 4-8.24</v>
      </c>
      <c r="D5" s="14" t="s">
        <v>80</v>
      </c>
      <c r="E5" s="15"/>
      <c r="F5" s="18" t="s">
        <v>85</v>
      </c>
      <c r="G5" s="18"/>
      <c r="I5" s="27" t="s">
        <v>91</v>
      </c>
      <c r="J5" s="28"/>
    </row>
    <row r="6" spans="1:10" ht="12.75" customHeight="1" x14ac:dyDescent="0.25">
      <c r="A6" s="12">
        <v>5</v>
      </c>
      <c r="B6" s="12" t="s">
        <v>12</v>
      </c>
      <c r="C6" s="13" t="str">
        <f>D6&amp;H$2+0.25</f>
        <v>48-UWSIF-Glut 4-8.25</v>
      </c>
      <c r="D6" s="14" t="s">
        <v>80</v>
      </c>
      <c r="E6" s="15"/>
      <c r="F6" s="18" t="s">
        <v>85</v>
      </c>
      <c r="G6" s="18"/>
      <c r="I6" s="29" t="s">
        <v>92</v>
      </c>
      <c r="J6" s="30"/>
    </row>
    <row r="7" spans="1:10" ht="12.75" customHeight="1" x14ac:dyDescent="0.25">
      <c r="A7" s="12">
        <v>6</v>
      </c>
      <c r="B7" s="12" t="s">
        <v>13</v>
      </c>
      <c r="C7" s="13" t="str">
        <f>D7&amp;H$2+0.21</f>
        <v>39-UWSIF-UW Glut 2-8.21</v>
      </c>
      <c r="D7" s="14" t="s">
        <v>78</v>
      </c>
      <c r="E7" s="15"/>
      <c r="F7" s="18" t="s">
        <v>85</v>
      </c>
      <c r="G7" s="18"/>
      <c r="I7" s="31" t="s">
        <v>14</v>
      </c>
      <c r="J7" s="32"/>
    </row>
    <row r="8" spans="1:10" ht="12.75" customHeight="1" x14ac:dyDescent="0.25">
      <c r="A8" s="12">
        <v>7</v>
      </c>
      <c r="B8" s="12" t="s">
        <v>15</v>
      </c>
      <c r="C8" s="13" t="str">
        <f>D8&amp;H$2+0.22</f>
        <v>39-UWSIF-UW Glut 2-8.22</v>
      </c>
      <c r="D8" s="14" t="s">
        <v>78</v>
      </c>
      <c r="E8" s="15"/>
      <c r="F8" s="18" t="s">
        <v>85</v>
      </c>
      <c r="G8" s="18"/>
      <c r="I8" s="33" t="s">
        <v>16</v>
      </c>
      <c r="J8" s="34"/>
    </row>
    <row r="9" spans="1:10" ht="12.75" customHeight="1" x14ac:dyDescent="0.25">
      <c r="A9" s="12">
        <v>8</v>
      </c>
      <c r="B9" s="12" t="s">
        <v>17</v>
      </c>
      <c r="C9" s="13" t="str">
        <f>D9&amp;H$2+0.21</f>
        <v>47-UWSIF-Alfalfa2-8.21</v>
      </c>
      <c r="D9" s="14" t="s">
        <v>79</v>
      </c>
      <c r="E9" s="15"/>
      <c r="F9" s="18" t="s">
        <v>89</v>
      </c>
      <c r="G9" s="18"/>
      <c r="I9" s="35" t="s">
        <v>18</v>
      </c>
      <c r="J9" s="36"/>
    </row>
    <row r="10" spans="1:10" ht="12.75" customHeight="1" x14ac:dyDescent="0.25">
      <c r="A10" s="12">
        <v>9</v>
      </c>
      <c r="B10" s="12" t="s">
        <v>19</v>
      </c>
      <c r="C10" s="13" t="str">
        <f>D10&amp;H$2+0.22</f>
        <v>47-UWSIF-Alfalfa2-8.22</v>
      </c>
      <c r="D10" s="14" t="s">
        <v>79</v>
      </c>
      <c r="E10" s="15"/>
      <c r="F10" s="18" t="s">
        <v>89</v>
      </c>
      <c r="G10" s="18"/>
      <c r="I10" s="37"/>
      <c r="J10" s="38"/>
    </row>
    <row r="11" spans="1:10" ht="12.75" customHeight="1" x14ac:dyDescent="0.25">
      <c r="A11" s="12">
        <v>10</v>
      </c>
      <c r="B11" s="12" t="s">
        <v>20</v>
      </c>
      <c r="C11" s="13" t="str">
        <f>D11&amp;H$2+0.21</f>
        <v>62-UWSIF-Enriched Urea-8.21</v>
      </c>
      <c r="D11" s="14" t="s">
        <v>74</v>
      </c>
      <c r="E11" s="15"/>
      <c r="F11" s="18" t="s">
        <v>87</v>
      </c>
      <c r="G11" s="18"/>
      <c r="I11" s="37"/>
      <c r="J11" s="38"/>
    </row>
    <row r="12" spans="1:10" ht="12.75" customHeight="1" x14ac:dyDescent="0.25">
      <c r="A12" s="12">
        <v>11</v>
      </c>
      <c r="B12" s="12" t="s">
        <v>21</v>
      </c>
      <c r="C12" s="13" t="str">
        <f>D12&amp;H$2+0.22</f>
        <v>62-UWSIF-Enriched Urea-8.22</v>
      </c>
      <c r="D12" s="14" t="s">
        <v>74</v>
      </c>
      <c r="E12" s="15"/>
      <c r="F12" s="18" t="s">
        <v>87</v>
      </c>
      <c r="G12" s="18"/>
      <c r="I12" s="37"/>
      <c r="J12" s="38"/>
    </row>
    <row r="13" spans="1:10" ht="12.75" customHeight="1" x14ac:dyDescent="0.25">
      <c r="A13" s="12">
        <v>12</v>
      </c>
      <c r="B13" s="12" t="s">
        <v>22</v>
      </c>
      <c r="C13" s="6" t="str">
        <f>D13&amp;H$2+0.21</f>
        <v>63-UWSIF-Enriched Urea-8.21</v>
      </c>
      <c r="D13" s="53" t="s">
        <v>75</v>
      </c>
      <c r="E13" s="54"/>
      <c r="F13" s="18" t="s">
        <v>87</v>
      </c>
      <c r="G13" s="20"/>
      <c r="I13" s="37"/>
      <c r="J13" s="38"/>
    </row>
    <row r="14" spans="1:10" ht="12.75" customHeight="1" x14ac:dyDescent="0.25">
      <c r="A14" s="12">
        <v>13</v>
      </c>
      <c r="B14" s="12" t="s">
        <v>23</v>
      </c>
      <c r="C14" s="6" t="str">
        <f>D14&amp;H$2+0.22</f>
        <v>63-UWSIF-Enriched Urea-8.22</v>
      </c>
      <c r="D14" s="53" t="s">
        <v>75</v>
      </c>
      <c r="E14" s="54"/>
      <c r="F14" s="18" t="s">
        <v>87</v>
      </c>
      <c r="G14" s="20"/>
      <c r="I14" s="37"/>
      <c r="J14" s="38"/>
    </row>
    <row r="15" spans="1:10" ht="12.75" customHeight="1" x14ac:dyDescent="0.25">
      <c r="A15" s="12">
        <v>14</v>
      </c>
      <c r="B15" s="12" t="s">
        <v>24</v>
      </c>
      <c r="C15" s="6" t="str">
        <f>D15&amp;H$2+0.23</f>
        <v>39-UWSIF-UW Glut 2-8.23</v>
      </c>
      <c r="D15" s="53" t="s">
        <v>78</v>
      </c>
      <c r="E15" s="54"/>
      <c r="F15" s="18" t="s">
        <v>87</v>
      </c>
      <c r="G15" s="20"/>
      <c r="I15" s="37"/>
      <c r="J15" s="38"/>
    </row>
    <row r="16" spans="1:10" ht="12.75" customHeight="1" x14ac:dyDescent="0.25">
      <c r="A16" s="12">
        <v>15</v>
      </c>
      <c r="B16" s="12" t="s">
        <v>25</v>
      </c>
      <c r="C16" s="6" t="str">
        <f>D16&amp;H$2+0.24</f>
        <v>39-UWSIF-UW Glut 2-8.24</v>
      </c>
      <c r="D16" s="53" t="s">
        <v>78</v>
      </c>
      <c r="E16" s="54"/>
      <c r="F16" s="18" t="s">
        <v>87</v>
      </c>
      <c r="G16" s="20"/>
      <c r="I16" s="39"/>
      <c r="J16" s="40"/>
    </row>
    <row r="17" spans="1:10" ht="12.75" customHeight="1" x14ac:dyDescent="0.25">
      <c r="A17" s="12">
        <v>16</v>
      </c>
      <c r="B17" s="12" t="s">
        <v>26</v>
      </c>
      <c r="C17" s="6" t="str">
        <f>_xlfn.CONCAT($I$2,"_", $H$2, "-"&amp;((ROW()-16+192)))</f>
        <v>_8-193</v>
      </c>
      <c r="D17" s="19"/>
      <c r="E17" s="19"/>
      <c r="F17" s="18" t="s">
        <v>90</v>
      </c>
      <c r="G17" s="20"/>
      <c r="I17" s="51"/>
      <c r="J17" s="51"/>
    </row>
    <row r="18" spans="1:10" ht="12.75" customHeight="1" x14ac:dyDescent="0.25">
      <c r="A18" s="12">
        <v>17</v>
      </c>
      <c r="B18" s="12" t="s">
        <v>27</v>
      </c>
      <c r="C18" s="6" t="str">
        <f t="shared" ref="C18:C44" si="0">_xlfn.CONCAT($I$2,"_", $H$2, "-"&amp;((ROW()-16+192)))</f>
        <v>_8-194</v>
      </c>
      <c r="D18" s="19"/>
      <c r="E18" s="19"/>
      <c r="F18" s="18" t="s">
        <v>90</v>
      </c>
      <c r="G18" s="20"/>
      <c r="I18" s="3" t="s">
        <v>66</v>
      </c>
      <c r="J18" s="4" t="s">
        <v>60</v>
      </c>
    </row>
    <row r="19" spans="1:10" ht="12.75" customHeight="1" x14ac:dyDescent="0.25">
      <c r="A19" s="12">
        <v>18</v>
      </c>
      <c r="B19" s="12" t="s">
        <v>28</v>
      </c>
      <c r="C19" s="6" t="str">
        <f t="shared" si="0"/>
        <v>_8-195</v>
      </c>
      <c r="D19" s="19"/>
      <c r="E19" s="19"/>
      <c r="F19" s="18" t="s">
        <v>90</v>
      </c>
      <c r="G19" s="20"/>
      <c r="I19" s="52" t="s">
        <v>73</v>
      </c>
      <c r="J19" s="5" t="s">
        <v>61</v>
      </c>
    </row>
    <row r="20" spans="1:10" ht="12.75" customHeight="1" x14ac:dyDescent="0.25">
      <c r="A20" s="12">
        <v>19</v>
      </c>
      <c r="B20" s="12" t="s">
        <v>29</v>
      </c>
      <c r="C20" s="6" t="str">
        <f t="shared" si="0"/>
        <v>_8-196</v>
      </c>
      <c r="D20" s="19"/>
      <c r="E20" s="19"/>
      <c r="F20" s="18" t="s">
        <v>90</v>
      </c>
      <c r="G20" s="20"/>
      <c r="I20" s="52" t="s">
        <v>74</v>
      </c>
      <c r="J20" s="5" t="s">
        <v>62</v>
      </c>
    </row>
    <row r="21" spans="1:10" ht="12.75" customHeight="1" x14ac:dyDescent="0.25">
      <c r="A21" s="12">
        <v>20</v>
      </c>
      <c r="B21" s="12" t="s">
        <v>30</v>
      </c>
      <c r="C21" s="6" t="str">
        <f t="shared" si="0"/>
        <v>_8-197</v>
      </c>
      <c r="D21" s="19"/>
      <c r="E21" s="19"/>
      <c r="F21" s="18" t="s">
        <v>90</v>
      </c>
      <c r="G21" s="20"/>
      <c r="I21" s="52" t="s">
        <v>75</v>
      </c>
      <c r="J21" s="5" t="s">
        <v>63</v>
      </c>
    </row>
    <row r="22" spans="1:10" ht="12.75" customHeight="1" x14ac:dyDescent="0.25">
      <c r="A22" s="12">
        <v>21</v>
      </c>
      <c r="B22" s="12" t="s">
        <v>31</v>
      </c>
      <c r="C22" s="6" t="str">
        <f t="shared" si="0"/>
        <v>_8-198</v>
      </c>
      <c r="D22" s="19"/>
      <c r="E22" s="19"/>
      <c r="F22" s="18" t="s">
        <v>90</v>
      </c>
      <c r="G22" s="20"/>
      <c r="I22" s="52" t="s">
        <v>76</v>
      </c>
      <c r="J22" s="5" t="s">
        <v>64</v>
      </c>
    </row>
    <row r="23" spans="1:10" ht="12.75" customHeight="1" x14ac:dyDescent="0.25">
      <c r="A23" s="12">
        <v>22</v>
      </c>
      <c r="B23" s="12" t="s">
        <v>32</v>
      </c>
      <c r="C23" s="6" t="str">
        <f t="shared" si="0"/>
        <v>_8-199</v>
      </c>
      <c r="D23" s="19"/>
      <c r="E23" s="19"/>
      <c r="F23" s="18" t="s">
        <v>90</v>
      </c>
      <c r="G23" s="20"/>
      <c r="I23" s="52" t="s">
        <v>77</v>
      </c>
      <c r="J23" s="5" t="s">
        <v>65</v>
      </c>
    </row>
    <row r="24" spans="1:10" ht="12.75" customHeight="1" x14ac:dyDescent="0.25">
      <c r="A24" s="12">
        <v>23</v>
      </c>
      <c r="B24" s="12" t="s">
        <v>33</v>
      </c>
      <c r="C24" s="6" t="str">
        <f t="shared" si="0"/>
        <v>_8-200</v>
      </c>
      <c r="D24" s="19"/>
      <c r="E24" s="19"/>
      <c r="F24" s="18" t="s">
        <v>90</v>
      </c>
      <c r="G24" s="20"/>
    </row>
    <row r="25" spans="1:10" ht="12.75" customHeight="1" x14ac:dyDescent="0.25">
      <c r="A25" s="12">
        <v>24</v>
      </c>
      <c r="B25" s="12" t="s">
        <v>34</v>
      </c>
      <c r="C25" s="6" t="str">
        <f t="shared" si="0"/>
        <v>_8-201</v>
      </c>
      <c r="D25" s="19"/>
      <c r="E25" s="19"/>
      <c r="F25" s="18" t="s">
        <v>90</v>
      </c>
      <c r="G25" s="20"/>
    </row>
    <row r="26" spans="1:10" ht="12.75" customHeight="1" thickBot="1" x14ac:dyDescent="0.3">
      <c r="A26" s="12">
        <v>25</v>
      </c>
      <c r="B26" s="12" t="s">
        <v>35</v>
      </c>
      <c r="C26" s="6" t="str">
        <f t="shared" si="0"/>
        <v>_8-202</v>
      </c>
      <c r="D26" s="19"/>
      <c r="E26" s="19"/>
      <c r="F26" s="18" t="s">
        <v>90</v>
      </c>
      <c r="G26" s="20"/>
    </row>
    <row r="27" spans="1:10" ht="12.75" customHeight="1" thickBot="1" x14ac:dyDescent="0.3">
      <c r="A27" s="12">
        <v>26</v>
      </c>
      <c r="B27" s="12" t="s">
        <v>36</v>
      </c>
      <c r="C27" s="6" t="str">
        <f t="shared" si="0"/>
        <v>_8-203</v>
      </c>
      <c r="D27" s="19"/>
      <c r="E27" s="19"/>
      <c r="F27" s="18" t="s">
        <v>90</v>
      </c>
      <c r="G27" s="20"/>
      <c r="I27" s="41" t="s">
        <v>93</v>
      </c>
      <c r="J27" s="42" t="s">
        <v>81</v>
      </c>
    </row>
    <row r="28" spans="1:10" ht="12.75" customHeight="1" x14ac:dyDescent="0.25">
      <c r="A28" s="12">
        <v>27</v>
      </c>
      <c r="B28" s="12" t="s">
        <v>37</v>
      </c>
      <c r="C28" s="6" t="str">
        <f t="shared" si="0"/>
        <v>_8-204</v>
      </c>
      <c r="D28" s="19"/>
      <c r="E28" s="19"/>
      <c r="F28" s="18" t="s">
        <v>90</v>
      </c>
      <c r="G28" s="20"/>
      <c r="I28" s="43" t="s">
        <v>67</v>
      </c>
      <c r="J28" s="44" t="s">
        <v>84</v>
      </c>
    </row>
    <row r="29" spans="1:10" ht="12.75" customHeight="1" x14ac:dyDescent="0.25">
      <c r="A29" s="12">
        <v>28</v>
      </c>
      <c r="B29" s="12" t="s">
        <v>38</v>
      </c>
      <c r="C29" s="6" t="str">
        <f t="shared" si="0"/>
        <v>_8-205</v>
      </c>
      <c r="D29" s="19"/>
      <c r="E29" s="19"/>
      <c r="F29" s="18" t="s">
        <v>90</v>
      </c>
      <c r="G29" s="20"/>
      <c r="I29" s="43" t="s">
        <v>68</v>
      </c>
      <c r="J29" s="45" t="s">
        <v>87</v>
      </c>
    </row>
    <row r="30" spans="1:10" ht="12.75" customHeight="1" x14ac:dyDescent="0.25">
      <c r="A30" s="12">
        <v>29</v>
      </c>
      <c r="B30" s="12" t="s">
        <v>39</v>
      </c>
      <c r="C30" s="6" t="str">
        <f t="shared" si="0"/>
        <v>_8-206</v>
      </c>
      <c r="D30" s="19"/>
      <c r="E30" s="19"/>
      <c r="F30" s="18" t="s">
        <v>90</v>
      </c>
      <c r="G30" s="20"/>
      <c r="I30" s="43" t="s">
        <v>79</v>
      </c>
      <c r="J30" s="45" t="s">
        <v>94</v>
      </c>
    </row>
    <row r="31" spans="1:10" ht="12.75" customHeight="1" x14ac:dyDescent="0.25">
      <c r="A31" s="12">
        <v>30</v>
      </c>
      <c r="B31" s="12" t="s">
        <v>40</v>
      </c>
      <c r="C31" s="6" t="str">
        <f t="shared" si="0"/>
        <v>_8-207</v>
      </c>
      <c r="D31" s="19"/>
      <c r="E31" s="19"/>
      <c r="F31" s="18" t="s">
        <v>90</v>
      </c>
      <c r="G31" s="20"/>
      <c r="I31" s="43" t="s">
        <v>69</v>
      </c>
      <c r="J31" s="45" t="s">
        <v>85</v>
      </c>
    </row>
    <row r="32" spans="1:10" ht="12.75" customHeight="1" x14ac:dyDescent="0.25">
      <c r="A32" s="12">
        <v>31</v>
      </c>
      <c r="B32" s="12" t="s">
        <v>41</v>
      </c>
      <c r="C32" s="6" t="str">
        <f t="shared" si="0"/>
        <v>_8-208</v>
      </c>
      <c r="D32" s="19"/>
      <c r="E32" s="19"/>
      <c r="F32" s="18" t="s">
        <v>90</v>
      </c>
      <c r="G32" s="20"/>
      <c r="I32" s="43" t="s">
        <v>70</v>
      </c>
      <c r="J32" s="45" t="s">
        <v>88</v>
      </c>
    </row>
    <row r="33" spans="1:10" ht="12.75" customHeight="1" thickBot="1" x14ac:dyDescent="0.3">
      <c r="A33" s="12">
        <v>32</v>
      </c>
      <c r="B33" s="12" t="s">
        <v>42</v>
      </c>
      <c r="C33" s="6" t="str">
        <f t="shared" si="0"/>
        <v>_8-209</v>
      </c>
      <c r="D33" s="19"/>
      <c r="E33" s="19"/>
      <c r="F33" s="18" t="s">
        <v>90</v>
      </c>
      <c r="G33" s="20"/>
      <c r="I33" s="46" t="s">
        <v>95</v>
      </c>
      <c r="J33" s="47" t="s">
        <v>90</v>
      </c>
    </row>
    <row r="34" spans="1:10" ht="12.75" customHeight="1" x14ac:dyDescent="0.25">
      <c r="A34" s="12">
        <v>33</v>
      </c>
      <c r="B34" s="12" t="s">
        <v>43</v>
      </c>
      <c r="C34" s="6" t="str">
        <f t="shared" si="0"/>
        <v>_8-210</v>
      </c>
      <c r="D34" s="19"/>
      <c r="E34" s="19"/>
      <c r="F34" s="18" t="s">
        <v>90</v>
      </c>
      <c r="G34" s="20"/>
      <c r="I34" s="46" t="s">
        <v>72</v>
      </c>
    </row>
    <row r="35" spans="1:10" ht="12.75" customHeight="1" x14ac:dyDescent="0.25">
      <c r="A35" s="12">
        <v>34</v>
      </c>
      <c r="B35" s="12" t="s">
        <v>44</v>
      </c>
      <c r="C35" s="6" t="str">
        <f t="shared" si="0"/>
        <v>_8-211</v>
      </c>
      <c r="D35" s="19"/>
      <c r="E35" s="19"/>
      <c r="F35" s="18" t="s">
        <v>90</v>
      </c>
      <c r="G35" s="20"/>
      <c r="I35" s="46" t="s">
        <v>71</v>
      </c>
    </row>
    <row r="36" spans="1:10" ht="12.75" customHeight="1" x14ac:dyDescent="0.25">
      <c r="A36" s="12">
        <v>35</v>
      </c>
      <c r="B36" s="12" t="s">
        <v>45</v>
      </c>
      <c r="C36" s="6" t="str">
        <f t="shared" si="0"/>
        <v>_8-212</v>
      </c>
      <c r="D36" s="19"/>
      <c r="E36" s="19"/>
      <c r="F36" s="18" t="s">
        <v>90</v>
      </c>
      <c r="G36" s="20"/>
      <c r="I36" s="43" t="s">
        <v>86</v>
      </c>
    </row>
    <row r="37" spans="1:10" ht="12.75" customHeight="1" thickBot="1" x14ac:dyDescent="0.35">
      <c r="A37" s="12">
        <v>36</v>
      </c>
      <c r="B37" s="12" t="s">
        <v>46</v>
      </c>
      <c r="C37" s="6" t="str">
        <f t="shared" si="0"/>
        <v>_8-213</v>
      </c>
      <c r="D37" s="19"/>
      <c r="E37" s="19"/>
      <c r="F37" s="18" t="s">
        <v>90</v>
      </c>
      <c r="G37" s="20"/>
      <c r="I37" s="48" t="s">
        <v>83</v>
      </c>
    </row>
    <row r="38" spans="1:10" ht="12.75" customHeight="1" x14ac:dyDescent="0.25">
      <c r="A38" s="12">
        <v>37</v>
      </c>
      <c r="B38" s="12" t="s">
        <v>47</v>
      </c>
      <c r="C38" s="6" t="str">
        <f t="shared" si="0"/>
        <v>_8-214</v>
      </c>
      <c r="D38" s="19"/>
      <c r="E38" s="19"/>
      <c r="F38" s="18" t="s">
        <v>90</v>
      </c>
      <c r="G38" s="20"/>
    </row>
    <row r="39" spans="1:10" ht="12.75" customHeight="1" thickBot="1" x14ac:dyDescent="0.3">
      <c r="A39" s="12">
        <v>38</v>
      </c>
      <c r="B39" s="12" t="s">
        <v>48</v>
      </c>
      <c r="C39" s="6" t="str">
        <f t="shared" si="0"/>
        <v>_8-215</v>
      </c>
      <c r="D39" s="19"/>
      <c r="E39" s="19"/>
      <c r="F39" s="18" t="s">
        <v>90</v>
      </c>
      <c r="G39" s="20"/>
    </row>
    <row r="40" spans="1:10" ht="12.75" customHeight="1" x14ac:dyDescent="0.25">
      <c r="A40" s="12">
        <v>39</v>
      </c>
      <c r="B40" s="12" t="s">
        <v>49</v>
      </c>
      <c r="C40" s="6" t="str">
        <f t="shared" si="0"/>
        <v>_8-216</v>
      </c>
      <c r="D40" s="19"/>
      <c r="E40" s="19"/>
      <c r="F40" s="18" t="s">
        <v>90</v>
      </c>
      <c r="G40" s="20"/>
      <c r="I40" s="55" t="s">
        <v>96</v>
      </c>
      <c r="J40" s="56"/>
    </row>
    <row r="41" spans="1:10" ht="12.75" customHeight="1" x14ac:dyDescent="0.25">
      <c r="A41" s="12">
        <v>40</v>
      </c>
      <c r="B41" s="12" t="s">
        <v>50</v>
      </c>
      <c r="C41" s="6" t="str">
        <f t="shared" si="0"/>
        <v>_8-217</v>
      </c>
      <c r="D41" s="19"/>
      <c r="E41" s="19"/>
      <c r="F41" s="18" t="s">
        <v>90</v>
      </c>
      <c r="G41" s="20"/>
      <c r="I41" s="57"/>
      <c r="J41" s="58"/>
    </row>
    <row r="42" spans="1:10" ht="12.75" customHeight="1" x14ac:dyDescent="0.25">
      <c r="A42" s="12">
        <v>41</v>
      </c>
      <c r="B42" s="12" t="s">
        <v>51</v>
      </c>
      <c r="C42" s="6" t="str">
        <f t="shared" si="0"/>
        <v>_8-218</v>
      </c>
      <c r="D42" s="19"/>
      <c r="E42" s="19"/>
      <c r="F42" s="18" t="s">
        <v>90</v>
      </c>
      <c r="G42" s="20"/>
      <c r="I42" s="57"/>
      <c r="J42" s="58"/>
    </row>
    <row r="43" spans="1:10" ht="12.75" customHeight="1" x14ac:dyDescent="0.25">
      <c r="A43" s="12">
        <v>42</v>
      </c>
      <c r="B43" s="12" t="s">
        <v>52</v>
      </c>
      <c r="C43" s="6" t="str">
        <f t="shared" si="0"/>
        <v>_8-219</v>
      </c>
      <c r="D43" s="19"/>
      <c r="E43" s="19"/>
      <c r="F43" s="18" t="s">
        <v>90</v>
      </c>
      <c r="G43" s="20"/>
      <c r="I43" s="57"/>
      <c r="J43" s="58"/>
    </row>
    <row r="44" spans="1:10" ht="12.75" customHeight="1" x14ac:dyDescent="0.25">
      <c r="A44" s="12">
        <v>43</v>
      </c>
      <c r="B44" s="12" t="s">
        <v>53</v>
      </c>
      <c r="C44" s="6" t="str">
        <f t="shared" si="0"/>
        <v>_8-220</v>
      </c>
      <c r="D44" s="19"/>
      <c r="E44" s="19"/>
      <c r="F44" s="18" t="s">
        <v>90</v>
      </c>
      <c r="G44" s="20"/>
      <c r="I44" s="57"/>
      <c r="J44" s="58"/>
    </row>
    <row r="45" spans="1:10" ht="12.75" customHeight="1" x14ac:dyDescent="0.25">
      <c r="A45" s="12">
        <v>44</v>
      </c>
      <c r="B45" s="12" t="s">
        <v>54</v>
      </c>
      <c r="C45" s="13" t="str">
        <f>D45&amp;H$2+0.21</f>
        <v>62-UWSIF-Enriched Urea-8.21</v>
      </c>
      <c r="D45" s="14" t="s">
        <v>74</v>
      </c>
      <c r="E45" s="15"/>
      <c r="F45" s="18" t="s">
        <v>87</v>
      </c>
      <c r="G45" s="18"/>
      <c r="I45" s="57"/>
      <c r="J45" s="58"/>
    </row>
    <row r="46" spans="1:10" ht="12.75" customHeight="1" x14ac:dyDescent="0.25">
      <c r="A46" s="12">
        <v>45</v>
      </c>
      <c r="B46" s="12" t="s">
        <v>55</v>
      </c>
      <c r="C46" s="13" t="str">
        <f>D46&amp;H$2+0.22</f>
        <v>62-UWSIF-Enriched Urea-8.22</v>
      </c>
      <c r="D46" s="14" t="s">
        <v>74</v>
      </c>
      <c r="E46" s="15"/>
      <c r="F46" s="18" t="s">
        <v>87</v>
      </c>
      <c r="G46" s="18"/>
      <c r="I46" s="57"/>
      <c r="J46" s="58"/>
    </row>
    <row r="47" spans="1:10" ht="12.75" customHeight="1" x14ac:dyDescent="0.25">
      <c r="A47" s="12">
        <v>46</v>
      </c>
      <c r="B47" s="12" t="s">
        <v>56</v>
      </c>
      <c r="C47" s="6" t="str">
        <f>D47&amp;H$2+0.21</f>
        <v>63-UWSIF-Enriched Urea-8.21</v>
      </c>
      <c r="D47" s="53" t="s">
        <v>75</v>
      </c>
      <c r="E47" s="54"/>
      <c r="F47" s="18" t="s">
        <v>87</v>
      </c>
      <c r="G47" s="18"/>
      <c r="I47" s="57"/>
      <c r="J47" s="58"/>
    </row>
    <row r="48" spans="1:10" ht="12.75" customHeight="1" x14ac:dyDescent="0.25">
      <c r="A48" s="12">
        <v>47</v>
      </c>
      <c r="B48" s="12" t="s">
        <v>57</v>
      </c>
      <c r="C48" s="6" t="str">
        <f>D48&amp;H$2+0.22</f>
        <v>63-UWSIF-Enriched Urea-8.22</v>
      </c>
      <c r="D48" s="53" t="s">
        <v>75</v>
      </c>
      <c r="E48" s="54"/>
      <c r="F48" s="18" t="s">
        <v>87</v>
      </c>
      <c r="G48" s="18"/>
      <c r="I48" s="57"/>
      <c r="J48" s="58"/>
    </row>
    <row r="49" spans="1:10" ht="12.75" customHeight="1" x14ac:dyDescent="0.25">
      <c r="A49" s="12">
        <v>48</v>
      </c>
      <c r="B49" s="12" t="s">
        <v>58</v>
      </c>
      <c r="C49" s="6" t="str">
        <f>D49&amp;H$2+0.23</f>
        <v>39-UWSIF-UW Glut 2-8.23</v>
      </c>
      <c r="D49" s="53" t="s">
        <v>78</v>
      </c>
      <c r="E49" s="54"/>
      <c r="F49" s="18" t="s">
        <v>89</v>
      </c>
      <c r="G49" s="18"/>
      <c r="I49" s="57"/>
      <c r="J49" s="58"/>
    </row>
    <row r="50" spans="1:10" ht="12.75" customHeight="1" thickBot="1" x14ac:dyDescent="0.3">
      <c r="A50" s="12">
        <v>49</v>
      </c>
      <c r="B50" s="12" t="s">
        <v>59</v>
      </c>
      <c r="C50" s="6" t="str">
        <f>D50&amp;H$2+0.24</f>
        <v>39-UWSIF-UW Glut 2-8.24</v>
      </c>
      <c r="D50" s="53" t="s">
        <v>78</v>
      </c>
      <c r="E50" s="54"/>
      <c r="F50" s="18" t="s">
        <v>89</v>
      </c>
      <c r="G50" s="18"/>
      <c r="I50" s="49"/>
      <c r="J50" s="50"/>
    </row>
  </sheetData>
  <mergeCells count="1">
    <mergeCell ref="I40:J49"/>
  </mergeCells>
  <dataValidations count="2">
    <dataValidation type="list" allowBlank="1" showInputMessage="1" showErrorMessage="1" sqref="F2:F50" xr:uid="{C15D7628-D1BB-4681-9473-F77AAD51007D}">
      <formula1>#REF!</formula1>
    </dataValidation>
    <dataValidation type="list" allowBlank="1" showInputMessage="1" showErrorMessage="1" sqref="D2:D12 D45:D46" xr:uid="{1779BAD1-6F68-434C-B580-F20E6DBB178C}">
      <formula1>#REF!</formula1>
    </dataValidation>
  </dataValidations>
  <printOptions horizontalCentered="1" verticalCentered="1"/>
  <pageMargins left="0.75" right="0.75" top="1" bottom="1" header="0.5" footer="0.5"/>
  <pageSetup scale="96"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F1C89CA6FD94745B5721A025ADC314F" ma:contentTypeVersion="1" ma:contentTypeDescription="Create a new document." ma:contentTypeScope="" ma:versionID="9c8b9057af39ae3d6823559e7a15ea1b">
  <xsd:schema xmlns:xsd="http://www.w3.org/2001/XMLSchema" xmlns:xs="http://www.w3.org/2001/XMLSchema" xmlns:p="http://schemas.microsoft.com/office/2006/metadata/properties" xmlns:ns3="d2ccbbc5-702b-444b-9f83-8538eea9e26d" targetNamespace="http://schemas.microsoft.com/office/2006/metadata/properties" ma:root="true" ma:fieldsID="70bddb91bf52c3c0720aae8bde0d65a3" ns3:_="">
    <xsd:import namespace="d2ccbbc5-702b-444b-9f83-8538eea9e26d"/>
    <xsd:element name="properties">
      <xsd:complexType>
        <xsd:sequence>
          <xsd:element name="documentManagement">
            <xsd:complexType>
              <xsd:all>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ccbbc5-702b-444b-9f83-8538eea9e26d"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EBD116F-91C5-413D-9D8C-002F479CD4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ccbbc5-702b-444b-9f83-8538eea9e2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6B896CF-233E-423C-B52B-DD98A791F900}">
  <ds:schemaRefs>
    <ds:schemaRef ds:uri="http://purl.org/dc/dcmitype/"/>
    <ds:schemaRef ds:uri="http://schemas.microsoft.com/office/2006/documentManagement/types"/>
    <ds:schemaRef ds:uri="http://schemas.openxmlformats.org/package/2006/metadata/core-properties"/>
    <ds:schemaRef ds:uri="http://purl.org/dc/elements/1.1/"/>
    <ds:schemaRef ds:uri="http://purl.org/dc/terms/"/>
    <ds:schemaRef ds:uri="http://www.w3.org/XML/1998/namespace"/>
    <ds:schemaRef ds:uri="http://schemas.microsoft.com/office/infopath/2007/PartnerControls"/>
    <ds:schemaRef ds:uri="d2ccbbc5-702b-444b-9f83-8538eea9e26d"/>
    <ds:schemaRef ds:uri="http://schemas.microsoft.com/office/2006/metadata/properties"/>
  </ds:schemaRefs>
</ds:datastoreItem>
</file>

<file path=customXml/itemProps3.xml><?xml version="1.0" encoding="utf-8"?>
<ds:datastoreItem xmlns:ds="http://schemas.openxmlformats.org/officeDocument/2006/customXml" ds:itemID="{A4A96CDC-EC20-4558-B080-C5BE1E52976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Info</vt:lpstr>
      <vt:lpstr>Tray 1</vt:lpstr>
      <vt:lpstr>Tray 2</vt:lpstr>
      <vt:lpstr>Tray 3</vt:lpstr>
      <vt:lpstr>Tray 4</vt:lpstr>
      <vt:lpstr>Tray 5</vt:lpstr>
      <vt:lpstr>Tray 6</vt:lpstr>
      <vt:lpstr>Tray 7</vt:lpstr>
      <vt:lpstr>Tray 8</vt:lpstr>
      <vt:lpstr>Tray 9</vt:lpstr>
    </vt:vector>
  </TitlesOfParts>
  <Company>University of Wyoming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Chandelle Joan Macdonald</dc:creator>
  <cp:lastModifiedBy>Dori Wolfe</cp:lastModifiedBy>
  <dcterms:created xsi:type="dcterms:W3CDTF">2012-04-13T15:21:11Z</dcterms:created>
  <dcterms:modified xsi:type="dcterms:W3CDTF">2025-01-22T03:55:18Z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0x0101000F1C89CA6FD94745B5721A025ADC314F</vt:lpwstr>
  </property>
  <property fmtid="{D5CDD505-2E9C-101B-9397-08002B2CF9AE}" pid="3" name="IsMyDocuments">
    <vt:bool>true</vt:bool>
  </property>
</Properties>
</file>